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730"/>
  <workbookPr codeName="ThisWorkbook" defaultThemeVersion="124226"/>
  <bookViews>
    <workbookView xWindow="0" yWindow="0" windowWidth="11642" windowHeight="7051"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<sst xmlns="http://schemas.openxmlformats.org/spreadsheetml/2006/main" count="17961" uniqueCount="3285">
  <si>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</si>
  <si>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</si>
  <si>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</si>
  <si>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</si>
  <si>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</si>
  <si>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</si>
  <si>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</si>
  <si>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</si>
  <si>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</si>
  <si>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</si>
  <si>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</si>
  <si>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</si>
  <si>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</si>
  <si>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</si>
  <si>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</si>
  <si>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</si>
  <si>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</si>
  <si>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</si>
  <si>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</si>
  <si>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</si>
  <si>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</si>
  <si>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</si>
  <si>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</si>
  <si>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</si>
  <si>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</si>
  <si>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</si>
  <si>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</si>
  <si>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</si>
  <si>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</si>
  <si>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</si>
  <si>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</si>
  <si>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</si>
  <si>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</si>
  <si>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</si>
  <si>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</si>
  <si>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</si>
  <si>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</si>
  <si>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</si>
  <si>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</si>
  <si>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</si>
  <si>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</si>
  <si>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</si>
  <si>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</si>
  <si>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</si>
  <si>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</si>
  <si>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</si>
  <si>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</si>
  <si>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</si>
  <si>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</si>
  <si>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</si>
  <si>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</si>
  <si>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</si>
  <si>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</si>
  <si>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</si>
  <si>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</si>
  <si>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</si>
  <si>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</si>
  <si>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</si>
  <si>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</si>
  <si>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</si>
  <si>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</si>
  <si>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</si>
  <si>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</si>
  <si>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</si>
  <si>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</si>
  <si>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</si>
  <si>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</si>
  <si>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</si>
  <si>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</si>
  <si>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</si>
  <si>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</si>
  <si>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</si>
  <si>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</si>
  <si>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</si>
  <si>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</si>
  <si>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</si>
  <si>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</si>
  <si>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</si>
  <si>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</si>
  <si>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</si>
  <si>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</si>
  <si>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</si>
  <si>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</si>
  <si>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</si>
  <si>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</si>
  <si>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</si>
  <si>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</si>
  <si>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</si>
  <si>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</si>
  <si>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</si>
  <si>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</si>
  <si>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</si>
  <si>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</si>
  <si>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</si>
  <si>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</si>
  <si>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</si>
  <si>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</si>
  <si>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</si>
  <si>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</si>
  <si>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</si>
  <si>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</si>
  <si>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</si>
  <si>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</si>
  <si>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</si>
  <si>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</si>
  <si>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</si>
  <si>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</si>
  <si>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</si>
  <si>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</si>
  <si>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</si>
  <si>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</si>
  <si>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</si>
  <si>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</si>
  <si>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</si>
  <si>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</si>
  <si>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</si>
  <si>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</si>
  <si>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</si>
  <si>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</si>
  <si>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</si>
  <si>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</si>
  <si>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</si>
  <si>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</si>
  <si>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</si>
  <si>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</si>
  <si>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</si>
  <si>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</si>
  <si>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</si>
  <si>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</si>
  <si>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</si>
  <si>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</si>
  <si>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</si>
  <si>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</si>
  <si>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</si>
  <si>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</si>
  <si>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</si>
  <si>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</si>
  <si>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</si>
  <si>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</si>
  <si>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</si>
  <si>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</si>
  <si>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</si>
  <si>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</si>
  <si>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</si>
  <si>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</si>
  <si>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</si>
  <si>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</si>
  <si>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</si>
  <si>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</si>
  <si>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</si>
  <si>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</si>
  <si>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</si>
  <si>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</si>
  <si>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</si>
  <si>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</si>
  <si>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</si>
  <si>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</si>
  <si>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</si>
  <si>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</si>
  <si>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</si>
  <si>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</si>
  <si>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</si>
  <si>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</si>
  <si>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</si>
  <si>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</si>
  <si>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</si>
  <si>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</si>
  <si>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</si>
  <si>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</si>
  <si>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</si>
  <si>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</si>
  <si>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</si>
  <si>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</si>
  <si>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</si>
  <si>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</si>
  <si>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</si>
  <si>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</si>
  <si>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</si>
  <si>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</si>
  <si>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</si>
  <si>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</si>
  <si>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</si>
  <si>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</si>
  <si>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</si>
  <si>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</si>
  <si>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</si>
  <si>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</si>
  <si>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</si>
  <si>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</si>
  <si>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</si>
  <si>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</si>
  <si>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</si>
  <si>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</si>
  <si>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</si>
  <si>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</si>
  <si>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</si>
  <si>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</si>
  <si>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</si>
  <si>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</si>
  <si>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</si>
  <si>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</si>
  <si>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</si>
  <si>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</si>
  <si>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</si>
  <si>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</si>
  <si>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</si>
  <si>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</si>
  <si>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</si>
  <si>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</si>
  <si>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</si>
  <si>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</si>
  <si>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</si>
  <si>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</si>
  <si>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</si>
  <si>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</si>
  <si>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</si>
  <si>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</si>
  <si>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</si>
  <si>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</si>
  <si>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</si>
  <si>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</si>
  <si>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</si>
  <si>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</si>
  <si>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</si>
  <si>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</si>
  <si>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</si>
  <si>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</si>
  <si>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</si>
  <si>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</si>
  <si>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</si>
  <si>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</si>
  <si>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</si>
  <si>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bitpanda</t>
  </si>
  <si>
    <t>mauerkind61</t>
  </si>
  <si>
    <t>kross89</t>
  </si>
  <si>
    <t>ighodaro1</t>
  </si>
  <si>
    <t>patentnigeria</t>
  </si>
  <si>
    <t>weefin_</t>
  </si>
  <si>
    <t>frenkel_topping</t>
  </si>
  <si>
    <t>dpierrebravo</t>
  </si>
  <si>
    <t>stephkbarnes</t>
  </si>
  <si>
    <t>almasi_</t>
  </si>
  <si>
    <t>paynecmwealth</t>
  </si>
  <si>
    <t>thepoliticooks</t>
  </si>
  <si>
    <t>cgwm_uk</t>
  </si>
  <si>
    <t>adriansysnet</t>
  </si>
  <si>
    <t>thebuffalonews</t>
  </si>
  <si>
    <t>xoanna69xo</t>
  </si>
  <si>
    <t>mralarconphoto</t>
  </si>
  <si>
    <t>creativelive</t>
  </si>
  <si>
    <t>chelsea_fagan</t>
  </si>
  <si>
    <t>howtomoneyaus</t>
  </si>
  <si>
    <t>marekschweigert</t>
  </si>
  <si>
    <t>thorleywm</t>
  </si>
  <si>
    <t>gustobuffalo</t>
  </si>
  <si>
    <t>chessabond</t>
  </si>
  <si>
    <t>jwestmoore</t>
  </si>
  <si>
    <t>joeoptions</t>
  </si>
  <si>
    <t>yahoofinance</t>
  </si>
  <si>
    <t>mxohammad_</t>
  </si>
  <si>
    <t>lmwyt</t>
  </si>
  <si>
    <t>saeedajaffar</t>
  </si>
  <si>
    <t>multinagib</t>
  </si>
  <si>
    <t>ranjeetk1008</t>
  </si>
  <si>
    <t>iris_xyz</t>
  </si>
  <si>
    <t>smoothsale</t>
  </si>
  <si>
    <t>anishteli</t>
  </si>
  <si>
    <t>debleenar</t>
  </si>
  <si>
    <t>wooddagood</t>
  </si>
  <si>
    <t>rentgossipont</t>
  </si>
  <si>
    <t>richardpmwealth</t>
  </si>
  <si>
    <t>whoradio</t>
  </si>
  <si>
    <t>jeffangeloradio</t>
  </si>
  <si>
    <t>heather_mill</t>
  </si>
  <si>
    <t>kathrynsollmann</t>
  </si>
  <si>
    <t>no_ordinary_biz</t>
  </si>
  <si>
    <t>bizzwriter</t>
  </si>
  <si>
    <t>btlyng</t>
  </si>
  <si>
    <t>iamnotmudkip</t>
  </si>
  <si>
    <t>mcleanmills7</t>
  </si>
  <si>
    <t>thenxtmove</t>
  </si>
  <si>
    <t>geohil</t>
  </si>
  <si>
    <t>bitsofstock</t>
  </si>
  <si>
    <t>askbits</t>
  </si>
  <si>
    <t>casefoundation</t>
  </si>
  <si>
    <t>joshpinnick</t>
  </si>
  <si>
    <t>raymondbasden</t>
  </si>
  <si>
    <t>raficastro</t>
  </si>
  <si>
    <t>homes4income</t>
  </si>
  <si>
    <t>mceachniegroup</t>
  </si>
  <si>
    <t>affluentintel</t>
  </si>
  <si>
    <t>tskdynamo</t>
  </si>
  <si>
    <t>damatorecord</t>
  </si>
  <si>
    <t>mounia_nl</t>
  </si>
  <si>
    <t>sopexaonline</t>
  </si>
  <si>
    <t>aikande</t>
  </si>
  <si>
    <t>danfordshadrack</t>
  </si>
  <si>
    <t>jjnabiry</t>
  </si>
  <si>
    <t>carmelazabala</t>
  </si>
  <si>
    <t>bsykes37</t>
  </si>
  <si>
    <t>massart</t>
  </si>
  <si>
    <t>kennysoblessed</t>
  </si>
  <si>
    <t>kindercaregr</t>
  </si>
  <si>
    <t>scactionnetwork</t>
  </si>
  <si>
    <t>angiealbright</t>
  </si>
  <si>
    <t>gainorstaffing</t>
  </si>
  <si>
    <t>jguemes</t>
  </si>
  <si>
    <t>rjkarcher</t>
  </si>
  <si>
    <t>henrydong888</t>
  </si>
  <si>
    <t>navdeep1969</t>
  </si>
  <si>
    <t>politicalhedge</t>
  </si>
  <si>
    <t>iarunj</t>
  </si>
  <si>
    <t>vivinav</t>
  </si>
  <si>
    <t>oursmallchange</t>
  </si>
  <si>
    <t>crowdfundattny</t>
  </si>
  <si>
    <t>dschaegga</t>
  </si>
  <si>
    <t>chrishagler</t>
  </si>
  <si>
    <t>bunchubets</t>
  </si>
  <si>
    <t>flaster</t>
  </si>
  <si>
    <t>martelantoine</t>
  </si>
  <si>
    <t>khylesocrates</t>
  </si>
  <si>
    <t>benefits_pro</t>
  </si>
  <si>
    <t>faceofahrvo</t>
  </si>
  <si>
    <t>rekt_podcast</t>
  </si>
  <si>
    <t>ccryptochamber</t>
  </si>
  <si>
    <t>lombardiletter</t>
  </si>
  <si>
    <t>mikeandmorley</t>
  </si>
  <si>
    <t>pemachele</t>
  </si>
  <si>
    <t>harvestreturns</t>
  </si>
  <si>
    <t>moneycontrolcom</t>
  </si>
  <si>
    <t>rakshabihani</t>
  </si>
  <si>
    <t>kayezad</t>
  </si>
  <si>
    <t>thanawala_hiral</t>
  </si>
  <si>
    <t>neildoig</t>
  </si>
  <si>
    <t>finra</t>
  </si>
  <si>
    <t>finrafoundation</t>
  </si>
  <si>
    <t>thenorrisgroup</t>
  </si>
  <si>
    <t>cunningham_uk</t>
  </si>
  <si>
    <t>abhigolhar</t>
  </si>
  <si>
    <t>jillonmoney</t>
  </si>
  <si>
    <t>mkopy</t>
  </si>
  <si>
    <t>thecryptorep</t>
  </si>
  <si>
    <t>psuitenetwork</t>
  </si>
  <si>
    <t>nick4business</t>
  </si>
  <si>
    <t>thelaurenbowlin</t>
  </si>
  <si>
    <t>danherronruns</t>
  </si>
  <si>
    <t>_eugeniegeorge</t>
  </si>
  <si>
    <t>cbriancpa</t>
  </si>
  <si>
    <t>dubtechsummit</t>
  </si>
  <si>
    <t>eric_demuth</t>
  </si>
  <si>
    <t>mattsekeres</t>
  </si>
  <si>
    <t>eaglefanvancity</t>
  </si>
  <si>
    <t>blazerbull</t>
  </si>
  <si>
    <t>mstad101</t>
  </si>
  <si>
    <t>blakepricetsn</t>
  </si>
  <si>
    <t>amitkbouri</t>
  </si>
  <si>
    <t>courtneydoming</t>
  </si>
  <si>
    <t>massmutual</t>
  </si>
  <si>
    <t>tfdiet</t>
  </si>
  <si>
    <t>brokemillennial</t>
  </si>
  <si>
    <t>erinklowry</t>
  </si>
  <si>
    <t>forbes</t>
  </si>
  <si>
    <t>ameinfonews</t>
  </si>
  <si>
    <t>investmentnews</t>
  </si>
  <si>
    <t>dailywaffle</t>
  </si>
  <si>
    <t>jamvi_tz</t>
  </si>
  <si>
    <t>alexmubiru5</t>
  </si>
  <si>
    <t>jokatem</t>
  </si>
  <si>
    <t>husseinbashe</t>
  </si>
  <si>
    <t>hallaboutafrica</t>
  </si>
  <si>
    <t>theguardiantz</t>
  </si>
  <si>
    <t>thecitizentz</t>
  </si>
  <si>
    <t>fsdtanzania</t>
  </si>
  <si>
    <t>wbtanzania</t>
  </si>
  <si>
    <t>faotanzania</t>
  </si>
  <si>
    <t>kilimoforum</t>
  </si>
  <si>
    <t>afdb_group</t>
  </si>
  <si>
    <t>mwombek43469670</t>
  </si>
  <si>
    <t>japhetsayi</t>
  </si>
  <si>
    <t>tadbtz</t>
  </si>
  <si>
    <t>danishmfa</t>
  </si>
  <si>
    <t>ekilimotz</t>
  </si>
  <si>
    <t>ggeorgiegirl</t>
  </si>
  <si>
    <t>iw_inst</t>
  </si>
  <si>
    <t>ey_sustainable</t>
  </si>
  <si>
    <t>ahrvoapp</t>
  </si>
  <si>
    <t>stash</t>
  </si>
  <si>
    <t>linkedin</t>
  </si>
  <si>
    <t>bcope51</t>
  </si>
  <si>
    <t>ericbalchunas</t>
  </si>
  <si>
    <t>advisorshares</t>
  </si>
  <si>
    <t>moguldom</t>
  </si>
  <si>
    <t>michaelbatnick</t>
  </si>
  <si>
    <t>awealthofcs</t>
  </si>
  <si>
    <t>jasonzweigwsj</t>
  </si>
  <si>
    <t>merrynsw</t>
  </si>
  <si>
    <t>Mentions</t>
  </si>
  <si>
    <t>Retweet</t>
  </si>
  <si>
    <t>Replies to</t>
  </si>
  <si>
    <t>Our CEO, @eric_demuth, will be on the HorizonX stage @DubTechSummit today at 15:30 to talk about investing for millennials, Bitcoin and the barriers of finance. Let us know if you’re going to be there! #DTS19 https://t.co/pBeFQ9GzKI</t>
  </si>
  <si>
    <t>Bitpanda is heading to @dubtechsummit this week! @eric_demuth will take to the HorizonX stage on April 11th to talk about investing for millennials, Bitcoin and the barriers of finance #DTS https://t.co/WVKGlZmH2C</t>
  </si>
  <si>
    <t>Bitpanda is heading to @dubtechsummit this year! @eric_demuth will take to the HorizonX stage on April 11th to talk about investing for millennials, Bitcoin and the barriers of finance #DTS https://t.co/eb6R7nox5A</t>
  </si>
  <si>
    <t>@BlakePriceTSN @mstad101 @blazerbull @eaglefanvancity @mattsekeres And (I assume) didn't come into the league as a reigning MVP only to be scratched like dahlen. Negativity aside, successful companies let alone sports teams are investing tons in ways to reach and develop millennials. From dahlen/palmu own words the Canucks are doing terribly</t>
  </si>
  <si>
    <t>Why should millennials be investing at a faster rate than their parents? Because they are going to live much longer [due to more conscious healthy lifestyle] and will have lower social safety nets than previous generations. 30% of income at the very least.</t>
  </si>
  <si>
    <t>_xD83D__xDCA1_#Millennials are driving a shift in #investing _xD83D__xDCB0_@AmitKBouri "As wealth is transferred to millennials, the data is indisputable that they want #sustainability and #impact to be part of their #investment portfolios."
https://t.co/ioMcutvpNm https://t.co/QhpuUHK9zj</t>
  </si>
  <si>
    <t>Frenkel Topping now offers an investment solution that seeks to deliver long-term asset growth through #investments that are #socially and environmentally positive with our new Socially Responsible Model Portfolio https://t.co/MDh7PYpMGs https://t.co/makCszVesc</t>
  </si>
  <si>
    <t>Starting out, investing and saving is crucial. But what if you’re struggling to get by? Making very little, or taking care of family at the same time? It’s not easy. It’s hard, sticky and complicated. We talk about it honestly in this latest post:
https://t.co/g5FvfE4KfG https://t.co/yAcwEqn6CM</t>
  </si>
  <si>
    <t>I went to a financial literacy class (with wine!) to learn about 401ks (and wine!), which is part of an interesting trend of "adulting" classes aimed at Millennials with stereotypical Millennial things, like prosciutto, Pinterest-y quotes (and wine!).  https://t.co/yCcpfWlJia</t>
  </si>
  <si>
    <t>@CourtneyDoming on market fluctuations and fear that keeps millennials from investing in equities. She points out millennials are great at saving but they should get invested in the market and put their money to work.
Watch here: https://t.co/TWD5MzNdSh
https://t.co/9n7dovlA1m https://t.co/pXLPwdZC9P</t>
  </si>
  <si>
    <t>The movement towards more #sustainable investment opportunities in 2019 is driven by both big institutional investors and millennials, our Head of #ESG, Patrick Thomas, explains why #responsible #investing is here to stay. https://t.co/tmVhaacs3F</t>
  </si>
  <si>
    <t>#Millennials may bemoan they were never taught personal finance, but @massmutual's The Establishment is a cool way for adults to learn. @ChessaBond approved of the wine: https://t.co/f5NUbvOnoa</t>
  </si>
  <si>
    <t>In the Seattle area? Join us Thursday April 25 from 7 - 9pm with erinklowry of BrokeMillennial, and co-host Chelsea_Fagan Founder of TFDiet, for an actionable discussion centered around investment for millennials! https://t.co/lRa6HxiNyf</t>
  </si>
  <si>
    <t>In the Seattle area? Join us Thursday April 25 from 7 - 9pm with @erinklowry of @BrokeMillennial, and co-host @Chelsea_Fagan Founder of @TFDiet, for an actionable discussion centered around investment for millennials! https://t.co/QsWk93SsPq</t>
  </si>
  <si>
    <t>Highlight: "It’s better to start early," says 'Broke Millennial Takes on Investing' author @erinklowry on millennials saving and investing money. Full interview: https://t.co/ADeiI31A5K</t>
  </si>
  <si>
    <t>Forget real estate — 'art flipping' is the latest way rich millennials are building wealth, and it's an investment baby boomers largely ignored https://t.co/H8MzgCW3BC</t>
  </si>
  <si>
    <t>Millennials Need To Start Investing, And Firms Are Making It Easier Than Ever via @forbes https://t.co/dWgxZpEYkd</t>
  </si>
  <si>
    <t>"The biggest risk investors have is their emotions… You can pick your phone up, hit a button, and get in or out of the market."  Investopedia
#Millennials #MerrillLynch #MoneyManagement #investing https://t.co/txFZCIq867</t>
  </si>
  <si>
    <t>QUESTION: What's the difference between a pigeon and a stockbroker?
ANSWER: The pigeon can still make a deposit on a BMW
#broker #stockbroker #market #investing #millennials #trading #money #wealth #finance
https://t.co/yNFdEDUarv.</t>
  </si>
  <si>
    <t>More Emirati millennials are purchasing UAE #RealEstate, demonstrating trust in the long-term #economicdevelopment of the country's #propertymarket. @AMEinfonews: https://t.co/dLfzbIDTdv #Investments #UAEeconomy</t>
  </si>
  <si>
    <t>Over the years, millennials have earned a reputation as a group of people who aren’t interested in purchasing homes. However, recent trends suggest that this stereotype is fading into the background, as millennials are starting to buy homes and invest in r https://t.co/HFbtsB25xF https://t.co/c4SicO2mt4</t>
  </si>
  <si>
    <t>The Spending and Investing Habits of Millennials https://t.co/OY9NZW9GQb @smoothsale #investing #millennials #spending #sales</t>
  </si>
  <si>
    <t>@DebleenaR Very well written, detailed and covers the gamut of financial interactions and innovations that are and could be available to millennials. Building the saving habit and then investing in productive assets is key. An exciting future ahead for FinTech cos.</t>
  </si>
  <si>
    <t>Why investing not just about money but about behaviour and our's brain's response to it: https://t.co/wpXnYjpq4f https://t.co/DFxVySCQ7u</t>
  </si>
  <si>
    <t>Great episode today on millennials and investing.  Give it a listen. This is one of my favorite financial podcasts.  https://t.co/XzfXctAH6s</t>
  </si>
  <si>
    <t>"100-square-foot apartments and 5-foot-10 ceilings: Harrowing tales of millennials renting in Toronto" _xD83E__xDD28_ #rentcrisis #torontorentals #torontorentalcrisis #Toronto #TorontoRent #ToRE #GTARE #yikes #scary #DepressionIsReal 
https://t.co/2W7fNGdQzE</t>
  </si>
  <si>
    <t>Millennial's may have a different approach to their career choices in comparison to Gen X and Baby Boomers, but do they approach their investment strategy any different?
https://t.co/8fum4C0F43
#millennialinvestment #investmentsformillennials</t>
  </si>
  <si>
    <t>Erin Lowry says broke millennials can STILL make money through investing; how long-term relationships survive; fireworks and music this weekend!; a golf and political leaderboard. Click to hear @JeffAngeloRadio for 4/12.
https://t.co/YNCnPRcSiG</t>
  </si>
  <si>
    <t>Women lag behind their male counterparts when it comes to investing - and this is especially true for millennial women. With specific struggles like student debt, higher costs of living, and the pay gap, how can the millennial women of today save... https://t.co/qHLj9ExCYL</t>
  </si>
  <si>
    <t>With  generation-specific struggles like student #debt, higher costs of living, and the gender pay gap, how can the millennial women of today save for their tomorrows? Here are some tips to get started.
#Investing #PersonalFinance #FinancialSecurity
https://t.co/qHLj9ExCYL</t>
  </si>
  <si>
    <t>"The rise of impact investing and the next wave of wealth"  
White Paper can be accessed here
https://t.co/wXkPBBe1J6
#impactinvesting #millennials</t>
  </si>
  <si>
    <t>Investing more time into our real lives and pulling aways from social media may ultimately be the way to happiness https://t.co/eUwebtCeTg #millennials #socialmedia</t>
  </si>
  <si>
    <t>Investing more time into our real lives and pulling aways from social media may ultimately be the way to happiness https://t.co/reKN5VUebm #millennials #socialmedia</t>
  </si>
  <si>
    <t>Investing more time into our real lives and pulling aways from social media may ultimately be the way to happiness https://t.co/gtp5eXv7ML #millennials #socialmedia</t>
  </si>
  <si>
    <t>"The majority of the worlds population in under 25 years of age. Investing in and impacting millennial leaders is the single most strategic priority to guide the 21st century church." 
 - Mac Pier (Taken from A Disruptive Gospel)
#impact #millennials #movement #priority #NXTmove</t>
  </si>
  <si>
    <t>The language of investing and finance is confusing. It creates a barrier to entry for new investors as it can be bewildering and intimidating due to its complexity. We make investing fun, seamless and "millennial-friendly" #investing #millennials https://t.co/JlWUFrenrU</t>
  </si>
  <si>
    <t>.@investmentnews has a new whitepaper: The Rise of Impact Investing and the Next Wave of Wealth. "The growth of investing with impact has accelerated in recent years with interest led by millennials and sparking adoption by other generations." #impinv https://t.co/2iArxuUhPF</t>
  </si>
  <si>
    <t>Over the years, millennials have earned a reputation as a group of people who aren’t interested in purchasing homes. However, recent trends suggest that this stereotype is fading into the background, as millennials are starting to buy homes and invest in r https://t.co/Z3MG0ef5Cy https://t.co/kNFiacrUep</t>
  </si>
  <si>
    <t>Over the years, millennials have earned a reputation as a group of people who aren't interested in purchasing homes. However, recent trends suggest that this stereotype is fading into the background, as millennials are starting to buy homes and invest in r https://t.co/8tO4SE82oe https://t.co/WkKJpHglMP</t>
  </si>
  <si>
    <t>Over the years, millennials have earned a reputation as a group of people who aren’t interested in purchasing homes. However, recent trends suggest that this stereotype is fading into the background, as millennials are starting to buy homes and invest in r https://t.co/a6yPJHne1E https://t.co/iPOi2nkvnK</t>
  </si>
  <si>
    <t>Over the years, millennials have earned a reputation as a group of people who aren't interested in purchasing homes. However, recent trends suggest that this stereotype is fading into the background, as millennials are starting to buy homes and invest in r https://t.co/JdvHeNZZVu https://t.co/1mWNmcK2hv</t>
  </si>
  <si>
    <t>Over the years, millennials have earned a reputation as a group of people who aren’t interested in purchasing homes. However, recent trends suggest that this stereotype is fading into the background, as millennials are starting to buy homes and invest in r https://t.co/2aR9Id4AdB https://t.co/Iy4Jr4kkD4</t>
  </si>
  <si>
    <t>Over the years, millennials have earned a reputation as a group of people who aren't interested in purchasing homes. However, recent trends suggest that this stereotype is fading into the background, as millennials are starting to buy homes and invest in r https://t.co/tqnb3WYAaZ https://t.co/JXTwJISHaB</t>
  </si>
  <si>
    <t>What is a normal #financial situation for #millennials to be in? Use this guide as a benchmark for savings, debt and home ownership https://t.co/u681nKcNzZ</t>
  </si>
  <si>
    <t>When it comes to #investing, Millennials are a conservative group, with 48% of Millennial females and 48% of Millennial males saying the stock market is too risky. Subscribe to our monthly newsletters for more #affluent insights: https://t.co/8uSy1hThaK https://t.co/jYBrlgRLBx</t>
  </si>
  <si>
    <t>Millennials and Money: What the Numbers Reveal About Gen Y's Spending and Investing Habits  (Infographic) https://t.co/oQJaxIY2MU via @DailyWaffle https://t.co/zlk26s3F0C</t>
  </si>
  <si>
    <t>Says Libs made it easier for millennials to buy their first home. Libs are also investing in science and infrastructure. But Conservatives believe that cuts are the way to a healthy economy, he says.</t>
  </si>
  <si>
    <t>"With these younger, tech-savvy individuals paving the way, and with cryptocurrency tying itself beautifully to physical assets, real estate can establish a position it hasn’t held for a very long time."
By Natalia Karayaneva
https://t.co/3xKgs9eQMj</t>
  </si>
  <si>
    <t>@tadbtz @JaphetSayi @Mwombek43469670 @AfDB_Group @KilimoForum @FAOTanzania @WBTanzania @FSDTanzania @TheCitizenTZ @TheGuardiantz @hallaboutafrica @HusseinBashe @jokateM @AlexMubiru5 @aikande This is interesting @JaphetSayi . At @jamvi_tz we enable millennials and professionals to create wealth and extra income by investing in fish farming. I would love to have conversation.</t>
  </si>
  <si>
    <t>@TheCitizenTZ Thank you for this coverage , people can follow us and get to know more here @jamvi_tz  and here https://t.co/hGDlceXDdU. we make it easy for millennials and professionals to make extra earning by investing in fish farming.</t>
  </si>
  <si>
    <t>We want to enable millennials and professionals to make extra earnings by investing in fish farming. Thanks to @ekilimotz @DanishMFA  cc @TheCitizenTZ @tadbtz @FSDTanzania   #agrifin #kilimobiashara https://t.co/2NIP4GFJJE</t>
  </si>
  <si>
    <t>"Investing early can help you reach your financial goals faster and provide you with a safety net in the future." https://t.co/UAeKi66rsK</t>
  </si>
  <si>
    <t>@MartelAntoine just listened to your first episode of Millennials Guide to Real Estate investing.  Was just wondering why your focus was on out of state and not in?</t>
  </si>
  <si>
    <t>Forget real estate — 'art flipping' is the latest way rich millennials are building wealth, and it's an investment baby boomers largely ignored https://t.co/dcU46j92TU</t>
  </si>
  <si>
    <t>In today’s business world, 83% of #millennials would leave their job for one w/ better lifestyle and family benefits. #Investing in #highquality #childcare addresses the wants &amp;amp; needs of today’s workforce and creates a culture that people want to be a part of. #LeadingOnEarlyEd https://t.co/bUTLH5mxoO</t>
  </si>
  <si>
    <t>SCActionNetwork: RT KinderCareGR: In today’s business world, 83% of #millennials would leave their job for one w/ better lifestyle and family benefits. #Investing in #highquality #childcare addresses the wants &amp;amp; needs of today’s workforce and creates a c… https://t.co/2m9y8uuMsk</t>
  </si>
  <si>
    <t>If you’re ready to start investing in your talent pipeline, use these strategies to hire and retain millennial talent: https://t.co/mwMRHsKbSH https://t.co/113EiUzNl7</t>
  </si>
  <si>
    <t>Why Fashion and Luxury Companies Are Investing in Film - WSJ #Millennials  ⁦@jguemes⁩  https://t.co/F0xXx7vo6t</t>
  </si>
  <si>
    <t>@GGeorgieGirl One one point we agree. Millennials are worst off in terms of the environment and climate change. I don’t see how spending at very least 4.5 billion dollars on an old decrepit pipeline benefits Canadians. The money would be better spent investing in alternative energy. Wasteful.</t>
  </si>
  <si>
    <t>Millennials seem to be avoiding the investing methods their parents used and instead are open to using robot-advisors to help make their investing decisions. Could this change the way investing is done? Learn more here. https://t.co/123I8fdOIK</t>
  </si>
  <si>
    <t>Investing and Millennials With Financial Advisor Douglas Boneparth  https://t.co/0ILJdk2P0Z  
#businessNews On March 18, 2019@2:31am</t>
  </si>
  <si>
    <t>How Not To Get Fooled By Fake #Investment Advisors - @kayezad and @rakshabihani broach this _xD83D__xDD14_ IMPORTANT topic so first-time investing #millennials don't get duped! There's a checklist ✔️ in the video. Keep it close!
BONUS: This class is outside the classroom #WorldHeritageDay https://t.co/F85lchPEcr</t>
  </si>
  <si>
    <t>.@CrowdfundAttny sits down with the "#Millennials' Guide to #RealEstate #Investing" podcast and talks the #future of #finance through #crowdfunding: https://t.co/L1sVOaQAda</t>
  </si>
  <si>
    <t>With over 86 percent of #millennials embracing #SustainableInvesting, it has rapidly become a focus of fund and #assetmanagers. Julian Seelan shares insights on socially responsible #investing trends in the March/April issue of @iw_inst. https://t.co/QHXwfJyjBW</t>
  </si>
  <si>
    <t>With over 86 percent of #millennials embracing #SustainableInvesting, it
has rapidly become a focus of fund and #assetmanagers. Julian Seelan shares insights on socially responsible #investing trends in the March/April issue of @iw_inst. https://t.co/SzsortIcqf @EY_Sustainable</t>
  </si>
  <si>
    <t>If you’re interested in learning more about @AhrvoApp and the AhrvoDEEX Project make sure you check out this episode of @REKT_Podcast! Hit that subscribe button too! #AhrvoDEEX #ICO #Blockchain #stockmarket #investing #finance #Millennials #investingtips _xD83D__xDE80__xD83D__xDE80_ https://t.co/sdqsEVBPTm</t>
  </si>
  <si>
    <t>Check out this #realestate podcast with host @MartelAntoine featuring FG's @CrowdfundAttny! They talk about #blockchain, #crowdfunding, the JOBS Act, and how all of these things are going to be changing the real estate industry. https://t.co/ewHPf2mZkI</t>
  </si>
  <si>
    <t>I fear many of my generation will never retire, as they refuse to give up instant gratification for future security, and refuse to learn how to properly invest/manage their money. 
#Millennials #invest #investing #retirement #stockmarket</t>
  </si>
  <si>
    <t>Investing app @Stash is out with some shocking, scary, sad stats about millennials and their hopes of hitting it big.
https://t.co/jXuEBk2h4C</t>
  </si>
  <si>
    <t>Keep in mind, just one statement from the U.S. government can throw investors off. They could run for the exits, and this would result in losses. ~ Moe Zulfiqar, Lombardi Letter https://t.co/ARUakwU4HD #StockMarket #Investing</t>
  </si>
  <si>
    <t>nearly 70% of #millennials are currently financially investing in something. Furthermore, most of them think 28 is about the right age to start investing part of a recommended $3600 nest egg. https://t.co/drv7G8E5Pt</t>
  </si>
  <si>
    <t>Investing in agriculture allows Millennials to have a closer connection with producers and provides opportunities to learn more about our food system.
https://t.co/u3Ly2VJ8h6</t>
  </si>
  <si>
    <t>Check out my latest article: Leave a Party at its Height or wait for the rush for the exit? How Re-balancing your Investment Portfolio can reduce risk and Improve Returns https://t.co/OWnIWUfNIm via @LinkedIn
#money #mindset #millennials #investing #millennialmoney #economics</t>
  </si>
  <si>
    <t>Millennials and investing: there's more to the story than you may think. Find out what the data show about this special relationship: https://t.co/ksASirfxdH https://t.co/8xiGJKaLLP</t>
  </si>
  <si>
    <t>You might be surprised how early Generation-Z hopes to buy a home. What's a common mistake homeowners make that can be very costly? That and many more headlines in this week's real estate headline roundup. #realestate #investing https://t.co/tjpDmkZj8x https://t.co/8M2E1VWNrM</t>
  </si>
  <si>
    <t>This analysis doesn't seem to consider a Lifetime ISA contribution by an employer would attract 13.8% employer's National Insurance and 12% employee. https://t.co/hkqM3kVCMs</t>
  </si>
  <si>
    <t>.@bcope51 It'd be super cool to connect on my radio show re: millennials, investing, and building wealth!</t>
  </si>
  <si>
    <t>Jill on Money Newsletter: College award letters, investing for millennials, and the biggest threat to the economy. https://t.co/PtOaM1QLqN https://t.co/Ke4l5PwZyn</t>
  </si>
  <si>
    <t>Get Exclusive Analysis and Investing Ideas of Future Assets on https://t.co/PlXTqg4Mnt. Join the community today and get up to $400 in discount by using the code: "CCN+Hacked". Sign up here. Get... https://t.co/7X5wskdz4W</t>
  </si>
  <si>
    <t>Millennials will watch hours of videos, scroll their social media memorizing everyone's lives in their social circles but have no clue how to save, investing, retirement, what's a credit score, how credit cards work and why they get overdraft fees #Millennials</t>
  </si>
  <si>
    <t>@Moguldom @AdvisorShares @EricBalchunas And would this "auidance" be ill-informed millennials who are just investing in it solely because the name "cannabis" in it? Because if so this company is essentially trying to take advantage of a word to attract inflows while possibly setting up be a bubble.</t>
  </si>
  <si>
    <t>Loved celebrating this girl @brokemillennialblog this week. Her second book launch (Broke Millennial Takes on Investing on Amazon) and a knockout book that demystifies investing for all! .
.
#bloggers #investing #millennials #bloggerbesties #perfi #moneybooks https://t.co/HCcnfpQ4I0</t>
  </si>
  <si>
    <t>Money Made by Chance via ⁦@awealthofcs⁩ and ⁦@michaelbatnick⁩ #millennials #dividends #investing #gambling  https://t.co/SsmfLKYekE</t>
  </si>
  <si>
    <t>How much are you willing to donate to a charity you hate if the stock market does significantly better or worse than you expect in the next decade? Via ⁦@jasonzweigwsj⁩ #millennials #investing  https://t.co/9Gxlhd48Qq</t>
  </si>
  <si>
    <t>Funds full of returns and do-goodery just got harder to find via ⁦@MerrynSW⁩ #millennials #investing #responsibility  https://t.co/TNcLrC9iWT</t>
  </si>
  <si>
    <t>https://www.businessinsider.com/how-to-meet-financial-and-social-impact-goals-2018-5?IR=T</t>
  </si>
  <si>
    <t>http://www.frenkeltopping.co.uk/news/frenkel-topping-launch-sri-solution-as-millennials-call-for-socially-responsible-investing/</t>
  </si>
  <si>
    <t>https://www.nbcnews.com/know-your-value/feature/why-personal-finance-extra-complicated-female-millennials-ncna993566</t>
  </si>
  <si>
    <t>https://paynecm.com/in-the-media https://paynecm.com/</t>
  </si>
  <si>
    <t>https://www.youtube.com/watch?v=QpZrMf1F0Y0&amp;t=5s</t>
  </si>
  <si>
    <t>https://www.eventbrite.com/e/take-on-investing-a-conversation-book-signing-event-with-erin-lowry-co-host-chelsea-fagan-tickets-59681901173</t>
  </si>
  <si>
    <t>https://my.sociabble.com/4X7b6X1aVk</t>
  </si>
  <si>
    <t>https://www.forbes.com/sites/robertfarrington/2019/02/20/millennials-investing-easier/#3122e2162eb2</t>
  </si>
  <si>
    <t>https://buffalonews.com/2019/04/12/financial-adulting-classes-teach-about-investing-budgeting-with-wine-and-cocktails/?utm_medium=social&amp;utm_campaign=puma&amp;utm_source=Twitter#Echobox=1555087666</t>
  </si>
  <si>
    <t>https://buffalonews.com/2019/04/12/financial-adulting-classes-teach-about-investing-budgeting-with-wine-and-cocktails/</t>
  </si>
  <si>
    <t>https://www.linkedin.com/slink?code=e4tDGPm</t>
  </si>
  <si>
    <t>https://www.wasteyourtime.co/2019/01/online-stock-broker/</t>
  </si>
  <si>
    <t>https://ameinfo.com/real-estate-and-construction/real-estate/property-market/millennials-increasingly-looking-at-investing-in-uae-property/</t>
  </si>
  <si>
    <t>https://homes4income.com/articles/real-estate-investing/4-reasons-millennials-investing-real-estate</t>
  </si>
  <si>
    <t>https://www.iris.xyz/grow/sales-strategy/spending-and-investing-habits-of-millennials</t>
  </si>
  <si>
    <t>https://prime.economictimes.indiatimes.com/news/68879592/fintech-and-bfsi/from-behavioural-science-to-dopamine-effect-cracking-the-f-word-that-eludes-millennials-and-startups-alike https://twitter.com/anishteli/status/1117612849319354368</t>
  </si>
  <si>
    <t>https://podcasts.apple.com/us/podcast/listen-money-matters-free-your-inner-financial-badass/id736826307#episodeGuid=ca19b898-d240-11e8-8c50-af6ff75cff2b</t>
  </si>
  <si>
    <t>https://www.theglobeandmail.com/investing/personal-finance/gen-y-money/article-one-hundred-square-foot-rooms-and-5-foot-10-ceilings-harrowing-tales/</t>
  </si>
  <si>
    <t>https://business.financialpost.com/investing/millennials-breaking-investing-stereotypes-with-conservative-approaches-to-rrsps</t>
  </si>
  <si>
    <t>https://whoradio.iheart.com/content/2019-04-12-broke-millennials-can-still-invest-heres-how/</t>
  </si>
  <si>
    <t>https://www.investmentnews.com/dcce/20190415/4/4/WP_SPONSORED/3687504</t>
  </si>
  <si>
    <t>https://www.inc.com/peter-economy/neuroscience-millennials-need-to-lay-off-the-social-media-heres-why.html</t>
  </si>
  <si>
    <t>https://medium.com/bitsofstock/https-medium-com-bitsofstock-how-to-become-fluent-in-the-language-of-finance-def527cbe025</t>
  </si>
  <si>
    <t>https://www.investmentnews.com/assets/docs/CI119319411.PDF</t>
  </si>
  <si>
    <t>https://www.theglobeandmail.com/investing/personal-finance/gen-y-money/article-what-is-a-normal-financial-situation-for-millennials/?cmpid=rss&amp;Network=twitter&amp;Post%20%21D=032dfe97-bac2-4a9b-bc1a-aca2518437fd</t>
  </si>
  <si>
    <t>https://spotlight.ipsos-na.com/subscribe-ipsos-affluent-intelligence/</t>
  </si>
  <si>
    <t>http://www.dailywaffle.co.uk/2019/04/millennials-and-money-what-the-numbers-reveal-about-gen-ys-spending-and-investing-habits-infographic/</t>
  </si>
  <si>
    <t>https://www.nasdaq.com/article/is-cryptocurrency-the-way-to-get-millennials-investing-in-real-estate-again-cm1050194</t>
  </si>
  <si>
    <t>http://www.jamvitz.co.tz</t>
  </si>
  <si>
    <t>https://www.forbes.com/sites/robertfarrington/2019/02/20/millennials-investing-easier/#fbb20522eb2b</t>
  </si>
  <si>
    <t>https://www.businessinsider.com/rich-millennials-investing-art-flipping-build-wealth-2019-4</t>
  </si>
  <si>
    <t>https://twitter.com/SCActionNetwork/status/1118579888288669696</t>
  </si>
  <si>
    <t>http://www.gainor.net/how-to-hire-and-retain-millennials/</t>
  </si>
  <si>
    <t>https://www.wsj.com/articles/why-fashion-and-luxury-companies-are-investing-in-film-11555332389</t>
  </si>
  <si>
    <t>http://angusreid.org/robo-advisors-investment/</t>
  </si>
  <si>
    <t>https://hedgeaccordingly.com/investing-and-millennials-with-financial-advisor-douglas-boneparth/</t>
  </si>
  <si>
    <t>https://podcasts.apple.com/us/podcast/episode-37-blockchain-crowdfunding-in-real-estate-industry/id1382826261?i=1000434970030</t>
  </si>
  <si>
    <t>https://investmentsandwealth.org/getattachment/bbdef004-2fe8-4e71-a445-918a270b5ff7/IWM19MarApr-TheMillennialInvestor.pdf</t>
  </si>
  <si>
    <t>https://crowdfundattny.com/2019/04/16/a-millennials-guide-to-real-estate-investing-podcast/</t>
  </si>
  <si>
    <t>https://www.benefitspro.com/2019/04/18/millennials-pinning-retirement-hopes-on-lottery-winnings/</t>
  </si>
  <si>
    <t>https://twitter.com/ahrvoapp/status/1118888190323109891</t>
  </si>
  <si>
    <t>https://markets.businessinsider.com/news/stocks/next-stock-market-crash-millennials-worried-impact-economy-2019-4-1028119346</t>
  </si>
  <si>
    <t>https://www.goodnewsnetwork.org/millennials-are-investing-and-good-at-it/</t>
  </si>
  <si>
    <t>https://www.harvestreturns.com/blog/2017/11/21/why-millennials-should-invest-in-agriculture</t>
  </si>
  <si>
    <t>https://www.linkedin.com/pulse/leave-party-its-height-wait-rush-exit-how-your-investment-neil-doig</t>
  </si>
  <si>
    <t>https://www.finra.org/investors/millennials</t>
  </si>
  <si>
    <t>https://www.thenorrisgroup.com/gen-z-buying-a-lot-earlier-than-the-millennials-449/</t>
  </si>
  <si>
    <t>https://www.telegraph.co.uk/investing/isas/millennials-better-getting-boss-back-lifetime-isa-pension/</t>
  </si>
  <si>
    <t>https://mailchi.mp/876e69e91406/open-enrollment-is-here-597577</t>
  </si>
  <si>
    <t>https://hacked.com/ https://thecryptoreport.com/skeptical-millennials-shun-stocks-miss-out-on-dows-historic-run/</t>
  </si>
  <si>
    <t>https://podcasts.apple.com/us/podcast/animal-spirits-podcast/id1310192007?i=1000435138505</t>
  </si>
  <si>
    <t>https://www.wsj.com/articles/you-dear-investor-are-patient-prudent-and-calm-11555689601</t>
  </si>
  <si>
    <t>https://www.ft.com/content/7a7dd830-6135-11e9-b285-3acd5d43599e?shareType=nongift</t>
  </si>
  <si>
    <t>businessinsider.com</t>
  </si>
  <si>
    <t>co.uk</t>
  </si>
  <si>
    <t>nbcnews.com</t>
  </si>
  <si>
    <t>paynecm.com paynecm.com</t>
  </si>
  <si>
    <t>youtube.com</t>
  </si>
  <si>
    <t>eventbrite.com</t>
  </si>
  <si>
    <t>sociabble.com</t>
  </si>
  <si>
    <t>forbes.com</t>
  </si>
  <si>
    <t>buffalonews.com</t>
  </si>
  <si>
    <t>linkedin.com</t>
  </si>
  <si>
    <t>wasteyourtime.co</t>
  </si>
  <si>
    <t>ameinfo.com</t>
  </si>
  <si>
    <t>homes4income.com</t>
  </si>
  <si>
    <t>iris.xyz</t>
  </si>
  <si>
    <t>indiatimes.com twitter.com</t>
  </si>
  <si>
    <t>apple.com</t>
  </si>
  <si>
    <t>theglobeandmail.com</t>
  </si>
  <si>
    <t>financialpost.com</t>
  </si>
  <si>
    <t>iheart.com</t>
  </si>
  <si>
    <t>investmentnews.com</t>
  </si>
  <si>
    <t>inc.com</t>
  </si>
  <si>
    <t>medium.com</t>
  </si>
  <si>
    <t>ipsos-na.com</t>
  </si>
  <si>
    <t>nasdaq.com</t>
  </si>
  <si>
    <t>co.tz</t>
  </si>
  <si>
    <t>twitter.com</t>
  </si>
  <si>
    <t>gainor.net</t>
  </si>
  <si>
    <t>wsj.com</t>
  </si>
  <si>
    <t>angusreid.org</t>
  </si>
  <si>
    <t>hedgeaccordingly.com</t>
  </si>
  <si>
    <t>investmentsandwealth.org</t>
  </si>
  <si>
    <t>crowdfundattny.com</t>
  </si>
  <si>
    <t>benefitspro.com</t>
  </si>
  <si>
    <t>goodnewsnetwork.org</t>
  </si>
  <si>
    <t>harvestreturns.com</t>
  </si>
  <si>
    <t>finra.org</t>
  </si>
  <si>
    <t>thenorrisgroup.com</t>
  </si>
  <si>
    <t>mailchi.mp</t>
  </si>
  <si>
    <t>hacked.com thecryptoreport.com</t>
  </si>
  <si>
    <t>ft.com</t>
  </si>
  <si>
    <t>dts19</t>
  </si>
  <si>
    <t>dts</t>
  </si>
  <si>
    <t>millennials investing sustainability impact investment</t>
  </si>
  <si>
    <t>investments socially</t>
  </si>
  <si>
    <t>sustainable esg responsible investing</t>
  </si>
  <si>
    <t>sustainable</t>
  </si>
  <si>
    <t>millennials</t>
  </si>
  <si>
    <t>millennials merrilllynch moneymanagement investing</t>
  </si>
  <si>
    <t>broker stockbroker market investing millennials trading money wealth finance</t>
  </si>
  <si>
    <t>broker</t>
  </si>
  <si>
    <t>realestate economicdevelopment propertymarket investments uaeeconomy</t>
  </si>
  <si>
    <t>investing millennials spending sales</t>
  </si>
  <si>
    <t>rentcrisis torontorentals torontorentalcrisis toronto torontorent tore gtare yikes scary depressionisreal</t>
  </si>
  <si>
    <t>millennialinvestment investmentsformillennials</t>
  </si>
  <si>
    <t>debt investing personalfinance financialsecurity</t>
  </si>
  <si>
    <t>impactinvesting millennials</t>
  </si>
  <si>
    <t>millennials socialmedia</t>
  </si>
  <si>
    <t>impact millennials movement priority nxtmove</t>
  </si>
  <si>
    <t>investing millennials</t>
  </si>
  <si>
    <t>impinv</t>
  </si>
  <si>
    <t>financial millennials</t>
  </si>
  <si>
    <t>investing affluent</t>
  </si>
  <si>
    <t>millennials investing highquality childcare leadingonearlyed</t>
  </si>
  <si>
    <t>millennials investing highquality childcare</t>
  </si>
  <si>
    <t>businessnews</t>
  </si>
  <si>
    <t>investment</t>
  </si>
  <si>
    <t>millennials realestate investing future finance crowdfunding</t>
  </si>
  <si>
    <t>millennials realestate investing future</t>
  </si>
  <si>
    <t>millennials sustainableinvesting assetmanagers investing</t>
  </si>
  <si>
    <t>realestate blockchain crowdfunding</t>
  </si>
  <si>
    <t>realestate blockchain</t>
  </si>
  <si>
    <t>millennials invest investing retirement stockmarket</t>
  </si>
  <si>
    <t>ahrvodeex ico blockchain stockmarket investing finance millennials investingtips</t>
  </si>
  <si>
    <t>stockmarket investing</t>
  </si>
  <si>
    <t>agrifin kilimobiashara</t>
  </si>
  <si>
    <t>investment millennials worldheritageday</t>
  </si>
  <si>
    <t>money mindset millennials investing millennialmoney economics</t>
  </si>
  <si>
    <t>realestate investing</t>
  </si>
  <si>
    <t>bloggers investing millennials bloggerbesties perfi moneybooks</t>
  </si>
  <si>
    <t>millennials dividends investing gambling</t>
  </si>
  <si>
    <t>millennials investing</t>
  </si>
  <si>
    <t>millennials investing responsibility</t>
  </si>
  <si>
    <t>https://pbs.twimg.com/ext_tw_video_thumb/1116288507469811712/pu/img/r6jNoJsgJPakAVSo.jpg</t>
  </si>
  <si>
    <t>https://pbs.twimg.com/ext_tw_video_thumb/1115260006067257344/pu/img/JOjkfFXJx4y1tUui.jpg</t>
  </si>
  <si>
    <t>https://pbs.twimg.com/ext_tw_video_thumb/1113818687931342851/pu/img/2mzgwxyn_0xtdhfx.jpg</t>
  </si>
  <si>
    <t>https://pbs.twimg.com/media/D38VjOeW0AABnn_.jpg</t>
  </si>
  <si>
    <t>https://pbs.twimg.com/media/D387q8fWwAAkG7N.jpg</t>
  </si>
  <si>
    <t>https://pbs.twimg.com/ext_tw_video_thumb/1116713587949621248/pu/img/yme1tVK7Z2N-tJSY.jpg</t>
  </si>
  <si>
    <t>https://pbs.twimg.com/ext_tw_video_thumb/1112730149936607232/pu/img/D2ZihfSkf02hE6cz.jpg</t>
  </si>
  <si>
    <t>https://pbs.twimg.com/media/D3uujKZUIAAMLaR.jpg</t>
  </si>
  <si>
    <t>https://pbs.twimg.com/media/D4IsmIbXkAIHWpr.jpg</t>
  </si>
  <si>
    <t>https://pbs.twimg.com/media/D4Is-g_XoAAvKj2.jpg</t>
  </si>
  <si>
    <t>https://pbs.twimg.com/media/D4S-fQGWwAcPPnC.jpg</t>
  </si>
  <si>
    <t>https://pbs.twimg.com/media/D4Is_JvWwAEZKNU.jpg</t>
  </si>
  <si>
    <t>https://pbs.twimg.com/media/D4S-fqIW0AE3wg4.jpg</t>
  </si>
  <si>
    <t>https://pbs.twimg.com/media/D4ItDFZW0AAt50r.jpg</t>
  </si>
  <si>
    <t>https://pbs.twimg.com/media/D4S-hNRWAAA6obg.jpg</t>
  </si>
  <si>
    <t>https://pbs.twimg.com/media/D4TKZweWkAQlaFu.jpg</t>
  </si>
  <si>
    <t>https://pbs.twimg.com/media/D4TvxH8WkAEMrry.jpg</t>
  </si>
  <si>
    <t>https://pbs.twimg.com/media/D4Y-qEAWkAY7cuQ.jpg</t>
  </si>
  <si>
    <t>https://pbs.twimg.com/media/D4Wyd4BXsAA7BOT.jpg</t>
  </si>
  <si>
    <t>https://pbs.twimg.com/media/D4hkBF2UIAE07Ef.jpg</t>
  </si>
  <si>
    <t>https://pbs.twimg.com/media/D4hoASoX4AAV1CF.jpg</t>
  </si>
  <si>
    <t>https://pbs.twimg.com/media/D4h4Mk6UUAAp7Sk.jpg</t>
  </si>
  <si>
    <t>https://pbs.twimg.com/media/D4i4e_XX4AAP6mj.jpg</t>
  </si>
  <si>
    <t>https://pbs.twimg.com/media/D4myeHMXoAcACNA.jpg</t>
  </si>
  <si>
    <t>http://pbs.twimg.com/profile_images/663259957350039552/5XZUO2tJ_normal.jpg</t>
  </si>
  <si>
    <t>http://pbs.twimg.com/profile_images/788990307069112320/OG6qyiAC_normal.jpg</t>
  </si>
  <si>
    <t>http://pbs.twimg.com/profile_images/1106494592206192640/JnFD1DLg_normal.jpg</t>
  </si>
  <si>
    <t>http://pbs.twimg.com/profile_images/2461900981/tumblr_m1i72q3c3d1qiegleo1_500_normal.jpg</t>
  </si>
  <si>
    <t>http://pbs.twimg.com/profile_images/1049282789898637313/kdGy7Gz__normal.jpg</t>
  </si>
  <si>
    <t>http://pbs.twimg.com/profile_images/1119081717409566726/Y50XWi5d_normal.jpg</t>
  </si>
  <si>
    <t>http://pbs.twimg.com/profile_images/965468675351326722/G-sDwq-1_normal.jpg</t>
  </si>
  <si>
    <t>http://pbs.twimg.com/profile_images/1069530744895275008/uMP7oe08_normal.jpg</t>
  </si>
  <si>
    <t>http://pbs.twimg.com/profile_images/1060626119915843584/tK7LpcRw_normal.jpg</t>
  </si>
  <si>
    <t>http://pbs.twimg.com/profile_images/870279826720129025/l5CL66f-_normal.jpg</t>
  </si>
  <si>
    <t>http://pbs.twimg.com/profile_images/1036072270077280256/dTS-_rdV_normal.jpg</t>
  </si>
  <si>
    <t>http://pbs.twimg.com/profile_images/509498592831102976/wG-d6wrJ_normal.jpeg</t>
  </si>
  <si>
    <t>http://pbs.twimg.com/profile_images/684447314358882305/eW6rgOZf_normal.png</t>
  </si>
  <si>
    <t>http://pbs.twimg.com/profile_images/1084912199032860672/Q19V6BK5_normal.jpg</t>
  </si>
  <si>
    <t>http://pbs.twimg.com/profile_images/943427695156781056/-LKHuXdO_normal.jpg</t>
  </si>
  <si>
    <t>http://pbs.twimg.com/profile_images/964400673746857984/T5mm-ZKU_normal.jpg</t>
  </si>
  <si>
    <t>http://pbs.twimg.com/profile_images/785890343577198592/6v4DlZXe_normal.jpg</t>
  </si>
  <si>
    <t>http://pbs.twimg.com/profile_images/741283160898568192/Jy46FlEL_normal.jpg</t>
  </si>
  <si>
    <t>http://pbs.twimg.com/profile_images/1111073639925985281/E9ayaq1V_normal.jpg</t>
  </si>
  <si>
    <t>http://pbs.twimg.com/profile_images/951221160292777984/JSopVDkv_normal.jpg</t>
  </si>
  <si>
    <t>http://pbs.twimg.com/profile_images/812475485879996416/RR0F06f__normal.jpg</t>
  </si>
  <si>
    <t>http://pbs.twimg.com/profile_images/1083775160681943045/-HrwaKN5_normal.jpg</t>
  </si>
  <si>
    <t>http://pbs.twimg.com/profile_images/1092310890874093568/gFTzVpEb_normal.jpg</t>
  </si>
  <si>
    <t>http://pbs.twimg.com/profile_images/966079149986189312/ZEiZd-hR_normal.jpg</t>
  </si>
  <si>
    <t>http://pbs.twimg.com/profile_images/586582147093270528/5OxlcmDB_normal.jpg</t>
  </si>
  <si>
    <t>http://pbs.twimg.com/profile_images/507650237637210112/imHZCsXu_normal.png</t>
  </si>
  <si>
    <t>http://pbs.twimg.com/profile_images/757984876645720064/yhajiVam_normal.jpg</t>
  </si>
  <si>
    <t>http://pbs.twimg.com/profile_images/1104389161086140416/OW7rnWop_normal.jpg</t>
  </si>
  <si>
    <t>http://pbs.twimg.com/profile_images/641504762811146241/uRwMZbRO_normal.jpg</t>
  </si>
  <si>
    <t>http://pbs.twimg.com/profile_images/1012826876279230465/oDd2OWF7_normal.jpg</t>
  </si>
  <si>
    <t>http://pbs.twimg.com/profile_images/1116723417682563072/e_phjlBu_normal.png</t>
  </si>
  <si>
    <t>http://pbs.twimg.com/profile_images/847469644453511168/IJjLqhgv_normal.jpg</t>
  </si>
  <si>
    <t>http://pbs.twimg.com/profile_images/663738907805089792/a-3-cP5U_normal.jpg</t>
  </si>
  <si>
    <t>http://pbs.twimg.com/profile_images/1103939860660776961/3B4ymOLM_normal.png</t>
  </si>
  <si>
    <t>http://pbs.twimg.com/profile_images/935538054692970496/-vuh8x4l_normal.jpg</t>
  </si>
  <si>
    <t>http://pbs.twimg.com/profile_images/806887716373680128/WRaZPAP7_normal.jpg</t>
  </si>
  <si>
    <t>http://pbs.twimg.com/profile_images/1012406352612941824/L9v8wxOm_normal.jpg</t>
  </si>
  <si>
    <t>http://pbs.twimg.com/profile_images/378800000312375508/2307e121a636bca5a74ea7940bfdac87_normal.jpeg</t>
  </si>
  <si>
    <t>http://pbs.twimg.com/profile_images/2511748394/pdv3nbo3yrq5l2tae3ke_normal.jpeg</t>
  </si>
  <si>
    <t>http://pbs.twimg.com/profile_images/787145941996281856/w9TS2Dn5_normal.jpg</t>
  </si>
  <si>
    <t>http://pbs.twimg.com/profile_images/1029921365288148992/Xj1JhdFa_normal.jpg</t>
  </si>
  <si>
    <t>http://pbs.twimg.com/profile_images/981624686424584198/OxrTnZwS_normal.jpg</t>
  </si>
  <si>
    <t>http://pbs.twimg.com/profile_images/793590491027607552/gbLy0yvY_normal.jpg</t>
  </si>
  <si>
    <t>http://pbs.twimg.com/profile_images/1092457362961637381/8zD_qlxA_normal.jpg</t>
  </si>
  <si>
    <t>http://pbs.twimg.com/profile_images/1117705233826762752/0LylZzd3_normal.png</t>
  </si>
  <si>
    <t>http://pbs.twimg.com/profile_images/471770118196711425/ijq_4k09_normal.jpeg</t>
  </si>
  <si>
    <t>http://pbs.twimg.com/profile_images/773999250661216256/-9IAccTm_normal.jpg</t>
  </si>
  <si>
    <t>http://pbs.twimg.com/profile_images/603647016409899008/OPECCN1t_normal.png</t>
  </si>
  <si>
    <t>http://pbs.twimg.com/profile_images/822251270111166464/gJwjBFSB_normal.jpg</t>
  </si>
  <si>
    <t>http://pbs.twimg.com/profile_images/1111630076368613376/JxAsnJ8I_normal.jpg</t>
  </si>
  <si>
    <t>http://pbs.twimg.com/profile_images/700135427383099394/RH39K-Mv_normal.jpg</t>
  </si>
  <si>
    <t>http://pbs.twimg.com/profile_images/738300388802187264/iEokSq_7_normal.jpg</t>
  </si>
  <si>
    <t>http://pbs.twimg.com/profile_images/1097528935875788800/VIGJu1pY_normal.jpg</t>
  </si>
  <si>
    <t>http://pbs.twimg.com/profile_images/1039453119988555776/Nvj4crF8_normal.jpg</t>
  </si>
  <si>
    <t>http://pbs.twimg.com/profile_images/1930875183/profile_pics_normal.jpeg</t>
  </si>
  <si>
    <t>http://pbs.twimg.com/profile_images/3518258462/9b2d42fee8744284ceb21ff5632624b0_normal.jpeg</t>
  </si>
  <si>
    <t>http://pbs.twimg.com/profile_images/1013854687869665280/-jNnaYaQ_normal.jpg</t>
  </si>
  <si>
    <t>http://pbs.twimg.com/profile_images/1105524212968681475/VRT_ip9f_normal.jpg</t>
  </si>
  <si>
    <t>http://pbs.twimg.com/profile_images/1082372866471948288/g6Atkw_U_normal.jpg</t>
  </si>
  <si>
    <t>http://pbs.twimg.com/profile_images/966053594402234368/r6hA3ohM_normal.jpg</t>
  </si>
  <si>
    <t>http://pbs.twimg.com/profile_images/906163903356395520/qugfyZKp_normal.jpg</t>
  </si>
  <si>
    <t>http://pbs.twimg.com/profile_images/1074950050722136064/jJ2p9czS_normal.jpg</t>
  </si>
  <si>
    <t>http://pbs.twimg.com/profile_images/1003888294373888001/44UE2oiO_normal.jpg</t>
  </si>
  <si>
    <t>http://pbs.twimg.com/profile_images/1034251982956060672/eDXvp2pU_normal.jpg</t>
  </si>
  <si>
    <t>http://pbs.twimg.com/profile_images/826285164363923457/0faJQx-A_normal.jpg</t>
  </si>
  <si>
    <t>http://pbs.twimg.com/profile_images/1105206166622224385/AEEjOAKf_normal.jpg</t>
  </si>
  <si>
    <t>http://pbs.twimg.com/profile_images/782129968058728448/KFKcoI4X_normal.jpg</t>
  </si>
  <si>
    <t>http://pbs.twimg.com/profile_images/1028240873862168577/bjG6Mip4_normal.jpg</t>
  </si>
  <si>
    <t>http://pbs.twimg.com/profile_images/899990650816520193/wKr9Y-Tc_normal.jpg</t>
  </si>
  <si>
    <t>http://pbs.twimg.com/profile_images/735160892002840576/N7bSf-AQ_normal.jpg</t>
  </si>
  <si>
    <t>http://pbs.twimg.com/profile_images/378800000245809096/f32d6b3caad847321cfdc65ca5d334e8_normal.jpeg</t>
  </si>
  <si>
    <t>http://pbs.twimg.com/profile_images/889699284/CHaglerSmall_normal.jpg</t>
  </si>
  <si>
    <t>http://pbs.twimg.com/profile_images/1117895509392461826/CytWmxr0_normal.jpg</t>
  </si>
  <si>
    <t>http://pbs.twimg.com/profile_images/684090088192655360/VK9E1cIU_normal.jpg</t>
  </si>
  <si>
    <t>http://pbs.twimg.com/profile_images/1094842452819755008/t_xfLHI__normal.jpg</t>
  </si>
  <si>
    <t>http://pbs.twimg.com/profile_images/1118848125181915136/EjvOfosH_normal.jpg</t>
  </si>
  <si>
    <t>http://pbs.twimg.com/profile_images/753355665872134146/6cVaYnUu_normal.jpg</t>
  </si>
  <si>
    <t>http://pbs.twimg.com/profile_images/1095666897696153600/zmD6YxLa_normal.jpg</t>
  </si>
  <si>
    <t>http://pbs.twimg.com/profile_images/1021079375138230273/6aokO1gX_normal.jpg</t>
  </si>
  <si>
    <t>http://pbs.twimg.com/profile_images/1105270654641864704/9ComFqLA_normal.jpg</t>
  </si>
  <si>
    <t>http://pbs.twimg.com/profile_images/936205961802346502/EHzx6w6z_normal.jpg</t>
  </si>
  <si>
    <t>http://pbs.twimg.com/profile_images/3641632255/1d4569fb637fbea9e0fcc2ae976e6352_normal.jpeg</t>
  </si>
  <si>
    <t>http://pbs.twimg.com/profile_images/907185379375292416/HeKKeti4_normal.jpg</t>
  </si>
  <si>
    <t>http://pbs.twimg.com/profile_images/795709476338733057/dq1oq0QO_normal.jpg</t>
  </si>
  <si>
    <t>http://pbs.twimg.com/profile_images/922354013508575232/t8dXvGGF_normal.jpg</t>
  </si>
  <si>
    <t>http://pbs.twimg.com/profile_images/611402226750230528/a3GDBgft_normal.jpg</t>
  </si>
  <si>
    <t>http://pbs.twimg.com/profile_images/642588202935517184/dN4QABzO_normal.jpg</t>
  </si>
  <si>
    <t>http://pbs.twimg.com/profile_images/1100043713529765888/UfFJc8Dd_normal.png</t>
  </si>
  <si>
    <t>http://pbs.twimg.com/profile_images/1014183686139404289/Vfgn5KKZ_normal.jpg</t>
  </si>
  <si>
    <t>http://pbs.twimg.com/profile_images/753550126703120384/DpjBhEoj_normal.jpg</t>
  </si>
  <si>
    <t>http://pbs.twimg.com/profile_images/851646534508662784/RQCWx_Qw_normal.jpg</t>
  </si>
  <si>
    <t>http://pbs.twimg.com/profile_images/1008788627332182016/EDgOPUbF_normal.jpg</t>
  </si>
  <si>
    <t>http://pbs.twimg.com/profile_images/953033628862304257/w0YY_L4Z_normal.jpg</t>
  </si>
  <si>
    <t>http://pbs.twimg.com/profile_images/1316533183/25-person_Suite_Front_normal.jpg</t>
  </si>
  <si>
    <t>http://pbs.twimg.com/profile_images/1075402033065353216/UbyLPqon_normal.jpg</t>
  </si>
  <si>
    <t>http://pbs.twimg.com/profile_images/3533400496/f14169546f5922ab0d54215b95ec1a0d_normal.jpeg</t>
  </si>
  <si>
    <t>http://pbs.twimg.com/profile_images/1001596962972618752/oqmiIQAp_normal.jpg</t>
  </si>
  <si>
    <t>http://pbs.twimg.com/profile_images/1089262745529118720/lVJfkjEF_normal.jpg</t>
  </si>
  <si>
    <t>https://twitter.com/bitpanda/status/1116288603720699906</t>
  </si>
  <si>
    <t>https://twitter.com/bitpanda/status/1115260022785806336</t>
  </si>
  <si>
    <t>https://twitter.com/bitpanda/status/1113818707699146753</t>
  </si>
  <si>
    <t>https://twitter.com/mauerkind61/status/1116436585099223042</t>
  </si>
  <si>
    <t>https://twitter.com/mauerkind61/status/1116437120535670785</t>
  </si>
  <si>
    <t>https://twitter.com/mauerkind61/status/1116437206858698754</t>
  </si>
  <si>
    <t>https://twitter.com/kross89/status/1116572702905475072</t>
  </si>
  <si>
    <t>https://twitter.com/ighodaro1/status/1116255507994566656</t>
  </si>
  <si>
    <t>https://twitter.com/patentnigeria/status/1116590449429364736</t>
  </si>
  <si>
    <t>https://twitter.com/weefin_/status/1116635010793078784</t>
  </si>
  <si>
    <t>https://twitter.com/frenkel_topping/status/1116676843367751681</t>
  </si>
  <si>
    <t>https://twitter.com/dpierrebravo/status/1116713736126042113</t>
  </si>
  <si>
    <t>https://twitter.com/stephkbarnes/status/1116715389415821313</t>
  </si>
  <si>
    <t>https://twitter.com/almasi_/status/1116721550823251969</t>
  </si>
  <si>
    <t>https://twitter.com/paynecmwealth/status/1112730306581331968</t>
  </si>
  <si>
    <t>https://twitter.com/thepoliticooks/status/1116722616029466624</t>
  </si>
  <si>
    <t>https://twitter.com/cgwm_uk/status/1116740400016969728</t>
  </si>
  <si>
    <t>https://twitter.com/adriansysnet/status/1116741756597362688</t>
  </si>
  <si>
    <t>https://twitter.com/thebuffalonews/status/1116716380924018690</t>
  </si>
  <si>
    <t>https://twitter.com/thebuffalonews/status/1116821850510774274</t>
  </si>
  <si>
    <t>https://twitter.com/xoanna69xo/status/1116826033469177859</t>
  </si>
  <si>
    <t>https://twitter.com/mralarconphoto/status/1116837177235787776</t>
  </si>
  <si>
    <t>https://twitter.com/creativelive/status/1116836253003988993</t>
  </si>
  <si>
    <t>https://twitter.com/chelsea_fagan/status/1116844578332504064</t>
  </si>
  <si>
    <t>https://twitter.com/howtomoneyaus/status/1116855051702562816</t>
  </si>
  <si>
    <t>https://twitter.com/marekschweigert/status/1117038576871596034</t>
  </si>
  <si>
    <t>https://twitter.com/thorleywm/status/1117052924385988609</t>
  </si>
  <si>
    <t>https://twitter.com/gustobuffalo/status/1116819266358190081</t>
  </si>
  <si>
    <t>https://twitter.com/chessabond/status/1116822751786958851</t>
  </si>
  <si>
    <t>https://twitter.com/jwestmoore/status/1117123384264003585</t>
  </si>
  <si>
    <t>https://twitter.com/chessabond/status/1116714701713498112</t>
  </si>
  <si>
    <t>https://twitter.com/joeoptions/status/1117131145924235264</t>
  </si>
  <si>
    <t>https://twitter.com/yahoofinance/status/1115677258948075520</t>
  </si>
  <si>
    <t>https://twitter.com/mxohammad_/status/1117159633116905478</t>
  </si>
  <si>
    <t>https://twitter.com/lmwyt/status/1112987878668361728</t>
  </si>
  <si>
    <t>https://twitter.com/lmwyt/status/1117322848459284480</t>
  </si>
  <si>
    <t>https://twitter.com/saeedajaffar/status/1117337192559464448</t>
  </si>
  <si>
    <t>https://twitter.com/multinagib/status/1117504695214514176</t>
  </si>
  <si>
    <t>https://twitter.com/ranjeetk1008/status/1117586684751822849</t>
  </si>
  <si>
    <t>https://twitter.com/iris_xyz/status/1117585888207343617</t>
  </si>
  <si>
    <t>https://twitter.com/smoothsale/status/1117596030764224513</t>
  </si>
  <si>
    <t>https://twitter.com/anishteli/status/1117620274164305920</t>
  </si>
  <si>
    <t>https://twitter.com/debleenar/status/1117631627767607297</t>
  </si>
  <si>
    <t>https://twitter.com/debleenar/status/1117613638204964865</t>
  </si>
  <si>
    <t>https://twitter.com/wooddagood/status/1117773520812093441</t>
  </si>
  <si>
    <t>https://twitter.com/rentgossipont/status/1117817936041758720</t>
  </si>
  <si>
    <t>https://twitter.com/richardpmwealth/status/1117820465333063680</t>
  </si>
  <si>
    <t>https://twitter.com/whoradio/status/1116925227139776513</t>
  </si>
  <si>
    <t>https://twitter.com/jeffangeloradio/status/1116930470867099653</t>
  </si>
  <si>
    <t>https://twitter.com/heather_mill/status/1117828059896455168</t>
  </si>
  <si>
    <t>https://twitter.com/kathrynsollmann/status/1117828227626622977</t>
  </si>
  <si>
    <t>https://twitter.com/kathrynsollmann/status/1117828428441497601</t>
  </si>
  <si>
    <t>https://twitter.com/no_ordinary_biz/status/1117902084756496384</t>
  </si>
  <si>
    <t>https://twitter.com/bizzwriter/status/1117955919206322176</t>
  </si>
  <si>
    <t>https://twitter.com/btlyng/status/1117956653360353281</t>
  </si>
  <si>
    <t>https://twitter.com/iamnotmudkip/status/1117956877122527233</t>
  </si>
  <si>
    <t>https://twitter.com/mcleanmills7/status/1117956888430284800</t>
  </si>
  <si>
    <t>https://twitter.com/thenxtmove/status/1118006115596476417</t>
  </si>
  <si>
    <t>https://twitter.com/geohil/status/1118114852252332032</t>
  </si>
  <si>
    <t>https://twitter.com/bitsofstock/status/1118163449861873666</t>
  </si>
  <si>
    <t>https://twitter.com/askbits/status/1118168987815292929</t>
  </si>
  <si>
    <t>https://twitter.com/casefoundation/status/1118182415346864133</t>
  </si>
  <si>
    <t>https://twitter.com/joshpinnick/status/1118182912178913280</t>
  </si>
  <si>
    <t>https://twitter.com/raymondbasden/status/1117505113785032705</t>
  </si>
  <si>
    <t>https://twitter.com/raymondbasden/status/1118228055414190080</t>
  </si>
  <si>
    <t>https://twitter.com/raficastro/status/1117505124874764290</t>
  </si>
  <si>
    <t>https://twitter.com/raficastro/status/1118228061579808768</t>
  </si>
  <si>
    <t>https://twitter.com/homes4income/status/1117505192197591043</t>
  </si>
  <si>
    <t>https://twitter.com/homes4income/status/1118228088981270528</t>
  </si>
  <si>
    <t>https://twitter.com/mceachniegroup/status/1118238928627277825</t>
  </si>
  <si>
    <t>https://twitter.com/affluentintel/status/1118241153248313345</t>
  </si>
  <si>
    <t>https://twitter.com/tskdynamo/status/1118282237500325889</t>
  </si>
  <si>
    <t>https://twitter.com/damatorecord/status/1118301946648174592</t>
  </si>
  <si>
    <t>https://twitter.com/mounia_nl/status/1059721508514422785</t>
  </si>
  <si>
    <t>https://twitter.com/sopexaonline/status/1118456924419362816</t>
  </si>
  <si>
    <t>https://twitter.com/aikande/status/1117409740341088261</t>
  </si>
  <si>
    <t>https://twitter.com/danfordshadrack/status/1117327809200914432</t>
  </si>
  <si>
    <t>https://twitter.com/danfordshadrack/status/1118388801204834305</t>
  </si>
  <si>
    <t>https://twitter.com/jjnabiry/status/1118502346290532352</t>
  </si>
  <si>
    <t>https://twitter.com/carmelazabala/status/1118514504491515905</t>
  </si>
  <si>
    <t>https://twitter.com/bsykes37/status/1118527033368371201</t>
  </si>
  <si>
    <t>https://twitter.com/massart/status/1118533342281048064</t>
  </si>
  <si>
    <t>https://twitter.com/kennysoblessed/status/1118548751117955072</t>
  </si>
  <si>
    <t>https://twitter.com/kindercaregr/status/1118580805238845440</t>
  </si>
  <si>
    <t>https://twitter.com/scactionnetwork/status/1118581111536476160</t>
  </si>
  <si>
    <t>https://twitter.com/angiealbright/status/1118581643332194310</t>
  </si>
  <si>
    <t>https://twitter.com/gainorstaffing/status/1118650451824730115</t>
  </si>
  <si>
    <t>https://twitter.com/jguemes/status/1118674868927483904</t>
  </si>
  <si>
    <t>https://twitter.com/rjkarcher/status/1118675451285610496</t>
  </si>
  <si>
    <t>https://twitter.com/henrydong888/status/1118699470072324096</t>
  </si>
  <si>
    <t>https://twitter.com/navdeep1969/status/1118702727763197954</t>
  </si>
  <si>
    <t>https://twitter.com/politicalhedge/status/1118506767707725824</t>
  </si>
  <si>
    <t>https://twitter.com/politicalhedge/status/1118721364645560324</t>
  </si>
  <si>
    <t>https://twitter.com/iarunj/status/1118830274182361088</t>
  </si>
  <si>
    <t>https://twitter.com/vivinav/status/1118837258960826370</t>
  </si>
  <si>
    <t>https://twitter.com/oursmallchange/status/1118572906257293312</t>
  </si>
  <si>
    <t>https://twitter.com/crowdfundattny/status/1118873774349344770</t>
  </si>
  <si>
    <t>https://twitter.com/dschaegga/status/1118891285199372288</t>
  </si>
  <si>
    <t>https://twitter.com/chrishagler/status/1118899939034238976</t>
  </si>
  <si>
    <t>https://twitter.com/bunchubets/status/1118901136054988800</t>
  </si>
  <si>
    <t>https://twitter.com/flaster/status/1118872173865775109</t>
  </si>
  <si>
    <t>https://twitter.com/martelantoine/status/1118901820066160640</t>
  </si>
  <si>
    <t>https://twitter.com/khylesocrates/status/1118929515554545664</t>
  </si>
  <si>
    <t>https://twitter.com/benefits_pro/status/1118945729119232000</t>
  </si>
  <si>
    <t>https://twitter.com/faceofahrvo/status/1118891000376844291</t>
  </si>
  <si>
    <t>https://twitter.com/rekt_podcast/status/1118891107155415040</t>
  </si>
  <si>
    <t>https://twitter.com/ccryptochamber/status/1118946277817974784</t>
  </si>
  <si>
    <t>https://twitter.com/lombardiletter/status/1118952550055718919</t>
  </si>
  <si>
    <t>https://twitter.com/mikeandmorley/status/1118969998112956416</t>
  </si>
  <si>
    <t>https://twitter.com/danfordshadrack/status/1118496436436516865</t>
  </si>
  <si>
    <t>https://twitter.com/pemachele/status/1118991279738773510</t>
  </si>
  <si>
    <t>https://twitter.com/harvestreturns/status/1119012957311074304</t>
  </si>
  <si>
    <t>https://twitter.com/moneycontrolcom/status/1118825127452364800</t>
  </si>
  <si>
    <t>https://twitter.com/rakshabihani/status/1118825339382185984</t>
  </si>
  <si>
    <t>https://twitter.com/kayezad/status/1118829588447207425</t>
  </si>
  <si>
    <t>https://twitter.com/thanawala_hiral/status/1119087040505626624</t>
  </si>
  <si>
    <t>https://twitter.com/neildoig/status/1119151106473332736</t>
  </si>
  <si>
    <t>https://twitter.com/finra/status/1119258863360991232</t>
  </si>
  <si>
    <t>https://twitter.com/finrafoundation/status/1119264025790091264</t>
  </si>
  <si>
    <t>https://twitter.com/thenorrisgroup/status/1119276689140228096</t>
  </si>
  <si>
    <t>https://twitter.com/cunningham_uk/status/1119277096046608385</t>
  </si>
  <si>
    <t>https://twitter.com/abhigolhar/status/1119318429310312448</t>
  </si>
  <si>
    <t>https://twitter.com/jillonmoney/status/1119347352530239488</t>
  </si>
  <si>
    <t>https://twitter.com/mkopy/status/1119363381830483968</t>
  </si>
  <si>
    <t>https://twitter.com/thecryptorep/status/1119546954126626816</t>
  </si>
  <si>
    <t>https://twitter.com/psuitenetwork/status/1119589362021355521</t>
  </si>
  <si>
    <t>https://twitter.com/nick4business/status/1119591577553448960</t>
  </si>
  <si>
    <t>https://twitter.com/thelaurenbowlin/status/1119622213773271040</t>
  </si>
  <si>
    <t>https://twitter.com/danherronruns/status/1118492715644121088</t>
  </si>
  <si>
    <t>https://twitter.com/danherronruns/status/1119287347588112384</t>
  </si>
  <si>
    <t>https://twitter.com/_eugeniegeorge/status/1119636633735847936</t>
  </si>
  <si>
    <t>https://twitter.com/danherronruns/status/1119635470953005057</t>
  </si>
  <si>
    <t>https://twitter.com/cbriancpa/status/1119647142363193345</t>
  </si>
  <si>
    <t>1116288603720699906</t>
  </si>
  <si>
    <t>1115260022785806336</t>
  </si>
  <si>
    <t>1113818707699146753</t>
  </si>
  <si>
    <t>1116436585099223042</t>
  </si>
  <si>
    <t>1116437120535670785</t>
  </si>
  <si>
    <t>1116437206858698754</t>
  </si>
  <si>
    <t>1116572702905475072</t>
  </si>
  <si>
    <t>1116255507994566656</t>
  </si>
  <si>
    <t>1116590449429364736</t>
  </si>
  <si>
    <t>1116635010793078784</t>
  </si>
  <si>
    <t>1116676843367751681</t>
  </si>
  <si>
    <t>1116713736126042113</t>
  </si>
  <si>
    <t>1116715389415821313</t>
  </si>
  <si>
    <t>1116721550823251969</t>
  </si>
  <si>
    <t>1112730306581331968</t>
  </si>
  <si>
    <t>1116722616029466624</t>
  </si>
  <si>
    <t>1116740400016969728</t>
  </si>
  <si>
    <t>1116741756597362688</t>
  </si>
  <si>
    <t>1116716380924018690</t>
  </si>
  <si>
    <t>1116821850510774274</t>
  </si>
  <si>
    <t>1116826033469177859</t>
  </si>
  <si>
    <t>1116837177235787776</t>
  </si>
  <si>
    <t>1116836253003988993</t>
  </si>
  <si>
    <t>1116844578332504064</t>
  </si>
  <si>
    <t>1116855051702562816</t>
  </si>
  <si>
    <t>1117038576871596034</t>
  </si>
  <si>
    <t>1117052924385988609</t>
  </si>
  <si>
    <t>1116819266358190081</t>
  </si>
  <si>
    <t>1116822751786958851</t>
  </si>
  <si>
    <t>1117123384264003585</t>
  </si>
  <si>
    <t>1116714701713498112</t>
  </si>
  <si>
    <t>1117131145924235264</t>
  </si>
  <si>
    <t>1115677258948075520</t>
  </si>
  <si>
    <t>1117159633116905478</t>
  </si>
  <si>
    <t>1112987878668361728</t>
  </si>
  <si>
    <t>1117322848459284480</t>
  </si>
  <si>
    <t>1117337192559464448</t>
  </si>
  <si>
    <t>1117504695214514176</t>
  </si>
  <si>
    <t>1117586684751822849</t>
  </si>
  <si>
    <t>1117585888207343617</t>
  </si>
  <si>
    <t>1117596030764224513</t>
  </si>
  <si>
    <t>1117620274164305920</t>
  </si>
  <si>
    <t>1117631627767607297</t>
  </si>
  <si>
    <t>1117613638204964865</t>
  </si>
  <si>
    <t>1117773520812093441</t>
  </si>
  <si>
    <t>1117817936041758720</t>
  </si>
  <si>
    <t>1117820465333063680</t>
  </si>
  <si>
    <t>1116925227139776513</t>
  </si>
  <si>
    <t>1116930470867099653</t>
  </si>
  <si>
    <t>1117828059896455168</t>
  </si>
  <si>
    <t>1117828227626622977</t>
  </si>
  <si>
    <t>1117828428441497601</t>
  </si>
  <si>
    <t>1117902084756496384</t>
  </si>
  <si>
    <t>1117955919206322176</t>
  </si>
  <si>
    <t>1117956653360353281</t>
  </si>
  <si>
    <t>1117956877122527233</t>
  </si>
  <si>
    <t>1117956888430284800</t>
  </si>
  <si>
    <t>1118006115596476417</t>
  </si>
  <si>
    <t>1118114852252332032</t>
  </si>
  <si>
    <t>1118163449861873666</t>
  </si>
  <si>
    <t>1118168987815292929</t>
  </si>
  <si>
    <t>1118182415346864133</t>
  </si>
  <si>
    <t>1118182912178913280</t>
  </si>
  <si>
    <t>1117505113785032705</t>
  </si>
  <si>
    <t>1118228055414190080</t>
  </si>
  <si>
    <t>1117505124874764290</t>
  </si>
  <si>
    <t>1118228061579808768</t>
  </si>
  <si>
    <t>1117505192197591043</t>
  </si>
  <si>
    <t>1118228088981270528</t>
  </si>
  <si>
    <t>1118238928627277825</t>
  </si>
  <si>
    <t>1118241153248313345</t>
  </si>
  <si>
    <t>1118282237500325889</t>
  </si>
  <si>
    <t>1118301946648174592</t>
  </si>
  <si>
    <t>1059721508514422785</t>
  </si>
  <si>
    <t>1118456924419362816</t>
  </si>
  <si>
    <t>1117409740341088261</t>
  </si>
  <si>
    <t>1117327809200914432</t>
  </si>
  <si>
    <t>1118388801204834305</t>
  </si>
  <si>
    <t>1118502346290532352</t>
  </si>
  <si>
    <t>1118514504491515905</t>
  </si>
  <si>
    <t>1118527033368371201</t>
  </si>
  <si>
    <t>1118533342281048064</t>
  </si>
  <si>
    <t>1118548751117955072</t>
  </si>
  <si>
    <t>1118580805238845440</t>
  </si>
  <si>
    <t>1118581111536476160</t>
  </si>
  <si>
    <t>1118581643332194310</t>
  </si>
  <si>
    <t>1118650451824730115</t>
  </si>
  <si>
    <t>1118674868927483904</t>
  </si>
  <si>
    <t>1118675451285610496</t>
  </si>
  <si>
    <t>1118699470072324096</t>
  </si>
  <si>
    <t>1118702727763197954</t>
  </si>
  <si>
    <t>1118506767707725824</t>
  </si>
  <si>
    <t>1118721364645560324</t>
  </si>
  <si>
    <t>1118830274182361088</t>
  </si>
  <si>
    <t>1118837258960826370</t>
  </si>
  <si>
    <t>1118572906257293312</t>
  </si>
  <si>
    <t>1118873774349344770</t>
  </si>
  <si>
    <t>1118891285199372288</t>
  </si>
  <si>
    <t>1118899939034238976</t>
  </si>
  <si>
    <t>1118901136054988800</t>
  </si>
  <si>
    <t>1118872173865775109</t>
  </si>
  <si>
    <t>1118901820066160640</t>
  </si>
  <si>
    <t>1118929515554545664</t>
  </si>
  <si>
    <t>1118945729119232000</t>
  </si>
  <si>
    <t>1118891000376844291</t>
  </si>
  <si>
    <t>1118891107155415040</t>
  </si>
  <si>
    <t>1118946277817974784</t>
  </si>
  <si>
    <t>1118952550055718919</t>
  </si>
  <si>
    <t>1118969998112956416</t>
  </si>
  <si>
    <t>1118496436436516865</t>
  </si>
  <si>
    <t>1118991279738773510</t>
  </si>
  <si>
    <t>1119012957311074304</t>
  </si>
  <si>
    <t>1118825127452364800</t>
  </si>
  <si>
    <t>1118825339382185984</t>
  </si>
  <si>
    <t>1118829588447207425</t>
  </si>
  <si>
    <t>1119087040505626624</t>
  </si>
  <si>
    <t>1119151106473332736</t>
  </si>
  <si>
    <t>1119258863360991232</t>
  </si>
  <si>
    <t>1119264025790091264</t>
  </si>
  <si>
    <t>1119276689140228096</t>
  </si>
  <si>
    <t>1119277096046608385</t>
  </si>
  <si>
    <t>1119318429310312448</t>
  </si>
  <si>
    <t>1119347352530239488</t>
  </si>
  <si>
    <t>1119363381830483968</t>
  </si>
  <si>
    <t>1119546954126626816</t>
  </si>
  <si>
    <t>1119589362021355521</t>
  </si>
  <si>
    <t>1119591577553448960</t>
  </si>
  <si>
    <t>1119622213773271040</t>
  </si>
  <si>
    <t>1118492715644121088</t>
  </si>
  <si>
    <t>1119287347588112384</t>
  </si>
  <si>
    <t>1119636633735847936</t>
  </si>
  <si>
    <t>1119635470953005057</t>
  </si>
  <si>
    <t>1119647142363193345</t>
  </si>
  <si>
    <t>1116561393019277312</t>
  </si>
  <si>
    <t>1117039529431654401</t>
  </si>
  <si>
    <t>1118115164027539456</t>
  </si>
  <si>
    <t>1118668341525172224</t>
  </si>
  <si>
    <t>1118988828264534033</t>
  </si>
  <si>
    <t/>
  </si>
  <si>
    <t>52463074</t>
  </si>
  <si>
    <t>712247830669344768</t>
  </si>
  <si>
    <t>360992809</t>
  </si>
  <si>
    <t>3389912086</t>
  </si>
  <si>
    <t>407660414</t>
  </si>
  <si>
    <t>394130915</t>
  </si>
  <si>
    <t>215108502</t>
  </si>
  <si>
    <t>125522286</t>
  </si>
  <si>
    <t>en</t>
  </si>
  <si>
    <t>1117612849319354368</t>
  </si>
  <si>
    <t>1118579888288669696</t>
  </si>
  <si>
    <t>1118888190323109891</t>
  </si>
  <si>
    <t>Twitter Web Client</t>
  </si>
  <si>
    <t>Sprout Social</t>
  </si>
  <si>
    <t>Twitter for iPhone</t>
  </si>
  <si>
    <t>Twitter for Android</t>
  </si>
  <si>
    <t>Hootsuite Inc.</t>
  </si>
  <si>
    <t>TweetDeck</t>
  </si>
  <si>
    <t>IFTTT</t>
  </si>
  <si>
    <t>SociabbleApp</t>
  </si>
  <si>
    <t>Echobox Social</t>
  </si>
  <si>
    <t>LinkedIn</t>
  </si>
  <si>
    <t>SnappyTV.com</t>
  </si>
  <si>
    <t>SocialReport.com</t>
  </si>
  <si>
    <t>Twitter for iPad</t>
  </si>
  <si>
    <t>Facebook</t>
  </si>
  <si>
    <t>PromoRepublic</t>
  </si>
  <si>
    <t>The Social Jukebox</t>
  </si>
  <si>
    <t>Buffer</t>
  </si>
  <si>
    <t>Triberr</t>
  </si>
  <si>
    <t>Hearsay Social</t>
  </si>
  <si>
    <t>HEDGEP</t>
  </si>
  <si>
    <t>Twitter Media Studio</t>
  </si>
  <si>
    <t>MailChimp</t>
  </si>
  <si>
    <t>Twitter Web App</t>
  </si>
  <si>
    <t>-74.026675,40.683935 
-73.910408,40.683935 
-73.910408,40.877483 
-74.026675,40.877483</t>
  </si>
  <si>
    <t>United States</t>
  </si>
  <si>
    <t>US</t>
  </si>
  <si>
    <t>Manhattan, NY</t>
  </si>
  <si>
    <t>01a9a39529b27f36</t>
  </si>
  <si>
    <t>Manhattan</t>
  </si>
  <si>
    <t>city</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</si>
  <si>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</si>
  <si>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</si>
  <si>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</si>
  <si>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</si>
  <si>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</si>
  <si>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</si>
  <si>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</si>
  <si>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</si>
  <si>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</si>
  <si>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</si>
  <si>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</si>
  <si>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</si>
  <si>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</si>
  <si>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</si>
  <si>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</si>
  <si>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</si>
  <si>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</si>
  <si>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</si>
  <si>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</si>
  <si>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</si>
  <si>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</si>
  <si>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</si>
  <si>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Bitpanda</t>
  </si>
  <si>
    <t>Dublin Tech Summit</t>
  </si>
  <si>
    <t>Eric Demuth</t>
  </si>
  <si>
    <t>Kenzie Ross</t>
  </si>
  <si>
    <t>Matthew Sekeres</t>
  </si>
  <si>
    <t>Colin Duff</t>
  </si>
  <si>
    <t>James</t>
  </si>
  <si>
    <t>Gritty Bruce Wayne</t>
  </si>
  <si>
    <t>Blake Price</t>
  </si>
  <si>
    <t>Igho Alonge _xD83D__xDCBC_</t>
  </si>
  <si>
    <t>Green W. Green</t>
  </si>
  <si>
    <t>WEEFIN</t>
  </si>
  <si>
    <t>Amit Bouri</t>
  </si>
  <si>
    <t>Frenkel Topping Ltd</t>
  </si>
  <si>
    <t>Daniela Pierre Bravo</t>
  </si>
  <si>
    <t>Stephanie Barnes</t>
  </si>
  <si>
    <t>Francesca Bond</t>
  </si>
  <si>
    <t>Dan</t>
  </si>
  <si>
    <t>Payne Capital Management</t>
  </si>
  <si>
    <t>Courtney Dominguez, CFP®️</t>
  </si>
  <si>
    <t>PolitiCooks</t>
  </si>
  <si>
    <t>CGWM UK</t>
  </si>
  <si>
    <t>Adrian Sung</t>
  </si>
  <si>
    <t>The Buffalo News</t>
  </si>
  <si>
    <t>Buffalo News Gusto</t>
  </si>
  <si>
    <t>MassMutual</t>
  </si>
  <si>
    <t>Anna T</t>
  </si>
  <si>
    <t>Anthony Alarcon</t>
  </si>
  <si>
    <t>CreativeLive</t>
  </si>
  <si>
    <t>The Financial Diet</t>
  </si>
  <si>
    <t>Chelsea Fagan</t>
  </si>
  <si>
    <t>Broke Millennial</t>
  </si>
  <si>
    <t>Erin Lowry</t>
  </si>
  <si>
    <t>How To Money</t>
  </si>
  <si>
    <t>Yahoo Finance</t>
  </si>
  <si>
    <t>Marek Schweigert</t>
  </si>
  <si>
    <t>Elizabeth Thorley</t>
  </si>
  <si>
    <t>Forbes</t>
  </si>
  <si>
    <t>Jean Westmoore</t>
  </si>
  <si>
    <t>Joe Stradinger</t>
  </si>
  <si>
    <t>Mo.</t>
  </si>
  <si>
    <t>WYT Finance</t>
  </si>
  <si>
    <t>Saeeda Jaffar</t>
  </si>
  <si>
    <t>AMEinfo</t>
  </si>
  <si>
    <t>Nagib_sales_multi_units</t>
  </si>
  <si>
    <t>Ranjeet Kumar</t>
  </si>
  <si>
    <t>Elinor Stutz</t>
  </si>
  <si>
    <t>Anish Teli</t>
  </si>
  <si>
    <t>Debleena Majumdar</t>
  </si>
  <si>
    <t>H00LYW00D</t>
  </si>
  <si>
    <t>OntarioRentalGossipGirl</t>
  </si>
  <si>
    <t>Richard Marques</t>
  </si>
  <si>
    <t>WHO Radio</t>
  </si>
  <si>
    <t>Jeff Angelo</t>
  </si>
  <si>
    <t>Heather Mill</t>
  </si>
  <si>
    <t>Kathryn Sollmann</t>
  </si>
  <si>
    <t>No Ordinary Business with Gina Pereira</t>
  </si>
  <si>
    <t>Peter Economy</t>
  </si>
  <si>
    <t>BTLyng</t>
  </si>
  <si>
    <t>Mud Kip</t>
  </si>
  <si>
    <t>McLean Mills</t>
  </si>
  <si>
    <t>TheNXTMove</t>
  </si>
  <si>
    <t>George M. Hillman Jr</t>
  </si>
  <si>
    <t>BITS</t>
  </si>
  <si>
    <t>AskBits</t>
  </si>
  <si>
    <t>Case Foundation</t>
  </si>
  <si>
    <t>InvestmentNews</t>
  </si>
  <si>
    <t>Josh Pinnick</t>
  </si>
  <si>
    <t>Raymond Basden</t>
  </si>
  <si>
    <t>Rafael Castro</t>
  </si>
  <si>
    <t>Homes4Income</t>
  </si>
  <si>
    <t>Russ McEachnie</t>
  </si>
  <si>
    <t>Ipsos Affluent Intelligence</t>
  </si>
  <si>
    <t>TSKDYNAMO ⚡</t>
  </si>
  <si>
    <t>dailywaffle.co.uk</t>
  </si>
  <si>
    <t>Luisa D'Amato</t>
  </si>
  <si>
    <t>Mounia Rabhi, MSc. _xD83C__xDDF3__xD83C__xDDF1_ _xD83C__xDDF2__xD83C__xDDE6_</t>
  </si>
  <si>
    <t>Frank Mintz</t>
  </si>
  <si>
    <t>Aikande C. Kwayu</t>
  </si>
  <si>
    <t>Shadrack Danford Kamenya</t>
  </si>
  <si>
    <t>jamvi</t>
  </si>
  <si>
    <t>Alex Mubiru</t>
  </si>
  <si>
    <t>Jokate Mwegelo</t>
  </si>
  <si>
    <t>Hussein M Bashe</t>
  </si>
  <si>
    <t>James Hall</t>
  </si>
  <si>
    <t>The Guardian Limited</t>
  </si>
  <si>
    <t>The Citizen Tanzania</t>
  </si>
  <si>
    <t>FSDT</t>
  </si>
  <si>
    <t>World Bank Tanzania</t>
  </si>
  <si>
    <t>FAO Tanzania</t>
  </si>
  <si>
    <t>Kilimo Forum</t>
  </si>
  <si>
    <t>African Development Bank Group</t>
  </si>
  <si>
    <t>Mwombeki</t>
  </si>
  <si>
    <t>Japhet Justine Sayi</t>
  </si>
  <si>
    <t>TADB</t>
  </si>
  <si>
    <t>Nabiry Juma Jumanne</t>
  </si>
  <si>
    <t>Denmark MFA</t>
  </si>
  <si>
    <t>ekilimoaccelerator</t>
  </si>
  <si>
    <t>Carmela V Zabala</t>
  </si>
  <si>
    <t>B.Sykes</t>
  </si>
  <si>
    <t>Antoine Martel</t>
  </si>
  <si>
    <t>MassArt</t>
  </si>
  <si>
    <t>KennySoBlessed</t>
  </si>
  <si>
    <t>KinderCare Government Relations</t>
  </si>
  <si>
    <t>Save the Children Action Network</t>
  </si>
  <si>
    <t>Angie Albright</t>
  </si>
  <si>
    <t>Gainor Staffing</t>
  </si>
  <si>
    <t>Robert Archer_xD83C__xDF08_</t>
  </si>
  <si>
    <t>☘️ Georgina Johnson ☘️</t>
  </si>
  <si>
    <t>Henry Dong</t>
  </si>
  <si>
    <t>Navdeep sidhu</t>
  </si>
  <si>
    <t>Political HEDGE</t>
  </si>
  <si>
    <t>Arun Janardhan</t>
  </si>
  <si>
    <t>moneycontrol</t>
  </si>
  <si>
    <t>Raksha Bihani</t>
  </si>
  <si>
    <t>Kayezad E Adajania</t>
  </si>
  <si>
    <t>Vivina Vishwanathan</t>
  </si>
  <si>
    <t>Small Change</t>
  </si>
  <si>
    <t>Mark Roderick</t>
  </si>
  <si>
    <t>Christian Jaeger</t>
  </si>
  <si>
    <t>Investments+Wealth</t>
  </si>
  <si>
    <t>Chris Hagler</t>
  </si>
  <si>
    <t>EY Sustainability</t>
  </si>
  <si>
    <t>Bunchu</t>
  </si>
  <si>
    <t>Appo Agbamu, CFA</t>
  </si>
  <si>
    <t>REKT Podcast</t>
  </si>
  <si>
    <t>AhrvoDEEX</t>
  </si>
  <si>
    <t>Flaster Greenberg PC</t>
  </si>
  <si>
    <t>Khyle Socrates</t>
  </si>
  <si>
    <t>BenefitsPRO</t>
  </si>
  <si>
    <t>Stash</t>
  </si>
  <si>
    <t>_xD83D__xDC80_Chamber_xD83D__xDC80_</t>
  </si>
  <si>
    <t>Lombardi Letter</t>
  </si>
  <si>
    <t>Hais Winograd</t>
  </si>
  <si>
    <t>Pemachele</t>
  </si>
  <si>
    <t>Harvest Returns</t>
  </si>
  <si>
    <t>Hiral Thanawala</t>
  </si>
  <si>
    <t>Neil Doig</t>
  </si>
  <si>
    <t>FINRA</t>
  </si>
  <si>
    <t>FINRA Foundation</t>
  </si>
  <si>
    <t>The Norris Group</t>
  </si>
  <si>
    <t>Alistair Cunningham</t>
  </si>
  <si>
    <t>Abhi Golhar</t>
  </si>
  <si>
    <t>Brandon Copeland</t>
  </si>
  <si>
    <t>Jill Schlesinger</t>
  </si>
  <si>
    <t>Matt Kopy</t>
  </si>
  <si>
    <t>The Crypto Report</t>
  </si>
  <si>
    <t>John Cutler</t>
  </si>
  <si>
    <t>Nicholas Weaver</t>
  </si>
  <si>
    <t>Eric Balchunas</t>
  </si>
  <si>
    <t>AdvisorShares</t>
  </si>
  <si>
    <t>Moguldom</t>
  </si>
  <si>
    <t>Lauren Bowling</t>
  </si>
  <si>
    <t>Dan Herron</t>
  </si>
  <si>
    <t>Michael Batnick</t>
  </si>
  <si>
    <t>Ben Carlson</t>
  </si>
  <si>
    <t>Jason Zweig</t>
  </si>
  <si>
    <t>Eugenié</t>
  </si>
  <si>
    <t>Merryn Somerset Webb</t>
  </si>
  <si>
    <t>Brian Streig, CPA</t>
  </si>
  <si>
    <t>Europe’s leading retail broker for buying and selling cryptocurrencies. Trusted by over 900.000 users. | Founders: @TwinWinNerD, @eric_demuth &amp; @christiant5r</t>
  </si>
  <si>
    <t>Where global leaders in innovation, business and technology come together
✖️ Returning 10th &amp; 11th April 2019 ✖️ Europe's fastest growing tech conference #DTS</t>
  </si>
  <si>
    <t>Co-founder &amp; CEO of @bitpanda &amp; @PantosIO // full-time Miesepeter _xD83D__xDC27_</t>
  </si>
  <si>
    <t>Kryptische Frauenpower_xD83D__xDE80_</t>
  </si>
  <si>
    <t>Here for the dogs and to vote in all the @LeBatardshow polls.</t>
  </si>
  <si>
    <t>Host of Sekeres &amp; Price afternoon drive program on Vancouver sports-talk radio station TSN 1040 AM. Views are my own.</t>
  </si>
  <si>
    <t>Huge Hockey fan, I love my Dog Samantha Jane. Fav hockey player Sid Crosby. @Panthers @Canucks</t>
  </si>
  <si>
    <t>PM Drive-TSN 1040, pre &amp; post game, Sportscentre. Live: https://t.co/MYZEDsuh3G Pod: https://t.co/ez4a9RWnpi</t>
  </si>
  <si>
    <t>Fixed-Income Portfolio Manager _xD83D__xDCBC_</t>
  </si>
  <si>
    <t>Celebrating everything Good,  Bad and Much more. #Nigeria #Africa.</t>
  </si>
  <si>
    <t>Finance is a collaborative technology for sustainable future #FinTech #SustainableFinance #RegTech  #ESG #ISR #FrenchTech #DeFi #ThinkDigital #DataDriven</t>
  </si>
  <si>
    <t>CEO of @theGIIN
Sharing insights and driving conversations about #impinv to transform the way we think about solutions to problems around the world.</t>
  </si>
  <si>
    <t>A specialist IFA firm with over 30 years’ experience in providing expert advice and calculations to safeguard the future of injured clients.</t>
  </si>
  <si>
    <t>Booking Producer at @NBCUniversal @Morning_Joe Contributor for NBC News Digital @MikaKYV365
Co-Author https://t.co/jumlYK1Lfp
Insta: @dpierrebravo</t>
  </si>
  <si>
    <t>Digital communications specialist @GoldbergSegalla. 
Former reporter @WGRZ, @KRCR7, @KIEMNews. 
Undergraduate @Pepperdine.</t>
  </si>
  <si>
    <t>Guide + feature writer @thebuffalonews // Exec. editor @BSC_Record // food+drink+culture  story ideas? DM me.</t>
  </si>
  <si>
    <t>writing a thing for @minutesmag or @gustobuffalo, taking a pic, listening to a nice tune</t>
  </si>
  <si>
    <t>Financial advisors located in New York and Philadelphia helping you grow and manage your wealth.</t>
  </si>
  <si>
    <t>NYC based Financial Advisor and CFP®️ professional</t>
  </si>
  <si>
    <t>Breaking all the rules. *WARNING* Don’t try this at home.</t>
  </si>
  <si>
    <t>A leading wealth management business, part of the global Canaccord Genuity group with offices in London, Jersey, Guernsey and Isle of Man</t>
  </si>
  <si>
    <t>News alerts, headlines and notes from Buffalo's daily newspaper. Download our iOS app: https://t.co/i0geHSjhqJ</t>
  </si>
  <si>
    <t>Gusto, formerly https://t.co/zIeyvaeNcI, is the Buffalo area's guide to food and drink, music, movies, theater, art and more.</t>
  </si>
  <si>
    <t>Living mutual has always been at the core of human existence, and it's guided us since our founding in 1851. 
Disclosure: https://t.co/qSWYzeBVNB</t>
  </si>
  <si>
    <t>You will nevaaa findd anothaa one like mee;) Licensed Massage Therapist. ask 4 my Venmo! University At Buffalo/UC3M grad. 716/28045 Madrid, Spain</t>
  </si>
  <si>
    <t>The camera never lies.... Everyone is beautiful....#NC #photographer #eventphoto #canon</t>
  </si>
  <si>
    <t>Live a more creative life with CreativeLive. Free online education. https://t.co/30hErfQwVK</t>
  </si>
  <si>
    <t>We talk about money because we know you don't want to. YouTube: thefinancialdiet.  Talk to us! hello@thefinancialdiet.com</t>
  </si>
  <si>
    <t>Writer + home cook. Founder of @TFDiet. Talk to me: chelsea@thefinancialdiet.com</t>
  </si>
  <si>
    <t>Author • Speaker • Writer • Helping you get your financial life together #GYFLT &amp; level up your money! #LUYM https://t.co/90rYec2Bp3</t>
  </si>
  <si>
    <t>Find me @BrokeMillennial. Former expat kid. Wanderlust. Self-diagnosed TV addict. Deal (&amp; occasional thrill) seeker. Author of Broke Millennial series. #GYFLT</t>
  </si>
  <si>
    <t>A Financial Education Platform for Young Australians Aimed at Opening up the Conversation Around Money _xD83C__xDDE6__xD83C__xDDFA_ _xD83D__xDCB8__xD83C__xDFAF_#PersonalFinance #HowToMoneyAUS</t>
  </si>
  <si>
    <t>The planet’s biggest business news platform: https://t.co/BRValVvylE
Get the free Yahoo Finance app ⬇️</t>
  </si>
  <si>
    <t>Chasing digital ideas, innovations and travel experiences. All tweets are my own.</t>
  </si>
  <si>
    <t>Securities through @CommonwealthFN, member https://t.co/boEjeCeQgM, https://t.co/b6B3kZz7ha. Terms of Use https://t.co/GjaNPd7ysM</t>
  </si>
  <si>
    <t>Official Twitter account of https://t.co/LUUqtjU6Xh, homepage for the world's business leaders.</t>
  </si>
  <si>
    <t>Buffalo News digital content editor, Buffalo Newspaper Guild member, children's book reviewer. So many books, so little time.</t>
  </si>
  <si>
    <t>founder+CEO @EdgeTheory. husband, father, traveler, entrepreneur, runner, fly fisherman, #conversation engineer, @TEDx speaker, recovering #CPA</t>
  </si>
  <si>
    <t>| | @ayxob And Co. | | 1/2 of MOTEK | | I write various types of articles on @medium | | @utsc | |</t>
  </si>
  <si>
    <t>https://t.co/HsUxAuQLDa, is a blog-driven to show and report all the news about finance subjects such as #crypto, #stocks, #shares, #forex #blogging etc.</t>
  </si>
  <si>
    <t>The leading Middle East business resource</t>
  </si>
  <si>
    <t>My primary focus is to find you the best properties, with special attention and focus on multi-family units, to invest in as Flips or to Hold.</t>
  </si>
  <si>
    <t>In-between the passages of existence &amp; non-existence,a rookie with an unyielding curiosity in the realm of unbounded and inexplicable vistas of the knowledge...</t>
  </si>
  <si>
    <t>Helping Advisors &amp; Entrepreneurs become more successful in business and in life. Experts. Ideas. Answers. Doers.</t>
  </si>
  <si>
    <t>Inspirational Speaker, International Best-Selling Author, and Sales Consultant at Smooth Sale, A Sales Training Company.</t>
  </si>
  <si>
    <t>Fomerly @morganstanley Investing philosophy inspired by Bogle, O'Neil, Soros, Buffett. Trending fundamentals. (Re) Tweets are not advice/endorsement.</t>
  </si>
  <si>
    <t>Co-founder of @kahaniyah. Write for @ETPrime_com. Love to swim between words and numbers with a lifeboat of bad jokes to keep me afloat.</t>
  </si>
  <si>
    <t>The best investment in life is in yourself!</t>
  </si>
  <si>
    <t>Gossip r/t Ontarios Rental Market 2019 #Torontorentals #Scarboroughrentals #Markhamrentals #Mississaugarentals #Pickeringrentals #Ajaxrentals #Whitbyrentals</t>
  </si>
  <si>
    <t>Investment Advisor at Manulife Securities Inc. Blessed father and husband. Golf addict!</t>
  </si>
  <si>
    <t>Des Moines' News Station</t>
  </si>
  <si>
    <t>Iowa Politics. Iowa Life. Hair Metal. Former Iowa State Senator heard weekdays on Need To Know With Jeff Angelo. 9-11 am CT. Newsradio 1040 WHO.</t>
  </si>
  <si>
    <t>ballet &amp; books. publicist at @penguinrandom. tweets are my own.</t>
  </si>
  <si>
    <t>#Flexwork &amp; Financial Security Advocate | Speaker | Coach | Author, #AmbitionRedefined: Why the Corner Office Doesn't Work for Every Woman &amp; What to Do Instead</t>
  </si>
  <si>
    <t>Promoting social innovation within business.</t>
  </si>
  <si>
    <t>The Leadership Guy on INC magazine online. Bestselling author. Ghostwriter. More than 2 million copies served.</t>
  </si>
  <si>
    <t>Former corporate flunky. Made a break for it when no one was watching. Now a writer and speaker helping startups live The Dream.   Contributor @successmagazine</t>
  </si>
  <si>
    <t>Career Coach, Entrepreneur, and HR Professional</t>
  </si>
  <si>
    <t>Vice President of Student Life, Dean of Students, Professor of Educational Ministries and #Leadership @DallasSeminary</t>
  </si>
  <si>
    <t>We help millennials effortlessly build wealth and achieve financial well-being shopping with the brands they love. Need support? _xD83D__xDC49__xD83C__xDFFE_ @AskBits</t>
  </si>
  <si>
    <t>We help millennials build wealth and achieve financial well-being shopping with the brands they love. Ask and we'll answer! Support for @bitsofstock</t>
  </si>
  <si>
    <t>We invest in people and ideas that change the world. Founded by Steve and Jean Case in 1997. Take risks. Be Bold. Fail forward. Be Fearless.</t>
  </si>
  <si>
    <t>We provide the financial advisory community with the highest quality news, analysis &amp; industry intel. InvestmentNews is part of London-based Bonhill Group plc.</t>
  </si>
  <si>
    <t>Husband, Dad, CFP®, Endurance Athlete, Lifelong Learner</t>
  </si>
  <si>
    <t>Opportunity is not a lengthy visitor</t>
  </si>
  <si>
    <t>Helping people find the best real estate investment for cash flow.</t>
  </si>
  <si>
    <t>Principal of McEachnie Group Private Wealth Management at @Investors_Group Financial Services Inc. CFP, CPCA, CDFA, RRC. 519-886-2360 ext. 6241</t>
  </si>
  <si>
    <t>Affluent marketing experts, helping brands understand and develop actionable insights about “Affluencers” - America’s most influential consumers</t>
  </si>
  <si>
    <t>Don’t wish it were easier. Wish you were better. #CEO #FullStackDEV #SEO/#Social #Media #Marketing #Expert. Nunca es tarde para aprender</t>
  </si>
  <si>
    <t>The Daily Waffle is a blogging network with something for everyone. Fashion, Beauty, Health, Technology, Movies, Travel, Book Tours, Sport and more</t>
  </si>
  <si>
    <t>Columnist at Waterloo Region Record.</t>
  </si>
  <si>
    <t>Wife | Mother | Sociologist | Free #Crypto Education | Cryptonews_xD83D__xDCF0_ | _xD83D__xDC49_TA: @teddycleps | No financial advice! | Telegram: https://t.co/iRKqcxq2bI</t>
  </si>
  <si>
    <t>Politics &amp; IR | Political Parties in Tanzania | Social Media &amp; Civic Space | Traditional Management of Local Resources | Religion &amp; International Development.</t>
  </si>
  <si>
    <t>Leader | Seventh Day Adventist | Blockchain enthusiast |Software Engineer|CEO:Youth Alive Africa |Founder &amp; C.E.O:JAMVI | DOT SOCENT '16 |  AI , DL &amp; ML</t>
  </si>
  <si>
    <t>Enable millennials and proffesional with busy 9to5 jobs to create wealth by investing in fish farming</t>
  </si>
  <si>
    <t>Country manager @AfDB_Group, #Tanzania._xD83C__xDDF9__xD83C__xDDFF_ A human. Being. Rawlsian worldview. Opinions aren’t necessarily shared by my bosses. Retweets ≠ endorsement.</t>
  </si>
  <si>
    <t>Creative Enthusiast | Visionary | Leader | Mtumishi Wa Watu | District Commissioner Kisarawe - United Republic of Tanzania President’s Office. @forbesafrica U30</t>
  </si>
  <si>
    <t>Member of Parliament Nzega Urban Constituency | CEO New Habari 2006 Ltd | Farmer | Politician</t>
  </si>
  <si>
    <t>Editor, broadcaster, author of 7 books, 6000 articles on Africa. In my personal capacity writing a real-time history of Africa tweet by tweet!</t>
  </si>
  <si>
    <t>The Guardian Ltd
Mikocheni Light Industrial Area
P.O.Box 31042
Dar es salaam, Tanzania
Tel: +255-22-2700735/7
Fax:+255-22-2700146
Email: info@guardian.co.tz</t>
  </si>
  <si>
    <t>Tanzania's preferred English-language newspaper. For in-depth news coverage and analysis read The Citizen every day. A Mwananchi Communications Limited Brand.</t>
  </si>
  <si>
    <t>Welcome to World Bank Tanzania. Fighting poverty with passion and professionalism for lasting results.</t>
  </si>
  <si>
    <t>News and latest information from the Food and Agriculture Organization of the United Nations (FAO) aka #unfao in Tanzania</t>
  </si>
  <si>
    <t>Agri-information Network: Agri-news(Twits) #KFUPDATES ||Agric platforms &amp; Linkages || Agric market info _xD83D__xDC49_ #BigData(#KF_Soko)</t>
  </si>
  <si>
    <t>The African Development Bank Group works to reduce poverty and improve living conditions on the continent. RTs ≠ endorsements.</t>
  </si>
  <si>
    <t>Art and music lover, foodie, economic theory pragmatist, financial sector dweller, development junkie, family man.</t>
  </si>
  <si>
    <t>| Mentor | Banker | Enterprise Risk Mgnt Specialist | Development Finance Specialist | Digital Finance Activist | @ManUtd @Yanga @Cav | Tweets are my own</t>
  </si>
  <si>
    <t>Tanzania  Agricultural Development Bank Limited (TADB) is a state-owned  development finance institution (DFI) established as an apex  national-level bank.</t>
  </si>
  <si>
    <t>Partner,Head of Corporate and Energy &amp; Natural Resources Law at Extent Corporate Advisory ||Positive||Optimistic||</t>
  </si>
  <si>
    <t>News from Ministry of Foreign Affairs of Denmark _xD83C__xDDE9__xD83C__xDDF0_. Seneste nyt fra Udenrigsministeriet ude og hjemme. Følg @UMBorgerservice for rejsevejledninger #mfadk</t>
  </si>
  <si>
    <t>Startup acceleration program, leveraging the power of digital economy and tech advancement to accelerate growth of food and agriculture sector in #Tanzania.</t>
  </si>
  <si>
    <t>Works in #FinancialInclusion #FinancialCapability #FinancialLiteracy #Savings #Insurance #Pension #PersonalFinance #SocialEntrepreneurship #RealFood #Travel</t>
  </si>
  <si>
    <t>The man my mother raised me to be, yet still a work in progress.   My faith is my strength and my strength is my faith http://t.co/FO8JId0e</t>
  </si>
  <si>
    <t>_xD83D__xDCB0_Real Estate Investor 
_xD83C__xDFE2_20 Unit Apartment Building
_xD83C__xDFDA_100 Flips a Year
_xD83D__xDE80_Founder of MartelTurnkey
_xD83D__xDCCD_Our Markets: Memphis, St. Louis, Cleveland, Birmingham</t>
  </si>
  <si>
    <t>The official Twitter account for Massachusetts College of Art &amp; Design. The nation's 1st indep. college of art &amp; the 1st art school to grant a degree. #MassArt.</t>
  </si>
  <si>
    <t>Out Here Grinding_xD83E__xDD13_
Liverpool⚽
non deficere_xD83D__xDCAA__xD83C__xDFFF_</t>
  </si>
  <si>
    <t>Official page of the Government Relations Team at KinderCare Education, LLC. This page showcases our support for #ECE and child care systems across the nation.</t>
  </si>
  <si>
    <t>Save the Children Action Network is the political voice for kids. We focus on early childhood education and ending preventable deaths. #InvestInKids</t>
  </si>
  <si>
    <t>Mother, grammar queen, tech junkie, blogger, do gooder, writer, locavore, ag groupie, Lutheran. Promotional products marketing. All views are my own.</t>
  </si>
  <si>
    <t>Gainor is a women-owned firm that has been a driving force in the New York staffing market since 1982.
https://t.co/uXjtrwjb3n</t>
  </si>
  <si>
    <t>Social dreamer. Intelligence activist. Blurred vision visionary.</t>
  </si>
  <si>
    <t>Retired Stelco Steelworker now living in beautiful Sidney by the Sea._xD83C__xDDE8__xD83C__xDDE6_</t>
  </si>
  <si>
    <t>Photo is a head-shot from back in the day. _xD83D__xDE0E_Singer, music teacher, writer, wife, mother, &amp; a person who appreciates beauty.  A lover of intelligent satire.</t>
  </si>
  <si>
    <t>Inspire and Empower Canadians to Invest Smarter. Advocate of digital investing.</t>
  </si>
  <si>
    <t>On a Minute by Minute Basis We Curate: Political, Business, &amp; World News.</t>
  </si>
  <si>
    <t>Independent writer, editor, columnist I Can be read in Mint I GQ India I Firstpost I Nation of Sport</t>
  </si>
  <si>
    <t>Know the New Economy through Moneycontrol, India’s No.1 financial portal. Tune in for exclusive and breaking news, in-depth analysis, and best investment tools</t>
  </si>
  <si>
    <t>Social Media Manager, @moneycontrolcom | Ex - @ndtv, @ETNOWlive, @CNBCTV18News, @kindlemag | Loves traveling, clicking, whisky, Bombay</t>
  </si>
  <si>
    <t>Heads personal finance at Moneycontrol (@moneycontrolcom), previously @livemint, loves writing on tennis on the sidelines.</t>
  </si>
  <si>
    <t>Editor-Personal Finance, Hindustan Times @htTweets | Mint @livemint | Certified Financial Planner. Tweets are personal.</t>
  </si>
  <si>
    <t>Where everyone can invest in real estate. Build a better city. Invest.</t>
  </si>
  <si>
    <t>#Crowdfunding &amp; #fintech attorney @Flaster concentrating my practice on the representation of #entrepreneurs and their businesses.</t>
  </si>
  <si>
    <t>The Investments &amp; Wealth Institute has premiere programs for financial advisors, investment consultants and wealth managers who embrace excellence and ethics</t>
  </si>
  <si>
    <t>Focus on business and sustainability. Passionate about factual, authentic and complete information before making decisions about business, politics, life</t>
  </si>
  <si>
    <t>Combining insight into #environmental, #social factors and #nonfinancial reporting with #strategic &amp; #operational excellence to transform organizations.</t>
  </si>
  <si>
    <t>Co-Host of @REKT_Podcast with @ccryptochamber and @womenofcrypto. Contributor to https://t.co/xrRnRkusgj _xD83D__xDC33_ Certified Cicerone. PSU Alum.</t>
  </si>
  <si>
    <t>Founder @ AhrvoDEEX (https://t.co/ytVVnE3q2v) a #blockchain based #decentralized equity #exchange &amp; Ahrvo (https://t.co/WuhbIi8eT1) a $0 commission platform that provides free stock scores</t>
  </si>
  <si>
    <t>Official Twitter of REKT Podcast Hosted by @Bunchubets @CCryptoChamber and @womenofcrypto TG channel https://t.co/O65pKozWlJ e-mail rektpodcast.info@gmail.com</t>
  </si>
  <si>
    <t>AhrvoDEEX is a P2P #decentralized #stock #exchange using multi factor systems &amp; #deeplearning to create #equity scores &amp; price targets! https://t.co/wKG2WrAj9L #ai</t>
  </si>
  <si>
    <t>Flaster Greenberg provides #legal services to individuals, #entrepreneurs, privately-held and family owned #businesses and publicly traded #corporations.</t>
  </si>
  <si>
    <t>Content Creator||Husband||Traveler||Aspiring Investor/Trader|| I Tweet About: Philosophy, Psychology, Personal Development, Investing/Trading.</t>
  </si>
  <si>
    <t>The No.1 online destination for benefits professionals with news, analysis &amp; market trends for brokers, HR managers &amp; advisors.</t>
  </si>
  <si>
    <t>One app, unlimited financial opportunity. Invest, save, and learn as you go with Stash. See Full Disclosure: https://t.co/9iLEJP9fp5</t>
  </si>
  <si>
    <t>Co-Host of the @Rekt_Podcast with @bunchubets and @womenofcrypto. Also, a subpar altcoin trader.</t>
  </si>
  <si>
    <t>The Lombardi Letters is a leading news site for financial news and commentary. We focus on economics, precious metals, and the stock market.</t>
  </si>
  <si>
    <t>Mike Hais and Morley Winograd, Mike &amp; Morley are co-authors and sought-after speakers and consultants on the role of Millennials in remaking America.</t>
  </si>
  <si>
    <t>Grow your wealth with the Internet's one-stop shop for investments in agriculture. Sustainable Agriculture #OpportunityZone Fund opening soon.</t>
  </si>
  <si>
    <t>Founder and CEO of Tipps.
Author: Millennial Money Mindset: (shortlisted by the Financial Times in 2018). Speaker: WeWork event 2018 and PictureHouse 2019.</t>
  </si>
  <si>
    <t>Whatever motivates and inspires you, we’re a community that can help you realize your definition of success. #InItTogether (@LinkedInHelp for customer service)</t>
  </si>
  <si>
    <t>Financial Industry Regulatory Authority.
Investor Protection. Market Integrity.</t>
  </si>
  <si>
    <t>The FINRA Investor Education Foundation provides underserved Americans with the knowledge, skills and tools necessary for financial success throughout life.</t>
  </si>
  <si>
    <t>Florida and California hard money lending, note investing, award-winning investor resources, Bruce Norris, Real Estate Radio &amp; Podcast</t>
  </si>
  <si>
    <t>In a few years people are going to be doing what they always do when the economy tanks. They will be blaming immigrants and poor people.'</t>
  </si>
  <si>
    <t>_xD83D__xDCFB_ Nationally Syndicated Radio Host.
✈️ Keynote Speaker. Business &amp; Real Estate Investor.
_xD83D__xDCA1_ Get ideas on how to make your money make more money.</t>
  </si>
  <si>
    <t>Pro Athlete • Entrepreneur • Investor • Professor • Speaker • Philanthropist Trying to do some unique things with the life I've been gifted IG: @bcope51</t>
  </si>
  <si>
    <t>CBS News Business Analyst, host "Jill on Money"​ pod/radio, author of "The Dumb Things Smart People do with Their Money"</t>
  </si>
  <si>
    <t>Graphic Designer, Husband, Dad, Baseball Fan (Yankees), Hockey Fan (Habs/Sabres), Trekkie and amateur photographer.</t>
  </si>
  <si>
    <t>Global. Quality. Curated. Cryptocurrency News</t>
  </si>
  <si>
    <t>Luxury Suites | Single Event Rentals #NFL #MLB #NHL #NBA #CollegeFootball #SuperBowl #SuiteLife | PrivateSuiteNetwork IG</t>
  </si>
  <si>
    <t>Senior ETF Analyst for @Bloomberg Intelligence. Tired Dad. Rutgers Alum. Gen X-er. Catch me on “ETF IQ” on @BloombergTV &amp; “Trillions” on iTunes.</t>
  </si>
  <si>
    <t>Advisor to Active ETFs - Tweets, Retweets, Likes are not a  recommendation, advice or a solicitation of any security. For ETF information https://t.co/WlU57F1QOq</t>
  </si>
  <si>
    <t>Moguldom works to inspire, inform and promote forward-thinking content for an economic revolution in Black America. Moguldom's parent is Nubai Ventures, LLC.</t>
  </si>
  <si>
    <t>Money &amp; Travel Blogger @ Financial Best Life and #author of The Millennial Homeowner now on Amazon! Live your best life one smart money decision at a time.</t>
  </si>
  <si>
    <t>Just a dude trying to help people invest for the future by simplifying investing, retirement and taxes. CPA, CFP® Co-Founder of #fitfactorygear.</t>
  </si>
  <si>
    <t>Long-distance reader</t>
  </si>
  <si>
    <t>Trying to bring some common sense to the world of finance. Book: https://t.co/c53AckMaZF  Podcast: https://t.co/GrhZZzIjLv</t>
  </si>
  <si>
    <t>Investing columnist for @WSJ. Editor, Benjamin Graham's *The Intelligent Investor.* Author, *Your Money and Your Brain* and *The Devil's Financial Dictionary.*</t>
  </si>
  <si>
    <t>Podcast host _xD83C__xDFA7_ Financial Educator
MBA student _xD83D__xDC69__xD83C__xDFFE_‍_xD83C__xDF93_ Author _xD83D__xDCD7_
Making financial planning _xD83D__xDCB8_ relevant and accessible for #WOC</t>
  </si>
  <si>
    <t>Editor in chief of Moneyweek, the UK's best selling financial magazine. FT columnist. Views are my own.</t>
  </si>
  <si>
    <t>CPA focusing on tax planning, compliance, start-ups &amp; entrepreneurs. Plus tweets about Austin, TX, food and my puppy. _xD83C__xDDEE__xD83C__xDDF9__xD83C__xDDFA__xD83C__xDDF8_</t>
  </si>
  <si>
    <t>Vienna, Austria</t>
  </si>
  <si>
    <t>Dublin City, Ireland</t>
  </si>
  <si>
    <t>Vienna</t>
  </si>
  <si>
    <t>Deutschland</t>
  </si>
  <si>
    <t>Vancouver, British Columbia</t>
  </si>
  <si>
    <t>Vancouver</t>
  </si>
  <si>
    <t>Campbell River</t>
  </si>
  <si>
    <t>Nigeria</t>
  </si>
  <si>
    <t>Paris, France</t>
  </si>
  <si>
    <t>Manchester, England</t>
  </si>
  <si>
    <t>New York, NY</t>
  </si>
  <si>
    <t>Buffalo, NY</t>
  </si>
  <si>
    <t>Offices in NY &amp; PA</t>
  </si>
  <si>
    <t>London</t>
  </si>
  <si>
    <t>Springfield, MA</t>
  </si>
  <si>
    <t xml:space="preserve">Amherst, New York </t>
  </si>
  <si>
    <t xml:space="preserve">#Raleigh#NC </t>
  </si>
  <si>
    <t xml:space="preserve">Seattle &amp; San Francisco </t>
  </si>
  <si>
    <t>NYC</t>
  </si>
  <si>
    <t>Australia</t>
  </si>
  <si>
    <t>Slovak Republic</t>
  </si>
  <si>
    <t>1478 Marsh Road, Pittsford, NY</t>
  </si>
  <si>
    <t>The Silicon Delta</t>
  </si>
  <si>
    <t>Toronto, Ontario</t>
  </si>
  <si>
    <t>Dubai</t>
  </si>
  <si>
    <t>Tampa, FL</t>
  </si>
  <si>
    <t>Idea knows not what's boundary</t>
  </si>
  <si>
    <t>Orange County, CA</t>
  </si>
  <si>
    <t>Speaking and Consulting Worldwide</t>
  </si>
  <si>
    <t>Mumbai</t>
  </si>
  <si>
    <t>Bangalore</t>
  </si>
  <si>
    <t>Des Moines, Iowa</t>
  </si>
  <si>
    <t>Des Moines, IA</t>
  </si>
  <si>
    <t>Morristown, NJ</t>
  </si>
  <si>
    <t>Wilton, Connecticut, USA</t>
  </si>
  <si>
    <t>Santa Monica, CA</t>
  </si>
  <si>
    <t>San Diego, CA</t>
  </si>
  <si>
    <t>Dallas, TX</t>
  </si>
  <si>
    <t>Amsterdam, The Netherlands</t>
  </si>
  <si>
    <t>Washington DC</t>
  </si>
  <si>
    <t>New York</t>
  </si>
  <si>
    <t>Kentucky, USA</t>
  </si>
  <si>
    <t>Tampa</t>
  </si>
  <si>
    <t>Tampa FL</t>
  </si>
  <si>
    <t>Waterloo, ON</t>
  </si>
  <si>
    <t>USA</t>
  </si>
  <si>
    <t>London, England</t>
  </si>
  <si>
    <t>DW Towers, UK</t>
  </si>
  <si>
    <t>Waterloo Region, Ontario</t>
  </si>
  <si>
    <t>Nederland</t>
  </si>
  <si>
    <t>Global</t>
  </si>
  <si>
    <t>Dar es Salaam, Tanzania</t>
  </si>
  <si>
    <t>Tanzania</t>
  </si>
  <si>
    <t>Nzega/Dar es salaam</t>
  </si>
  <si>
    <t xml:space="preserve">Southern Africa </t>
  </si>
  <si>
    <t>Dar Es Salaam, Tanzania</t>
  </si>
  <si>
    <t>East Africa</t>
  </si>
  <si>
    <t>Abidjan, Côte d’Ivoire</t>
  </si>
  <si>
    <t xml:space="preserve">Dar es Salaam </t>
  </si>
  <si>
    <t>84 Kinondoni Rd, Dar es Salaam</t>
  </si>
  <si>
    <t>Danmark</t>
  </si>
  <si>
    <t>London, Madrid, Manila</t>
  </si>
  <si>
    <t>Bama Bish!!!!</t>
  </si>
  <si>
    <t>California, USA</t>
  </si>
  <si>
    <t>Boston, Massachusetts, USA</t>
  </si>
  <si>
    <t>Portland, OR</t>
  </si>
  <si>
    <t>Washington, DC</t>
  </si>
  <si>
    <t>Arkansas</t>
  </si>
  <si>
    <t>Dallas</t>
  </si>
  <si>
    <t>Sidney, British Columbia</t>
  </si>
  <si>
    <t>Toronto Ontario Canada</t>
  </si>
  <si>
    <t>Oakville, Ontario</t>
  </si>
  <si>
    <t>Mumbai, India</t>
  </si>
  <si>
    <t>Pittsburgh, PA</t>
  </si>
  <si>
    <t xml:space="preserve">Cherry Hill, New Jersey </t>
  </si>
  <si>
    <t>Denver, CO</t>
  </si>
  <si>
    <t>southeast US</t>
  </si>
  <si>
    <t>The Present</t>
  </si>
  <si>
    <t>Rektville</t>
  </si>
  <si>
    <t>Alpha City</t>
  </si>
  <si>
    <t>The Delaware Valley</t>
  </si>
  <si>
    <t>Olympia, WA</t>
  </si>
  <si>
    <t>New York City</t>
  </si>
  <si>
    <t>Rektville, Canada</t>
  </si>
  <si>
    <t>350 Fifth Avenue, 59th Floor, New York, NY 10118</t>
  </si>
  <si>
    <t>Los Angeles, California</t>
  </si>
  <si>
    <t>Mwanza</t>
  </si>
  <si>
    <t>Fort Worth, TX</t>
  </si>
  <si>
    <t>Mumbai, Maharashtra</t>
  </si>
  <si>
    <t>Sunnyvale, CA</t>
  </si>
  <si>
    <t>Washington, D.C.</t>
  </si>
  <si>
    <t>Orlando, FL</t>
  </si>
  <si>
    <t>Surrey, England</t>
  </si>
  <si>
    <t>In studio and ON AIR</t>
  </si>
  <si>
    <t>Brooklyn, NY</t>
  </si>
  <si>
    <t>NJ NYC Philly AC</t>
  </si>
  <si>
    <t>South Philly, yo</t>
  </si>
  <si>
    <t>Bethesda, MD</t>
  </si>
  <si>
    <t>Miami, FL</t>
  </si>
  <si>
    <t>Atlanta, GA</t>
  </si>
  <si>
    <t>Grand Rapids, MI</t>
  </si>
  <si>
    <t>The Wall Street Journal</t>
  </si>
  <si>
    <t>Philadelphia, PA</t>
  </si>
  <si>
    <t>Austin, TX</t>
  </si>
  <si>
    <t>https://t.co/jvDqXhJJTe</t>
  </si>
  <si>
    <t>https://t.co/vzYtTZmZ6Y</t>
  </si>
  <si>
    <t>https://t.co/hnSaJKc6Ja</t>
  </si>
  <si>
    <t>https://t.co/OSzNa1VZan</t>
  </si>
  <si>
    <t>https://t.co/EtExOcRqZo</t>
  </si>
  <si>
    <t>https://t.co/NjqLLpTdpy</t>
  </si>
  <si>
    <t>https://t.co/k04wLSobbl</t>
  </si>
  <si>
    <t>https://t.co/oXGotoEthJ</t>
  </si>
  <si>
    <t>https://t.co/O0AnJAdh6G</t>
  </si>
  <si>
    <t>https://t.co/rXRWXA3cAb</t>
  </si>
  <si>
    <t>https://t.co/yIkW25tou8</t>
  </si>
  <si>
    <t>https://t.co/DwqmYo18xK</t>
  </si>
  <si>
    <t>https://t.co/jlKKVKVYqS</t>
  </si>
  <si>
    <t>http://t.co/L0GXZOmTTk</t>
  </si>
  <si>
    <t>https://t.co/dFIoBkPhvD</t>
  </si>
  <si>
    <t>https://t.co/q16Ix5n8dZ</t>
  </si>
  <si>
    <t>http://t.co/skIW9h9rju</t>
  </si>
  <si>
    <t>https://t.co/HEcgOcWZZf</t>
  </si>
  <si>
    <t>https://t.co/M5l57hnyP2</t>
  </si>
  <si>
    <t>https://t.co/32foDQd502</t>
  </si>
  <si>
    <t>https://t.co/GlxXuAPJkp</t>
  </si>
  <si>
    <t>https://t.co/EKtgJpwgUN</t>
  </si>
  <si>
    <t>https://t.co/3na8DjYVs3</t>
  </si>
  <si>
    <t>https://t.co/lmw1bplWlm</t>
  </si>
  <si>
    <t>http://t.co/DucXxTEEtL</t>
  </si>
  <si>
    <t>http://t.co/KH6EtekF5q</t>
  </si>
  <si>
    <t>https://t.co/o2l3WdIPTq</t>
  </si>
  <si>
    <t>https://t.co/cYY49FOB64</t>
  </si>
  <si>
    <t>https://t.co/HsUxAuQLDa</t>
  </si>
  <si>
    <t>http://t.co/zpJ9SdQV3g</t>
  </si>
  <si>
    <t>https://t.co/Y1X5rZuTtT</t>
  </si>
  <si>
    <t>http://t.co/zjMUAMCINw</t>
  </si>
  <si>
    <t>https://t.co/2NGmfF1OSv</t>
  </si>
  <si>
    <t>https://t.co/WKitO4lPeR</t>
  </si>
  <si>
    <t>https://t.co/vCu8tLe0x2</t>
  </si>
  <si>
    <t>http://t.co/NUeFh8fvDM</t>
  </si>
  <si>
    <t>https://t.co/1MuRW2GmGr</t>
  </si>
  <si>
    <t>https://t.co/ToZ3YuRPdH</t>
  </si>
  <si>
    <t>https://t.co/ERb4qILECw</t>
  </si>
  <si>
    <t>https://t.co/T0sbxZsgKm</t>
  </si>
  <si>
    <t>https://t.co/QS2SsiWkCQ</t>
  </si>
  <si>
    <t>https://t.co/c0eF9o2DwW</t>
  </si>
  <si>
    <t>https://t.co/luKjKKI50k</t>
  </si>
  <si>
    <t>https://t.co/zaHLPSg9bI</t>
  </si>
  <si>
    <t>http://t.co/KfQCRdH0Cz</t>
  </si>
  <si>
    <t>https://t.co/YxK0keEWth</t>
  </si>
  <si>
    <t>https://t.co/3fsNWTL17S</t>
  </si>
  <si>
    <t>http://t.co/VIWC3pLWMy</t>
  </si>
  <si>
    <t>http://t.co/L4KexIAACk</t>
  </si>
  <si>
    <t>http://t.co/YR5dyGYgRn</t>
  </si>
  <si>
    <t>https://t.co/SvyqpugYWw</t>
  </si>
  <si>
    <t>https://t.co/JMPZkEjwBb</t>
  </si>
  <si>
    <t>https://t.co/Hk8wH3eOYE</t>
  </si>
  <si>
    <t>https://t.co/gvW9fRR6ov</t>
  </si>
  <si>
    <t>https://t.co/Z8DVM3hAK9</t>
  </si>
  <si>
    <t>https://t.co/rVNqb0C1AW</t>
  </si>
  <si>
    <t>https://t.co/Jnhz2VOFyo</t>
  </si>
  <si>
    <t>https://t.co/SQrMANA7UI</t>
  </si>
  <si>
    <t>https://t.co/4y2BgRUy0L</t>
  </si>
  <si>
    <t>https://t.co/nUGD40Xq95</t>
  </si>
  <si>
    <t>http://t.co/n3qv7VDvNq</t>
  </si>
  <si>
    <t>http://t.co/g5cwMEPzc6</t>
  </si>
  <si>
    <t>http://t.co/E2avRnJEFX</t>
  </si>
  <si>
    <t>https://t.co/iZsIxTs79Z</t>
  </si>
  <si>
    <t>https://t.co/jjhVj03nFr</t>
  </si>
  <si>
    <t>https://t.co/lKjt57nFhr</t>
  </si>
  <si>
    <t>https://t.co/zPVuQd6gaC</t>
  </si>
  <si>
    <t>https://t.co/MWMQ1WFDah</t>
  </si>
  <si>
    <t>https://t.co/loJV3psZFX</t>
  </si>
  <si>
    <t>https://t.co/OSfpyFq1T6</t>
  </si>
  <si>
    <t>https://t.co/U0cn9PijsL</t>
  </si>
  <si>
    <t>https://t.co/yhnQK9vUF6</t>
  </si>
  <si>
    <t>https://t.co/MNMLRKlvGI</t>
  </si>
  <si>
    <t>https://t.co/2RdQUiXhPy</t>
  </si>
  <si>
    <t>http://t.co/Jzmufu0Bj2</t>
  </si>
  <si>
    <t>https://t.co/Q1TiNbdzJl</t>
  </si>
  <si>
    <t>https://t.co/hCLcVDIXtm</t>
  </si>
  <si>
    <t>http://t.co/Uzl3ixzfxt</t>
  </si>
  <si>
    <t>https://t.co/fqPKLD2uUZ</t>
  </si>
  <si>
    <t>https://t.co/6SHoM8WEVP</t>
  </si>
  <si>
    <t>http://t.co/r3Ktf3sjPb</t>
  </si>
  <si>
    <t>https://t.co/cgQ0MeElgW</t>
  </si>
  <si>
    <t>https://t.co/bnlWVE2Gmm</t>
  </si>
  <si>
    <t>http://t.co/UyNOZxn8Gr</t>
  </si>
  <si>
    <t>https://t.co/mxxMe6v3ua</t>
  </si>
  <si>
    <t>https://t.co/qtoM5JpeEe</t>
  </si>
  <si>
    <t>https://t.co/ytVVnE3q2v</t>
  </si>
  <si>
    <t>https://t.co/TrlOnTfuhn</t>
  </si>
  <si>
    <t>https://t.co/i10hkHhL2u</t>
  </si>
  <si>
    <t>https://t.co/hxnU1dgh8e</t>
  </si>
  <si>
    <t>http://t.co/15VWfW8ga9</t>
  </si>
  <si>
    <t>https://t.co/L0TQBJku4J</t>
  </si>
  <si>
    <t>https://t.co/ovh8gOCdJ1</t>
  </si>
  <si>
    <t>http://t.co/a9lGfGD589</t>
  </si>
  <si>
    <t>https://t.co/Z0BVz8QhFh</t>
  </si>
  <si>
    <t>https://t.co/LnxWtJMbZd</t>
  </si>
  <si>
    <t>https://t.co/tYOVU8jXc0</t>
  </si>
  <si>
    <t>https://t.co/Ewb0ZEwlcR</t>
  </si>
  <si>
    <t>http://t.co/D0ELoLZK2G</t>
  </si>
  <si>
    <t>https://t.co/V02M5lg7Nz</t>
  </si>
  <si>
    <t>https://t.co/i6iEgRLXxH</t>
  </si>
  <si>
    <t>https://t.co/y87VAUVODY</t>
  </si>
  <si>
    <t>https://t.co/5yscPwZZqT</t>
  </si>
  <si>
    <t>https://t.co/pD8Lk2B5Ey</t>
  </si>
  <si>
    <t>https://t.co/18N6tId8Ho</t>
  </si>
  <si>
    <t>https://t.co/Uzwzmtrbg4</t>
  </si>
  <si>
    <t>https://t.co/J79h0H0niK</t>
  </si>
  <si>
    <t>http://t.co/uvMxebB9c3</t>
  </si>
  <si>
    <t>http://t.co/pcqvif1brt</t>
  </si>
  <si>
    <t>https://t.co/L3EtYavKy0</t>
  </si>
  <si>
    <t>https://t.co/TfrmJpBPs6</t>
  </si>
  <si>
    <t>https://t.co/gjKSBu0oIA</t>
  </si>
  <si>
    <t>https://t.co/Md4o8cTyjS</t>
  </si>
  <si>
    <t>http://t.co/DzIEJ4CvA7</t>
  </si>
  <si>
    <t>https://t.co/f4iV74n1cJ</t>
  </si>
  <si>
    <t>https://t.co/5aEJExBjSb</t>
  </si>
  <si>
    <t>https://t.co/3gDHkscUxb</t>
  </si>
  <si>
    <t>https://pbs.twimg.com/profile_banners/2425772784/1554967079</t>
  </si>
  <si>
    <t>https://pbs.twimg.com/profile_banners/3832562849/1538148730</t>
  </si>
  <si>
    <t>https://pbs.twimg.com/profile_banners/2882869689/1529925681</t>
  </si>
  <si>
    <t>https://pbs.twimg.com/profile_banners/4140074741/1534796115</t>
  </si>
  <si>
    <t>https://pbs.twimg.com/profile_banners/23182090/1456895594</t>
  </si>
  <si>
    <t>https://pbs.twimg.com/profile_banners/3254701046/1487017122</t>
  </si>
  <si>
    <t>https://pbs.twimg.com/profile_banners/236676024/1547705980</t>
  </si>
  <si>
    <t>https://pbs.twimg.com/profile_banners/182185108/1376206273</t>
  </si>
  <si>
    <t>https://pbs.twimg.com/profile_banners/52463074/1504474964</t>
  </si>
  <si>
    <t>https://pbs.twimg.com/profile_banners/102070532/1509491823</t>
  </si>
  <si>
    <t>https://pbs.twimg.com/profile_banners/888438536466247681/1555333674</t>
  </si>
  <si>
    <t>https://pbs.twimg.com/profile_banners/991353933510651906/1525192742</t>
  </si>
  <si>
    <t>https://pbs.twimg.com/profile_banners/705648332/1512082133</t>
  </si>
  <si>
    <t>https://pbs.twimg.com/profile_banners/1447593318/1519659572</t>
  </si>
  <si>
    <t>https://pbs.twimg.com/profile_banners/4905232318/1553735574</t>
  </si>
  <si>
    <t>https://pbs.twimg.com/profile_banners/444419244/1490669209</t>
  </si>
  <si>
    <t>https://pbs.twimg.com/profile_banners/2992477379/1498760193</t>
  </si>
  <si>
    <t>https://pbs.twimg.com/profile_banners/712247830669344768/1553095044</t>
  </si>
  <si>
    <t>https://pbs.twimg.com/profile_banners/2956531174/1498042637</t>
  </si>
  <si>
    <t>https://pbs.twimg.com/profile_banners/43805270/1546884939</t>
  </si>
  <si>
    <t>https://pbs.twimg.com/profile_banners/25321479/1549131736</t>
  </si>
  <si>
    <t>https://pbs.twimg.com/profile_banners/25996721/1554901313</t>
  </si>
  <si>
    <t>https://pbs.twimg.com/profile_banners/635806238/1355451868</t>
  </si>
  <si>
    <t>https://pbs.twimg.com/profile_banners/2800787474/1411794862</t>
  </si>
  <si>
    <t>https://pbs.twimg.com/profile_banners/18880638/1454693898</t>
  </si>
  <si>
    <t>https://pbs.twimg.com/profile_banners/2828854611/1546632919</t>
  </si>
  <si>
    <t>https://pbs.twimg.com/profile_banners/263948521/1492309060</t>
  </si>
  <si>
    <t>https://pbs.twimg.com/profile_banners/1113426913/1552272819</t>
  </si>
  <si>
    <t>https://pbs.twimg.com/profile_banners/573181436/1555110608</t>
  </si>
  <si>
    <t>https://pbs.twimg.com/profile_banners/891632602548809728/1551177344</t>
  </si>
  <si>
    <t>https://pbs.twimg.com/profile_banners/19546277/1546886205</t>
  </si>
  <si>
    <t>https://pbs.twimg.com/profile_banners/2791169134/1518766158</t>
  </si>
  <si>
    <t>https://pbs.twimg.com/profile_banners/1864895388/1554909339</t>
  </si>
  <si>
    <t>https://pbs.twimg.com/profile_banners/91478624/1531316097</t>
  </si>
  <si>
    <t>https://pbs.twimg.com/profile_banners/1380562436/1453657975</t>
  </si>
  <si>
    <t>https://pbs.twimg.com/profile_banners/99114352/1464040862</t>
  </si>
  <si>
    <t>https://pbs.twimg.com/profile_banners/2523527242/1552860174</t>
  </si>
  <si>
    <t>https://pbs.twimg.com/profile_banners/1048867350081146881/1549262164</t>
  </si>
  <si>
    <t>https://pbs.twimg.com/profile_banners/947769247/1547771422</t>
  </si>
  <si>
    <t>https://pbs.twimg.com/profile_banners/20032070/1407653767</t>
  </si>
  <si>
    <t>https://pbs.twimg.com/profile_banners/2669939557/1550792604</t>
  </si>
  <si>
    <t>https://pbs.twimg.com/profile_banners/14763855/1472137131</t>
  </si>
  <si>
    <t>https://pbs.twimg.com/profile_banners/2705662232/1484648741</t>
  </si>
  <si>
    <t>https://pbs.twimg.com/profile_banners/360992809/1485066796</t>
  </si>
  <si>
    <t>https://pbs.twimg.com/profile_banners/41580453/1530311721</t>
  </si>
  <si>
    <t>https://pbs.twimg.com/profile_banners/1116714911441145856/1555082609</t>
  </si>
  <si>
    <t>https://pbs.twimg.com/profile_banners/3301826515/1490887443</t>
  </si>
  <si>
    <t>https://pbs.twimg.com/profile_banners/15236181/1475856614</t>
  </si>
  <si>
    <t>https://pbs.twimg.com/profile_banners/1280375162/1552034775</t>
  </si>
  <si>
    <t>https://pbs.twimg.com/profile_banners/214672563/1511889451</t>
  </si>
  <si>
    <t>https://pbs.twimg.com/profile_banners/531697576/1553725597</t>
  </si>
  <si>
    <t>https://pbs.twimg.com/profile_banners/1012399781061316608/1530211496</t>
  </si>
  <si>
    <t>https://pbs.twimg.com/profile_banners/14770568/1411942867</t>
  </si>
  <si>
    <t>https://pbs.twimg.com/profile_banners/368011540/1493333256</t>
  </si>
  <si>
    <t>https://pbs.twimg.com/profile_banners/981624373390999558/1522872576</t>
  </si>
  <si>
    <t>https://pbs.twimg.com/profile_banners/22101694/1497328403</t>
  </si>
  <si>
    <t>https://pbs.twimg.com/profile_banners/1092445885487816705/1551883767</t>
  </si>
  <si>
    <t>https://pbs.twimg.com/profile_banners/1117705010614284293/1555317128</t>
  </si>
  <si>
    <t>https://pbs.twimg.com/profile_banners/17539739/1401379384</t>
  </si>
  <si>
    <t>https://pbs.twimg.com/profile_banners/63781564/1554134561</t>
  </si>
  <si>
    <t>https://pbs.twimg.com/profile_banners/1220264329/1552866416</t>
  </si>
  <si>
    <t>https://pbs.twimg.com/profile_banners/17067800/1547765506</t>
  </si>
  <si>
    <t>https://pbs.twimg.com/profile_banners/31243262/1520387021</t>
  </si>
  <si>
    <t>https://pbs.twimg.com/profile_banners/2981468729/1536761846</t>
  </si>
  <si>
    <t>https://pbs.twimg.com/profile_banners/130919376/1517940681</t>
  </si>
  <si>
    <t>https://pbs.twimg.com/profile_banners/1092159744155025409/1550236505</t>
  </si>
  <si>
    <t>https://pbs.twimg.com/profile_banners/242693875/1508883594</t>
  </si>
  <si>
    <t>https://pbs.twimg.com/profile_banners/956457592007680000/1532288231</t>
  </si>
  <si>
    <t>https://pbs.twimg.com/profile_banners/61226328/1511799669</t>
  </si>
  <si>
    <t>https://pbs.twimg.com/profile_banners/535858953/1397659097</t>
  </si>
  <si>
    <t>https://pbs.twimg.com/profile_banners/1064497020709294081/1555226994</t>
  </si>
  <si>
    <t>https://pbs.twimg.com/profile_banners/1010690999134322688/1529803354</t>
  </si>
  <si>
    <t>https://pbs.twimg.com/profile_banners/383368286/1422467573</t>
  </si>
  <si>
    <t>https://pbs.twimg.com/profile_banners/414967705/1554463517</t>
  </si>
  <si>
    <t>https://pbs.twimg.com/profile_banners/2410872103/1433927144</t>
  </si>
  <si>
    <t>https://pbs.twimg.com/profile_banners/3190408516/1513864274</t>
  </si>
  <si>
    <t>https://pbs.twimg.com/profile_banners/407660414/1534170019</t>
  </si>
  <si>
    <t>https://pbs.twimg.com/profile_banners/2386644648/1503577681</t>
  </si>
  <si>
    <t>https://pbs.twimg.com/profile_banners/783614576277553152/1554812549</t>
  </si>
  <si>
    <t>https://pbs.twimg.com/profile_banners/738387826627227649/1516192949</t>
  </si>
  <si>
    <t>https://pbs.twimg.com/profile_banners/824131939556847616/1518459920</t>
  </si>
  <si>
    <t>https://pbs.twimg.com/profile_banners/96735431/1537177366</t>
  </si>
  <si>
    <t>https://pbs.twimg.com/profile_banners/1050278712829235201/1544775418</t>
  </si>
  <si>
    <t>https://pbs.twimg.com/profile_banners/1142077352/1462044481</t>
  </si>
  <si>
    <t>https://pbs.twimg.com/profile_banners/3389912086/1485777122</t>
  </si>
  <si>
    <t>https://pbs.twimg.com/profile_banners/572573932/1536659911</t>
  </si>
  <si>
    <t>https://pbs.twimg.com/profile_banners/1358883631/1402495402</t>
  </si>
  <si>
    <t>https://pbs.twimg.com/profile_banners/1002178114716422145/1528449211</t>
  </si>
  <si>
    <t>https://pbs.twimg.com/profile_banners/18670070/1411112038</t>
  </si>
  <si>
    <t>https://pbs.twimg.com/profile_banners/394130915/1545344472</t>
  </si>
  <si>
    <t>https://pbs.twimg.com/profile_banners/34134307/1533232475</t>
  </si>
  <si>
    <t>https://pbs.twimg.com/profile_banners/1080910134145036289/1546894324</t>
  </si>
  <si>
    <t>https://pbs.twimg.com/profile_banners/2590097486/1554316526</t>
  </si>
  <si>
    <t>https://pbs.twimg.com/profile_banners/19599904/1417663520</t>
  </si>
  <si>
    <t>https://pbs.twimg.com/profile_banners/19616296/1429821439</t>
  </si>
  <si>
    <t>https://pbs.twimg.com/profile_banners/17298269/1545123039</t>
  </si>
  <si>
    <t>https://pbs.twimg.com/profile_banners/3309005972/1531594082</t>
  </si>
  <si>
    <t>https://pbs.twimg.com/profile_banners/215108502/1362883992</t>
  </si>
  <si>
    <t>https://pbs.twimg.com/profile_banners/725166485002420224/1525392100</t>
  </si>
  <si>
    <t>https://pbs.twimg.com/profile_banners/790019230389248000/1552336609</t>
  </si>
  <si>
    <t>https://pbs.twimg.com/profile_banners/133391001/1537855256</t>
  </si>
  <si>
    <t>https://pbs.twimg.com/profile_banners/68927629/1554900036</t>
  </si>
  <si>
    <t>https://pbs.twimg.com/profile_banners/115722643/1366202386</t>
  </si>
  <si>
    <t>https://pbs.twimg.com/profile_banners/1144527326/1423401324</t>
  </si>
  <si>
    <t>https://pbs.twimg.com/profile_banners/2841672863/1554045702</t>
  </si>
  <si>
    <t>https://pbs.twimg.com/profile_banners/733347584/1464110961</t>
  </si>
  <si>
    <t>https://pbs.twimg.com/profile_banners/296471931/1540927125</t>
  </si>
  <si>
    <t>https://pbs.twimg.com/profile_banners/1344881971/1487756681</t>
  </si>
  <si>
    <t>https://pbs.twimg.com/profile_banners/300905010/1533851409</t>
  </si>
  <si>
    <t>https://pbs.twimg.com/profile_banners/1010137788782731264/1533329468</t>
  </si>
  <si>
    <t>https://pbs.twimg.com/profile_banners/953817092368760832/1551757515</t>
  </si>
  <si>
    <t>https://pbs.twimg.com/profile_banners/14376189/1467748597</t>
  </si>
  <si>
    <t>https://pbs.twimg.com/profile_banners/282342683/1430855680</t>
  </si>
  <si>
    <t>https://pbs.twimg.com/profile_banners/25334080/1532556836</t>
  </si>
  <si>
    <t>https://pbs.twimg.com/profile_banners/3318930807/1554215864</t>
  </si>
  <si>
    <t>https://pbs.twimg.com/profile_banners/938533577775616002/1533329366</t>
  </si>
  <si>
    <t>https://pbs.twimg.com/profile_banners/758597992685244420/1515675962</t>
  </si>
  <si>
    <t>https://pbs.twimg.com/profile_banners/795707395766947844/1553190871</t>
  </si>
  <si>
    <t>https://pbs.twimg.com/profile_banners/22343011/1551106145</t>
  </si>
  <si>
    <t>https://pbs.twimg.com/profile_banners/13058772/1546821772</t>
  </si>
  <si>
    <t>https://pbs.twimg.com/profile_banners/35781013/1493312930</t>
  </si>
  <si>
    <t>https://pbs.twimg.com/profile_banners/590031784/1441741144</t>
  </si>
  <si>
    <t>https://pbs.twimg.com/profile_banners/15312397/1524073203</t>
  </si>
  <si>
    <t>https://pbs.twimg.com/profile_banners/92140053/1467742956</t>
  </si>
  <si>
    <t>https://pbs.twimg.com/profile_banners/57361202/1516634729</t>
  </si>
  <si>
    <t>https://pbs.twimg.com/profile_banners/402483071/1543293567</t>
  </si>
  <si>
    <t>https://pbs.twimg.com/profile_banners/29242152/1549297411</t>
  </si>
  <si>
    <t>https://pbs.twimg.com/profile_banners/413306333/1529457698</t>
  </si>
  <si>
    <t>https://pbs.twimg.com/profile_banners/62615831/1516075274</t>
  </si>
  <si>
    <t>https://pbs.twimg.com/profile_banners/235133788/1401306559</t>
  </si>
  <si>
    <t>https://pbs.twimg.com/profile_banners/1075401861128183808/1545232385</t>
  </si>
  <si>
    <t>https://pbs.twimg.com/profile_banners/149571760/1478348671</t>
  </si>
  <si>
    <t>https://pbs.twimg.com/profile_banners/125522286/1534784366</t>
  </si>
  <si>
    <t>https://pbs.twimg.com/profile_banners/563353824/1481560318</t>
  </si>
  <si>
    <t>https://pbs.twimg.com/profile_banners/1056352657/1499468369</t>
  </si>
  <si>
    <t>https://pbs.twimg.com/profile_banners/93529573/1468512070</t>
  </si>
  <si>
    <t>https://pbs.twimg.com/profile_banners/97530284/1422673312</t>
  </si>
  <si>
    <t>https://pbs.twimg.com/profile_banners/89043072/1454188752</t>
  </si>
  <si>
    <t>https://pbs.twimg.com/profile_banners/717911112742645760/1547197556</t>
  </si>
  <si>
    <t>https://pbs.twimg.com/profile_banners/2316300679/1443289740</t>
  </si>
  <si>
    <t>de</t>
  </si>
  <si>
    <t>fr</t>
  </si>
  <si>
    <t>nl</t>
  </si>
  <si>
    <t>en-gb</t>
  </si>
  <si>
    <t>da</t>
  </si>
  <si>
    <t>http://abs.twimg.com/images/themes/theme1/bg.png</t>
  </si>
  <si>
    <t>http://abs.twimg.com/images/themes/theme14/bg.gif</t>
  </si>
  <si>
    <t>http://abs.twimg.com/images/themes/theme6/bg.gif</t>
  </si>
  <si>
    <t>http://abs.twimg.com/images/themes/theme9/bg.gif</t>
  </si>
  <si>
    <t>http://abs.twimg.com/images/themes/theme11/bg.gif</t>
  </si>
  <si>
    <t>http://abs.twimg.com/images/themes/theme18/bg.gif</t>
  </si>
  <si>
    <t>http://abs.twimg.com/images/themes/theme15/bg.png</t>
  </si>
  <si>
    <t>http://abs.twimg.com/images/themes/theme17/bg.gif</t>
  </si>
  <si>
    <t>http://abs.twimg.com/images/themes/theme13/bg.gif</t>
  </si>
  <si>
    <t>http://abs.twimg.com/images/themes/theme7/bg.gif</t>
  </si>
  <si>
    <t>http://abs.twimg.com/images/themes/theme8/bg.gif</t>
  </si>
  <si>
    <t>http://abs.twimg.com/images/themes/theme4/bg.gif</t>
  </si>
  <si>
    <t>http://abs.twimg.com/images/themes/theme5/bg.gif</t>
  </si>
  <si>
    <t>http://abs.twimg.com/images/themes/theme10/bg.gif</t>
  </si>
  <si>
    <t>http://abs.twimg.com/images/themes/theme3/bg.gif</t>
  </si>
  <si>
    <t>http://abs.twimg.com/images/themes/theme16/bg.gif</t>
  </si>
  <si>
    <t>http://abs.twimg.com/images/themes/theme19/bg.gif</t>
  </si>
  <si>
    <t>http://pbs.twimg.com/profile_images/1078249584001015808/DaskknCh_normal.jpg</t>
  </si>
  <si>
    <t>http://pbs.twimg.com/profile_images/1083701946748411904/yiGGVyG4_normal.jpg</t>
  </si>
  <si>
    <t>http://pbs.twimg.com/profile_images/919968666137124864/-2wcwTlx_normal.jpg</t>
  </si>
  <si>
    <t>http://pbs.twimg.com/profile_images/996185395841961984/cVT5LSjf_normal.jpg</t>
  </si>
  <si>
    <t>http://pbs.twimg.com/profile_images/831235892551380992/UWqwm76A_normal.jpg</t>
  </si>
  <si>
    <t>http://pbs.twimg.com/profile_images/1085783691211694080/k1vqI-PB_normal.jpg</t>
  </si>
  <si>
    <t>http://pbs.twimg.com/profile_images/1045041339581091841/Yla42yHy_normal.jpg</t>
  </si>
  <si>
    <t>http://pbs.twimg.com/profile_images/908500382661382144/NeAUAryH_normal.jpg</t>
  </si>
  <si>
    <t>http://pbs.twimg.com/profile_images/1116637207815651328/j_M0OfM9_normal.png</t>
  </si>
  <si>
    <t>http://pbs.twimg.com/profile_images/803976270354714625/Bm2MR3rg_normal.jpg</t>
  </si>
  <si>
    <t>http://pbs.twimg.com/profile_images/991356254445596672/x7Y_va0d_normal.jpg</t>
  </si>
  <si>
    <t>http://pbs.twimg.com/profile_images/927960605604106240/6VrB9lMC_normal.jpg</t>
  </si>
  <si>
    <t>http://pbs.twimg.com/profile_images/1105243034571231232/Vue2CLkL_normal.png</t>
  </si>
  <si>
    <t>http://pbs.twimg.com/profile_images/1108385627744227328/NABJX6WH_normal.jpg</t>
  </si>
  <si>
    <t>http://pbs.twimg.com/profile_images/992056256964710400/768s6cnX_normal.jpg</t>
  </si>
  <si>
    <t>http://pbs.twimg.com/profile_images/875430101567115264/8Z2AmllN_normal.jpg</t>
  </si>
  <si>
    <t>http://pbs.twimg.com/profile_images/1115757423212617728/fgJMBMuA_normal.jpg</t>
  </si>
  <si>
    <t>http://pbs.twimg.com/profile_images/1116840377913413634/1syilmR9_normal.jpg</t>
  </si>
  <si>
    <t>http://pbs.twimg.com/profile_images/710978975376388096/1U2djlFO_normal.jpg</t>
  </si>
  <si>
    <t>http://pbs.twimg.com/profile_images/1106672424605630465/IC9ipKIt_normal.png</t>
  </si>
  <si>
    <t>http://pbs.twimg.com/profile_images/788397357692022784/UXvEoHKh_normal.jpg</t>
  </si>
  <si>
    <t>http://pbs.twimg.com/profile_images/1097924604151119872/nrp_VpUT_normal.png</t>
  </si>
  <si>
    <t>http://pbs.twimg.com/profile_images/932607183333847042/-3OqAkMJ_normal.jpg</t>
  </si>
  <si>
    <t>http://abs.twimg.com/sticky/default_profile_images/default_profile_normal.png</t>
  </si>
  <si>
    <t>http://pbs.twimg.com/profile_images/1057099736665206787/AYCN4Ip2_normal.jpg</t>
  </si>
  <si>
    <t>http://pbs.twimg.com/profile_images/1076939692136837120/127JNVbV_normal.jpg</t>
  </si>
  <si>
    <t>http://pbs.twimg.com/profile_images/960938872459886593/eh3g3e_p_normal.jpg</t>
  </si>
  <si>
    <t>http://pbs.twimg.com/profile_images/1096393340336173056/5vwvjQHl_normal.png</t>
  </si>
  <si>
    <t>http://pbs.twimg.com/profile_images/378800000704624480/d79e97179fbe43cc0306bbafbf096b73_normal.jpeg</t>
  </si>
  <si>
    <t>http://pbs.twimg.com/profile_images/1067709241639735296/uVS1p4Jk_normal.jpg</t>
  </si>
  <si>
    <t>http://pbs.twimg.com/profile_images/1118113399601291264/Mc3qilmK_normal.jpg</t>
  </si>
  <si>
    <t>http://pbs.twimg.com/profile_images/1074182745499295745/z9fIX2Hr_normal.jpg</t>
  </si>
  <si>
    <t>http://pbs.twimg.com/profile_images/853858634815737856/VghwiVXN_normal.jpg</t>
  </si>
  <si>
    <t>http://pbs.twimg.com/profile_images/651819453097869312/osXcugiX_normal.jpg</t>
  </si>
  <si>
    <t>http://pbs.twimg.com/profile_images/590814082208432128/WXqzO6B6_normal.png</t>
  </si>
  <si>
    <t>http://pbs.twimg.com/profile_images/996026191680327682/OnXs2seB_normal.jpg</t>
  </si>
  <si>
    <t>http://pbs.twimg.com/profile_images/444043299074998272/t0TzJG_d_normal.jpeg</t>
  </si>
  <si>
    <t>http://pbs.twimg.com/profile_images/915253452195991553/RiT9M6xu_normal.jpg</t>
  </si>
  <si>
    <t>http://pbs.twimg.com/profile_images/905918568646283265/hCFL1SyA_normal.jpg</t>
  </si>
  <si>
    <t>http://pbs.twimg.com/profile_images/985528705782112256/Q-HlwCU9_normal.jpg</t>
  </si>
  <si>
    <t>http://pbs.twimg.com/profile_images/1006474098636181504/ZxEM-fPH_normal.jpg</t>
  </si>
  <si>
    <t>http://pbs.twimg.com/profile_images/1073492029550837760/V0oDTqWf_normal.jpg</t>
  </si>
  <si>
    <t>http://pbs.twimg.com/profile_images/1022522621823463424/B2n6Fs1o_normal.jpg</t>
  </si>
  <si>
    <t>http://pbs.twimg.com/profile_images/826034988202213376/f52lqWDn_normal.jpg</t>
  </si>
  <si>
    <t>http://pbs.twimg.com/profile_images/938698845604626432/6oa8yTJW_normal.jpg</t>
  </si>
  <si>
    <t>http://pbs.twimg.com/profile_images/1005014956495048704/jPQGIPCa_normal.jpg</t>
  </si>
  <si>
    <t>http://pbs.twimg.com/profile_images/1717740807/Small_logo_normal.png</t>
  </si>
  <si>
    <t>http://pbs.twimg.com/profile_images/1101667312610897920/D3t1YcXi_normal.png</t>
  </si>
  <si>
    <t>http://pbs.twimg.com/profile_images/841519699632447488/ea4043nJ_normal.jpg</t>
  </si>
  <si>
    <t>http://pbs.twimg.com/profile_images/986705457120083968/zaWRa2e4_normal.jpg</t>
  </si>
  <si>
    <t>http://pbs.twimg.com/profile_images/898521885973127168/uzMmpAzw_normal.jpg</t>
  </si>
  <si>
    <t>http://pbs.twimg.com/profile_images/1095871330950488064/ThAG5Juv_normal.jpg</t>
  </si>
  <si>
    <t>http://pbs.twimg.com/profile_images/874303197522804740/afogV8gl_normal.jpg</t>
  </si>
  <si>
    <t>http://pbs.twimg.com/profile_images/1082424539492073477/exU8rYn8_normal.jpg</t>
  </si>
  <si>
    <t>http://pbs.twimg.com/profile_images/1013848356639014912/AjMeQqL2_normal.jpg</t>
  </si>
  <si>
    <t>http://pbs.twimg.com/profile_images/959570637923614720/EV8Lu0RI_normal.jpg</t>
  </si>
  <si>
    <t>http://pbs.twimg.com/profile_images/1114265887941562368/oIwD8-my_normal.jpg</t>
  </si>
  <si>
    <t>http://pbs.twimg.com/profile_images/946942409547616256/CZKmosZ2_normal.jpg</t>
  </si>
  <si>
    <t>http://pbs.twimg.com/profile_images/741417357143375872/vvb4N5Jj_normal.jpg</t>
  </si>
  <si>
    <t>http://pbs.twimg.com/profile_images/2799163807/e5587ce34b7c8134300952acaced7bde_normal.gif</t>
  </si>
  <si>
    <t>http://pbs.twimg.com/profile_images/874982361368231937/eheQwkDb_normal.jpg</t>
  </si>
  <si>
    <t>http://pbs.twimg.com/profile_images/990309891045650432/GD9w8CI7_normal.jpg</t>
  </si>
  <si>
    <t>http://pbs.twimg.com/profile_images/462255157766389760/L4wlZAV2_normal.jpeg</t>
  </si>
  <si>
    <t>http://pbs.twimg.com/profile_images/645264354447769600/uPZCaKkm_normal.jpg</t>
  </si>
  <si>
    <t>http://pbs.twimg.com/profile_images/855548242/Zweig_hedcut_normal.JPG</t>
  </si>
  <si>
    <t>http://pbs.twimg.com/profile_images/1111920787714441216/fTX50D7V_normal.jpg</t>
  </si>
  <si>
    <t>Open Twitter Page for This Person</t>
  </si>
  <si>
    <t>https://twitter.com/bitpanda</t>
  </si>
  <si>
    <t>https://twitter.com/dubtechsummit</t>
  </si>
  <si>
    <t>https://twitter.com/eric_demuth</t>
  </si>
  <si>
    <t>https://twitter.com/mauerkind61</t>
  </si>
  <si>
    <t>https://twitter.com/kross89</t>
  </si>
  <si>
    <t>https://twitter.com/mattsekeres</t>
  </si>
  <si>
    <t>https://twitter.com/eaglefanvancity</t>
  </si>
  <si>
    <t>https://twitter.com/blazerbull</t>
  </si>
  <si>
    <t>https://twitter.com/mstad101</t>
  </si>
  <si>
    <t>https://twitter.com/blakepricetsn</t>
  </si>
  <si>
    <t>https://twitter.com/ighodaro1</t>
  </si>
  <si>
    <t>https://twitter.com/patentnigeria</t>
  </si>
  <si>
    <t>https://twitter.com/weefin_</t>
  </si>
  <si>
    <t>https://twitter.com/amitkbouri</t>
  </si>
  <si>
    <t>https://twitter.com/frenkel_topping</t>
  </si>
  <si>
    <t>https://twitter.com/dpierrebravo</t>
  </si>
  <si>
    <t>https://twitter.com/stephkbarnes</t>
  </si>
  <si>
    <t>https://twitter.com/chessabond</t>
  </si>
  <si>
    <t>https://twitter.com/almasi_</t>
  </si>
  <si>
    <t>https://twitter.com/paynecmwealth</t>
  </si>
  <si>
    <t>https://twitter.com/courtneydoming</t>
  </si>
  <si>
    <t>https://twitter.com/thepoliticooks</t>
  </si>
  <si>
    <t>https://twitter.com/cgwm_uk</t>
  </si>
  <si>
    <t>https://twitter.com/adriansysnet</t>
  </si>
  <si>
    <t>https://twitter.com/thebuffalonews</t>
  </si>
  <si>
    <t>https://twitter.com/gustobuffalo</t>
  </si>
  <si>
    <t>https://twitter.com/massmutual</t>
  </si>
  <si>
    <t>https://twitter.com/xoanna69xo</t>
  </si>
  <si>
    <t>https://twitter.com/mralarconphoto</t>
  </si>
  <si>
    <t>https://twitter.com/creativelive</t>
  </si>
  <si>
    <t>https://twitter.com/tfdiet</t>
  </si>
  <si>
    <t>https://twitter.com/chelsea_fagan</t>
  </si>
  <si>
    <t>https://twitter.com/brokemillennial</t>
  </si>
  <si>
    <t>https://twitter.com/erinklowry</t>
  </si>
  <si>
    <t>https://twitter.com/howtomoneyaus</t>
  </si>
  <si>
    <t>https://twitter.com/yahoofinance</t>
  </si>
  <si>
    <t>https://twitter.com/marekschweigert</t>
  </si>
  <si>
    <t>https://twitter.com/thorleywm</t>
  </si>
  <si>
    <t>https://twitter.com/forbes</t>
  </si>
  <si>
    <t>https://twitter.com/jwestmoore</t>
  </si>
  <si>
    <t>https://twitter.com/joeoptions</t>
  </si>
  <si>
    <t>https://twitter.com/mxohammad_</t>
  </si>
  <si>
    <t>https://twitter.com/lmwyt</t>
  </si>
  <si>
    <t>https://twitter.com/saeedajaffar</t>
  </si>
  <si>
    <t>https://twitter.com/ameinfonews</t>
  </si>
  <si>
    <t>https://twitter.com/multinagib</t>
  </si>
  <si>
    <t>https://twitter.com/ranjeetk1008</t>
  </si>
  <si>
    <t>https://twitter.com/iris_xyz</t>
  </si>
  <si>
    <t>https://twitter.com/smoothsale</t>
  </si>
  <si>
    <t>https://twitter.com/anishteli</t>
  </si>
  <si>
    <t>https://twitter.com/debleenar</t>
  </si>
  <si>
    <t>https://twitter.com/wooddagood</t>
  </si>
  <si>
    <t>https://twitter.com/rentgossipont</t>
  </si>
  <si>
    <t>https://twitter.com/richardpmwealth</t>
  </si>
  <si>
    <t>https://twitter.com/whoradio</t>
  </si>
  <si>
    <t>https://twitter.com/jeffangeloradio</t>
  </si>
  <si>
    <t>https://twitter.com/heather_mill</t>
  </si>
  <si>
    <t>https://twitter.com/kathrynsollmann</t>
  </si>
  <si>
    <t>https://twitter.com/no_ordinary_biz</t>
  </si>
  <si>
    <t>https://twitter.com/bizzwriter</t>
  </si>
  <si>
    <t>https://twitter.com/btlyng</t>
  </si>
  <si>
    <t>https://twitter.com/iamnotmudkip</t>
  </si>
  <si>
    <t>https://twitter.com/mcleanmills7</t>
  </si>
  <si>
    <t>https://twitter.com/thenxtmove</t>
  </si>
  <si>
    <t>https://twitter.com/geohil</t>
  </si>
  <si>
    <t>https://twitter.com/bitsofstock</t>
  </si>
  <si>
    <t>https://twitter.com/askbits</t>
  </si>
  <si>
    <t>https://twitter.com/casefoundation</t>
  </si>
  <si>
    <t>https://twitter.com/investmentnews</t>
  </si>
  <si>
    <t>https://twitter.com/joshpinnick</t>
  </si>
  <si>
    <t>https://twitter.com/raymondbasden</t>
  </si>
  <si>
    <t>https://twitter.com/raficastro</t>
  </si>
  <si>
    <t>https://twitter.com/homes4income</t>
  </si>
  <si>
    <t>https://twitter.com/mceachniegroup</t>
  </si>
  <si>
    <t>https://twitter.com/affluentintel</t>
  </si>
  <si>
    <t>https://twitter.com/tskdynamo</t>
  </si>
  <si>
    <t>https://twitter.com/dailywaffle</t>
  </si>
  <si>
    <t>https://twitter.com/damatorecord</t>
  </si>
  <si>
    <t>https://twitter.com/mounia_nl</t>
  </si>
  <si>
    <t>https://twitter.com/sopexaonline</t>
  </si>
  <si>
    <t>https://twitter.com/aikande</t>
  </si>
  <si>
    <t>https://twitter.com/danfordshadrack</t>
  </si>
  <si>
    <t>https://twitter.com/jamvi_tz</t>
  </si>
  <si>
    <t>https://twitter.com/alexmubiru5</t>
  </si>
  <si>
    <t>https://twitter.com/jokatem</t>
  </si>
  <si>
    <t>https://twitter.com/husseinbashe</t>
  </si>
  <si>
    <t>https://twitter.com/hallaboutafrica</t>
  </si>
  <si>
    <t>https://twitter.com/theguardiantz</t>
  </si>
  <si>
    <t>https://twitter.com/thecitizentz</t>
  </si>
  <si>
    <t>https://twitter.com/fsdtanzania</t>
  </si>
  <si>
    <t>https://twitter.com/wbtanzania</t>
  </si>
  <si>
    <t>https://twitter.com/faotanzania</t>
  </si>
  <si>
    <t>https://twitter.com/kilimoforum</t>
  </si>
  <si>
    <t>https://twitter.com/afdb_group</t>
  </si>
  <si>
    <t>https://twitter.com/mwombek43469670</t>
  </si>
  <si>
    <t>https://twitter.com/japhetsayi</t>
  </si>
  <si>
    <t>https://twitter.com/tadbtz</t>
  </si>
  <si>
    <t>https://twitter.com/jjnabiry</t>
  </si>
  <si>
    <t>https://twitter.com/danishmfa</t>
  </si>
  <si>
    <t>https://twitter.com/ekilimotz</t>
  </si>
  <si>
    <t>https://twitter.com/carmelazabala</t>
  </si>
  <si>
    <t>https://twitter.com/bsykes37</t>
  </si>
  <si>
    <t>https://twitter.com/martelantoine</t>
  </si>
  <si>
    <t>https://twitter.com/massart</t>
  </si>
  <si>
    <t>https://twitter.com/kennysoblessed</t>
  </si>
  <si>
    <t>https://twitter.com/kindercaregr</t>
  </si>
  <si>
    <t>https://twitter.com/scactionnetwork</t>
  </si>
  <si>
    <t>https://twitter.com/angiealbright</t>
  </si>
  <si>
    <t>https://twitter.com/gainorstaffing</t>
  </si>
  <si>
    <t>https://twitter.com/jguemes</t>
  </si>
  <si>
    <t>https://twitter.com/rjkarcher</t>
  </si>
  <si>
    <t>https://twitter.com/ggeorgiegirl</t>
  </si>
  <si>
    <t>https://twitter.com/henrydong888</t>
  </si>
  <si>
    <t>https://twitter.com/navdeep1969</t>
  </si>
  <si>
    <t>https://twitter.com/politicalhedge</t>
  </si>
  <si>
    <t>https://twitter.com/iarunj</t>
  </si>
  <si>
    <t>https://twitter.com/moneycontrolcom</t>
  </si>
  <si>
    <t>https://twitter.com/rakshabihani</t>
  </si>
  <si>
    <t>https://twitter.com/kayezad</t>
  </si>
  <si>
    <t>https://twitter.com/vivinav</t>
  </si>
  <si>
    <t>https://twitter.com/oursmallchange</t>
  </si>
  <si>
    <t>https://twitter.com/crowdfundattny</t>
  </si>
  <si>
    <t>https://twitter.com/dschaegga</t>
  </si>
  <si>
    <t>https://twitter.com/iw_inst</t>
  </si>
  <si>
    <t>https://twitter.com/chrishagler</t>
  </si>
  <si>
    <t>https://twitter.com/ey_sustainable</t>
  </si>
  <si>
    <t>https://twitter.com/bunchubets</t>
  </si>
  <si>
    <t>https://twitter.com/faceofahrvo</t>
  </si>
  <si>
    <t>https://twitter.com/rekt_podcast</t>
  </si>
  <si>
    <t>https://twitter.com/ahrvoapp</t>
  </si>
  <si>
    <t>https://twitter.com/flaster</t>
  </si>
  <si>
    <t>https://twitter.com/khylesocrates</t>
  </si>
  <si>
    <t>https://twitter.com/benefits_pro</t>
  </si>
  <si>
    <t>https://twitter.com/stash</t>
  </si>
  <si>
    <t>https://twitter.com/ccryptochamber</t>
  </si>
  <si>
    <t>https://twitter.com/lombardiletter</t>
  </si>
  <si>
    <t>https://twitter.com/mikeandmorley</t>
  </si>
  <si>
    <t>https://twitter.com/pemachele</t>
  </si>
  <si>
    <t>https://twitter.com/harvestreturns</t>
  </si>
  <si>
    <t>https://twitter.com/thanawala_hiral</t>
  </si>
  <si>
    <t>https://twitter.com/neildoig</t>
  </si>
  <si>
    <t>https://twitter.com/linkedin</t>
  </si>
  <si>
    <t>https://twitter.com/finra</t>
  </si>
  <si>
    <t>https://twitter.com/finrafoundation</t>
  </si>
  <si>
    <t>https://twitter.com/thenorrisgroup</t>
  </si>
  <si>
    <t>https://twitter.com/cunningham_uk</t>
  </si>
  <si>
    <t>https://twitter.com/abhigolhar</t>
  </si>
  <si>
    <t>https://twitter.com/bcope51</t>
  </si>
  <si>
    <t>https://twitter.com/jillonmoney</t>
  </si>
  <si>
    <t>https://twitter.com/mkopy</t>
  </si>
  <si>
    <t>https://twitter.com/thecryptorep</t>
  </si>
  <si>
    <t>https://twitter.com/psuitenetwork</t>
  </si>
  <si>
    <t>https://twitter.com/nick4business</t>
  </si>
  <si>
    <t>https://twitter.com/ericbalchunas</t>
  </si>
  <si>
    <t>https://twitter.com/advisorshares</t>
  </si>
  <si>
    <t>https://twitter.com/moguldom</t>
  </si>
  <si>
    <t>https://twitter.com/thelaurenbowlin</t>
  </si>
  <si>
    <t>https://twitter.com/danherronruns</t>
  </si>
  <si>
    <t>https://twitter.com/michaelbatnick</t>
  </si>
  <si>
    <t>https://twitter.com/awealthofcs</t>
  </si>
  <si>
    <t>https://twitter.com/jasonzweigwsj</t>
  </si>
  <si>
    <t>https://twitter.com/_eugeniegeorge</t>
  </si>
  <si>
    <t>https://twitter.com/merrynsw</t>
  </si>
  <si>
    <t>https://twitter.com/cbriancpa</t>
  </si>
  <si>
    <t>bitpanda
Bitpanda is heading to @dubtechsummit
this year! @eric_demuth will take
to the HorizonX stage on April
11th to talk about investing for
millennials, Bitcoin and the barriers
of finance #DTS https://t.co/eb6R7nox5A</t>
  </si>
  <si>
    <t xml:space="preserve">dubtechsummit
</t>
  </si>
  <si>
    <t xml:space="preserve">eric_demuth
</t>
  </si>
  <si>
    <t>mauerkind61
Bitpanda is heading to @dubtechsummit
this year! @eric_demuth will take
to the HorizonX stage on April
11th to talk about investing for
millennials, Bitcoin and the barriers
of finance #DTS https://t.co/eb6R7nox5A</t>
  </si>
  <si>
    <t>kross89
@BlakePriceTSN @mstad101 @blazerbull
@eaglefanvancity @mattsekeres And
(I assume) didn't come into the
league as a reigning MVP only to
be scratched like dahlen. Negativity
aside, successful companies let
alone sports teams are investing
tons in ways to reach and develop
millennials. From dahlen/palmu
own words the Canucks are doing
terribly</t>
  </si>
  <si>
    <t xml:space="preserve">mattsekeres
</t>
  </si>
  <si>
    <t xml:space="preserve">eaglefanvancity
</t>
  </si>
  <si>
    <t xml:space="preserve">blazerbull
</t>
  </si>
  <si>
    <t xml:space="preserve">mstad101
</t>
  </si>
  <si>
    <t xml:space="preserve">blakepricetsn
</t>
  </si>
  <si>
    <t>ighodaro1
Why should millennials be investing
at a faster rate than their parents?
Because they are going to live
much longer [due to more conscious
healthy lifestyle] and will have
lower social safety nets than previous
generations. 30% of income at the
very least.</t>
  </si>
  <si>
    <t>patentnigeria
Why should millennials be investing
at a faster rate than their parents?
Because they are going to live
much longer [due to more conscious
healthy lifestyle] and will have
lower social safety nets than previous
generations. 30% of income at the
very least.</t>
  </si>
  <si>
    <t>weefin_
_xD83D__xDCA1_#Millennials are driving a shift
in #investing _xD83D__xDCB0_@AmitKBouri "As
wealth is transferred to millennials,
the data is indisputable that they
want #sustainability and #impact
to be part of their #investment
portfolios." https://t.co/ioMcutvpNm
https://t.co/QhpuUHK9zj</t>
  </si>
  <si>
    <t xml:space="preserve">amitkbouri
</t>
  </si>
  <si>
    <t>frenkel_topping
Frenkel Topping now offers an investment
solution that seeks to deliver
long-term asset growth through
#investments that are #socially
and environmentally positive with
our new Socially Responsible Model
Portfolio https://t.co/MDh7PYpMGs
https://t.co/makCszVesc</t>
  </si>
  <si>
    <t>dpierrebravo
Starting out, investing and saving
is crucial. But what if you’re
struggling to get by? Making very
little, or taking care of family
at the same time? It’s not easy.
It’s hard, sticky and complicated.
We talk about it honestly in this
latest post: https://t.co/g5FvfE4KfG
https://t.co/yAcwEqn6CM</t>
  </si>
  <si>
    <t>stephkbarnes
I went to a financial literacy
class (with wine!) to learn about
401ks (and wine!), which is part
of an interesting trend of "adulting"
classes aimed at Millennials with
stereotypical Millennial things,
like prosciutto, Pinterest-y quotes
(and wine!). https://t.co/yCcpfWlJia</t>
  </si>
  <si>
    <t>chessabond
#Millennials may bemoan they were
never taught personal finance,
but @massmutual's The Establishment
is a cool way for adults to learn.
@ChessaBond approved of the wine:
https://t.co/f5NUbvOnoa</t>
  </si>
  <si>
    <t>almasi_
I went to a financial literacy
class (with wine!) to learn about
401ks (and wine!), which is part
of an interesting trend of "adulting"
classes aimed at Millennials with
stereotypical Millennial things,
like prosciutto, Pinterest-y quotes
(and wine!). https://t.co/yCcpfWlJia</t>
  </si>
  <si>
    <t>paynecmwealth
@CourtneyDoming on market fluctuations
and fear that keeps millennials
from investing in equities. She
points out millennials are great
at saving but they should get invested
in the market and put their money
to work. Watch here: https://t.co/TWD5MzNdSh
https://t.co/9n7dovlA1m https://t.co/pXLPwdZC9P</t>
  </si>
  <si>
    <t xml:space="preserve">courtneydoming
</t>
  </si>
  <si>
    <t>thepoliticooks
@CourtneyDoming on market fluctuations
and fear that keeps millennials
from investing in equities. She
points out millennials are great
at saving but they should get invested
in the market and put their money
to work. Watch here: https://t.co/TWD5MzNdSh
https://t.co/9n7dovlA1m https://t.co/pXLPwdZC9P</t>
  </si>
  <si>
    <t>cgwm_uk
The movement towards more #sustainable
investment opportunities in 2019
is driven by both big institutional
investors and millennials, our
Head of #ESG, Patrick Thomas, explains
why #responsible #investing is
here to stay. https://t.co/tmVhaacs3F</t>
  </si>
  <si>
    <t>adriansysnet
The movement towards more #sustainable
investment opportunities in 2019
is driven by both big institutional
investors and millennials, our
Head of #ESG, Patrick Thomas, explains
why #responsible #investing is
here to stay. https://t.co/tmVhaacs3F</t>
  </si>
  <si>
    <t>thebuffalonews
#Millennials may bemoan they were
never taught personal finance,
but @massmutual's The Establishment
is a cool way for adults to learn.
@ChessaBond approved of the wine:
https://t.co/f5NUbvOnoa</t>
  </si>
  <si>
    <t>gustobuffalo
#Millennials may bemoan they were
never taught personal finance,
but @massmutual's The Establishment
is a cool way for adults to learn.
@ChessaBond approved of the wine:
https://t.co/f5NUbvOnoa</t>
  </si>
  <si>
    <t xml:space="preserve">massmutual
</t>
  </si>
  <si>
    <t>xoanna69xo
#Millennials may bemoan they were
never taught personal finance,
but @massmutual's The Establishment
is a cool way for adults to learn.
@ChessaBond approved of the wine:
https://t.co/f5NUbvOnoa</t>
  </si>
  <si>
    <t>mralarconphoto
In the Seattle area? Join us Thursday
April 25 from 7 - 9pm with erinklowry
of BrokeMillennial, and co-host
Chelsea_Fagan Founder of TFDiet,
for an actionable discussion centered
around investment for millennials!
https://t.co/lRa6HxiNyf</t>
  </si>
  <si>
    <t>creativelive
In the Seattle area? Join us Thursday
April 25 from 7 - 9pm with @erinklowry
of @BrokeMillennial, and co-host
@Chelsea_Fagan Founder of @TFDiet,
for an actionable discussion centered
around investment for millennials!
https://t.co/QsWk93SsPq</t>
  </si>
  <si>
    <t xml:space="preserve">tfdiet
</t>
  </si>
  <si>
    <t>chelsea_fagan
In the Seattle area? Join us Thursday
April 25 from 7 - 9pm with @erinklowry
of @BrokeMillennial, and co-host
@Chelsea_Fagan Founder of @TFDiet,
for an actionable discussion centered
around investment for millennials!
https://t.co/QsWk93SsPq</t>
  </si>
  <si>
    <t xml:space="preserve">brokemillennial
</t>
  </si>
  <si>
    <t xml:space="preserve">erinklowry
</t>
  </si>
  <si>
    <t>howtomoneyaus
Highlight: "It’s better to start
early," says 'Broke Millennial
Takes on Investing' author @erinklowry
on millennials saving and investing
money. Full interview: https://t.co/ADeiI31A5K</t>
  </si>
  <si>
    <t>yahoofinance
Highlight: "It’s better to start
early," says 'Broke Millennial
Takes on Investing' author @erinklowry
on millennials saving and investing
money. Full interview: https://t.co/ADeiI31A5K</t>
  </si>
  <si>
    <t>marekschweigert
Forget real estate — 'art flipping'
is the latest way rich millennials
are building wealth, and it's an
investment baby boomers largely
ignored https://t.co/H8MzgCW3BC</t>
  </si>
  <si>
    <t>thorleywm
Millennials Need To Start Investing,
And Firms Are Making It Easier
Than Ever via @forbes https://t.co/dWgxZpEYkd</t>
  </si>
  <si>
    <t xml:space="preserve">forbes
</t>
  </si>
  <si>
    <t>jwestmoore
#Millennials may bemoan they were
never taught personal finance,
but @massmutual's The Establishment
is a cool way for adults to learn.
@ChessaBond approved of the wine:
https://t.co/f5NUbvOnoa</t>
  </si>
  <si>
    <t>joeoptions
"The biggest risk investors have
is their emotions… You can pick
your phone up, hit a button, and
get in or out of the market." Investopedia
#Millennials #MerrillLynch #MoneyManagement
#investing https://t.co/txFZCIq867</t>
  </si>
  <si>
    <t>mxohammad_
Highlight: "It’s better to start
early," says 'Broke Millennial
Takes on Investing' author @erinklowry
on millennials saving and investing
money. Full interview: https://t.co/ADeiI31A5K</t>
  </si>
  <si>
    <t>lmwyt
QUESTION: What's the difference
between a pigeon and a stockbroker?
ANSWER: The pigeon can still make
a deposit on a BMW #broker #stockbroker
#market #investing #millennials
#trading #money #wealth #finance
https://t.co/yNFdEDUarv.</t>
  </si>
  <si>
    <t>saeedajaffar
More Emirati millennials are purchasing
UAE #RealEstate, demonstrating
trust in the long-term #economicdevelopment
of the country's #propertymarket.
@AMEinfonews: https://t.co/dLfzbIDTdv
#Investments #UAEeconomy</t>
  </si>
  <si>
    <t xml:space="preserve">ameinfonews
</t>
  </si>
  <si>
    <t>multinagib
Over the years, millennials have
earned a reputation as a group
of people who aren’t interested
in purchasing homes. However, recent
trends suggest that this stereotype
is fading into the background,
as millennials are starting to
buy homes and invest in r https://t.co/HFbtsB25xF
https://t.co/c4SicO2mt4</t>
  </si>
  <si>
    <t>ranjeetk1008
The Spending and Investing Habits
of Millennials https://t.co/OY9NZW9GQb
@smoothsale #investing #millennials
#spending #sales</t>
  </si>
  <si>
    <t>iris_xyz
The Spending and Investing Habits
of Millennials https://t.co/OY9NZW9GQb
@smoothsale #investing #millennials
#spending #sales</t>
  </si>
  <si>
    <t>smoothsale
The Spending and Investing Habits
of Millennials https://t.co/OY9NZW9GQb
@smoothsale #investing #millennials
#spending #sales</t>
  </si>
  <si>
    <t>anishteli
@DebleenaR Very well written, detailed
and covers the gamut of financial
interactions and innovations that
are and could be available to millennials.
Building the saving habit and then
investing in productive assets
is key. An exciting future ahead
for FinTech cos.</t>
  </si>
  <si>
    <t>debleenar
@DebleenaR Very well written, detailed
and covers the gamut of financial
interactions and innovations that
are and could be available to millennials.
Building the saving habit and then
investing in productive assets
is key. An exciting future ahead
for FinTech cos.</t>
  </si>
  <si>
    <t>wooddagood
Great episode today on millennials
and investing. Give it a listen.
This is one of my favorite financial
podcasts. https://t.co/XzfXctAH6s</t>
  </si>
  <si>
    <t>rentgossipont
"100-square-foot apartments and
5-foot-10 ceilings: Harrowing tales
of millennials renting in Toronto"
_xD83E__xDD28_ #rentcrisis #torontorentals
#torontorentalcrisis #Toronto #TorontoRent
#ToRE #GTARE #yikes #scary #DepressionIsReal
https://t.co/2W7fNGdQzE</t>
  </si>
  <si>
    <t>richardpmwealth
Millennial's may have a different
approach to their career choices
in comparison to Gen X and Baby
Boomers, but do they approach their
investment strategy any different?
https://t.co/8fum4C0F43 #millennialinvestment
#investmentsformillennials</t>
  </si>
  <si>
    <t>whoradio
Erin Lowry says broke millennials
can STILL make money through investing;
how long-term relationships survive;
fireworks and music this weekend!;
a golf and political leaderboard.
Click to hear @JeffAngeloRadio
for 4/12. https://t.co/YNCnPRcSiG</t>
  </si>
  <si>
    <t>jeffangeloradio
Erin Lowry says broke millennials
can STILL make money through investing;
how long-term relationships survive;
fireworks and music this weekend!;
a golf and political leaderboard.
Click to hear @JeffAngeloRadio
for 4/12. https://t.co/YNCnPRcSiG</t>
  </si>
  <si>
    <t>heather_mill
Erin Lowry says broke millennials
can STILL make money through investing;
how long-term relationships survive;
fireworks and music this weekend!;
a golf and political leaderboard.
Click to hear @JeffAngeloRadio
for 4/12. https://t.co/YNCnPRcSiG</t>
  </si>
  <si>
    <t>kathrynsollmann
With generation-specific struggles
like student #debt, higher costs
of living, and the gender pay gap,
how can the millennial women of
today save for their tomorrows?
Here are some tips to get started.
#Investing #PersonalFinance #FinancialSecurity
https://t.co/qHLj9ExCYL</t>
  </si>
  <si>
    <t>no_ordinary_biz
"The rise of impact investing and
the next wave of wealth" White
Paper can be accessed here https://t.co/wXkPBBe1J6
#impactinvesting #millennials</t>
  </si>
  <si>
    <t>bizzwriter
Investing more time into our real
lives and pulling aways from social
media may ultimately be the way
to happiness https://t.co/eUwebtCeTg
#millennials #socialmedia</t>
  </si>
  <si>
    <t>btlyng
Investing more time into our real
lives and pulling aways from social
media may ultimately be the way
to happiness https://t.co/eUwebtCeTg
#millennials #socialmedia</t>
  </si>
  <si>
    <t>iamnotmudkip
Investing more time into our real
lives and pulling aways from social
media may ultimately be the way
to happiness https://t.co/reKN5VUebm
#millennials #socialmedia</t>
  </si>
  <si>
    <t>mcleanmills7
Investing more time into our real
lives and pulling aways from social
media may ultimately be the way
to happiness https://t.co/gtp5eXv7ML
#millennials #socialmedia</t>
  </si>
  <si>
    <t>thenxtmove
"The majority of the worlds population
in under 25 years of age. Investing
in and impacting millennial leaders
is the single most strategic priority
to guide the 21st century church."
- Mac Pier (Taken from A Disruptive
Gospel) #impact #millennials #movement
#priority #NXTmove</t>
  </si>
  <si>
    <t>geohil
"The majority of the worlds population
in under 25 years of age. Investing
in and impacting millennial leaders
is the single most strategic priority
to guide the 21st century church."
- Mac Pier (Taken from A Disruptive
Gospel) #impact #millennials #movement
#priority #NXTmove</t>
  </si>
  <si>
    <t>bitsofstock
The language of investing and finance
is confusing. It creates a barrier
to entry for new investors as it
can be bewildering and intimidating
due to its complexity. We make
investing fun, seamless and "millennial-friendly"
#investing #millennials https://t.co/JlWUFrenrU</t>
  </si>
  <si>
    <t>askbits
The language of investing and finance
is confusing. It creates a barrier
to entry for new investors as it
can be bewildering and intimidating
due to its complexity. We make
investing fun, seamless and "millennial-friendly"
#investing #millennials https://t.co/JlWUFrenrU</t>
  </si>
  <si>
    <t>casefoundation
.@investmentnews has a new whitepaper:
The Rise of Impact Investing and
the Next Wave of Wealth. "The growth
of investing with impact has accelerated
in recent years with interest led
by millennials and sparking adoption
by other generations." #impinv
https://t.co/2iArxuUhPF</t>
  </si>
  <si>
    <t xml:space="preserve">investmentnews
</t>
  </si>
  <si>
    <t>joshpinnick
.@investmentnews has a new whitepaper:
The Rise of Impact Investing and
the Next Wave of Wealth. "The growth
of investing with impact has accelerated
in recent years with interest led
by millennials and sparking adoption
by other generations." #impinv
https://t.co/2iArxuUhPF</t>
  </si>
  <si>
    <t>raymondbasden
Over the years, millennials have
earned a reputation as a group
of people who aren't interested
in purchasing homes. However, recent
trends suggest that this stereotype
is fading into the background,
as millennials are starting to
buy homes and invest in r https://t.co/8tO4SE82oe
https://t.co/WkKJpHglMP</t>
  </si>
  <si>
    <t>raficastro
Over the years, millennials have
earned a reputation as a group
of people who aren't interested
in purchasing homes. However, recent
trends suggest that this stereotype
is fading into the background,
as millennials are starting to
buy homes and invest in r https://t.co/JdvHeNZZVu
https://t.co/1mWNmcK2hv</t>
  </si>
  <si>
    <t>homes4income
Over the years, millennials have
earned a reputation as a group
of people who aren't interested
in purchasing homes. However, recent
trends suggest that this stereotype
is fading into the background,
as millennials are starting to
buy homes and invest in r https://t.co/tqnb3WYAaZ
https://t.co/JXTwJISHaB</t>
  </si>
  <si>
    <t>mceachniegroup
What is a normal #financial situation
for #millennials to be in? Use
this guide as a benchmark for savings,
debt and home ownership https://t.co/u681nKcNzZ</t>
  </si>
  <si>
    <t>affluentintel
When it comes to #investing, Millennials
are a conservative group, with
48% of Millennial females and 48%
of Millennial males saying the
stock market is too risky. Subscribe
to our monthly newsletters for
more #affluent insights: https://t.co/8uSy1hThaK
https://t.co/jYBrlgRLBx</t>
  </si>
  <si>
    <t>tskdynamo
Millennials and Money: What the
Numbers Reveal About Gen Y's Spending
and Investing Habits (Infographic)
https://t.co/oQJaxIY2MU via @DailyWaffle
https://t.co/zlk26s3F0C</t>
  </si>
  <si>
    <t xml:space="preserve">dailywaffle
</t>
  </si>
  <si>
    <t>damatorecord
Says Libs made it easier for millennials
to buy their first home. Libs are
also investing in science and infrastructure.
But Conservatives believe that
cuts are the way to a healthy economy,
he says.</t>
  </si>
  <si>
    <t>mounia_nl
"With these younger, tech-savvy
individuals paving the way, and
with cryptocurrency tying itself
beautifully to physical assets,
real estate can establish a position
it hasn’t held for a very long
time." By Natalia Karayaneva https://t.co/3xKgs9eQMj</t>
  </si>
  <si>
    <t>sopexaonline
"With these younger, tech-savvy
individuals paving the way, and
with cryptocurrency tying itself
beautifully to physical assets,
real estate can establish a position
it hasn’t held for a very long
time." By Natalia Karayaneva https://t.co/3xKgs9eQMj</t>
  </si>
  <si>
    <t>aikande
@tadbtz @JaphetSayi @Mwombek43469670
@AfDB_Group @KilimoForum @FAOTanzania
@WBTanzania @FSDTanzania @TheCitizenTZ
@TheGuardiantz @hallaboutafrica
@HusseinBashe @jokateM @AlexMubiru5
@aikande This is interesting @JaphetSayi
. At @jamvi_tz we enable millennials
and professionals to create wealth
and extra income by investing in
fish farming. I would love to have
conversation.</t>
  </si>
  <si>
    <t>danfordshadrack
We want to enable millennials and
professionals to make extra earnings
by investing in fish farming. Thanks
to @ekilimotz @DanishMFA cc @TheCitizenTZ
@tadbtz @FSDTanzania #agrifin #kilimobiashara
https://t.co/2NIP4GFJJE</t>
  </si>
  <si>
    <t xml:space="preserve">jamvi_tz
</t>
  </si>
  <si>
    <t xml:space="preserve">alexmubiru5
</t>
  </si>
  <si>
    <t xml:space="preserve">jokatem
</t>
  </si>
  <si>
    <t xml:space="preserve">husseinbashe
</t>
  </si>
  <si>
    <t xml:space="preserve">hallaboutafrica
</t>
  </si>
  <si>
    <t xml:space="preserve">theguardiantz
</t>
  </si>
  <si>
    <t xml:space="preserve">thecitizentz
</t>
  </si>
  <si>
    <t xml:space="preserve">fsdtanzania
</t>
  </si>
  <si>
    <t xml:space="preserve">wbtanzania
</t>
  </si>
  <si>
    <t xml:space="preserve">faotanzania
</t>
  </si>
  <si>
    <t xml:space="preserve">kilimoforum
</t>
  </si>
  <si>
    <t xml:space="preserve">afdb_group
</t>
  </si>
  <si>
    <t xml:space="preserve">mwombek43469670
</t>
  </si>
  <si>
    <t xml:space="preserve">japhetsayi
</t>
  </si>
  <si>
    <t xml:space="preserve">tadbtz
</t>
  </si>
  <si>
    <t>jjnabiry
We want to enable millennials and
professionals to make extra earnings
by investing in fish farming. Thanks
to @ekilimotz @DanishMFA cc @TheCitizenTZ
@tadbtz @FSDTanzania #agrifin #kilimobiashara
https://t.co/2NIP4GFJJE</t>
  </si>
  <si>
    <t xml:space="preserve">danishmfa
</t>
  </si>
  <si>
    <t xml:space="preserve">ekilimotz
</t>
  </si>
  <si>
    <t>carmelazabala
"Investing early can help you reach
your financial goals faster and
provide you with a safety net in
the future." https://t.co/UAeKi66rsK</t>
  </si>
  <si>
    <t>bsykes37
@MartelAntoine just listened to
your first episode of Millennials
Guide to Real Estate investing.
Was just wondering why your focus
was on out of state and not in?</t>
  </si>
  <si>
    <t>martelantoine
Check out this #realestate podcast
with host @MartelAntoine featuring
FG's @CrowdfundAttny! They talk
about #blockchain, #crowdfunding,
the JOBS Act, and how all of these
things are going to be changing
the real estate industry. https://t.co/ewHPf2mZkI</t>
  </si>
  <si>
    <t>massart
Forget real estate — 'art flipping'
is the latest way rich millennials
are building wealth, and it's an
investment baby boomers largely
ignored https://t.co/dcU46j92TU</t>
  </si>
  <si>
    <t>kennysoblessed
We want to enable millennials and
professionals to make extra earnings
by investing in fish farming. Thanks
to @ekilimotz @DanishMFA cc @TheCitizenTZ
@tadbtz @FSDTanzania #agrifin #kilimobiashara
https://t.co/2NIP4GFJJE</t>
  </si>
  <si>
    <t>kindercaregr
In today’s business world, 83%
of #millennials would leave their
job for one w/ better lifestyle
and family benefits. #Investing
in #highquality #childcare addresses
the wants &amp;amp; needs of today’s
workforce and creates a culture
that people want to be a part of.
#LeadingOnEarlyEd https://t.co/bUTLH5mxoO</t>
  </si>
  <si>
    <t>scactionnetwork
In today’s business world, 83%
of #millennials would leave their
job for one w/ better lifestyle
and family benefits. #Investing
in #highquality #childcare addresses
the wants &amp;amp; needs of today’s
workforce and creates a culture
that people want to be a part of.
#LeadingOnEarlyEd https://t.co/bUTLH5mxoO</t>
  </si>
  <si>
    <t>angiealbright
SCActionNetwork: RT KinderCareGR:
In today’s business world, 83%
of #millennials would leave their
job for one w/ better lifestyle
and family benefits. #Investing
in #highquality #childcare addresses
the wants &amp;amp; needs of today’s
workforce and creates a c… https://t.co/2m9y8uuMsk</t>
  </si>
  <si>
    <t>gainorstaffing
If you’re ready to start investing
in your talent pipeline, use these
strategies to hire and retain millennial
talent: https://t.co/mwMRHsKbSH
https://t.co/113EiUzNl7</t>
  </si>
  <si>
    <t>jguemes
Why Fashion and Luxury Companies
Are Investing in Film - WSJ #Millennials
⁦@jguemes⁩ https://t.co/F0xXx7vo6t</t>
  </si>
  <si>
    <t>rjkarcher
@GGeorgieGirl One one point we
agree. Millennials are worst off
in terms of the environment and
climate change. I don’t see how
spending at very least 4.5 billion
dollars on an old decrepit pipeline
benefits Canadians. The money would
be better spent investing in alternative
energy. Wasteful.</t>
  </si>
  <si>
    <t xml:space="preserve">ggeorgiegirl
</t>
  </si>
  <si>
    <t>henrydong888
Millennials seem to be avoiding
the investing methods their parents
used and instead are open to using
robot-advisors to help make their
investing decisions. Could this
change the way investing is done?
Learn more here. https://t.co/123I8fdOIK</t>
  </si>
  <si>
    <t>navdeep1969
Millennials seem to be avoiding
the investing methods their parents
used and instead are open to using
robot-advisors to help make their
investing decisions. Could this
change the way investing is done?
Learn more here. https://t.co/123I8fdOIK</t>
  </si>
  <si>
    <t>politicalhedge
Investing and Millennials With
Financial Advisor Douglas Boneparth
https://t.co/0ILJdk2P0Z #businessNews
On March 18, 2019@2:31am</t>
  </si>
  <si>
    <t>iarunj
How Not To Get Fooled By Fake #Investment
Advisors - @kayezad and @rakshabihani
broach this _xD83D__xDD14_ IMPORTANT topic
so first-time investing #millennials
don't get duped! There's a checklist
✔️ in the video. Keep it close!
BONUS: This class is outside the
classroom #WorldHeritageDay https://t.co/F85lchPEcr</t>
  </si>
  <si>
    <t>moneycontrolcom
How Not To Get Fooled By Fake #Investment
Advisors - @kayezad and @rakshabihani
broach this _xD83D__xDD14_ IMPORTANT topic
so first-time investing #millennials
don't get duped! There's a checklist
✔️ in the video. Keep it close!
BONUS: This class is outside the
classroom #WorldHeritageDay https://t.co/F85lchPEcr</t>
  </si>
  <si>
    <t>rakshabihani
How Not To Get Fooled By Fake #Investment
Advisors - @kayezad and @rakshabihani
broach this _xD83D__xDD14_ IMPORTANT topic
so first-time investing #millennials
don't get duped! There's a checklist
✔️ in the video. Keep it close!
BONUS: This class is outside the
classroom #WorldHeritageDay https://t.co/F85lchPEcr</t>
  </si>
  <si>
    <t>kayezad
How Not To Get Fooled By Fake #Investment
Advisors - @kayezad and @rakshabihani
broach this _xD83D__xDD14_ IMPORTANT topic
so first-time investing #millennials
don't get duped! There's a checklist
✔️ in the video. Keep it close!
BONUS: This class is outside the
classroom #WorldHeritageDay https://t.co/F85lchPEcr</t>
  </si>
  <si>
    <t>vivinav
How Not To Get Fooled By Fake #Investment
Advisors - @kayezad and @rakshabihani
broach this _xD83D__xDD14_ IMPORTANT topic
so first-time investing #millennials
don't get duped! There's a checklist
✔️ in the video. Keep it close!
BONUS: This class is outside the
classroom #WorldHeritageDay https://t.co/F85lchPEcr</t>
  </si>
  <si>
    <t>oursmallchange
.@CrowdfundAttny sits down with
the "#Millennials' Guide to #RealEstate
#Investing" podcast and talks the
#future of #finance through #crowdfunding:
https://t.co/L1sVOaQAda</t>
  </si>
  <si>
    <t>crowdfundattny
.@CrowdfundAttny sits down with
the "#Millennials' Guide to #RealEstate
#Investing" podcast and talks the
#future of #finance through #crowdfunding:
https://t.co/L1sVOaQAda</t>
  </si>
  <si>
    <t>dschaegga
With over 86 percent of #millennials
embracing #SustainableInvesting,
it has rapidly become a focus of
fund and #assetmanagers. Julian
Seelan shares insights on socially
responsible #investing trends in
the March/April issue of @iw_inst.
https://t.co/QHXwfJyjBW</t>
  </si>
  <si>
    <t xml:space="preserve">iw_inst
</t>
  </si>
  <si>
    <t>chrishagler
With over 86 percent of #millennials
embracing #SustainableInvesting,
it has rapidly become a focus of
fund and #assetmanagers. Julian
Seelan shares insights on socially
responsible #investing trends in
the March/April issue of @iw_inst.
https://t.co/SzsortIcqf @EY_Sustainable</t>
  </si>
  <si>
    <t xml:space="preserve">ey_sustainable
</t>
  </si>
  <si>
    <t>bunchubets
If you’re interested in learning
more about @AhrvoApp and the AhrvoDEEX
Project make sure you check out
this episode of @REKT_Podcast!
Hit that subscribe button too!
#AhrvoDEEX #ICO #Blockchain #stockmarket
#investing #finance #Millennials
#investingtips _xD83D__xDE80__xD83D__xDE80_ https://t.co/sdqsEVBPTm</t>
  </si>
  <si>
    <t>faceofahrvo
If you’re interested in learning
more about @AhrvoApp and the AhrvoDEEX
Project make sure you check out
this episode of @REKT_Podcast!
Hit that subscribe button too!
#AhrvoDEEX #ICO #Blockchain #stockmarket
#investing #finance #Millennials
#investingtips _xD83D__xDE80__xD83D__xDE80_ https://t.co/sdqsEVBPTm</t>
  </si>
  <si>
    <t>rekt_podcast
If you’re interested in learning
more about @AhrvoApp and the AhrvoDEEX
Project make sure you check out
this episode of @REKT_Podcast!
Hit that subscribe button too!
#AhrvoDEEX #ICO #Blockchain #stockmarket
#investing #finance #Millennials
#investingtips _xD83D__xDE80__xD83D__xDE80_ https://t.co/sdqsEVBPTm</t>
  </si>
  <si>
    <t xml:space="preserve">ahrvoapp
</t>
  </si>
  <si>
    <t>flaster
Check out this #realestate podcast
with host @MartelAntoine featuring
FG's @CrowdfundAttny! They talk
about #blockchain, #crowdfunding,
the JOBS Act, and how all of these
things are going to be changing
the real estate industry. https://t.co/ewHPf2mZkI</t>
  </si>
  <si>
    <t>khylesocrates
I fear many of my generation will
never retire, as they refuse to
give up instant gratification for
future security, and refuse to
learn how to properly invest/manage
their money. #Millennials #invest
#investing #retirement #stockmarket</t>
  </si>
  <si>
    <t>benefits_pro
Investing app @Stash is out with
some shocking, scary, sad stats
about millennials and their hopes
of hitting it big. https://t.co/jXuEBk2h4C</t>
  </si>
  <si>
    <t xml:space="preserve">stash
</t>
  </si>
  <si>
    <t>ccryptochamber
If you’re interested in learning
more about @AhrvoApp and the AhrvoDEEX
Project make sure you check out
this episode of @REKT_Podcast!
Hit that subscribe button too!
#AhrvoDEEX #ICO #Blockchain #stockmarket
#investing #finance #Millennials
#investingtips _xD83D__xDE80__xD83D__xDE80_ https://t.co/sdqsEVBPTm</t>
  </si>
  <si>
    <t>lombardiletter
Keep in mind, just one statement
from the U.S. government can throw
investors off. They could run for
the exits, and this would result
in losses. ~ Moe Zulfiqar, Lombardi
Letter https://t.co/ARUakwU4HD
#StockMarket #Investing</t>
  </si>
  <si>
    <t>mikeandmorley
nearly 70% of #millennials are
currently financially investing
in something. Furthermore, most
of them think 28 is about the right
age to start investing part of
a recommended $3600 nest egg. https://t.co/drv7G8E5Pt</t>
  </si>
  <si>
    <t>pemachele
We want to enable millennials and
professionals to make extra earnings
by investing in fish farming. Thanks
to @ekilimotz @DanishMFA cc @TheCitizenTZ
@tadbtz @FSDTanzania #agrifin #kilimobiashara
https://t.co/2NIP4GFJJE</t>
  </si>
  <si>
    <t>harvestreturns
Investing in agriculture allows
Millennials to have a closer connection
with producers and provides opportunities
to learn more about our food system.
https://t.co/u3Ly2VJ8h6</t>
  </si>
  <si>
    <t>thanawala_hiral
How Not To Get Fooled By Fake #Investment
Advisors - @kayezad and @rakshabihani
broach this _xD83D__xDD14_ IMPORTANT topic
so first-time investing #millennials
don't get duped! There's a checklist
✔️ in the video. Keep it close!
BONUS: This class is outside the
classroom #WorldHeritageDay https://t.co/F85lchPEcr</t>
  </si>
  <si>
    <t>neildoig
Check out my latest article: Leave
a Party at its Height or wait for
the rush for the exit? How Re-balancing
your Investment Portfolio can reduce
risk and Improve Returns https://t.co/OWnIWUfNIm
via @LinkedIn #money #mindset #millennials
#investing #millennialmoney #economics</t>
  </si>
  <si>
    <t xml:space="preserve">linkedin
</t>
  </si>
  <si>
    <t>finra
Millennials and investing: there's
more to the story than you may
think. Find out what the data show
about this special relationship:
https://t.co/ksASirfxdH https://t.co/8xiGJKaLLP</t>
  </si>
  <si>
    <t>finrafoundation
Millennials and investing: there's
more to the story than you may
think. Find out what the data show
about this special relationship:
https://t.co/ksASirfxdH https://t.co/8xiGJKaLLP</t>
  </si>
  <si>
    <t>thenorrisgroup
You might be surprised how early
Generation-Z hopes to buy a home.
What's a common mistake homeowners
make that can be very costly? That
and many more headlines in this
week's real estate headline roundup.
#realestate #investing https://t.co/tjpDmkZj8x
https://t.co/8M2E1VWNrM</t>
  </si>
  <si>
    <t>cunningham_uk
This analysis doesn't seem to consider
a Lifetime ISA contribution by
an employer would attract 13.8%
employer's National Insurance and
12% employee. https://t.co/hkqM3kVCMs</t>
  </si>
  <si>
    <t>abhigolhar
.@bcope51 It'd be super cool to
connect on my radio show re: millennials,
investing, and building wealth!</t>
  </si>
  <si>
    <t xml:space="preserve">bcope51
</t>
  </si>
  <si>
    <t>jillonmoney
Jill on Money Newsletter: College
award letters, investing for millennials,
and the biggest threat to the economy.
https://t.co/PtOaM1QLqN https://t.co/Ke4l5PwZyn</t>
  </si>
  <si>
    <t>mkopy
Jill on Money Newsletter: College
award letters, investing for millennials,
and the biggest threat to the economy.
https://t.co/PtOaM1QLqN https://t.co/Ke4l5PwZyn</t>
  </si>
  <si>
    <t>thecryptorep
Get Exclusive Analysis and Investing
Ideas of Future Assets on https://t.co/PlXTqg4Mnt.
Join the community today and get
up to $400 in discount by using
the code: "CCN+Hacked". Sign up
here. Get... https://t.co/7X5wskdz4W</t>
  </si>
  <si>
    <t>psuitenetwork
Millennials will watch hours of
videos, scroll their social media
memorizing everyone's lives in
their social circles but have no
clue how to save, investing, retirement,
what's a credit score, how credit
cards work and why they get overdraft
fees #Millennials</t>
  </si>
  <si>
    <t>nick4business
@Moguldom @AdvisorShares @EricBalchunas
And would this "auidance" be ill-informed
millennials who are just investing
in it solely because the name "cannabis"
in it? Because if so this company
is essentially trying to take advantage
of a word to attract inflows while
possibly setting up be a bubble.</t>
  </si>
  <si>
    <t xml:space="preserve">ericbalchunas
</t>
  </si>
  <si>
    <t xml:space="preserve">advisorshares
</t>
  </si>
  <si>
    <t xml:space="preserve">moguldom
</t>
  </si>
  <si>
    <t>thelaurenbowlin
Loved celebrating this girl @brokemillennialblog
this week. Her second book launch
(Broke Millennial Takes on Investing
on Amazon) and a knockout book
that demystifies investing for
all! . . #bloggers #investing #millennials
#bloggerbesties #perfi #moneybooks
https://t.co/HCcnfpQ4I0</t>
  </si>
  <si>
    <t>danherronruns
Funds full of returns and do-goodery
just got harder to find via ⁦@MerrynSW⁩
#millennials #investing #responsibility
https://t.co/TNcLrC9iWT</t>
  </si>
  <si>
    <t xml:space="preserve">michaelbatnick
</t>
  </si>
  <si>
    <t xml:space="preserve">awealthofcs
</t>
  </si>
  <si>
    <t xml:space="preserve">jasonzweigwsj
</t>
  </si>
  <si>
    <t>_eugeniegeorge
How much are you willing to donate
to a charity you hate if the stock
market does significantly better
or worse than you expect in the
next decade? Via ⁦@jasonzweigwsj⁩
#millennials #investing https://t.co/9Gxlhd48Qq</t>
  </si>
  <si>
    <t xml:space="preserve">merrynsw
</t>
  </si>
  <si>
    <t>cbriancpa
Funds full of returns and do-goodery
just got harder to find via ⁦@MerrynSW⁩
#millennials #investing #responsibility
https://t.co/TNcLrC9iWT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</si>
  <si>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</si>
  <si>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</si>
  <si>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</si>
  <si>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</si>
  <si>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</si>
  <si>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</si>
  <si>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</si>
  <si>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</si>
  <si>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</si>
  <si>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</si>
  <si>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</si>
  <si>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</si>
  <si>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</si>
  <si>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</si>
  <si>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</si>
  <si>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</si>
  <si>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</si>
  <si>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</si>
  <si>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</si>
  <si>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</si>
  <si>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</si>
  <si>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</si>
  <si>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</si>
  <si>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</si>
  <si>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</si>
  <si>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</si>
  <si>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</si>
  <si>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</si>
  <si>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</si>
  <si>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</si>
  <si>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</si>
  <si>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</si>
  <si>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</si>
  <si>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</si>
  <si>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</si>
  <si>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</si>
  <si>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</si>
  <si>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</si>
  <si>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</si>
  <si>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</si>
  <si>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</si>
  <si>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</si>
  <si>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</si>
  <si>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</si>
  <si>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</si>
  <si>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</si>
  <si>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</si>
  <si>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</si>
  <si>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</si>
  <si>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</si>
  <si>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</si>
  <si>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</si>
  <si>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</si>
  <si>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</si>
  <si>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</si>
  <si>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</si>
  <si>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</si>
  <si>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</si>
  <si>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</si>
  <si>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</si>
  <si>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</si>
  <si>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</si>
  <si>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</si>
  <si>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</si>
  <si>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</si>
  <si>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</si>
  <si>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</si>
  <si>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</si>
  <si>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</si>
  <si>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</si>
  <si>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</si>
  <si>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</si>
  <si>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</si>
  <si>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1.0.1.410</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</si>
  <si>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</si>
  <si>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</si>
  <si>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</si>
  <si>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</si>
  <si>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</si>
  <si>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</si>
  <si>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</si>
  <si>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</si>
  <si>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</si>
  <si>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</si>
  <si>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</si>
  <si>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</si>
  <si>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</si>
  <si>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</si>
  <si>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</si>
  <si>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</si>
  <si>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</si>
  <si>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</si>
  <si>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</si>
  <si>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</si>
  <si>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</si>
  <si>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</si>
  <si>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</si>
  <si>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https://homes4income.com/articles/real-estate-investing/4-reasons-millennials-investing-real-estate https://www.nbcnews.com/know-your-value/feature/why-personal-finance-extra-complicated-female-millennials-ncna993566 https://www.inc.com/peter-economy/neuroscience-millennials-need-to-lay-off-the-social-media-heres-why.html https://hedgeaccordingly.com/investing-and-millennials-with-financial-advisor-douglas-boneparth/ http://www.frenkeltopping.co.uk/news/frenkel-topping-launch-sri-solution-as-millennials-call-for-socially-responsible-investing/ https://www.eventbrite.com/e/take-on-investing-a-conversation-book-signing-event-with-erin-lowry-co-host-chelsea-fagan-tickets-59681901173 https://my.sociabble.com/4X7b6X1aVk https://www.linkedin.com/slink?code=e4tDGPm https://www.wasteyourtime.co/2019/01/online-stock-broker/ https://podcasts.apple.com/us/podcast/listen-money-matters-free-your-inner-financial-badass/id736826307#episodeGuid=ca19b898-d240-11e8-8c50-af6ff75cff2b</t>
  </si>
  <si>
    <t>https://buffalonews.com/2019/04/12/financial-adulting-classes-teach-about-investing-budgeting-with-wine-and-cocktails/ https://buffalonews.com/2019/04/12/financial-adulting-classes-teach-about-investing-budgeting-with-wine-and-cocktails/?utm_medium=social&amp;utm_campaign=puma&amp;utm_source=Twitter#Echobox=1555087666</t>
  </si>
  <si>
    <t>https://www.ft.com/content/7a7dd830-6135-11e9-b285-3acd5d43599e?shareType=nongift https://podcasts.apple.com/us/podcast/animal-spirits-podcast/id1310192007?i=1000435138505 https://www.wsj.com/articles/you-dear-investor-are-patient-prudent-and-calm-11555689601</t>
  </si>
  <si>
    <t>https://crowdfundattny.com/2019/04/16/a-millennials-guide-to-real-estate-investing-podcast/ https://podcasts.apple.com/us/podcast/episode-37-blockchain-crowdfunding-in-real-estate-industry/id1382826261?i=1000434970030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</si>
  <si>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</si>
  <si>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</si>
  <si>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</si>
  <si>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</si>
  <si>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</si>
  <si>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</si>
  <si>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</si>
  <si>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</si>
  <si>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</si>
  <si>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</si>
  <si>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</si>
  <si>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</si>
  <si>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homes4income.com nbcnews.com co.uk theglobeandmail.com inc.com businessinsider.com hedgeaccordingly.com eventbrite.com sociabble.com linkedin.com</t>
  </si>
  <si>
    <t>ft.com apple.com wsj.com</t>
  </si>
  <si>
    <t>crowdfundattny.com apple.com</t>
  </si>
  <si>
    <t>paynecm.com</t>
  </si>
  <si>
    <t>Top Hashtags in Tweet in Entire Graph</t>
  </si>
  <si>
    <t>investing</t>
  </si>
  <si>
    <t>realestate</t>
  </si>
  <si>
    <t>stockmarket</t>
  </si>
  <si>
    <t>blockchain</t>
  </si>
  <si>
    <t>finance</t>
  </si>
  <si>
    <t>socialmedia</t>
  </si>
  <si>
    <t>spending</t>
  </si>
  <si>
    <t>sales</t>
  </si>
  <si>
    <t>Top Hashtags in Tweet in G1</t>
  </si>
  <si>
    <t>investments</t>
  </si>
  <si>
    <t>socially</t>
  </si>
  <si>
    <t>merrilllynch</t>
  </si>
  <si>
    <t>moneymanagement</t>
  </si>
  <si>
    <t>Top Hashtags in Tweet in G2</t>
  </si>
  <si>
    <t>agrifin</t>
  </si>
  <si>
    <t>kilimobiashara</t>
  </si>
  <si>
    <t>Top Hashtags in Tweet in G3</t>
  </si>
  <si>
    <t>Top Hashtags in Tweet in G4</t>
  </si>
  <si>
    <t>Top Hashtags in Tweet in G5</t>
  </si>
  <si>
    <t>responsibility</t>
  </si>
  <si>
    <t>dividends</t>
  </si>
  <si>
    <t>gambling</t>
  </si>
  <si>
    <t>Top Hashtags in Tweet in G6</t>
  </si>
  <si>
    <t>worldheritageday</t>
  </si>
  <si>
    <t>Top Hashtags in Tweet in G7</t>
  </si>
  <si>
    <t>Top Hashtags in Tweet in G8</t>
  </si>
  <si>
    <t>ahrvodeex</t>
  </si>
  <si>
    <t>ico</t>
  </si>
  <si>
    <t>investingtips</t>
  </si>
  <si>
    <t>Top Hashtags in Tweet in G9</t>
  </si>
  <si>
    <t>crowdfunding</t>
  </si>
  <si>
    <t>future</t>
  </si>
  <si>
    <t>Top Hashtags in Tweet in G10</t>
  </si>
  <si>
    <t>Top Hashtags in Tweet</t>
  </si>
  <si>
    <t>millennials investing broker socialmedia businessnews stockmarket investments socially merrilllynch moneymanagement</t>
  </si>
  <si>
    <t>millennials investing responsibility dividends gambling</t>
  </si>
  <si>
    <t>realestate blockchain crowdfunding millennials investing future finance</t>
  </si>
  <si>
    <t>dts dts19</t>
  </si>
  <si>
    <t>Top Words in Tweet in Entire Graph</t>
  </si>
  <si>
    <t>Words in Sentiment List#1: Positive</t>
  </si>
  <si>
    <t>Words in Sentiment List#2: Negative</t>
  </si>
  <si>
    <t>Words in Sentiment List#3: Angry/Violent</t>
  </si>
  <si>
    <t>Non-categorized Words</t>
  </si>
  <si>
    <t>Total Words</t>
  </si>
  <si>
    <t>#millennials</t>
  </si>
  <si>
    <t>#investing</t>
  </si>
  <si>
    <t>more</t>
  </si>
  <si>
    <t>Top Words in Tweet in G1</t>
  </si>
  <si>
    <t>homes</t>
  </si>
  <si>
    <t>buy</t>
  </si>
  <si>
    <t>starting</t>
  </si>
  <si>
    <t>group</t>
  </si>
  <si>
    <t>invest</t>
  </si>
  <si>
    <t>over</t>
  </si>
  <si>
    <t>Top Words in Tweet in G2</t>
  </si>
  <si>
    <t>professionals</t>
  </si>
  <si>
    <t>extra</t>
  </si>
  <si>
    <t>fish</t>
  </si>
  <si>
    <t>farming</t>
  </si>
  <si>
    <t>enable</t>
  </si>
  <si>
    <t>make</t>
  </si>
  <si>
    <t>Top Words in Tweet in G3</t>
  </si>
  <si>
    <t>highlight</t>
  </si>
  <si>
    <t>s</t>
  </si>
  <si>
    <t>better</t>
  </si>
  <si>
    <t>start</t>
  </si>
  <si>
    <t>early</t>
  </si>
  <si>
    <t>'broke</t>
  </si>
  <si>
    <t>millennial</t>
  </si>
  <si>
    <t>takes</t>
  </si>
  <si>
    <t>Top Words in Tweet in G4</t>
  </si>
  <si>
    <t>wine</t>
  </si>
  <si>
    <t>learn</t>
  </si>
  <si>
    <t>bemoan</t>
  </si>
  <si>
    <t>never</t>
  </si>
  <si>
    <t>taught</t>
  </si>
  <si>
    <t>personal</t>
  </si>
  <si>
    <t>massmutual's</t>
  </si>
  <si>
    <t>establishment</t>
  </si>
  <si>
    <t>Top Words in Tweet in G5</t>
  </si>
  <si>
    <t>funds</t>
  </si>
  <si>
    <t>full</t>
  </si>
  <si>
    <t>returns</t>
  </si>
  <si>
    <t>goodery</t>
  </si>
  <si>
    <t>harder</t>
  </si>
  <si>
    <t>find</t>
  </si>
  <si>
    <t>#responsibility</t>
  </si>
  <si>
    <t>Top Words in Tweet in G6</t>
  </si>
  <si>
    <t>fooled</t>
  </si>
  <si>
    <t>fake</t>
  </si>
  <si>
    <t>#investment</t>
  </si>
  <si>
    <t>advisors</t>
  </si>
  <si>
    <t>broach</t>
  </si>
  <si>
    <t>important</t>
  </si>
  <si>
    <t>topic</t>
  </si>
  <si>
    <t>first</t>
  </si>
  <si>
    <t>Top Words in Tweet in G7</t>
  </si>
  <si>
    <t>dahlen</t>
  </si>
  <si>
    <t>Top Words in Tweet in G8</t>
  </si>
  <si>
    <t>re</t>
  </si>
  <si>
    <t>interested</t>
  </si>
  <si>
    <t>learning</t>
  </si>
  <si>
    <t>project</t>
  </si>
  <si>
    <t>sure</t>
  </si>
  <si>
    <t>check</t>
  </si>
  <si>
    <t>Top Words in Tweet in G9</t>
  </si>
  <si>
    <t>#realestate</t>
  </si>
  <si>
    <t>podcast</t>
  </si>
  <si>
    <t>#crowdfunding</t>
  </si>
  <si>
    <t>out</t>
  </si>
  <si>
    <t>real</t>
  </si>
  <si>
    <t>estate</t>
  </si>
  <si>
    <t>guide</t>
  </si>
  <si>
    <t>Top Words in Tweet in G10</t>
  </si>
  <si>
    <t>Top Words in Tweet</t>
  </si>
  <si>
    <t>millennials investing homes #millennials #investing buy starting group invest over</t>
  </si>
  <si>
    <t>millennials professionals extra investing fish farming thecitizentz enable make tadbtz</t>
  </si>
  <si>
    <t>erinklowry millennials highlight s better start early 'broke millennial takes</t>
  </si>
  <si>
    <t>wine learn #millennials bemoan never taught personal finance massmutual's establishment</t>
  </si>
  <si>
    <t>#millennials #investing funds full returns goodery harder find merrynsw #responsibility</t>
  </si>
  <si>
    <t>fooled fake #investment advisors kayezad rakshabihani broach important topic first</t>
  </si>
  <si>
    <t>re interested learning more ahrvoapp ahrvodeex project make sure check</t>
  </si>
  <si>
    <t>#realestate podcast crowdfundattny #crowdfunding out martelantoine real estate guide check</t>
  </si>
  <si>
    <t>over 86 percent #millennials embracing #sustainableinvesting rapidly become focus fund</t>
  </si>
  <si>
    <t>dubtechsummit eric_demuth horizonx stage talk investing millennials bitcoin barriers finance</t>
  </si>
  <si>
    <t>impact investing investmentnews new whitepaper rise next wave wealth growth</t>
  </si>
  <si>
    <t>erin lowry broke millennials still make money through investing long</t>
  </si>
  <si>
    <t>spending investing habits millennials smoothsale #investing #millennials #spending #sales</t>
  </si>
  <si>
    <t>market millennials courtneydoming fluctuations fear keeps investing equities points out</t>
  </si>
  <si>
    <t>jill money newsletter college award letters investing millennials biggest threat</t>
  </si>
  <si>
    <t>millennials investing more story think find out data show special</t>
  </si>
  <si>
    <t>investing millennials seem avoiding methods parents used instead open using</t>
  </si>
  <si>
    <t>one</t>
  </si>
  <si>
    <t>today s business world 83 #millennials leave job one w</t>
  </si>
  <si>
    <t>younger tech savvy individuals paving way cryptocurrency tying itself beautifully</t>
  </si>
  <si>
    <t>investing language finance confusing creates barrier entry new investors bewildering</t>
  </si>
  <si>
    <t>majority worlds population under 25 years age investing impacting millennial</t>
  </si>
  <si>
    <t>investing more time real lives pulling aways social media ultimately</t>
  </si>
  <si>
    <t>investing debleenar very well written detailed covers gamut financial interactions</t>
  </si>
  <si>
    <t>movement towards more #sustainable investment opportunities 2019 driven both big</t>
  </si>
  <si>
    <t>millennials investing faster rate parents going live much longer due</t>
  </si>
  <si>
    <t>Top Word Pairs in Tweet in Entire Graph</t>
  </si>
  <si>
    <t>investing,millennials</t>
  </si>
  <si>
    <t>millennials,investing</t>
  </si>
  <si>
    <t>#investing,#millennials</t>
  </si>
  <si>
    <t>real,estate</t>
  </si>
  <si>
    <t>check,out</t>
  </si>
  <si>
    <t>millennials,professionals</t>
  </si>
  <si>
    <t>investing,fish</t>
  </si>
  <si>
    <t>fish,farming</t>
  </si>
  <si>
    <t>over,years</t>
  </si>
  <si>
    <t>years,millennials</t>
  </si>
  <si>
    <t>Top Word Pairs in Tweet in G1</t>
  </si>
  <si>
    <t>millennials,earned</t>
  </si>
  <si>
    <t>earned,reputation</t>
  </si>
  <si>
    <t>reputation,group</t>
  </si>
  <si>
    <t>group,people</t>
  </si>
  <si>
    <t>interested,purchasing</t>
  </si>
  <si>
    <t>purchasing,homes</t>
  </si>
  <si>
    <t>homes,recent</t>
  </si>
  <si>
    <t>recent,trends</t>
  </si>
  <si>
    <t>Top Word Pairs in Tweet in G2</t>
  </si>
  <si>
    <t>enable,millennials</t>
  </si>
  <si>
    <t>professionals,make</t>
  </si>
  <si>
    <t>make,extra</t>
  </si>
  <si>
    <t>want,enable</t>
  </si>
  <si>
    <t>extra,earnings</t>
  </si>
  <si>
    <t>earnings,investing</t>
  </si>
  <si>
    <t>farming,thanks</t>
  </si>
  <si>
    <t>Top Word Pairs in Tweet in G3</t>
  </si>
  <si>
    <t>highlight,s</t>
  </si>
  <si>
    <t>s,better</t>
  </si>
  <si>
    <t>better,start</t>
  </si>
  <si>
    <t>start,early</t>
  </si>
  <si>
    <t>early,'broke</t>
  </si>
  <si>
    <t>'broke,millennial</t>
  </si>
  <si>
    <t>millennial,takes</t>
  </si>
  <si>
    <t>takes,investing'</t>
  </si>
  <si>
    <t>investing',author</t>
  </si>
  <si>
    <t>author,erinklowry</t>
  </si>
  <si>
    <t>Top Word Pairs in Tweet in G4</t>
  </si>
  <si>
    <t>#millennials,bemoan</t>
  </si>
  <si>
    <t>bemoan,never</t>
  </si>
  <si>
    <t>never,taught</t>
  </si>
  <si>
    <t>taught,personal</t>
  </si>
  <si>
    <t>personal,finance</t>
  </si>
  <si>
    <t>finance,massmutual's</t>
  </si>
  <si>
    <t>massmutual's,establishment</t>
  </si>
  <si>
    <t>establishment,cool</t>
  </si>
  <si>
    <t>cool,way</t>
  </si>
  <si>
    <t>way,adults</t>
  </si>
  <si>
    <t>Top Word Pairs in Tweet in G5</t>
  </si>
  <si>
    <t>#millennials,#investing</t>
  </si>
  <si>
    <t>funds,full</t>
  </si>
  <si>
    <t>full,returns</t>
  </si>
  <si>
    <t>returns,goodery</t>
  </si>
  <si>
    <t>goodery,harder</t>
  </si>
  <si>
    <t>harder,find</t>
  </si>
  <si>
    <t>find,merrynsw</t>
  </si>
  <si>
    <t>merrynsw,#millennials</t>
  </si>
  <si>
    <t>#investing,#responsibility</t>
  </si>
  <si>
    <t>much,willing</t>
  </si>
  <si>
    <t>Top Word Pairs in Tweet in G6</t>
  </si>
  <si>
    <t>fooled,fake</t>
  </si>
  <si>
    <t>fake,#investment</t>
  </si>
  <si>
    <t>#investment,advisors</t>
  </si>
  <si>
    <t>advisors,kayezad</t>
  </si>
  <si>
    <t>kayezad,rakshabihani</t>
  </si>
  <si>
    <t>rakshabihani,broach</t>
  </si>
  <si>
    <t>broach,important</t>
  </si>
  <si>
    <t>important,topic</t>
  </si>
  <si>
    <t>topic,first</t>
  </si>
  <si>
    <t>first,time</t>
  </si>
  <si>
    <t>Top Word Pairs in Tweet in G7</t>
  </si>
  <si>
    <t>Top Word Pairs in Tweet in G8</t>
  </si>
  <si>
    <t>re,interested</t>
  </si>
  <si>
    <t>interested,learning</t>
  </si>
  <si>
    <t>learning,more</t>
  </si>
  <si>
    <t>more,ahrvoapp</t>
  </si>
  <si>
    <t>ahrvoapp,ahrvodeex</t>
  </si>
  <si>
    <t>ahrvodeex,project</t>
  </si>
  <si>
    <t>project,make</t>
  </si>
  <si>
    <t>make,sure</t>
  </si>
  <si>
    <t>sure,check</t>
  </si>
  <si>
    <t>Top Word Pairs in Tweet in G9</t>
  </si>
  <si>
    <t>out,#realestate</t>
  </si>
  <si>
    <t>#realestate,podcast</t>
  </si>
  <si>
    <t>podcast,host</t>
  </si>
  <si>
    <t>host,martelantoine</t>
  </si>
  <si>
    <t>martelantoine,featuring</t>
  </si>
  <si>
    <t>featuring,fg's</t>
  </si>
  <si>
    <t>fg's,crowdfundattny</t>
  </si>
  <si>
    <t>crowdfundattny,talk</t>
  </si>
  <si>
    <t>Top Word Pairs in Tweet in G10</t>
  </si>
  <si>
    <t>Top Word Pairs in Tweet</t>
  </si>
  <si>
    <t>over,years  years,millennials  millennials,earned  earned,reputation  reputation,group  group,people  interested,purchasing  purchasing,homes  homes,recent  recent,trends</t>
  </si>
  <si>
    <t>millennials,professionals  investing,fish  fish,farming  enable,millennials  professionals,make  make,extra  want,enable  extra,earnings  earnings,investing  farming,thanks</t>
  </si>
  <si>
    <t>highlight,s  s,better  better,start  start,early  early,'broke  'broke,millennial  millennial,takes  takes,investing'  investing',author  author,erinklowry</t>
  </si>
  <si>
    <t>#millennials,bemoan  bemoan,never  never,taught  taught,personal  personal,finance  finance,massmutual's  massmutual's,establishment  establishment,cool  cool,way  way,adults</t>
  </si>
  <si>
    <t>#millennials,#investing  funds,full  full,returns  returns,goodery  goodery,harder  harder,find  find,merrynsw  merrynsw,#millennials  #investing,#responsibility  much,willing</t>
  </si>
  <si>
    <t>fooled,fake  fake,#investment  #investment,advisors  advisors,kayezad  kayezad,rakshabihani  rakshabihani,broach  broach,important  important,topic  topic,first  first,time</t>
  </si>
  <si>
    <t>re,interested  interested,learning  learning,more  more,ahrvoapp  ahrvoapp,ahrvodeex  ahrvodeex,project  project,make  make,sure  sure,check  check,out</t>
  </si>
  <si>
    <t>real,estate  check,out  out,#realestate  #realestate,podcast  podcast,host  host,martelantoine  martelantoine,featuring  featuring,fg's  fg's,crowdfundattny  crowdfundattny,talk</t>
  </si>
  <si>
    <t>over,86  86,percent  percent,#millennials  #millennials,embracing  embracing,#sustainableinvesting  #sustainableinvesting,rapidly  rapidly,become  become,focus  focus,fund  fund,#assetmanagers</t>
  </si>
  <si>
    <t>horizonx,stage  talk,investing  investing,millennials  millennials,bitcoin  bitcoin,barriers  barriers,finance  bitpanda,heading  heading,dubtechsummit  eric_demuth,take  take,horizonx</t>
  </si>
  <si>
    <t>investmentnews,new  new,whitepaper  whitepaper,rise  rise,impact  impact,investing  investing,next  next,wave  wave,wealth  wealth,growth  growth,investing</t>
  </si>
  <si>
    <t>erin,lowry  lowry,broke  broke,millennials  millennials,still  still,make  make,money  money,through  through,investing  investing,long  long,term</t>
  </si>
  <si>
    <t>spending,investing  investing,habits  habits,millennials  millennials,smoothsale  smoothsale,#investing  #investing,#millennials  #millennials,#spending  #spending,#sales</t>
  </si>
  <si>
    <t>courtneydoming,market  market,fluctuations  fluctuations,fear  fear,keeps  keeps,millennials  millennials,investing  investing,equities  equities,points  points,out  out,millennials</t>
  </si>
  <si>
    <t>jill,money  money,newsletter  newsletter,college  college,award  award,letters  letters,investing  investing,millennials  millennials,biggest  biggest,threat  threat,economy</t>
  </si>
  <si>
    <t>millennials,investing  investing,more  more,story  story,think  think,find  find,out  out,data  data,show  show,special  special,relationship</t>
  </si>
  <si>
    <t>millennials,seem  seem,avoiding  avoiding,investing  investing,methods  methods,parents  parents,used  used,instead  instead,open  open,using  using,robot</t>
  </si>
  <si>
    <t>today,s  s,business  business,world  world,83  83,#millennials  #millennials,leave  leave,job  job,one  one,w  w,better</t>
  </si>
  <si>
    <t>younger,tech  tech,savvy  savvy,individuals  individuals,paving  paving,way  way,cryptocurrency  cryptocurrency,tying  tying,itself  itself,beautifully  beautifully,physical</t>
  </si>
  <si>
    <t>language,investing  investing,finance  finance,confusing  confusing,creates  creates,barrier  barrier,entry  entry,new  new,investors  investors,bewildering  bewildering,intimidating</t>
  </si>
  <si>
    <t>majority,worlds  worlds,population  population,under  under,25  25,years  years,age  age,investing  investing,impacting  impacting,millennial  millennial,leaders</t>
  </si>
  <si>
    <t>investing,more  more,time  time,real  real,lives  lives,pulling  pulling,aways  aways,social  social,media  media,ultimately  ultimately,way</t>
  </si>
  <si>
    <t>debleenar,very  very,well  well,written  written,detailed  detailed,covers  covers,gamut  gamut,financial  financial,interactions  interactions,innovations  innovations,available</t>
  </si>
  <si>
    <t>movement,towards  towards,more  more,#sustainable  #sustainable,investment  investment,opportunities  opportunities,2019  2019,driven  driven,both  both,big  big,institutional</t>
  </si>
  <si>
    <t>millennials,investing  investing,faster  faster,rate  rate,parents  parents,going  going,live  live,much  much,longer  longer,due  due,more</t>
  </si>
  <si>
    <t>Top Replied-To in Entire Graph</t>
  </si>
  <si>
    <t>Top Mentioned in Entire Graph</t>
  </si>
  <si>
    <t>Top Replied-To in G1</t>
  </si>
  <si>
    <t>Top Replied-To in G2</t>
  </si>
  <si>
    <t>Top Mentioned in G1</t>
  </si>
  <si>
    <t>brokemillennialblog</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</si>
  <si>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</si>
  <si>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</si>
  <si>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</si>
  <si>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</si>
  <si>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</si>
  <si>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</si>
  <si>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</si>
  <si>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</si>
  <si>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</si>
  <si>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</si>
  <si>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</si>
  <si>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</si>
  <si>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</si>
  <si>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</si>
  <si>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</si>
  <si>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</si>
  <si>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</si>
  <si>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</si>
  <si>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tadbtz thecitizentz</t>
  </si>
  <si>
    <t>Top Mentioned in Tweet</t>
  </si>
  <si>
    <t>jguemes brokemillennialblog</t>
  </si>
  <si>
    <t>thecitizentz fsdtanzania ekilimotz danishmfa tadbtz jamvi_tz japhetsayi mwombek43469670 afdb_group kilimoforum</t>
  </si>
  <si>
    <t>erinklowry brokemillennial chelsea_fagan tfdiet</t>
  </si>
  <si>
    <t>massmutual chessabond</t>
  </si>
  <si>
    <t>merrynsw jasonzweigwsj awealthofcs michaelbatnick</t>
  </si>
  <si>
    <t>kayezad rakshabihani</t>
  </si>
  <si>
    <t>mstad101 blazerbull eaglefanvancity mattsekeres</t>
  </si>
  <si>
    <t>ahrvoapp rekt_podcast</t>
  </si>
  <si>
    <t>crowdfundattny martelantoine</t>
  </si>
  <si>
    <t>advisorshares ericbalchunas</t>
  </si>
  <si>
    <t>iw_inst ey_sustainable</t>
  </si>
  <si>
    <t>dubtechsummit eric_demuth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</si>
  <si>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</si>
  <si>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</si>
  <si>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</si>
  <si>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</si>
  <si>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</si>
  <si>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</si>
  <si>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</si>
  <si>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</si>
  <si>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</si>
  <si>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</si>
  <si>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</si>
  <si>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</si>
  <si>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politicalhedge cunningham_uk psuitenetwork mralarconphoto homes4income joeoptions thelaurenbowlin angiealbright massart thecryptorep</t>
  </si>
  <si>
    <t>thecitizentz jokatem aikande hallaboutafrica afdb_group danishmfa theguardiantz kilimoforum wbtanzania jjnabiry</t>
  </si>
  <si>
    <t>yahoofinance creativelive mxohammad_ chelsea_fagan brokemillennial tfdiet howtomoneyaus erinklowry</t>
  </si>
  <si>
    <t>thebuffalonews gustobuffalo xoanna69xo massmutual almasi_ stephkbarnes chessabond jwestmoore</t>
  </si>
  <si>
    <t>michaelbatnick awealthofcs merrynsw jasonzweigwsj danherronruns cbriancpa _eugeniegeorge</t>
  </si>
  <si>
    <t>moneycontrolcom kayezad vivinav iarunj rakshabihani thanawala_hiral</t>
  </si>
  <si>
    <t>blakepricetsn mattsekeres mstad101 blazerbull eaglefanvancity kross89</t>
  </si>
  <si>
    <t>bunchubets ccryptochamber ahrvoapp rekt_podcast faceofahrvo</t>
  </si>
  <si>
    <t>martelantoine oursmallchange bsykes37 flaster crowdfundattny</t>
  </si>
  <si>
    <t>ericbalchunas advisorshares moguldom nick4business</t>
  </si>
  <si>
    <t>iw_inst ey_sustainable chrishagler dschaegga</t>
  </si>
  <si>
    <t>dubtechsummit bitpanda eric_demuth mauerkind61</t>
  </si>
  <si>
    <t>casefoundation investmentnews joshpinnick</t>
  </si>
  <si>
    <t>whoradio jeffangeloradio heather_mill</t>
  </si>
  <si>
    <t>smoothsale iris_xyz ranjeetk1008</t>
  </si>
  <si>
    <t>paynecmwealth thepoliticooks courtneydoming</t>
  </si>
  <si>
    <t>jillonmoney mkopy</t>
  </si>
  <si>
    <t>abhigolhar bcope51</t>
  </si>
  <si>
    <t>finrafoundation finra</t>
  </si>
  <si>
    <t>linkedin neildoig</t>
  </si>
  <si>
    <t>benefits_pro stash</t>
  </si>
  <si>
    <t>henrydong888 navdeep1969</t>
  </si>
  <si>
    <t>ggeorgiegirl rjkarcher</t>
  </si>
  <si>
    <t>scactionnetwork kindercaregr</t>
  </si>
  <si>
    <t>sopexaonline mounia_nl</t>
  </si>
  <si>
    <t>dailywaffle tskdynamo</t>
  </si>
  <si>
    <t>bitsofstock askbits</t>
  </si>
  <si>
    <t>geohil thenxtmove</t>
  </si>
  <si>
    <t>bizzwriter btlyng</t>
  </si>
  <si>
    <t>anishteli debleenar</t>
  </si>
  <si>
    <t>ameinfonews saeedajaffar</t>
  </si>
  <si>
    <t>forbes thorleywm</t>
  </si>
  <si>
    <t>adriansysnet cgwm_uk</t>
  </si>
  <si>
    <t>amitkbouri weefin_</t>
  </si>
  <si>
    <t>ighodaro1 patentnigeria</t>
  </si>
  <si>
    <t>Top URLs in Tweet by Count</t>
  </si>
  <si>
    <t>https://www.ft.com/content/7a7dd830-6135-11e9-b285-3acd5d43599e?shareType=nongift https://www.wsj.com/articles/you-dear-investor-are-patient-prudent-and-calm-11555689601 https://podcasts.apple.com/us/podcast/animal-spirits-podcast/id1310192007?i=1000435138505</t>
  </si>
  <si>
    <t>Top URLs in Tweet by Salience</t>
  </si>
  <si>
    <t>Top Domains in Tweet by Count</t>
  </si>
  <si>
    <t>ft.com wsj.com apple.com</t>
  </si>
  <si>
    <t>Top Domains in Tweet by Salience</t>
  </si>
  <si>
    <t>Top Hashtags in Tweet by Count</t>
  </si>
  <si>
    <t>Top Hashtags in Tweet by Salience</t>
  </si>
  <si>
    <t>dts19 dts</t>
  </si>
  <si>
    <t>stockbroker market investing millennials trading money wealth finance broker</t>
  </si>
  <si>
    <t>responsibility dividends gambling millennials investing</t>
  </si>
  <si>
    <t>Top Words in Tweet by Count</t>
  </si>
  <si>
    <t>dubtechsummit eric_demuth horizonx stage talk bitcoin barriers finance bitpanda heading</t>
  </si>
  <si>
    <t>dahlen blakepricetsn mstad101 blazerbull eaglefanvancity mattsekeres assume come league reigning</t>
  </si>
  <si>
    <t>faster rate parents going live much longer due more conscious</t>
  </si>
  <si>
    <t>#millennials driving shift #investing amitkbouri wealth transferred data indisputable want</t>
  </si>
  <si>
    <t>frenkel topping now offers investment solution seeks deliver long term</t>
  </si>
  <si>
    <t>s starting out saving crucial re struggling making very little</t>
  </si>
  <si>
    <t>wine went financial literacy class learn 401ks part interesting trend</t>
  </si>
  <si>
    <t>market courtneydoming fluctuations fear keeps equities points out great saving</t>
  </si>
  <si>
    <t>#millennials bemoan never taught personal finance massmutual's establishment cool way</t>
  </si>
  <si>
    <t>seattle area join thursday april 25 7 9pm erinklowry brokemillennial</t>
  </si>
  <si>
    <t>highlight s better start early 'broke millennial takes investing' author</t>
  </si>
  <si>
    <t>forget real estate 'art flipping' latest way rich building wealth</t>
  </si>
  <si>
    <t>need start firms making easier via forbes</t>
  </si>
  <si>
    <t>biggest risk investors emotions pick phone up hit button out</t>
  </si>
  <si>
    <t>pigeon question difference between stockbroker answer still make deposit bmw</t>
  </si>
  <si>
    <t>more emirati purchasing uae #realestate demonstrating trust long term #economicdevelopment</t>
  </si>
  <si>
    <t>homes over years earned reputation group people aren t interested</t>
  </si>
  <si>
    <t>spending habits smoothsale #investing #millennials #spending #sales</t>
  </si>
  <si>
    <t>debleenar very well written detailed covers gamut financial interactions innovations</t>
  </si>
  <si>
    <t>money behaviour our's brain's response debleenar very well written detailed</t>
  </si>
  <si>
    <t>great episode today give listen one favorite financial podcasts</t>
  </si>
  <si>
    <t>foot 100 square apartments 5 10 ceilings harrowing tales renting</t>
  </si>
  <si>
    <t>different approach millennial's career choices comparison gen x baby boomers</t>
  </si>
  <si>
    <t>erin lowry broke still make money through long term relationships</t>
  </si>
  <si>
    <t>women millennial specific struggles student higher costs living pay gap</t>
  </si>
  <si>
    <t>rise impact next wave wealth white paper accessed here #impactinvesting</t>
  </si>
  <si>
    <t>more time real lives pulling aways social media ultimately way</t>
  </si>
  <si>
    <t>majority worlds population under 25 years age impacting millennial leaders</t>
  </si>
  <si>
    <t>language finance confusing creates barrier entry new investors bewildering intimidating</t>
  </si>
  <si>
    <t>impact investmentnews new whitepaper rise next wave wealth growth accelerated</t>
  </si>
  <si>
    <t>homes over years earned reputation group people interested purchasing recent</t>
  </si>
  <si>
    <t>normal #financial situation #millennials use guide benchmark savings debt home</t>
  </si>
  <si>
    <t>48 millennial comes #investing conservative group females males saying stock</t>
  </si>
  <si>
    <t>money numbers reveal gen y's spending habits infographic via dailywaffle</t>
  </si>
  <si>
    <t>libs made easier buy first home science infrastructure conservatives believe</t>
  </si>
  <si>
    <t>japhetsayi tadbtz mwombek43469670 afdb_group kilimoforum faotanzania wbtanzania fsdtanzania thecitizentz theguardiantz</t>
  </si>
  <si>
    <t>professionals make extra fish farming thecitizentz enable tadbtz fsdtanzania japhetsayi</t>
  </si>
  <si>
    <t>want enable professionals make extra earnings fish farming thanks ekilimotz</t>
  </si>
  <si>
    <t>early help reach financial goals faster provide safety net future</t>
  </si>
  <si>
    <t>martelantoine listened first episode guide real estate wondering focus out</t>
  </si>
  <si>
    <t>check out #realestate podcast host martelantoine featuring fg's crowdfundattny talk</t>
  </si>
  <si>
    <t>today s scactionnetwork kindercaregr business world 83 #millennials leave job</t>
  </si>
  <si>
    <t>talent re ready start pipeline use strategies hire retain millennial</t>
  </si>
  <si>
    <t>fashion luxury companies film wsj #millennials jguemes</t>
  </si>
  <si>
    <t>one ggeorgiegirl point agree worst terms environment climate change don</t>
  </si>
  <si>
    <t>seem avoiding methods parents used instead open using robot advisors</t>
  </si>
  <si>
    <t>financial advisor douglas boneparth #businessnews march 18 2019 2 31am</t>
  </si>
  <si>
    <t>crowdfundattny sits down #millennials' guide #realestate #investing podcast talks #future</t>
  </si>
  <si>
    <t>refuse fear many generation never retire give up instant gratification</t>
  </si>
  <si>
    <t>app stash out shocking scary sad stats hopes hitting big</t>
  </si>
  <si>
    <t>keep mind one statement u s government throw investors run</t>
  </si>
  <si>
    <t>nearly 70 #millennials currently financially something furthermore think 28 right</t>
  </si>
  <si>
    <t>agriculture allows closer connection producers provides opportunities learn more food</t>
  </si>
  <si>
    <t>check out latest article leave party height wait rush exit</t>
  </si>
  <si>
    <t>more story think find out data show special relationship</t>
  </si>
  <si>
    <t>surprised early generation z hopes buy home common mistake homeowners</t>
  </si>
  <si>
    <t>analysis seem consider lifetime isa contribution employer attract 13 8</t>
  </si>
  <si>
    <t>bcope51 it'd super cool connect radio show re building wealth</t>
  </si>
  <si>
    <t>jill money newsletter college award letters biggest threat economy</t>
  </si>
  <si>
    <t>up exclusive analysis ideas future assets join community today 400</t>
  </si>
  <si>
    <t>social credit watch hours videos scroll media memorizing everyone's lives</t>
  </si>
  <si>
    <t>moguldom advisorshares ericbalchunas auidance ill informed solely name cannabis company</t>
  </si>
  <si>
    <t>book loved celebrating girl brokemillennialblog week second launch broke millennial</t>
  </si>
  <si>
    <t>via #millennials #investing funds full returns goodery harder find merrynsw</t>
  </si>
  <si>
    <t>much willing donate charity hate stock market significantly better worse</t>
  </si>
  <si>
    <t>funds full returns goodery harder find via merrynsw #millennials #investing</t>
  </si>
  <si>
    <t>Top Words in Tweet by Salience</t>
  </si>
  <si>
    <t>year week ceo today 15 30 know re going #dts19</t>
  </si>
  <si>
    <t>generation #debt gender tomorrows here tips started #investing #personalfinance #financialsecurity</t>
  </si>
  <si>
    <t>aren t homes over years earned reputation group people interested</t>
  </si>
  <si>
    <t>japhetsayi here make want earnings thanks ekilimotz danishmfa cc #agrifin</t>
  </si>
  <si>
    <t>funds full returns goodery harder find merrynsw #responsibility much willing</t>
  </si>
  <si>
    <t>Top Word Pairs in Tweet by Count</t>
  </si>
  <si>
    <t>blakepricetsn,mstad101  mstad101,blazerbull  blazerbull,eaglefanvancity  eaglefanvancity,mattsekeres  mattsekeres,assume  assume,come  come,league  league,reigning  reigning,mvp  mvp,scratched</t>
  </si>
  <si>
    <t>#millennials,driving  driving,shift  shift,#investing  #investing,amitkbouri  amitkbouri,wealth  wealth,transferred  transferred,millennials  millennials,data  data,indisputable  indisputable,want</t>
  </si>
  <si>
    <t>frenkel,topping  topping,now  now,offers  offers,investment  investment,solution  solution,seeks  seeks,deliver  deliver,long  long,term  term,asset</t>
  </si>
  <si>
    <t>starting,out  out,investing  investing,saving  saving,crucial  crucial,re  re,struggling  struggling,making  making,very  very,little  little,taking</t>
  </si>
  <si>
    <t>went,financial  financial,literacy  literacy,class  class,wine  wine,learn  learn,401ks  401ks,wine  wine,part  part,interesting  interesting,trend</t>
  </si>
  <si>
    <t>seattle,area  area,join  join,thursday  thursday,april  april,25  25,7  7,9pm  9pm,erinklowry  erinklowry,brokemillennial  brokemillennial,co</t>
  </si>
  <si>
    <t>forget,real  real,estate  estate,'art  'art,flipping'  flipping',latest  latest,way  way,rich  rich,millennials  millennials,building  building,wealth</t>
  </si>
  <si>
    <t>millennials,need  need,start  start,investing  investing,firms  firms,making  making,easier  easier,via  via,forbes</t>
  </si>
  <si>
    <t>biggest,risk  risk,investors  investors,emotions  emotions,pick  pick,phone  phone,up  up,hit  hit,button  button,out  out,market</t>
  </si>
  <si>
    <t>question,difference  difference,between  between,pigeon  pigeon,stockbroker  stockbroker,answer  answer,pigeon  pigeon,still  still,make  make,deposit  deposit,bmw</t>
  </si>
  <si>
    <t>more,emirati  emirati,millennials  millennials,purchasing  purchasing,uae  uae,#realestate  #realestate,demonstrating  demonstrating,trust  trust,long  long,term  term,#economicdevelopment</t>
  </si>
  <si>
    <t>over,years  years,millennials  millennials,earned  earned,reputation  reputation,group  group,people  people,aren  aren,t  t,interested  interested,purchasing</t>
  </si>
  <si>
    <t>investing,money  money,behaviour  behaviour,our's  our's,brain's  brain's,response  debleenar,very  very,well  well,written  written,detailed  detailed,covers</t>
  </si>
  <si>
    <t>great,episode  episode,today  today,millennials  millennials,investing  investing,give  give,listen  listen,one  one,favorite  favorite,financial  financial,podcasts</t>
  </si>
  <si>
    <t>100,square  square,foot  foot,apartments  apartments,5  5,foot  foot,10  10,ceilings  ceilings,harrowing  harrowing,tales  tales,millennials</t>
  </si>
  <si>
    <t>millennial's,different  different,approach  approach,career  career,choices  choices,comparison  comparison,gen  gen,x  x,baby  baby,boomers  boomers,approach</t>
  </si>
  <si>
    <t>millennial,women  specific,struggles  struggles,student  higher,costs  costs,living  pay,gap  gap,millennial  women,today  today,save  generation,specific</t>
  </si>
  <si>
    <t>rise,impact  impact,investing  investing,next  next,wave  wave,wealth  wealth,white  white,paper  paper,accessed  accessed,here  here,#impactinvesting</t>
  </si>
  <si>
    <t>normal,#financial  #financial,situation  situation,#millennials  #millennials,use  use,guide  guide,benchmark  benchmark,savings  savings,debt  debt,home  home,ownership</t>
  </si>
  <si>
    <t>48,millennial  comes,#investing  #investing,millennials  millennials,conservative  conservative,group  group,48  millennial,females  females,48  millennial,males  males,saying</t>
  </si>
  <si>
    <t>millennials,money  money,numbers  numbers,reveal  reveal,gen  gen,y's  y's,spending  spending,investing  investing,habits  habits,infographic  infographic,via</t>
  </si>
  <si>
    <t>libs,made  made,easier  easier,millennials  millennials,buy  buy,first  first,home  home,libs  libs,investing  investing,science  science,infrastructure</t>
  </si>
  <si>
    <t>tadbtz,japhetsayi  japhetsayi,mwombek43469670  mwombek43469670,afdb_group  afdb_group,kilimoforum  kilimoforum,faotanzania  faotanzania,wbtanzania  wbtanzania,fsdtanzania  fsdtanzania,thecitizentz  thecitizentz,theguardiantz  theguardiantz,hallaboutafrica</t>
  </si>
  <si>
    <t>want,enable  enable,millennials  millennials,professionals  professionals,make  make,extra  extra,earnings  earnings,investing  investing,fish  fish,farming  farming,thanks</t>
  </si>
  <si>
    <t>investing,early  early,help  help,reach  reach,financial  financial,goals  goals,faster  faster,provide  provide,safety  safety,net  net,future</t>
  </si>
  <si>
    <t>martelantoine,listened  listened,first  first,episode  episode,millennials  millennials,guide  guide,real  real,estate  estate,investing  investing,wondering  wondering,focus</t>
  </si>
  <si>
    <t>check,out  out,#realestate  #realestate,podcast  podcast,host  host,martelantoine  martelantoine,featuring  featuring,fg's  fg's,crowdfundattny  crowdfundattny,talk  talk,#blockchain</t>
  </si>
  <si>
    <t>today,s  scactionnetwork,kindercaregr  kindercaregr,today  s,business  business,world  world,83  83,#millennials  #millennials,leave  leave,job  job,one</t>
  </si>
  <si>
    <t>re,ready  ready,start  start,investing  investing,talent  talent,pipeline  pipeline,use  use,strategies  strategies,hire  hire,retain  retain,millennial</t>
  </si>
  <si>
    <t>fashion,luxury  luxury,companies  companies,investing  investing,film  film,wsj  wsj,#millennials  #millennials,jguemes</t>
  </si>
  <si>
    <t>ggeorgiegirl,one  one,one  one,point  point,agree  agree,millennials  millennials,worst  worst,terms  terms,environment  environment,climate  climate,change</t>
  </si>
  <si>
    <t>investing,millennials  millennials,financial  financial,advisor  advisor,douglas  douglas,boneparth  boneparth,#businessnews  #businessnews,march  march,18  18,2019  2019,2</t>
  </si>
  <si>
    <t>crowdfundattny,sits  sits,down  down,#millennials'  #millennials',guide  guide,#realestate  #realestate,#investing  #investing,podcast  podcast,talks  talks,#future  #future,#finance</t>
  </si>
  <si>
    <t>fear,many  many,generation  generation,never  never,retire  retire,refuse  refuse,give  give,up  up,instant  instant,gratification  gratification,future</t>
  </si>
  <si>
    <t>investing,app  app,stash  stash,out  out,shocking  shocking,scary  scary,sad  sad,stats  stats,millennials  millennials,hopes  hopes,hitting</t>
  </si>
  <si>
    <t>keep,mind  mind,one  one,statement  statement,u  u,s  s,government  government,throw  throw,investors  investors,run  run,exits</t>
  </si>
  <si>
    <t>nearly,70  70,#millennials  #millennials,currently  currently,financially  financially,investing  investing,something  something,furthermore  furthermore,think  think,28  28,right</t>
  </si>
  <si>
    <t>investing,agriculture  agriculture,allows  allows,millennials  millennials,closer  closer,connection  connection,producers  producers,provides  provides,opportunities  opportunities,learn  learn,more</t>
  </si>
  <si>
    <t>check,out  out,latest  latest,article  article,leave  leave,party  party,height  height,wait  wait,rush  rush,exit  exit,re</t>
  </si>
  <si>
    <t>surprised,early  early,generation  generation,z  z,hopes  hopes,buy  buy,home  home,common  common,mistake  mistake,homeowners  homeowners,make</t>
  </si>
  <si>
    <t>analysis,seem  seem,consider  consider,lifetime  lifetime,isa  isa,contribution  contribution,employer  employer,attract  attract,13  13,8  8,employer's</t>
  </si>
  <si>
    <t>bcope51,it'd  it'd,super  super,cool  cool,connect  connect,radio  radio,show  show,re  re,millennials  millennials,investing  investing,building</t>
  </si>
  <si>
    <t>exclusive,analysis  analysis,investing  investing,ideas  ideas,future  future,assets  assets,join  join,community  community,today  today,up  up,400</t>
  </si>
  <si>
    <t>millennials,watch  watch,hours  hours,videos  videos,scroll  scroll,social  social,media  media,memorizing  memorizing,everyone's  everyone's,lives  lives,social</t>
  </si>
  <si>
    <t>moguldom,advisorshares  advisorshares,ericbalchunas  ericbalchunas,auidance  auidance,ill  ill,informed  informed,millennials  millennials,investing  investing,solely  solely,name  name,cannabis</t>
  </si>
  <si>
    <t>loved,celebrating  celebrating,girl  girl,brokemillennialblog  brokemillennialblog,week  week,second  second,book  book,launch  launch,broke  broke,millennial  millennial,takes</t>
  </si>
  <si>
    <t>#millennials,#investing  funds,full  full,returns  returns,goodery  goodery,harder  harder,find  find,via  via,merrynsw  merrynsw,#millennials  #investing,#responsibility</t>
  </si>
  <si>
    <t>much,willing  willing,donate  donate,charity  charity,hate  hate,stock  stock,market  market,significantly  significantly,better  better,worse  worse,expect</t>
  </si>
  <si>
    <t>funds,full  full,returns  returns,goodery  goodery,harder  harder,find  find,via  via,merrynsw  merrynsw,#millennials  #millennials,#investing  #investing,#responsibility</t>
  </si>
  <si>
    <t>Top Word Pairs in Tweet by Salience</t>
  </si>
  <si>
    <t>dubtechsummit,year  year,eric_demuth  dubtechsummit,week  week,eric_demuth  ceo,eric_demuth  eric_demuth,horizonx  stage,dubtechsummit  dubtechsummit,today  today,15  15,30</t>
  </si>
  <si>
    <t>generation,specific  student,#debt  #debt,higher  living,gender  gender,pay  save,tomorrows  tomorrows,here  here,tips  tips,started  started,#investing</t>
  </si>
  <si>
    <t>people,interested  people,aren  aren,t  t,interested  over,years  years,millennials  millennials,earned  earned,reputation  reputation,group  group,people</t>
  </si>
  <si>
    <t>want,enable  extra,earnings  earnings,investing  farming,thanks  thanks,ekilimotz  ekilimotz,danishmfa  danishmfa,cc  cc,thecitizentz  thecitizentz,tadbtz  tadbtz,fsdtanzania</t>
  </si>
  <si>
    <t>funds,full  full,returns  returns,goodery  goodery,harder  harder,find  find,via  via,merrynsw  merrynsw,#millennials  #investing,#responsibility  much,willing</t>
  </si>
  <si>
    <t>Word</t>
  </si>
  <si>
    <t>way</t>
  </si>
  <si>
    <t>money</t>
  </si>
  <si>
    <t>time</t>
  </si>
  <si>
    <t>today</t>
  </si>
  <si>
    <t>here</t>
  </si>
  <si>
    <t>years</t>
  </si>
  <si>
    <t>class</t>
  </si>
  <si>
    <t>financial</t>
  </si>
  <si>
    <t>people</t>
  </si>
  <si>
    <t>wealth</t>
  </si>
  <si>
    <t>very</t>
  </si>
  <si>
    <t>talk</t>
  </si>
  <si>
    <t>trends</t>
  </si>
  <si>
    <t>april</t>
  </si>
  <si>
    <t>recent</t>
  </si>
  <si>
    <t>market</t>
  </si>
  <si>
    <t>social</t>
  </si>
  <si>
    <t>part</t>
  </si>
  <si>
    <t>#finance</t>
  </si>
  <si>
    <t>purchasing</t>
  </si>
  <si>
    <t>saving</t>
  </si>
  <si>
    <t>keep</t>
  </si>
  <si>
    <t>want</t>
  </si>
  <si>
    <t>t</t>
  </si>
  <si>
    <t>long</t>
  </si>
  <si>
    <t>earned</t>
  </si>
  <si>
    <t>reputation</t>
  </si>
  <si>
    <t>suggest</t>
  </si>
  <si>
    <t>stereotype</t>
  </si>
  <si>
    <t>fading</t>
  </si>
  <si>
    <t>background</t>
  </si>
  <si>
    <t>r</t>
  </si>
  <si>
    <t>cool</t>
  </si>
  <si>
    <t>duped</t>
  </si>
  <si>
    <t>checklist</t>
  </si>
  <si>
    <t>video</t>
  </si>
  <si>
    <t>close</t>
  </si>
  <si>
    <t>bonus</t>
  </si>
  <si>
    <t>outside</t>
  </si>
  <si>
    <t>classroom</t>
  </si>
  <si>
    <t>#worldheritageday</t>
  </si>
  <si>
    <t>investors</t>
  </si>
  <si>
    <t>#stockmarket</t>
  </si>
  <si>
    <t>episode</t>
  </si>
  <si>
    <t>#blockchain</t>
  </si>
  <si>
    <t>things</t>
  </si>
  <si>
    <t>going</t>
  </si>
  <si>
    <t>through</t>
  </si>
  <si>
    <t>interesting</t>
  </si>
  <si>
    <t>horizonx</t>
  </si>
  <si>
    <t>stage</t>
  </si>
  <si>
    <t>bitcoin</t>
  </si>
  <si>
    <t>barriers</t>
  </si>
  <si>
    <t>next</t>
  </si>
  <si>
    <t>take</t>
  </si>
  <si>
    <t>up</t>
  </si>
  <si>
    <t>media</t>
  </si>
  <si>
    <t>lives</t>
  </si>
  <si>
    <t>assets</t>
  </si>
  <si>
    <t>building</t>
  </si>
  <si>
    <t>hit</t>
  </si>
  <si>
    <t>subscribe</t>
  </si>
  <si>
    <t>button</t>
  </si>
  <si>
    <t>host</t>
  </si>
  <si>
    <t>lifestyle</t>
  </si>
  <si>
    <t>creates</t>
  </si>
  <si>
    <t>new</t>
  </si>
  <si>
    <t>impact</t>
  </si>
  <si>
    <t>25</t>
  </si>
  <si>
    <t>still</t>
  </si>
  <si>
    <t>term</t>
  </si>
  <si>
    <t>adults</t>
  </si>
  <si>
    <t>approved</t>
  </si>
  <si>
    <t>much</t>
  </si>
  <si>
    <t>broke</t>
  </si>
  <si>
    <t>join</t>
  </si>
  <si>
    <t>12</t>
  </si>
  <si>
    <t>latest</t>
  </si>
  <si>
    <t>leave</t>
  </si>
  <si>
    <t>earnings</t>
  </si>
  <si>
    <t>thanks</t>
  </si>
  <si>
    <t>cc</t>
  </si>
  <si>
    <t>#agrifin</t>
  </si>
  <si>
    <t>#kilimobiashara</t>
  </si>
  <si>
    <t>#ahrvodeex</t>
  </si>
  <si>
    <t>#ico</t>
  </si>
  <si>
    <t>#investingtips</t>
  </si>
  <si>
    <t>march</t>
  </si>
  <si>
    <t>2019</t>
  </si>
  <si>
    <t>parents</t>
  </si>
  <si>
    <t>4</t>
  </si>
  <si>
    <t>benefits</t>
  </si>
  <si>
    <t>family</t>
  </si>
  <si>
    <t>income</t>
  </si>
  <si>
    <t>habits</t>
  </si>
  <si>
    <t>aren</t>
  </si>
  <si>
    <t>generations</t>
  </si>
  <si>
    <t>due</t>
  </si>
  <si>
    <t>pulling</t>
  </si>
  <si>
    <t>aways</t>
  </si>
  <si>
    <t>ultimately</t>
  </si>
  <si>
    <t>happiness</t>
  </si>
  <si>
    <t>#socialmedia</t>
  </si>
  <si>
    <t>women</t>
  </si>
  <si>
    <t>pigeon</t>
  </si>
  <si>
    <t>went</t>
  </si>
  <si>
    <t>literacy</t>
  </si>
  <si>
    <t>401ks</t>
  </si>
  <si>
    <t>trend</t>
  </si>
  <si>
    <t>adulting</t>
  </si>
  <si>
    <t>classes</t>
  </si>
  <si>
    <t>aimed</t>
  </si>
  <si>
    <t>stereotypical</t>
  </si>
  <si>
    <t>prosciutto</t>
  </si>
  <si>
    <t>pinterest</t>
  </si>
  <si>
    <t>quotes</t>
  </si>
  <si>
    <t>30</t>
  </si>
  <si>
    <t>heading</t>
  </si>
  <si>
    <t>11th</t>
  </si>
  <si>
    <t>#dts</t>
  </si>
  <si>
    <t>stock</t>
  </si>
  <si>
    <t>week</t>
  </si>
  <si>
    <t>watch</t>
  </si>
  <si>
    <t>save</t>
  </si>
  <si>
    <t>work</t>
  </si>
  <si>
    <t>using</t>
  </si>
  <si>
    <t>biggest</t>
  </si>
  <si>
    <t>economy</t>
  </si>
  <si>
    <t>show</t>
  </si>
  <si>
    <t>seem</t>
  </si>
  <si>
    <t>generation</t>
  </si>
  <si>
    <t>home</t>
  </si>
  <si>
    <t>think</t>
  </si>
  <si>
    <t>data</t>
  </si>
  <si>
    <t>#money</t>
  </si>
  <si>
    <t>opportunities</t>
  </si>
  <si>
    <t>age</t>
  </si>
  <si>
    <t>big</t>
  </si>
  <si>
    <t>fear</t>
  </si>
  <si>
    <t>focus</t>
  </si>
  <si>
    <t>insights</t>
  </si>
  <si>
    <t>responsible</t>
  </si>
  <si>
    <t>help</t>
  </si>
  <si>
    <t>change</t>
  </si>
  <si>
    <t>business</t>
  </si>
  <si>
    <t>world</t>
  </si>
  <si>
    <t>83</t>
  </si>
  <si>
    <t>job</t>
  </si>
  <si>
    <t>w</t>
  </si>
  <si>
    <t>#highquality</t>
  </si>
  <si>
    <t>#childcare</t>
  </si>
  <si>
    <t>addresses</t>
  </si>
  <si>
    <t>needs</t>
  </si>
  <si>
    <t>workforce</t>
  </si>
  <si>
    <t>baby</t>
  </si>
  <si>
    <t>boomers</t>
  </si>
  <si>
    <t>faster</t>
  </si>
  <si>
    <t>safety</t>
  </si>
  <si>
    <t>know</t>
  </si>
  <si>
    <t>healthy</t>
  </si>
  <si>
    <t>rise</t>
  </si>
  <si>
    <t>wave</t>
  </si>
  <si>
    <t>growth</t>
  </si>
  <si>
    <t>#impact</t>
  </si>
  <si>
    <t>erin</t>
  </si>
  <si>
    <t>lowry</t>
  </si>
  <si>
    <t>relationships</t>
  </si>
  <si>
    <t>survive</t>
  </si>
  <si>
    <t>fireworks</t>
  </si>
  <si>
    <t>music</t>
  </si>
  <si>
    <t>weekend</t>
  </si>
  <si>
    <t>golf</t>
  </si>
  <si>
    <t>political</t>
  </si>
  <si>
    <t>leaderboard</t>
  </si>
  <si>
    <t>click</t>
  </si>
  <si>
    <t>hear</t>
  </si>
  <si>
    <t>great</t>
  </si>
  <si>
    <t>#spending</t>
  </si>
  <si>
    <t>#sales</t>
  </si>
  <si>
    <t>investing'</t>
  </si>
  <si>
    <t>author</t>
  </si>
  <si>
    <t>interview</t>
  </si>
  <si>
    <t>seattle</t>
  </si>
  <si>
    <t>area</t>
  </si>
  <si>
    <t>thursday</t>
  </si>
  <si>
    <t>7</t>
  </si>
  <si>
    <t>9pm</t>
  </si>
  <si>
    <t>co</t>
  </si>
  <si>
    <t>founder</t>
  </si>
  <si>
    <t>actionable</t>
  </si>
  <si>
    <t>discussion</t>
  </si>
  <si>
    <t>centered</t>
  </si>
  <si>
    <t>around</t>
  </si>
  <si>
    <t>willing</t>
  </si>
  <si>
    <t>donate</t>
  </si>
  <si>
    <t>charity</t>
  </si>
  <si>
    <t>hate</t>
  </si>
  <si>
    <t>significantly</t>
  </si>
  <si>
    <t>worse</t>
  </si>
  <si>
    <t>expect</t>
  </si>
  <si>
    <t>decade</t>
  </si>
  <si>
    <t>made</t>
  </si>
  <si>
    <t>book</t>
  </si>
  <si>
    <t>attract</t>
  </si>
  <si>
    <t>credit</t>
  </si>
  <si>
    <t>analysis</t>
  </si>
  <si>
    <t>jill</t>
  </si>
  <si>
    <t>newsletter</t>
  </si>
  <si>
    <t>college</t>
  </si>
  <si>
    <t>award</t>
  </si>
  <si>
    <t>letters</t>
  </si>
  <si>
    <t>threat</t>
  </si>
  <si>
    <t>hopes</t>
  </si>
  <si>
    <t>many</t>
  </si>
  <si>
    <t>story</t>
  </si>
  <si>
    <t>special</t>
  </si>
  <si>
    <t>relationship</t>
  </si>
  <si>
    <t>portfolio</t>
  </si>
  <si>
    <t>risk</t>
  </si>
  <si>
    <t>refuse</t>
  </si>
  <si>
    <t>give</t>
  </si>
  <si>
    <t>featuring</t>
  </si>
  <si>
    <t>fg's</t>
  </si>
  <si>
    <t>jobs</t>
  </si>
  <si>
    <t>act</t>
  </si>
  <si>
    <t>changing</t>
  </si>
  <si>
    <t>industry</t>
  </si>
  <si>
    <t>86</t>
  </si>
  <si>
    <t>percent</t>
  </si>
  <si>
    <t>embracing</t>
  </si>
  <si>
    <t>#sustainableinvesting</t>
  </si>
  <si>
    <t>rapidly</t>
  </si>
  <si>
    <t>become</t>
  </si>
  <si>
    <t>fund</t>
  </si>
  <si>
    <t>#assetmanagers</t>
  </si>
  <si>
    <t>julian</t>
  </si>
  <si>
    <t>seelan</t>
  </si>
  <si>
    <t>shares</t>
  </si>
  <si>
    <t>issue</t>
  </si>
  <si>
    <t>sits</t>
  </si>
  <si>
    <t>down</t>
  </si>
  <si>
    <t>#millennials'</t>
  </si>
  <si>
    <t>talks</t>
  </si>
  <si>
    <t>#future</t>
  </si>
  <si>
    <t>advisor</t>
  </si>
  <si>
    <t>douglas</t>
  </si>
  <si>
    <t>boneparth</t>
  </si>
  <si>
    <t>#businessnews</t>
  </si>
  <si>
    <t>18</t>
  </si>
  <si>
    <t>2</t>
  </si>
  <si>
    <t>31am</t>
  </si>
  <si>
    <t>avoiding</t>
  </si>
  <si>
    <t>methods</t>
  </si>
  <si>
    <t>used</t>
  </si>
  <si>
    <t>instead</t>
  </si>
  <si>
    <t>open</t>
  </si>
  <si>
    <t>robot</t>
  </si>
  <si>
    <t>decisions</t>
  </si>
  <si>
    <t>done</t>
  </si>
  <si>
    <t>5</t>
  </si>
  <si>
    <t>pipeline</t>
  </si>
  <si>
    <t>companies</t>
  </si>
  <si>
    <t>talent</t>
  </si>
  <si>
    <t>use</t>
  </si>
  <si>
    <t>culture</t>
  </si>
  <si>
    <t>#leadingonearlyed</t>
  </si>
  <si>
    <t>forget</t>
  </si>
  <si>
    <t>'art</t>
  </si>
  <si>
    <t>flipping'</t>
  </si>
  <si>
    <t>rich</t>
  </si>
  <si>
    <t>largely</t>
  </si>
  <si>
    <t>ignored</t>
  </si>
  <si>
    <t>reach</t>
  </si>
  <si>
    <t>create</t>
  </si>
  <si>
    <t>love</t>
  </si>
  <si>
    <t>conversation</t>
  </si>
  <si>
    <t>easy</t>
  </si>
  <si>
    <t>younger</t>
  </si>
  <si>
    <t>tech</t>
  </si>
  <si>
    <t>savvy</t>
  </si>
  <si>
    <t>individuals</t>
  </si>
  <si>
    <t>paving</t>
  </si>
  <si>
    <t>cryptocurrency</t>
  </si>
  <si>
    <t>tying</t>
  </si>
  <si>
    <t>itself</t>
  </si>
  <si>
    <t>beautifully</t>
  </si>
  <si>
    <t>physical</t>
  </si>
  <si>
    <t>establish</t>
  </si>
  <si>
    <t>position</t>
  </si>
  <si>
    <t>hasn</t>
  </si>
  <si>
    <t>held</t>
  </si>
  <si>
    <t>natalia</t>
  </si>
  <si>
    <t>karayaneva</t>
  </si>
  <si>
    <t>libs</t>
  </si>
  <si>
    <t>easier</t>
  </si>
  <si>
    <t>gen</t>
  </si>
  <si>
    <t>comes</t>
  </si>
  <si>
    <t>48</t>
  </si>
  <si>
    <t>debt</t>
  </si>
  <si>
    <t>whitepaper</t>
  </si>
  <si>
    <t>accelerated</t>
  </si>
  <si>
    <t>interest</t>
  </si>
  <si>
    <t>led</t>
  </si>
  <si>
    <t>sparking</t>
  </si>
  <si>
    <t>adoption</t>
  </si>
  <si>
    <t>#impinv</t>
  </si>
  <si>
    <t>language</t>
  </si>
  <si>
    <t>confusing</t>
  </si>
  <si>
    <t>barrier</t>
  </si>
  <si>
    <t>entry</t>
  </si>
  <si>
    <t>bewildering</t>
  </si>
  <si>
    <t>intimidating</t>
  </si>
  <si>
    <t>complexity</t>
  </si>
  <si>
    <t>fun</t>
  </si>
  <si>
    <t>seamless</t>
  </si>
  <si>
    <t>friendly</t>
  </si>
  <si>
    <t>majority</t>
  </si>
  <si>
    <t>worlds</t>
  </si>
  <si>
    <t>population</t>
  </si>
  <si>
    <t>under</t>
  </si>
  <si>
    <t>impacting</t>
  </si>
  <si>
    <t>leaders</t>
  </si>
  <si>
    <t>single</t>
  </si>
  <si>
    <t>strategic</t>
  </si>
  <si>
    <t>priority</t>
  </si>
  <si>
    <t>21st</t>
  </si>
  <si>
    <t>century</t>
  </si>
  <si>
    <t>church</t>
  </si>
  <si>
    <t>mac</t>
  </si>
  <si>
    <t>pier</t>
  </si>
  <si>
    <t>taken</t>
  </si>
  <si>
    <t>disruptive</t>
  </si>
  <si>
    <t>gospel</t>
  </si>
  <si>
    <t>#movement</t>
  </si>
  <si>
    <t>#priority</t>
  </si>
  <si>
    <t>#nxtmove</t>
  </si>
  <si>
    <t>specific</t>
  </si>
  <si>
    <t>struggles</t>
  </si>
  <si>
    <t>student</t>
  </si>
  <si>
    <t>higher</t>
  </si>
  <si>
    <t>costs</t>
  </si>
  <si>
    <t>living</t>
  </si>
  <si>
    <t>pay</t>
  </si>
  <si>
    <t>gap</t>
  </si>
  <si>
    <t>different</t>
  </si>
  <si>
    <t>approach</t>
  </si>
  <si>
    <t>foot</t>
  </si>
  <si>
    <t>well</t>
  </si>
  <si>
    <t>written</t>
  </si>
  <si>
    <t>detailed</t>
  </si>
  <si>
    <t>covers</t>
  </si>
  <si>
    <t>gamut</t>
  </si>
  <si>
    <t>interactions</t>
  </si>
  <si>
    <t>innovations</t>
  </si>
  <si>
    <t>available</t>
  </si>
  <si>
    <t>habit</t>
  </si>
  <si>
    <t>productive</t>
  </si>
  <si>
    <t>key</t>
  </si>
  <si>
    <t>exciting</t>
  </si>
  <si>
    <t>ahead</t>
  </si>
  <si>
    <t>fintech</t>
  </si>
  <si>
    <t>cos</t>
  </si>
  <si>
    <t>#investments</t>
  </si>
  <si>
    <t>question</t>
  </si>
  <si>
    <t>difference</t>
  </si>
  <si>
    <t>between</t>
  </si>
  <si>
    <t>stockbroker</t>
  </si>
  <si>
    <t>answer</t>
  </si>
  <si>
    <t>deposit</t>
  </si>
  <si>
    <t>bmw</t>
  </si>
  <si>
    <t>#broker</t>
  </si>
  <si>
    <t>#stockbroker</t>
  </si>
  <si>
    <t>#market</t>
  </si>
  <si>
    <t>#trading</t>
  </si>
  <si>
    <t>#wealth</t>
  </si>
  <si>
    <t>making</t>
  </si>
  <si>
    <t>movement</t>
  </si>
  <si>
    <t>towards</t>
  </si>
  <si>
    <t>#sustainable</t>
  </si>
  <si>
    <t>driven</t>
  </si>
  <si>
    <t>both</t>
  </si>
  <si>
    <t>institutional</t>
  </si>
  <si>
    <t>head</t>
  </si>
  <si>
    <t>#esg</t>
  </si>
  <si>
    <t>patrick</t>
  </si>
  <si>
    <t>thomas</t>
  </si>
  <si>
    <t>explains</t>
  </si>
  <si>
    <t>#responsible</t>
  </si>
  <si>
    <t>stay</t>
  </si>
  <si>
    <t>fluctuations</t>
  </si>
  <si>
    <t>keeps</t>
  </si>
  <si>
    <t>equities</t>
  </si>
  <si>
    <t>points</t>
  </si>
  <si>
    <t>invested</t>
  </si>
  <si>
    <t>put</t>
  </si>
  <si>
    <t>rate</t>
  </si>
  <si>
    <t>live</t>
  </si>
  <si>
    <t>longer</t>
  </si>
  <si>
    <t>conscious</t>
  </si>
  <si>
    <t>lower</t>
  </si>
  <si>
    <t>nets</t>
  </si>
  <si>
    <t>previous</t>
  </si>
  <si>
    <t>year</t>
  </si>
  <si>
    <t>ceo</t>
  </si>
  <si>
    <t>15</t>
  </si>
  <si>
    <t>#dts19</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</si>
  <si>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</si>
  <si>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</si>
  <si>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</si>
  <si>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</si>
  <si>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</si>
  <si>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</si>
  <si>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</si>
  <si>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</si>
  <si>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</si>
  <si>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</si>
  <si>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</si>
  <si>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</si>
  <si>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</si>
  <si>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</si>
  <si>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</si>
  <si>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</si>
  <si>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</si>
  <si>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</si>
  <si>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</si>
  <si>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</si>
  <si>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</si>
  <si>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</si>
  <si>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</si>
  <si>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</si>
  <si>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</si>
  <si>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</si>
  <si>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</si>
  <si>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</si>
  <si>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</si>
  <si>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</si>
  <si>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</si>
  <si>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</si>
  <si>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Nov</t>
  </si>
  <si>
    <t>6-Nov</t>
  </si>
  <si>
    <t>8 AM</t>
  </si>
  <si>
    <t>Apr</t>
  </si>
  <si>
    <t>1-Apr</t>
  </si>
  <si>
    <t>2 PM</t>
  </si>
  <si>
    <t>2-Apr</t>
  </si>
  <si>
    <t>7 AM</t>
  </si>
  <si>
    <t>4-Apr</t>
  </si>
  <si>
    <t>3 PM</t>
  </si>
  <si>
    <t>8-Apr</t>
  </si>
  <si>
    <t>9-Apr</t>
  </si>
  <si>
    <t>6 PM</t>
  </si>
  <si>
    <t>11-Apr</t>
  </si>
  <si>
    <t>10 AM</t>
  </si>
  <si>
    <t>8 PM</t>
  </si>
  <si>
    <t>12-Apr</t>
  </si>
  <si>
    <t>5 AM</t>
  </si>
  <si>
    <t>6 AM</t>
  </si>
  <si>
    <t>9 AM</t>
  </si>
  <si>
    <t>12 PM</t>
  </si>
  <si>
    <t>4 PM</t>
  </si>
  <si>
    <t>9 PM</t>
  </si>
  <si>
    <t>10 PM</t>
  </si>
  <si>
    <t>11 PM</t>
  </si>
  <si>
    <t>13-Apr</t>
  </si>
  <si>
    <t>12 AM</t>
  </si>
  <si>
    <t>4 AM</t>
  </si>
  <si>
    <t>1 PM</t>
  </si>
  <si>
    <t>5 PM</t>
  </si>
  <si>
    <t>14-Apr</t>
  </si>
  <si>
    <t>7 PM</t>
  </si>
  <si>
    <t>15-Apr</t>
  </si>
  <si>
    <t>1 AM</t>
  </si>
  <si>
    <t>2 AM</t>
  </si>
  <si>
    <t>3 AM</t>
  </si>
  <si>
    <t>16-Apr</t>
  </si>
  <si>
    <t>11 AM</t>
  </si>
  <si>
    <t>17-Apr</t>
  </si>
  <si>
    <t>18-Apr</t>
  </si>
  <si>
    <t>19-Apr</t>
  </si>
  <si>
    <t>20-Apr</t>
  </si>
  <si>
    <t>Red</t>
  </si>
  <si>
    <t>Green</t>
  </si>
  <si>
    <t>131, 62, 0</t>
  </si>
  <si>
    <t>G1: millennials investing homes #millennials #investing buy starting group invest over</t>
  </si>
  <si>
    <t>G2: millennials professionals extra investing fish farming thecitizentz enable make tadbtz</t>
  </si>
  <si>
    <t>G3: erinklowry millennials highlight s better start early 'broke millennial takes</t>
  </si>
  <si>
    <t>G4: wine learn #millennials bemoan never taught personal finance massmutual's establishment</t>
  </si>
  <si>
    <t>G5: #millennials #investing funds full returns goodery harder find merrynsw #responsibility</t>
  </si>
  <si>
    <t>G6: fooled fake #investment advisors kayezad rakshabihani broach important topic first</t>
  </si>
  <si>
    <t>G7: dahlen</t>
  </si>
  <si>
    <t>G8: re interested learning more ahrvoapp ahrvodeex project make sure check</t>
  </si>
  <si>
    <t>G9: #realestate podcast crowdfundattny #crowdfunding out martelantoine real estate guide check</t>
  </si>
  <si>
    <t>G11: over 86 percent #millennials embracing #sustainableinvesting rapidly become focus fund</t>
  </si>
  <si>
    <t>G12: dubtechsummit eric_demuth horizonx stage talk investing millennials bitcoin barriers finance</t>
  </si>
  <si>
    <t>G13: impact investing investmentnews new whitepaper rise next wave wealth growth</t>
  </si>
  <si>
    <t>G14: erin lowry broke millennials still make money through investing long</t>
  </si>
  <si>
    <t>G15: spending investing habits millennials smoothsale #investing #millennials #spending #sales</t>
  </si>
  <si>
    <t>G16: market millennials courtneydoming fluctuations fear keeps investing equities points out</t>
  </si>
  <si>
    <t>G17: jill money newsletter college award letters investing millennials biggest threat</t>
  </si>
  <si>
    <t>G19: millennials investing more story think find out data show special</t>
  </si>
  <si>
    <t>G22: investing millennials seem avoiding methods parents used instead open using</t>
  </si>
  <si>
    <t>G23: one</t>
  </si>
  <si>
    <t>G24: today s business world 83 #millennials leave job one w</t>
  </si>
  <si>
    <t>G25: younger tech savvy individuals paving way cryptocurrency tying itself beautifully</t>
  </si>
  <si>
    <t>G27: investing language finance confusing creates barrier entry new investors bewildering</t>
  </si>
  <si>
    <t>G28: majority worlds population under 25 years age investing impacting millennial</t>
  </si>
  <si>
    <t>G29: investing more time real lives pulling aways social media ultimately</t>
  </si>
  <si>
    <t>G30: investing debleenar very well written detailed covers gamut financial interactions</t>
  </si>
  <si>
    <t>G33: movement towards more #sustainable investment opportunities 2019 driven both big</t>
  </si>
  <si>
    <t>G35: millennials investing faster rate parents going live much longer due</t>
  </si>
  <si>
    <t>Edge Weight▓1▓3▓0▓True▓Green▓Red▓▓Edge Weight▓1▓1▓0▓3▓10▓False▓Edge Weight▓1▓3▓0▓32▓6▓False▓▓0▓0▓0▓True▓Black▓Black▓▓Followers▓2▓847215▓0▓162▓1000▓False▓▓0▓0▓0▓0▓0▓False▓▓0▓0▓0▓0▓0▓False▓▓0▓0▓0▓0▓0▓False</t>
  </si>
  <si>
    <t>Subgraph</t>
  </si>
  <si>
    <t>GraphSource░TwitterSearch▓GraphTerm░Millennials and Investing▓ImportDescription░The graph represents a network of 164 Twitter users whose recent tweets contained "Millennials and Investing", or who were replied to or mentioned in those tweets, taken from a data set limited to a maximum of 18,000 tweets.  The network was obtained from Twitter on Sunday, 21 April 2019 at 16:00 UTC.
The tweets in the network were tweeted over the 8-day, 20-hour, 37-minute period from Thursday, 11 April 2019 at 20:23 UTC to Saturday, 20 April 2019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"mentions".▓ImportSuggestedTitle░Millennials and Investing Twitter NodeXL SNA Map and Report for Sunday, 21 April 2019 at 15:59 UTC▓ImportSuggestedFileNameNoExtension░2019-04-21 15-59-48 NodeXL Twitter Search Millennials and Investing▓GroupingDescription░The graph's vertices were grouped by cluster using the Clauset-Newman-Moore cluster algorithm.▓LayoutAlgorithm░The graph was laid out using the Harel-Koren Fast Multiscale layout algorithm.▓GraphDirectedness░The graph is directed.</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</si>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</sst>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267076"/>
        <c:axId val="60383349"/>
      </c:barChart>
      <c:catAx>
        <c:axId val="562670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383349"/>
        <c:crosses val="autoZero"/>
        <c:auto val="1"/>
        <c:lblOffset val="100"/>
        <c:noMultiLvlLbl val="0"/>
      </c:catAx>
      <c:valAx>
        <c:axId val="60383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67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Millennials and Investing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85"/>
                <c:pt idx="0">
                  <c:v>8 AM
6-Nov
Nov
2018</c:v>
                </c:pt>
                <c:pt idx="1">
                  <c:v>2 PM
1-Apr
Apr
2019</c:v>
                </c:pt>
                <c:pt idx="2">
                  <c:v>7 AM
2-Apr</c:v>
                </c:pt>
                <c:pt idx="3">
                  <c:v>3 PM
4-Apr</c:v>
                </c:pt>
                <c:pt idx="4">
                  <c:v>2 PM
8-Apr</c:v>
                </c:pt>
                <c:pt idx="5">
                  <c:v>6 PM
9-Apr</c:v>
                </c:pt>
                <c:pt idx="6">
                  <c:v>8 AM
11-Apr</c:v>
                </c:pt>
                <c:pt idx="7">
                  <c:v>10 AM</c:v>
                </c:pt>
                <c:pt idx="8">
                  <c:v>8 PM</c:v>
                </c:pt>
                <c:pt idx="9">
                  <c:v>5 AM
12-Apr</c:v>
                </c:pt>
                <c:pt idx="10">
                  <c:v>6 AM</c:v>
                </c:pt>
                <c:pt idx="11">
                  <c:v>9 AM</c:v>
                </c:pt>
                <c:pt idx="12">
                  <c:v>12 PM</c:v>
                </c:pt>
                <c:pt idx="13">
                  <c:v>2 PM</c:v>
                </c:pt>
                <c:pt idx="14">
                  <c:v>3 PM</c:v>
                </c:pt>
                <c:pt idx="15">
                  <c:v>4 PM</c:v>
                </c:pt>
                <c:pt idx="16">
                  <c:v>9 PM</c:v>
                </c:pt>
                <c:pt idx="17">
                  <c:v>10 PM</c:v>
                </c:pt>
                <c:pt idx="18">
                  <c:v>11 PM</c:v>
                </c:pt>
                <c:pt idx="19">
                  <c:v>12 AM
13-Apr</c:v>
                </c:pt>
                <c:pt idx="20">
                  <c:v>4 AM</c:v>
                </c:pt>
                <c:pt idx="21">
                  <c:v>5 AM</c:v>
                </c:pt>
                <c:pt idx="22">
                  <c:v>12 PM</c:v>
                </c:pt>
                <c:pt idx="23">
                  <c:v>1 PM</c:v>
                </c:pt>
                <c:pt idx="24">
                  <c:v>5 PM</c:v>
                </c:pt>
                <c:pt idx="25">
                  <c:v>6 PM</c:v>
                </c:pt>
                <c:pt idx="26">
                  <c:v>8 PM</c:v>
                </c:pt>
                <c:pt idx="27">
                  <c:v>7 AM
14-Apr</c:v>
                </c:pt>
                <c:pt idx="28">
                  <c:v>8 AM</c:v>
                </c:pt>
                <c:pt idx="29">
                  <c:v>12 PM</c:v>
                </c:pt>
                <c:pt idx="30">
                  <c:v>7 PM</c:v>
                </c:pt>
                <c:pt idx="31">
                  <c:v>12 AM
15-Apr</c:v>
                </c:pt>
                <c:pt idx="32">
                  <c:v>1 AM</c:v>
                </c:pt>
                <c:pt idx="33">
                  <c:v>2 AM</c:v>
                </c:pt>
                <c:pt idx="34">
                  <c:v>3 AM</c:v>
                </c:pt>
                <c:pt idx="35">
                  <c:v>12 PM</c:v>
                </c:pt>
                <c:pt idx="36">
                  <c:v>3 PM</c:v>
                </c:pt>
                <c:pt idx="37">
                  <c:v>4 PM</c:v>
                </c:pt>
                <c:pt idx="38">
                  <c:v>9 PM</c:v>
                </c:pt>
                <c:pt idx="39">
                  <c:v>1 AM
16-Apr</c:v>
                </c:pt>
                <c:pt idx="40">
                  <c:v>4 AM</c:v>
                </c:pt>
                <c:pt idx="41">
                  <c:v>11 AM</c:v>
                </c:pt>
                <c:pt idx="42">
                  <c:v>2 PM</c:v>
                </c:pt>
                <c:pt idx="43">
                  <c:v>3 PM</c:v>
                </c:pt>
                <c:pt idx="44">
                  <c:v>4 PM</c:v>
                </c:pt>
                <c:pt idx="45">
                  <c:v>7 PM</c:v>
                </c:pt>
                <c:pt idx="46">
                  <c:v>10 PM</c:v>
                </c:pt>
                <c:pt idx="47">
                  <c:v>11 PM</c:v>
                </c:pt>
                <c:pt idx="48">
                  <c:v>5 AM
17-Apr</c:v>
                </c:pt>
                <c:pt idx="49">
                  <c:v>10 AM</c:v>
                </c:pt>
                <c:pt idx="50">
                  <c:v>12 PM</c:v>
                </c:pt>
                <c:pt idx="51">
                  <c:v>1 PM</c:v>
                </c:pt>
                <c:pt idx="52">
                  <c:v>2 PM</c:v>
                </c:pt>
                <c:pt idx="53">
                  <c:v>3 PM</c:v>
                </c:pt>
                <c:pt idx="54">
                  <c:v>4 PM</c:v>
                </c:pt>
                <c:pt idx="55">
                  <c:v>5 PM</c:v>
                </c:pt>
                <c:pt idx="56">
                  <c:v>6 PM</c:v>
                </c:pt>
                <c:pt idx="57">
                  <c:v>11 PM</c:v>
                </c:pt>
                <c:pt idx="58">
                  <c:v>12 AM
18-Apr</c:v>
                </c:pt>
                <c:pt idx="59">
                  <c:v>2 AM</c:v>
                </c:pt>
                <c:pt idx="60">
                  <c:v>3 AM</c:v>
                </c:pt>
                <c:pt idx="61">
                  <c:v>10 AM</c:v>
                </c:pt>
                <c:pt idx="62">
                  <c:v>11 AM</c:v>
                </c:pt>
                <c:pt idx="63">
                  <c:v>1 PM</c:v>
                </c:pt>
                <c:pt idx="64">
                  <c:v>2 PM</c:v>
                </c:pt>
                <c:pt idx="65">
                  <c:v>3 PM</c:v>
                </c:pt>
                <c:pt idx="66">
                  <c:v>5 PM</c:v>
                </c:pt>
                <c:pt idx="67">
                  <c:v>6 PM</c:v>
                </c:pt>
                <c:pt idx="68">
                  <c:v>7 PM</c:v>
                </c:pt>
                <c:pt idx="69">
                  <c:v>8 PM</c:v>
                </c:pt>
                <c:pt idx="70">
                  <c:v>9 PM</c:v>
                </c:pt>
                <c:pt idx="71">
                  <c:v>11 PM</c:v>
                </c:pt>
                <c:pt idx="72">
                  <c:v>3 AM
19-Apr</c:v>
                </c:pt>
                <c:pt idx="73">
                  <c:v>8 AM</c:v>
                </c:pt>
                <c:pt idx="74">
                  <c:v>3 PM</c:v>
                </c:pt>
                <c:pt idx="75">
                  <c:v>4 PM</c:v>
                </c:pt>
                <c:pt idx="76">
                  <c:v>5 PM</c:v>
                </c:pt>
                <c:pt idx="77">
                  <c:v>7 PM</c:v>
                </c:pt>
                <c:pt idx="78">
                  <c:v>9 PM</c:v>
                </c:pt>
                <c:pt idx="79">
                  <c:v>10 PM</c:v>
                </c:pt>
                <c:pt idx="80">
                  <c:v>10 AM
20-Apr</c:v>
                </c:pt>
                <c:pt idx="81">
                  <c:v>1 PM</c:v>
                </c:pt>
                <c:pt idx="82">
                  <c:v>3 PM</c:v>
                </c:pt>
                <c:pt idx="83">
                  <c:v>4 PM</c:v>
                </c:pt>
                <c:pt idx="84">
                  <c:v>5 PM</c:v>
                </c:pt>
              </c:strCache>
            </c:strRef>
          </c:cat>
          <c:val>
            <c:numRef>
              <c:f>'Time Series'!$B$26:$B$131</c:f>
              <c:numCache>
                <c:formatCode>General</c:formatCode>
                <c:ptCount val="85"/>
                <c:pt idx="0">
                  <c:v>1</c:v>
                </c:pt>
                <c:pt idx="1">
                  <c:v>1</c:v>
                </c:pt>
                <c:pt idx="2">
                  <c:v>1</c:v>
                </c:pt>
                <c:pt idx="3">
                  <c:v>1</c:v>
                </c:pt>
                <c:pt idx="4">
                  <c:v>1</c:v>
                </c:pt>
                <c:pt idx="5">
                  <c:v>1</c:v>
                </c:pt>
                <c:pt idx="6">
                  <c:v>1</c:v>
                </c:pt>
                <c:pt idx="7">
                  <c:v>1</c:v>
                </c:pt>
                <c:pt idx="8">
                  <c:v>3</c:v>
                </c:pt>
                <c:pt idx="9">
                  <c:v>1</c:v>
                </c:pt>
                <c:pt idx="10">
                  <c:v>1</c:v>
                </c:pt>
                <c:pt idx="11">
                  <c:v>1</c:v>
                </c:pt>
                <c:pt idx="12">
                  <c:v>1</c:v>
                </c:pt>
                <c:pt idx="13">
                  <c:v>4</c:v>
                </c:pt>
                <c:pt idx="14">
                  <c:v>2</c:v>
                </c:pt>
                <c:pt idx="15">
                  <c:v>2</c:v>
                </c:pt>
                <c:pt idx="16">
                  <c:v>3</c:v>
                </c:pt>
                <c:pt idx="17">
                  <c:v>3</c:v>
                </c:pt>
                <c:pt idx="18">
                  <c:v>1</c:v>
                </c:pt>
                <c:pt idx="19">
                  <c:v>1</c:v>
                </c:pt>
                <c:pt idx="20">
                  <c:v>1</c:v>
                </c:pt>
                <c:pt idx="21">
                  <c:v>1</c:v>
                </c:pt>
                <c:pt idx="22">
                  <c:v>1</c:v>
                </c:pt>
                <c:pt idx="23">
                  <c:v>1</c:v>
                </c:pt>
                <c:pt idx="24">
                  <c:v>1</c:v>
                </c:pt>
                <c:pt idx="25">
                  <c:v>1</c:v>
                </c:pt>
                <c:pt idx="26">
                  <c:v>1</c:v>
                </c:pt>
                <c:pt idx="27">
                  <c:v>2</c:v>
                </c:pt>
                <c:pt idx="28">
                  <c:v>1</c:v>
                </c:pt>
                <c:pt idx="29">
                  <c:v>1</c:v>
                </c:pt>
                <c:pt idx="30">
                  <c:v>4</c:v>
                </c:pt>
                <c:pt idx="31">
                  <c:v>2</c:v>
                </c:pt>
                <c:pt idx="32">
                  <c:v>1</c:v>
                </c:pt>
                <c:pt idx="33">
                  <c:v>2</c:v>
                </c:pt>
                <c:pt idx="34">
                  <c:v>1</c:v>
                </c:pt>
                <c:pt idx="35">
                  <c:v>1</c:v>
                </c:pt>
                <c:pt idx="36">
                  <c:v>1</c:v>
                </c:pt>
                <c:pt idx="37">
                  <c:v>4</c:v>
                </c:pt>
                <c:pt idx="38">
                  <c:v>1</c:v>
                </c:pt>
                <c:pt idx="39">
                  <c:v>4</c:v>
                </c:pt>
                <c:pt idx="40">
                  <c:v>1</c:v>
                </c:pt>
                <c:pt idx="41">
                  <c:v>1</c:v>
                </c:pt>
                <c:pt idx="42">
                  <c:v>1</c:v>
                </c:pt>
                <c:pt idx="43">
                  <c:v>1</c:v>
                </c:pt>
                <c:pt idx="44">
                  <c:v>2</c:v>
                </c:pt>
                <c:pt idx="45">
                  <c:v>5</c:v>
                </c:pt>
                <c:pt idx="46">
                  <c:v>1</c:v>
                </c:pt>
                <c:pt idx="47">
                  <c:v>1</c:v>
                </c:pt>
                <c:pt idx="48">
                  <c:v>1</c:v>
                </c:pt>
                <c:pt idx="49">
                  <c:v>1</c:v>
                </c:pt>
                <c:pt idx="50">
                  <c:v>2</c:v>
                </c:pt>
                <c:pt idx="51">
                  <c:v>2</c:v>
                </c:pt>
                <c:pt idx="52">
                  <c:v>2</c:v>
                </c:pt>
                <c:pt idx="53">
                  <c:v>1</c:v>
                </c:pt>
                <c:pt idx="54">
                  <c:v>1</c:v>
                </c:pt>
                <c:pt idx="55">
                  <c:v>1</c:v>
                </c:pt>
                <c:pt idx="56">
                  <c:v>3</c:v>
                </c:pt>
                <c:pt idx="57">
                  <c:v>1</c:v>
                </c:pt>
                <c:pt idx="58">
                  <c:v>2</c:v>
                </c:pt>
                <c:pt idx="59">
                  <c:v>2</c:v>
                </c:pt>
                <c:pt idx="60">
                  <c:v>1</c:v>
                </c:pt>
                <c:pt idx="61">
                  <c:v>4</c:v>
                </c:pt>
                <c:pt idx="62">
                  <c:v>1</c:v>
                </c:pt>
                <c:pt idx="63">
                  <c:v>2</c:v>
                </c:pt>
                <c:pt idx="64">
                  <c:v>3</c:v>
                </c:pt>
                <c:pt idx="65">
                  <c:v>3</c:v>
                </c:pt>
                <c:pt idx="66">
                  <c:v>1</c:v>
                </c:pt>
                <c:pt idx="67">
                  <c:v>2</c:v>
                </c:pt>
                <c:pt idx="68">
                  <c:v>1</c:v>
                </c:pt>
                <c:pt idx="69">
                  <c:v>1</c:v>
                </c:pt>
                <c:pt idx="70">
                  <c:v>1</c:v>
                </c:pt>
                <c:pt idx="71">
                  <c:v>1</c:v>
                </c:pt>
                <c:pt idx="72">
                  <c:v>1</c:v>
                </c:pt>
                <c:pt idx="73">
                  <c:v>1</c:v>
                </c:pt>
                <c:pt idx="74">
                  <c:v>2</c:v>
                </c:pt>
                <c:pt idx="75">
                  <c:v>2</c:v>
                </c:pt>
                <c:pt idx="76">
                  <c:v>1</c:v>
                </c:pt>
                <c:pt idx="77">
                  <c:v>1</c:v>
                </c:pt>
                <c:pt idx="78">
                  <c:v>1</c:v>
                </c:pt>
                <c:pt idx="79">
                  <c:v>1</c:v>
                </c:pt>
                <c:pt idx="80">
                  <c:v>1</c:v>
                </c:pt>
                <c:pt idx="81">
                  <c:v>2</c:v>
                </c:pt>
                <c:pt idx="82">
                  <c:v>1</c:v>
                </c:pt>
                <c:pt idx="83">
                  <c:v>2</c:v>
                </c:pt>
                <c:pt idx="84">
                  <c:v>1</c:v>
                </c:pt>
              </c:numCache>
            </c:numRef>
          </c:val>
        </c:ser>
        <c:axId val="16619554"/>
        <c:axId val="14727611"/>
      </c:barChart>
      <c:catAx>
        <c:axId val="16619554"/>
        <c:scaling>
          <c:orientation val="minMax"/>
        </c:scaling>
        <c:axPos val="b"/>
        <c:delete val="0"/>
        <c:numFmt formatCode="General" sourceLinked="1"/>
        <c:majorTickMark val="out"/>
        <c:minorTickMark val="none"/>
        <c:tickLblPos val="nextTo"/>
        <c:crossAx val="14727611"/>
        <c:crosses val="autoZero"/>
        <c:auto val="1"/>
        <c:lblOffset val="100"/>
        <c:noMultiLvlLbl val="0"/>
      </c:catAx>
      <c:valAx>
        <c:axId val="14727611"/>
        <c:scaling>
          <c:orientation val="minMax"/>
        </c:scaling>
        <c:axPos val="l"/>
        <c:majorGridlines/>
        <c:delete val="0"/>
        <c:numFmt formatCode="General" sourceLinked="1"/>
        <c:majorTickMark val="out"/>
        <c:minorTickMark val="none"/>
        <c:tickLblPos val="nextTo"/>
        <c:crossAx val="166195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786034"/>
        <c:axId val="4238667"/>
      </c:barChart>
      <c:catAx>
        <c:axId val="467860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38667"/>
        <c:crosses val="autoZero"/>
        <c:auto val="1"/>
        <c:lblOffset val="100"/>
        <c:noMultiLvlLbl val="0"/>
      </c:catAx>
      <c:valAx>
        <c:axId val="4238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86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102672"/>
        <c:axId val="45246097"/>
      </c:barChart>
      <c:catAx>
        <c:axId val="551026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246097"/>
        <c:crosses val="autoZero"/>
        <c:auto val="1"/>
        <c:lblOffset val="100"/>
        <c:noMultiLvlLbl val="0"/>
      </c:catAx>
      <c:valAx>
        <c:axId val="45246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02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328350"/>
        <c:axId val="63288775"/>
      </c:barChart>
      <c:catAx>
        <c:axId val="513283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88775"/>
        <c:crosses val="autoZero"/>
        <c:auto val="1"/>
        <c:lblOffset val="100"/>
        <c:noMultiLvlLbl val="0"/>
      </c:catAx>
      <c:valAx>
        <c:axId val="63288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28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447708"/>
        <c:axId val="25493613"/>
      </c:barChart>
      <c:catAx>
        <c:axId val="174477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493613"/>
        <c:crosses val="autoZero"/>
        <c:auto val="1"/>
        <c:lblOffset val="100"/>
        <c:noMultiLvlLbl val="0"/>
      </c:catAx>
      <c:valAx>
        <c:axId val="2549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47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981514"/>
        <c:axId val="13453315"/>
      </c:barChart>
      <c:catAx>
        <c:axId val="629815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53315"/>
        <c:crosses val="autoZero"/>
        <c:auto val="1"/>
        <c:lblOffset val="100"/>
        <c:noMultiLvlLbl val="0"/>
      </c:catAx>
      <c:valAx>
        <c:axId val="13453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81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675368"/>
        <c:axId val="59017737"/>
      </c:barChart>
      <c:catAx>
        <c:axId val="406753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017737"/>
        <c:crosses val="autoZero"/>
        <c:auto val="1"/>
        <c:lblOffset val="100"/>
        <c:noMultiLvlLbl val="0"/>
      </c:catAx>
      <c:valAx>
        <c:axId val="59017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75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033078"/>
        <c:axId val="41885695"/>
      </c:barChart>
      <c:catAx>
        <c:axId val="290330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885695"/>
        <c:crosses val="autoZero"/>
        <c:auto val="1"/>
        <c:lblOffset val="100"/>
        <c:noMultiLvlLbl val="0"/>
      </c:catAx>
      <c:valAx>
        <c:axId val="41885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33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643124"/>
        <c:axId val="32251749"/>
      </c:barChart>
      <c:catAx>
        <c:axId val="7643124"/>
        <c:scaling>
          <c:orientation val="minMax"/>
        </c:scaling>
        <c:axPos val="b"/>
        <c:delete val="1"/>
        <c:majorTickMark val="out"/>
        <c:minorTickMark val="none"/>
        <c:tickLblPos val="none"/>
        <c:crossAx val="32251749"/>
        <c:crosses val="autoZero"/>
        <c:auto val="1"/>
        <c:lblOffset val="100"/>
        <c:noMultiLvlLbl val="0"/>
      </c:catAx>
      <c:valAx>
        <c:axId val="32251749"/>
        <c:scaling>
          <c:orientation val="minMax"/>
        </c:scaling>
        <c:axPos val="l"/>
        <c:delete val="1"/>
        <c:majorTickMark val="out"/>
        <c:minorTickMark val="none"/>
        <c:tickLblPos val="none"/>
        <c:crossAx val="76431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676275</xdr:colOff>
      <xdr:row>2</xdr:row>
      <xdr:rowOff>457200</xdr:rowOff>
    </xdr:to>
    <xdr:pic>
      <xdr:nvPicPr>
        <xdr:cNvPr id="3" name="Subgraph-bitpand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647700" cy="428625"/>
        </a:xfrm>
        <a:prstGeom prst="rect">
          <a:avLst/>
        </a:prstGeom>
        <a:ln>
          <a:noFill/>
        </a:ln>
      </xdr:spPr>
    </xdr:pic>
    <xdr:clientData/>
  </xdr:twoCellAnchor>
  <xdr:twoCellAnchor editAs="oneCell">
    <xdr:from>
      <xdr:col>1</xdr:col>
      <xdr:colOff>28575</xdr:colOff>
      <xdr:row>3</xdr:row>
      <xdr:rowOff>28575</xdr:rowOff>
    </xdr:from>
    <xdr:to>
      <xdr:col>1</xdr:col>
      <xdr:colOff>676275</xdr:colOff>
      <xdr:row>3</xdr:row>
      <xdr:rowOff>457200</xdr:rowOff>
    </xdr:to>
    <xdr:pic>
      <xdr:nvPicPr>
        <xdr:cNvPr id="5" name="Subgraph-dubtechsumm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76325"/>
          <a:ext cx="647700" cy="428625"/>
        </a:xfrm>
        <a:prstGeom prst="rect">
          <a:avLst/>
        </a:prstGeom>
        <a:ln>
          <a:noFill/>
        </a:ln>
      </xdr:spPr>
    </xdr:pic>
    <xdr:clientData/>
  </xdr:twoCellAnchor>
  <xdr:twoCellAnchor editAs="oneCell">
    <xdr:from>
      <xdr:col>1</xdr:col>
      <xdr:colOff>28575</xdr:colOff>
      <xdr:row>4</xdr:row>
      <xdr:rowOff>28575</xdr:rowOff>
    </xdr:from>
    <xdr:to>
      <xdr:col>1</xdr:col>
      <xdr:colOff>676275</xdr:colOff>
      <xdr:row>4</xdr:row>
      <xdr:rowOff>457200</xdr:rowOff>
    </xdr:to>
    <xdr:pic>
      <xdr:nvPicPr>
        <xdr:cNvPr id="7" name="Subgraph-eric_demut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52575"/>
          <a:ext cx="647700" cy="428625"/>
        </a:xfrm>
        <a:prstGeom prst="rect">
          <a:avLst/>
        </a:prstGeom>
        <a:ln>
          <a:noFill/>
        </a:ln>
      </xdr:spPr>
    </xdr:pic>
    <xdr:clientData/>
  </xdr:twoCellAnchor>
  <xdr:twoCellAnchor editAs="oneCell">
    <xdr:from>
      <xdr:col>1</xdr:col>
      <xdr:colOff>28575</xdr:colOff>
      <xdr:row>5</xdr:row>
      <xdr:rowOff>28575</xdr:rowOff>
    </xdr:from>
    <xdr:to>
      <xdr:col>1</xdr:col>
      <xdr:colOff>676275</xdr:colOff>
      <xdr:row>5</xdr:row>
      <xdr:rowOff>457200</xdr:rowOff>
    </xdr:to>
    <xdr:pic>
      <xdr:nvPicPr>
        <xdr:cNvPr id="9" name="Subgraph-mauerkind6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28825"/>
          <a:ext cx="647700" cy="428625"/>
        </a:xfrm>
        <a:prstGeom prst="rect">
          <a:avLst/>
        </a:prstGeom>
        <a:ln>
          <a:noFill/>
        </a:ln>
      </xdr:spPr>
    </xdr:pic>
    <xdr:clientData/>
  </xdr:twoCellAnchor>
  <xdr:twoCellAnchor editAs="oneCell">
    <xdr:from>
      <xdr:col>1</xdr:col>
      <xdr:colOff>28575</xdr:colOff>
      <xdr:row>6</xdr:row>
      <xdr:rowOff>28575</xdr:rowOff>
    </xdr:from>
    <xdr:to>
      <xdr:col>1</xdr:col>
      <xdr:colOff>676275</xdr:colOff>
      <xdr:row>6</xdr:row>
      <xdr:rowOff>457200</xdr:rowOff>
    </xdr:to>
    <xdr:pic>
      <xdr:nvPicPr>
        <xdr:cNvPr id="11" name="Subgraph-kross8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05075"/>
          <a:ext cx="647700" cy="428625"/>
        </a:xfrm>
        <a:prstGeom prst="rect">
          <a:avLst/>
        </a:prstGeom>
        <a:ln>
          <a:noFill/>
        </a:ln>
      </xdr:spPr>
    </xdr:pic>
    <xdr:clientData/>
  </xdr:twoCellAnchor>
  <xdr:twoCellAnchor editAs="oneCell">
    <xdr:from>
      <xdr:col>1</xdr:col>
      <xdr:colOff>28575</xdr:colOff>
      <xdr:row>7</xdr:row>
      <xdr:rowOff>28575</xdr:rowOff>
    </xdr:from>
    <xdr:to>
      <xdr:col>1</xdr:col>
      <xdr:colOff>676275</xdr:colOff>
      <xdr:row>7</xdr:row>
      <xdr:rowOff>457200</xdr:rowOff>
    </xdr:to>
    <xdr:pic>
      <xdr:nvPicPr>
        <xdr:cNvPr id="13" name="Subgraph-mattseker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81325"/>
          <a:ext cx="647700" cy="428625"/>
        </a:xfrm>
        <a:prstGeom prst="rect">
          <a:avLst/>
        </a:prstGeom>
        <a:ln>
          <a:noFill/>
        </a:ln>
      </xdr:spPr>
    </xdr:pic>
    <xdr:clientData/>
  </xdr:twoCellAnchor>
  <xdr:twoCellAnchor editAs="oneCell">
    <xdr:from>
      <xdr:col>1</xdr:col>
      <xdr:colOff>28575</xdr:colOff>
      <xdr:row>8</xdr:row>
      <xdr:rowOff>28575</xdr:rowOff>
    </xdr:from>
    <xdr:to>
      <xdr:col>1</xdr:col>
      <xdr:colOff>676275</xdr:colOff>
      <xdr:row>8</xdr:row>
      <xdr:rowOff>457200</xdr:rowOff>
    </xdr:to>
    <xdr:pic>
      <xdr:nvPicPr>
        <xdr:cNvPr id="15" name="Subgraph-eaglefanvancit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457575"/>
          <a:ext cx="647700" cy="428625"/>
        </a:xfrm>
        <a:prstGeom prst="rect">
          <a:avLst/>
        </a:prstGeom>
        <a:ln>
          <a:noFill/>
        </a:ln>
      </xdr:spPr>
    </xdr:pic>
    <xdr:clientData/>
  </xdr:twoCellAnchor>
  <xdr:twoCellAnchor editAs="oneCell">
    <xdr:from>
      <xdr:col>1</xdr:col>
      <xdr:colOff>28575</xdr:colOff>
      <xdr:row>9</xdr:row>
      <xdr:rowOff>28575</xdr:rowOff>
    </xdr:from>
    <xdr:to>
      <xdr:col>1</xdr:col>
      <xdr:colOff>676275</xdr:colOff>
      <xdr:row>9</xdr:row>
      <xdr:rowOff>457200</xdr:rowOff>
    </xdr:to>
    <xdr:pic>
      <xdr:nvPicPr>
        <xdr:cNvPr id="17" name="Subgraph-blazerbul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933825"/>
          <a:ext cx="647700" cy="428625"/>
        </a:xfrm>
        <a:prstGeom prst="rect">
          <a:avLst/>
        </a:prstGeom>
        <a:ln>
          <a:noFill/>
        </a:ln>
      </xdr:spPr>
    </xdr:pic>
    <xdr:clientData/>
  </xdr:twoCellAnchor>
  <xdr:twoCellAnchor editAs="oneCell">
    <xdr:from>
      <xdr:col>1</xdr:col>
      <xdr:colOff>28575</xdr:colOff>
      <xdr:row>10</xdr:row>
      <xdr:rowOff>28575</xdr:rowOff>
    </xdr:from>
    <xdr:to>
      <xdr:col>1</xdr:col>
      <xdr:colOff>676275</xdr:colOff>
      <xdr:row>10</xdr:row>
      <xdr:rowOff>457200</xdr:rowOff>
    </xdr:to>
    <xdr:pic>
      <xdr:nvPicPr>
        <xdr:cNvPr id="19" name="Subgraph-mstad10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410075"/>
          <a:ext cx="647700" cy="428625"/>
        </a:xfrm>
        <a:prstGeom prst="rect">
          <a:avLst/>
        </a:prstGeom>
        <a:ln>
          <a:noFill/>
        </a:ln>
      </xdr:spPr>
    </xdr:pic>
    <xdr:clientData/>
  </xdr:twoCellAnchor>
  <xdr:twoCellAnchor editAs="oneCell">
    <xdr:from>
      <xdr:col>1</xdr:col>
      <xdr:colOff>28575</xdr:colOff>
      <xdr:row>11</xdr:row>
      <xdr:rowOff>28575</xdr:rowOff>
    </xdr:from>
    <xdr:to>
      <xdr:col>1</xdr:col>
      <xdr:colOff>676275</xdr:colOff>
      <xdr:row>11</xdr:row>
      <xdr:rowOff>457200</xdr:rowOff>
    </xdr:to>
    <xdr:pic>
      <xdr:nvPicPr>
        <xdr:cNvPr id="21" name="Subgraph-blakepricets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86325"/>
          <a:ext cx="647700" cy="428625"/>
        </a:xfrm>
        <a:prstGeom prst="rect">
          <a:avLst/>
        </a:prstGeom>
        <a:ln>
          <a:noFill/>
        </a:ln>
      </xdr:spPr>
    </xdr:pic>
    <xdr:clientData/>
  </xdr:twoCellAnchor>
  <xdr:twoCellAnchor editAs="oneCell">
    <xdr:from>
      <xdr:col>1</xdr:col>
      <xdr:colOff>28575</xdr:colOff>
      <xdr:row>12</xdr:row>
      <xdr:rowOff>28575</xdr:rowOff>
    </xdr:from>
    <xdr:to>
      <xdr:col>1</xdr:col>
      <xdr:colOff>676275</xdr:colOff>
      <xdr:row>12</xdr:row>
      <xdr:rowOff>457200</xdr:rowOff>
    </xdr:to>
    <xdr:pic>
      <xdr:nvPicPr>
        <xdr:cNvPr id="23" name="Subgraph-ighodaro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62575"/>
          <a:ext cx="647700" cy="428625"/>
        </a:xfrm>
        <a:prstGeom prst="rect">
          <a:avLst/>
        </a:prstGeom>
        <a:ln>
          <a:noFill/>
        </a:ln>
      </xdr:spPr>
    </xdr:pic>
    <xdr:clientData/>
  </xdr:twoCellAnchor>
  <xdr:twoCellAnchor editAs="oneCell">
    <xdr:from>
      <xdr:col>1</xdr:col>
      <xdr:colOff>28575</xdr:colOff>
      <xdr:row>13</xdr:row>
      <xdr:rowOff>28575</xdr:rowOff>
    </xdr:from>
    <xdr:to>
      <xdr:col>1</xdr:col>
      <xdr:colOff>676275</xdr:colOff>
      <xdr:row>13</xdr:row>
      <xdr:rowOff>457200</xdr:rowOff>
    </xdr:to>
    <xdr:pic>
      <xdr:nvPicPr>
        <xdr:cNvPr id="25" name="Subgraph-patentniger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647700" cy="428625"/>
        </a:xfrm>
        <a:prstGeom prst="rect">
          <a:avLst/>
        </a:prstGeom>
        <a:ln>
          <a:noFill/>
        </a:ln>
      </xdr:spPr>
    </xdr:pic>
    <xdr:clientData/>
  </xdr:twoCellAnchor>
  <xdr:twoCellAnchor editAs="oneCell">
    <xdr:from>
      <xdr:col>1</xdr:col>
      <xdr:colOff>28575</xdr:colOff>
      <xdr:row>14</xdr:row>
      <xdr:rowOff>28575</xdr:rowOff>
    </xdr:from>
    <xdr:to>
      <xdr:col>1</xdr:col>
      <xdr:colOff>676275</xdr:colOff>
      <xdr:row>14</xdr:row>
      <xdr:rowOff>457200</xdr:rowOff>
    </xdr:to>
    <xdr:pic>
      <xdr:nvPicPr>
        <xdr:cNvPr id="27" name="Subgraph-weefin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15075"/>
          <a:ext cx="647700" cy="428625"/>
        </a:xfrm>
        <a:prstGeom prst="rect">
          <a:avLst/>
        </a:prstGeom>
        <a:ln>
          <a:noFill/>
        </a:ln>
      </xdr:spPr>
    </xdr:pic>
    <xdr:clientData/>
  </xdr:twoCellAnchor>
  <xdr:twoCellAnchor editAs="oneCell">
    <xdr:from>
      <xdr:col>1</xdr:col>
      <xdr:colOff>28575</xdr:colOff>
      <xdr:row>15</xdr:row>
      <xdr:rowOff>28575</xdr:rowOff>
    </xdr:from>
    <xdr:to>
      <xdr:col>1</xdr:col>
      <xdr:colOff>676275</xdr:colOff>
      <xdr:row>15</xdr:row>
      <xdr:rowOff>457200</xdr:rowOff>
    </xdr:to>
    <xdr:pic>
      <xdr:nvPicPr>
        <xdr:cNvPr id="29" name="Subgraph-amitkbour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791325"/>
          <a:ext cx="647700" cy="428625"/>
        </a:xfrm>
        <a:prstGeom prst="rect">
          <a:avLst/>
        </a:prstGeom>
        <a:ln>
          <a:noFill/>
        </a:ln>
      </xdr:spPr>
    </xdr:pic>
    <xdr:clientData/>
  </xdr:twoCellAnchor>
  <xdr:twoCellAnchor editAs="oneCell">
    <xdr:from>
      <xdr:col>1</xdr:col>
      <xdr:colOff>28575</xdr:colOff>
      <xdr:row>16</xdr:row>
      <xdr:rowOff>28575</xdr:rowOff>
    </xdr:from>
    <xdr:to>
      <xdr:col>1</xdr:col>
      <xdr:colOff>676275</xdr:colOff>
      <xdr:row>16</xdr:row>
      <xdr:rowOff>457200</xdr:rowOff>
    </xdr:to>
    <xdr:pic>
      <xdr:nvPicPr>
        <xdr:cNvPr id="31" name="Subgraph-frenkel_toppin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267575"/>
          <a:ext cx="647700" cy="428625"/>
        </a:xfrm>
        <a:prstGeom prst="rect">
          <a:avLst/>
        </a:prstGeom>
        <a:ln>
          <a:noFill/>
        </a:ln>
      </xdr:spPr>
    </xdr:pic>
    <xdr:clientData/>
  </xdr:twoCellAnchor>
  <xdr:twoCellAnchor editAs="oneCell">
    <xdr:from>
      <xdr:col>1</xdr:col>
      <xdr:colOff>28575</xdr:colOff>
      <xdr:row>17</xdr:row>
      <xdr:rowOff>28575</xdr:rowOff>
    </xdr:from>
    <xdr:to>
      <xdr:col>1</xdr:col>
      <xdr:colOff>676275</xdr:colOff>
      <xdr:row>17</xdr:row>
      <xdr:rowOff>457200</xdr:rowOff>
    </xdr:to>
    <xdr:pic>
      <xdr:nvPicPr>
        <xdr:cNvPr id="33" name="Subgraph-dpierrebrav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743825"/>
          <a:ext cx="647700" cy="428625"/>
        </a:xfrm>
        <a:prstGeom prst="rect">
          <a:avLst/>
        </a:prstGeom>
        <a:ln>
          <a:noFill/>
        </a:ln>
      </xdr:spPr>
    </xdr:pic>
    <xdr:clientData/>
  </xdr:twoCellAnchor>
  <xdr:twoCellAnchor editAs="oneCell">
    <xdr:from>
      <xdr:col>1</xdr:col>
      <xdr:colOff>28575</xdr:colOff>
      <xdr:row>18</xdr:row>
      <xdr:rowOff>28575</xdr:rowOff>
    </xdr:from>
    <xdr:to>
      <xdr:col>1</xdr:col>
      <xdr:colOff>676275</xdr:colOff>
      <xdr:row>18</xdr:row>
      <xdr:rowOff>457200</xdr:rowOff>
    </xdr:to>
    <xdr:pic>
      <xdr:nvPicPr>
        <xdr:cNvPr id="35" name="Subgraph-stephkbarne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220075"/>
          <a:ext cx="647700" cy="428625"/>
        </a:xfrm>
        <a:prstGeom prst="rect">
          <a:avLst/>
        </a:prstGeom>
        <a:ln>
          <a:noFill/>
        </a:ln>
      </xdr:spPr>
    </xdr:pic>
    <xdr:clientData/>
  </xdr:twoCellAnchor>
  <xdr:twoCellAnchor editAs="oneCell">
    <xdr:from>
      <xdr:col>1</xdr:col>
      <xdr:colOff>28575</xdr:colOff>
      <xdr:row>19</xdr:row>
      <xdr:rowOff>28575</xdr:rowOff>
    </xdr:from>
    <xdr:to>
      <xdr:col>1</xdr:col>
      <xdr:colOff>676275</xdr:colOff>
      <xdr:row>19</xdr:row>
      <xdr:rowOff>457200</xdr:rowOff>
    </xdr:to>
    <xdr:pic>
      <xdr:nvPicPr>
        <xdr:cNvPr id="37" name="Subgraph-chessabon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696325"/>
          <a:ext cx="647700" cy="428625"/>
        </a:xfrm>
        <a:prstGeom prst="rect">
          <a:avLst/>
        </a:prstGeom>
        <a:ln>
          <a:noFill/>
        </a:ln>
      </xdr:spPr>
    </xdr:pic>
    <xdr:clientData/>
  </xdr:twoCellAnchor>
  <xdr:twoCellAnchor editAs="oneCell">
    <xdr:from>
      <xdr:col>1</xdr:col>
      <xdr:colOff>28575</xdr:colOff>
      <xdr:row>20</xdr:row>
      <xdr:rowOff>28575</xdr:rowOff>
    </xdr:from>
    <xdr:to>
      <xdr:col>1</xdr:col>
      <xdr:colOff>676275</xdr:colOff>
      <xdr:row>20</xdr:row>
      <xdr:rowOff>457200</xdr:rowOff>
    </xdr:to>
    <xdr:pic>
      <xdr:nvPicPr>
        <xdr:cNvPr id="39" name="Subgraph-almasi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172575"/>
          <a:ext cx="647700" cy="428625"/>
        </a:xfrm>
        <a:prstGeom prst="rect">
          <a:avLst/>
        </a:prstGeom>
        <a:ln>
          <a:noFill/>
        </a:ln>
      </xdr:spPr>
    </xdr:pic>
    <xdr:clientData/>
  </xdr:twoCellAnchor>
  <xdr:twoCellAnchor editAs="oneCell">
    <xdr:from>
      <xdr:col>1</xdr:col>
      <xdr:colOff>28575</xdr:colOff>
      <xdr:row>21</xdr:row>
      <xdr:rowOff>28575</xdr:rowOff>
    </xdr:from>
    <xdr:to>
      <xdr:col>1</xdr:col>
      <xdr:colOff>676275</xdr:colOff>
      <xdr:row>21</xdr:row>
      <xdr:rowOff>457200</xdr:rowOff>
    </xdr:to>
    <xdr:pic>
      <xdr:nvPicPr>
        <xdr:cNvPr id="41" name="Subgraph-paynecmwealt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9648825"/>
          <a:ext cx="647700" cy="428625"/>
        </a:xfrm>
        <a:prstGeom prst="rect">
          <a:avLst/>
        </a:prstGeom>
        <a:ln>
          <a:noFill/>
        </a:ln>
      </xdr:spPr>
    </xdr:pic>
    <xdr:clientData/>
  </xdr:twoCellAnchor>
  <xdr:twoCellAnchor editAs="oneCell">
    <xdr:from>
      <xdr:col>1</xdr:col>
      <xdr:colOff>28575</xdr:colOff>
      <xdr:row>22</xdr:row>
      <xdr:rowOff>28575</xdr:rowOff>
    </xdr:from>
    <xdr:to>
      <xdr:col>1</xdr:col>
      <xdr:colOff>676275</xdr:colOff>
      <xdr:row>22</xdr:row>
      <xdr:rowOff>457200</xdr:rowOff>
    </xdr:to>
    <xdr:pic>
      <xdr:nvPicPr>
        <xdr:cNvPr id="43" name="Subgraph-courtneydomi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125075"/>
          <a:ext cx="647700" cy="428625"/>
        </a:xfrm>
        <a:prstGeom prst="rect">
          <a:avLst/>
        </a:prstGeom>
        <a:ln>
          <a:noFill/>
        </a:ln>
      </xdr:spPr>
    </xdr:pic>
    <xdr:clientData/>
  </xdr:twoCellAnchor>
  <xdr:twoCellAnchor editAs="oneCell">
    <xdr:from>
      <xdr:col>1</xdr:col>
      <xdr:colOff>28575</xdr:colOff>
      <xdr:row>23</xdr:row>
      <xdr:rowOff>28575</xdr:rowOff>
    </xdr:from>
    <xdr:to>
      <xdr:col>1</xdr:col>
      <xdr:colOff>676275</xdr:colOff>
      <xdr:row>23</xdr:row>
      <xdr:rowOff>457200</xdr:rowOff>
    </xdr:to>
    <xdr:pic>
      <xdr:nvPicPr>
        <xdr:cNvPr id="45" name="Subgraph-thepoliticook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601325"/>
          <a:ext cx="647700" cy="428625"/>
        </a:xfrm>
        <a:prstGeom prst="rect">
          <a:avLst/>
        </a:prstGeom>
        <a:ln>
          <a:noFill/>
        </a:ln>
      </xdr:spPr>
    </xdr:pic>
    <xdr:clientData/>
  </xdr:twoCellAnchor>
  <xdr:twoCellAnchor editAs="oneCell">
    <xdr:from>
      <xdr:col>1</xdr:col>
      <xdr:colOff>28575</xdr:colOff>
      <xdr:row>24</xdr:row>
      <xdr:rowOff>28575</xdr:rowOff>
    </xdr:from>
    <xdr:to>
      <xdr:col>1</xdr:col>
      <xdr:colOff>676275</xdr:colOff>
      <xdr:row>24</xdr:row>
      <xdr:rowOff>457200</xdr:rowOff>
    </xdr:to>
    <xdr:pic>
      <xdr:nvPicPr>
        <xdr:cNvPr id="47" name="Subgraph-cgwm_u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647700" cy="428625"/>
        </a:xfrm>
        <a:prstGeom prst="rect">
          <a:avLst/>
        </a:prstGeom>
        <a:ln>
          <a:noFill/>
        </a:ln>
      </xdr:spPr>
    </xdr:pic>
    <xdr:clientData/>
  </xdr:twoCellAnchor>
  <xdr:twoCellAnchor editAs="oneCell">
    <xdr:from>
      <xdr:col>1</xdr:col>
      <xdr:colOff>28575</xdr:colOff>
      <xdr:row>25</xdr:row>
      <xdr:rowOff>28575</xdr:rowOff>
    </xdr:from>
    <xdr:to>
      <xdr:col>1</xdr:col>
      <xdr:colOff>676275</xdr:colOff>
      <xdr:row>25</xdr:row>
      <xdr:rowOff>457200</xdr:rowOff>
    </xdr:to>
    <xdr:pic>
      <xdr:nvPicPr>
        <xdr:cNvPr id="49" name="Subgraph-adriansysne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553825"/>
          <a:ext cx="647700" cy="428625"/>
        </a:xfrm>
        <a:prstGeom prst="rect">
          <a:avLst/>
        </a:prstGeom>
        <a:ln>
          <a:noFill/>
        </a:ln>
      </xdr:spPr>
    </xdr:pic>
    <xdr:clientData/>
  </xdr:twoCellAnchor>
  <xdr:twoCellAnchor editAs="oneCell">
    <xdr:from>
      <xdr:col>1</xdr:col>
      <xdr:colOff>28575</xdr:colOff>
      <xdr:row>26</xdr:row>
      <xdr:rowOff>28575</xdr:rowOff>
    </xdr:from>
    <xdr:to>
      <xdr:col>1</xdr:col>
      <xdr:colOff>676275</xdr:colOff>
      <xdr:row>26</xdr:row>
      <xdr:rowOff>457200</xdr:rowOff>
    </xdr:to>
    <xdr:pic>
      <xdr:nvPicPr>
        <xdr:cNvPr id="51" name="Subgraph-thebuffalonew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030075"/>
          <a:ext cx="647700" cy="428625"/>
        </a:xfrm>
        <a:prstGeom prst="rect">
          <a:avLst/>
        </a:prstGeom>
        <a:ln>
          <a:noFill/>
        </a:ln>
      </xdr:spPr>
    </xdr:pic>
    <xdr:clientData/>
  </xdr:twoCellAnchor>
  <xdr:twoCellAnchor editAs="oneCell">
    <xdr:from>
      <xdr:col>1</xdr:col>
      <xdr:colOff>28575</xdr:colOff>
      <xdr:row>27</xdr:row>
      <xdr:rowOff>28575</xdr:rowOff>
    </xdr:from>
    <xdr:to>
      <xdr:col>1</xdr:col>
      <xdr:colOff>676275</xdr:colOff>
      <xdr:row>27</xdr:row>
      <xdr:rowOff>457200</xdr:rowOff>
    </xdr:to>
    <xdr:pic>
      <xdr:nvPicPr>
        <xdr:cNvPr id="53" name="Subgraph-gustobuffal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506325"/>
          <a:ext cx="647700" cy="428625"/>
        </a:xfrm>
        <a:prstGeom prst="rect">
          <a:avLst/>
        </a:prstGeom>
        <a:ln>
          <a:noFill/>
        </a:ln>
      </xdr:spPr>
    </xdr:pic>
    <xdr:clientData/>
  </xdr:twoCellAnchor>
  <xdr:twoCellAnchor editAs="oneCell">
    <xdr:from>
      <xdr:col>1</xdr:col>
      <xdr:colOff>28575</xdr:colOff>
      <xdr:row>28</xdr:row>
      <xdr:rowOff>28575</xdr:rowOff>
    </xdr:from>
    <xdr:to>
      <xdr:col>1</xdr:col>
      <xdr:colOff>676275</xdr:colOff>
      <xdr:row>28</xdr:row>
      <xdr:rowOff>457200</xdr:rowOff>
    </xdr:to>
    <xdr:pic>
      <xdr:nvPicPr>
        <xdr:cNvPr id="55" name="Subgraph-massmutua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982575"/>
          <a:ext cx="647700" cy="428625"/>
        </a:xfrm>
        <a:prstGeom prst="rect">
          <a:avLst/>
        </a:prstGeom>
        <a:ln>
          <a:noFill/>
        </a:ln>
      </xdr:spPr>
    </xdr:pic>
    <xdr:clientData/>
  </xdr:twoCellAnchor>
  <xdr:twoCellAnchor editAs="oneCell">
    <xdr:from>
      <xdr:col>1</xdr:col>
      <xdr:colOff>28575</xdr:colOff>
      <xdr:row>29</xdr:row>
      <xdr:rowOff>28575</xdr:rowOff>
    </xdr:from>
    <xdr:to>
      <xdr:col>1</xdr:col>
      <xdr:colOff>676275</xdr:colOff>
      <xdr:row>29</xdr:row>
      <xdr:rowOff>457200</xdr:rowOff>
    </xdr:to>
    <xdr:pic>
      <xdr:nvPicPr>
        <xdr:cNvPr id="57" name="Subgraph-xoanna69x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458825"/>
          <a:ext cx="647700" cy="428625"/>
        </a:xfrm>
        <a:prstGeom prst="rect">
          <a:avLst/>
        </a:prstGeom>
        <a:ln>
          <a:noFill/>
        </a:ln>
      </xdr:spPr>
    </xdr:pic>
    <xdr:clientData/>
  </xdr:twoCellAnchor>
  <xdr:twoCellAnchor editAs="oneCell">
    <xdr:from>
      <xdr:col>1</xdr:col>
      <xdr:colOff>28575</xdr:colOff>
      <xdr:row>30</xdr:row>
      <xdr:rowOff>28575</xdr:rowOff>
    </xdr:from>
    <xdr:to>
      <xdr:col>1</xdr:col>
      <xdr:colOff>676275</xdr:colOff>
      <xdr:row>30</xdr:row>
      <xdr:rowOff>457200</xdr:rowOff>
    </xdr:to>
    <xdr:pic>
      <xdr:nvPicPr>
        <xdr:cNvPr id="59" name="Subgraph-mralarconphot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3935075"/>
          <a:ext cx="647700" cy="428625"/>
        </a:xfrm>
        <a:prstGeom prst="rect">
          <a:avLst/>
        </a:prstGeom>
        <a:ln>
          <a:noFill/>
        </a:ln>
      </xdr:spPr>
    </xdr:pic>
    <xdr:clientData/>
  </xdr:twoCellAnchor>
  <xdr:twoCellAnchor editAs="oneCell">
    <xdr:from>
      <xdr:col>1</xdr:col>
      <xdr:colOff>28575</xdr:colOff>
      <xdr:row>31</xdr:row>
      <xdr:rowOff>28575</xdr:rowOff>
    </xdr:from>
    <xdr:to>
      <xdr:col>1</xdr:col>
      <xdr:colOff>676275</xdr:colOff>
      <xdr:row>31</xdr:row>
      <xdr:rowOff>457200</xdr:rowOff>
    </xdr:to>
    <xdr:pic>
      <xdr:nvPicPr>
        <xdr:cNvPr id="61" name="Subgraph-creativeliv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411325"/>
          <a:ext cx="647700" cy="428625"/>
        </a:xfrm>
        <a:prstGeom prst="rect">
          <a:avLst/>
        </a:prstGeom>
        <a:ln>
          <a:noFill/>
        </a:ln>
      </xdr:spPr>
    </xdr:pic>
    <xdr:clientData/>
  </xdr:twoCellAnchor>
  <xdr:twoCellAnchor editAs="oneCell">
    <xdr:from>
      <xdr:col>1</xdr:col>
      <xdr:colOff>28575</xdr:colOff>
      <xdr:row>32</xdr:row>
      <xdr:rowOff>28575</xdr:rowOff>
    </xdr:from>
    <xdr:to>
      <xdr:col>1</xdr:col>
      <xdr:colOff>676275</xdr:colOff>
      <xdr:row>32</xdr:row>
      <xdr:rowOff>457200</xdr:rowOff>
    </xdr:to>
    <xdr:pic>
      <xdr:nvPicPr>
        <xdr:cNvPr id="63" name="Subgraph-tfdie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887575"/>
          <a:ext cx="647700" cy="428625"/>
        </a:xfrm>
        <a:prstGeom prst="rect">
          <a:avLst/>
        </a:prstGeom>
        <a:ln>
          <a:noFill/>
        </a:ln>
      </xdr:spPr>
    </xdr:pic>
    <xdr:clientData/>
  </xdr:twoCellAnchor>
  <xdr:twoCellAnchor editAs="oneCell">
    <xdr:from>
      <xdr:col>1</xdr:col>
      <xdr:colOff>28575</xdr:colOff>
      <xdr:row>33</xdr:row>
      <xdr:rowOff>28575</xdr:rowOff>
    </xdr:from>
    <xdr:to>
      <xdr:col>1</xdr:col>
      <xdr:colOff>676275</xdr:colOff>
      <xdr:row>33</xdr:row>
      <xdr:rowOff>457200</xdr:rowOff>
    </xdr:to>
    <xdr:pic>
      <xdr:nvPicPr>
        <xdr:cNvPr id="65" name="Subgraph-chelsea_faga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363825"/>
          <a:ext cx="647700" cy="428625"/>
        </a:xfrm>
        <a:prstGeom prst="rect">
          <a:avLst/>
        </a:prstGeom>
        <a:ln>
          <a:noFill/>
        </a:ln>
      </xdr:spPr>
    </xdr:pic>
    <xdr:clientData/>
  </xdr:twoCellAnchor>
  <xdr:twoCellAnchor editAs="oneCell">
    <xdr:from>
      <xdr:col>1</xdr:col>
      <xdr:colOff>28575</xdr:colOff>
      <xdr:row>34</xdr:row>
      <xdr:rowOff>28575</xdr:rowOff>
    </xdr:from>
    <xdr:to>
      <xdr:col>1</xdr:col>
      <xdr:colOff>676275</xdr:colOff>
      <xdr:row>34</xdr:row>
      <xdr:rowOff>457200</xdr:rowOff>
    </xdr:to>
    <xdr:pic>
      <xdr:nvPicPr>
        <xdr:cNvPr id="67" name="Subgraph-brokemillennia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840075"/>
          <a:ext cx="647700" cy="428625"/>
        </a:xfrm>
        <a:prstGeom prst="rect">
          <a:avLst/>
        </a:prstGeom>
        <a:ln>
          <a:noFill/>
        </a:ln>
      </xdr:spPr>
    </xdr:pic>
    <xdr:clientData/>
  </xdr:twoCellAnchor>
  <xdr:twoCellAnchor editAs="oneCell">
    <xdr:from>
      <xdr:col>1</xdr:col>
      <xdr:colOff>28575</xdr:colOff>
      <xdr:row>35</xdr:row>
      <xdr:rowOff>28575</xdr:rowOff>
    </xdr:from>
    <xdr:to>
      <xdr:col>1</xdr:col>
      <xdr:colOff>676275</xdr:colOff>
      <xdr:row>35</xdr:row>
      <xdr:rowOff>457200</xdr:rowOff>
    </xdr:to>
    <xdr:pic>
      <xdr:nvPicPr>
        <xdr:cNvPr id="69" name="Subgraph-erinklowr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647700" cy="428625"/>
        </a:xfrm>
        <a:prstGeom prst="rect">
          <a:avLst/>
        </a:prstGeom>
        <a:ln>
          <a:noFill/>
        </a:ln>
      </xdr:spPr>
    </xdr:pic>
    <xdr:clientData/>
  </xdr:twoCellAnchor>
  <xdr:twoCellAnchor editAs="oneCell">
    <xdr:from>
      <xdr:col>1</xdr:col>
      <xdr:colOff>28575</xdr:colOff>
      <xdr:row>36</xdr:row>
      <xdr:rowOff>28575</xdr:rowOff>
    </xdr:from>
    <xdr:to>
      <xdr:col>1</xdr:col>
      <xdr:colOff>676275</xdr:colOff>
      <xdr:row>36</xdr:row>
      <xdr:rowOff>457200</xdr:rowOff>
    </xdr:to>
    <xdr:pic>
      <xdr:nvPicPr>
        <xdr:cNvPr id="71" name="Subgraph-howtomoneyau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792575"/>
          <a:ext cx="647700" cy="428625"/>
        </a:xfrm>
        <a:prstGeom prst="rect">
          <a:avLst/>
        </a:prstGeom>
        <a:ln>
          <a:noFill/>
        </a:ln>
      </xdr:spPr>
    </xdr:pic>
    <xdr:clientData/>
  </xdr:twoCellAnchor>
  <xdr:twoCellAnchor editAs="oneCell">
    <xdr:from>
      <xdr:col>1</xdr:col>
      <xdr:colOff>28575</xdr:colOff>
      <xdr:row>37</xdr:row>
      <xdr:rowOff>28575</xdr:rowOff>
    </xdr:from>
    <xdr:to>
      <xdr:col>1</xdr:col>
      <xdr:colOff>676275</xdr:colOff>
      <xdr:row>37</xdr:row>
      <xdr:rowOff>457200</xdr:rowOff>
    </xdr:to>
    <xdr:pic>
      <xdr:nvPicPr>
        <xdr:cNvPr id="73" name="Subgraph-yahoofinanc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268825"/>
          <a:ext cx="647700" cy="428625"/>
        </a:xfrm>
        <a:prstGeom prst="rect">
          <a:avLst/>
        </a:prstGeom>
        <a:ln>
          <a:noFill/>
        </a:ln>
      </xdr:spPr>
    </xdr:pic>
    <xdr:clientData/>
  </xdr:twoCellAnchor>
  <xdr:twoCellAnchor editAs="oneCell">
    <xdr:from>
      <xdr:col>1</xdr:col>
      <xdr:colOff>28575</xdr:colOff>
      <xdr:row>38</xdr:row>
      <xdr:rowOff>28575</xdr:rowOff>
    </xdr:from>
    <xdr:to>
      <xdr:col>1</xdr:col>
      <xdr:colOff>676275</xdr:colOff>
      <xdr:row>38</xdr:row>
      <xdr:rowOff>457200</xdr:rowOff>
    </xdr:to>
    <xdr:pic>
      <xdr:nvPicPr>
        <xdr:cNvPr id="75" name="Subgraph-marekschweiger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7745075"/>
          <a:ext cx="647700" cy="428625"/>
        </a:xfrm>
        <a:prstGeom prst="rect">
          <a:avLst/>
        </a:prstGeom>
        <a:ln>
          <a:noFill/>
        </a:ln>
      </xdr:spPr>
    </xdr:pic>
    <xdr:clientData/>
  </xdr:twoCellAnchor>
  <xdr:twoCellAnchor editAs="oneCell">
    <xdr:from>
      <xdr:col>1</xdr:col>
      <xdr:colOff>28575</xdr:colOff>
      <xdr:row>39</xdr:row>
      <xdr:rowOff>28575</xdr:rowOff>
    </xdr:from>
    <xdr:to>
      <xdr:col>1</xdr:col>
      <xdr:colOff>676275</xdr:colOff>
      <xdr:row>39</xdr:row>
      <xdr:rowOff>457200</xdr:rowOff>
    </xdr:to>
    <xdr:pic>
      <xdr:nvPicPr>
        <xdr:cNvPr id="77" name="Subgraph-thorleywm"/>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221325"/>
          <a:ext cx="647700" cy="428625"/>
        </a:xfrm>
        <a:prstGeom prst="rect">
          <a:avLst/>
        </a:prstGeom>
        <a:ln>
          <a:noFill/>
        </a:ln>
      </xdr:spPr>
    </xdr:pic>
    <xdr:clientData/>
  </xdr:twoCellAnchor>
  <xdr:twoCellAnchor editAs="oneCell">
    <xdr:from>
      <xdr:col>1</xdr:col>
      <xdr:colOff>28575</xdr:colOff>
      <xdr:row>40</xdr:row>
      <xdr:rowOff>28575</xdr:rowOff>
    </xdr:from>
    <xdr:to>
      <xdr:col>1</xdr:col>
      <xdr:colOff>676275</xdr:colOff>
      <xdr:row>40</xdr:row>
      <xdr:rowOff>457200</xdr:rowOff>
    </xdr:to>
    <xdr:pic>
      <xdr:nvPicPr>
        <xdr:cNvPr id="79" name="Subgraph-forb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697575"/>
          <a:ext cx="647700" cy="428625"/>
        </a:xfrm>
        <a:prstGeom prst="rect">
          <a:avLst/>
        </a:prstGeom>
        <a:ln>
          <a:noFill/>
        </a:ln>
      </xdr:spPr>
    </xdr:pic>
    <xdr:clientData/>
  </xdr:twoCellAnchor>
  <xdr:twoCellAnchor editAs="oneCell">
    <xdr:from>
      <xdr:col>1</xdr:col>
      <xdr:colOff>28575</xdr:colOff>
      <xdr:row>41</xdr:row>
      <xdr:rowOff>28575</xdr:rowOff>
    </xdr:from>
    <xdr:to>
      <xdr:col>1</xdr:col>
      <xdr:colOff>676275</xdr:colOff>
      <xdr:row>41</xdr:row>
      <xdr:rowOff>457200</xdr:rowOff>
    </xdr:to>
    <xdr:pic>
      <xdr:nvPicPr>
        <xdr:cNvPr id="81" name="Subgraph-jwestmoor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173825"/>
          <a:ext cx="647700" cy="428625"/>
        </a:xfrm>
        <a:prstGeom prst="rect">
          <a:avLst/>
        </a:prstGeom>
        <a:ln>
          <a:noFill/>
        </a:ln>
      </xdr:spPr>
    </xdr:pic>
    <xdr:clientData/>
  </xdr:twoCellAnchor>
  <xdr:twoCellAnchor editAs="oneCell">
    <xdr:from>
      <xdr:col>1</xdr:col>
      <xdr:colOff>28575</xdr:colOff>
      <xdr:row>42</xdr:row>
      <xdr:rowOff>28575</xdr:rowOff>
    </xdr:from>
    <xdr:to>
      <xdr:col>1</xdr:col>
      <xdr:colOff>676275</xdr:colOff>
      <xdr:row>42</xdr:row>
      <xdr:rowOff>457200</xdr:rowOff>
    </xdr:to>
    <xdr:pic>
      <xdr:nvPicPr>
        <xdr:cNvPr id="83" name="Subgraph-joeoptio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9650075"/>
          <a:ext cx="647700" cy="428625"/>
        </a:xfrm>
        <a:prstGeom prst="rect">
          <a:avLst/>
        </a:prstGeom>
        <a:ln>
          <a:noFill/>
        </a:ln>
      </xdr:spPr>
    </xdr:pic>
    <xdr:clientData/>
  </xdr:twoCellAnchor>
  <xdr:twoCellAnchor editAs="oneCell">
    <xdr:from>
      <xdr:col>1</xdr:col>
      <xdr:colOff>28575</xdr:colOff>
      <xdr:row>43</xdr:row>
      <xdr:rowOff>28575</xdr:rowOff>
    </xdr:from>
    <xdr:to>
      <xdr:col>1</xdr:col>
      <xdr:colOff>676275</xdr:colOff>
      <xdr:row>43</xdr:row>
      <xdr:rowOff>457200</xdr:rowOff>
    </xdr:to>
    <xdr:pic>
      <xdr:nvPicPr>
        <xdr:cNvPr id="85" name="Subgraph-mxohammad_"/>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0126325"/>
          <a:ext cx="647700" cy="428625"/>
        </a:xfrm>
        <a:prstGeom prst="rect">
          <a:avLst/>
        </a:prstGeom>
        <a:ln>
          <a:noFill/>
        </a:ln>
      </xdr:spPr>
    </xdr:pic>
    <xdr:clientData/>
  </xdr:twoCellAnchor>
  <xdr:twoCellAnchor editAs="oneCell">
    <xdr:from>
      <xdr:col>1</xdr:col>
      <xdr:colOff>28575</xdr:colOff>
      <xdr:row>44</xdr:row>
      <xdr:rowOff>28575</xdr:rowOff>
    </xdr:from>
    <xdr:to>
      <xdr:col>1</xdr:col>
      <xdr:colOff>676275</xdr:colOff>
      <xdr:row>44</xdr:row>
      <xdr:rowOff>457200</xdr:rowOff>
    </xdr:to>
    <xdr:pic>
      <xdr:nvPicPr>
        <xdr:cNvPr id="87" name="Subgraph-lmwy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602575"/>
          <a:ext cx="647700" cy="428625"/>
        </a:xfrm>
        <a:prstGeom prst="rect">
          <a:avLst/>
        </a:prstGeom>
        <a:ln>
          <a:noFill/>
        </a:ln>
      </xdr:spPr>
    </xdr:pic>
    <xdr:clientData/>
  </xdr:twoCellAnchor>
  <xdr:twoCellAnchor editAs="oneCell">
    <xdr:from>
      <xdr:col>1</xdr:col>
      <xdr:colOff>28575</xdr:colOff>
      <xdr:row>45</xdr:row>
      <xdr:rowOff>28575</xdr:rowOff>
    </xdr:from>
    <xdr:to>
      <xdr:col>1</xdr:col>
      <xdr:colOff>676275</xdr:colOff>
      <xdr:row>45</xdr:row>
      <xdr:rowOff>457200</xdr:rowOff>
    </xdr:to>
    <xdr:pic>
      <xdr:nvPicPr>
        <xdr:cNvPr id="89" name="Subgraph-saeedajaffa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078825"/>
          <a:ext cx="647700" cy="428625"/>
        </a:xfrm>
        <a:prstGeom prst="rect">
          <a:avLst/>
        </a:prstGeom>
        <a:ln>
          <a:noFill/>
        </a:ln>
      </xdr:spPr>
    </xdr:pic>
    <xdr:clientData/>
  </xdr:twoCellAnchor>
  <xdr:twoCellAnchor editAs="oneCell">
    <xdr:from>
      <xdr:col>1</xdr:col>
      <xdr:colOff>28575</xdr:colOff>
      <xdr:row>46</xdr:row>
      <xdr:rowOff>28575</xdr:rowOff>
    </xdr:from>
    <xdr:to>
      <xdr:col>1</xdr:col>
      <xdr:colOff>676275</xdr:colOff>
      <xdr:row>46</xdr:row>
      <xdr:rowOff>457200</xdr:rowOff>
    </xdr:to>
    <xdr:pic>
      <xdr:nvPicPr>
        <xdr:cNvPr id="91" name="Subgraph-ameinfone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555075"/>
          <a:ext cx="647700" cy="428625"/>
        </a:xfrm>
        <a:prstGeom prst="rect">
          <a:avLst/>
        </a:prstGeom>
        <a:ln>
          <a:noFill/>
        </a:ln>
      </xdr:spPr>
    </xdr:pic>
    <xdr:clientData/>
  </xdr:twoCellAnchor>
  <xdr:twoCellAnchor editAs="oneCell">
    <xdr:from>
      <xdr:col>1</xdr:col>
      <xdr:colOff>28575</xdr:colOff>
      <xdr:row>47</xdr:row>
      <xdr:rowOff>28575</xdr:rowOff>
    </xdr:from>
    <xdr:to>
      <xdr:col>1</xdr:col>
      <xdr:colOff>676275</xdr:colOff>
      <xdr:row>47</xdr:row>
      <xdr:rowOff>457200</xdr:rowOff>
    </xdr:to>
    <xdr:pic>
      <xdr:nvPicPr>
        <xdr:cNvPr id="93" name="Subgraph-multinagi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031325"/>
          <a:ext cx="647700" cy="428625"/>
        </a:xfrm>
        <a:prstGeom prst="rect">
          <a:avLst/>
        </a:prstGeom>
        <a:ln>
          <a:noFill/>
        </a:ln>
      </xdr:spPr>
    </xdr:pic>
    <xdr:clientData/>
  </xdr:twoCellAnchor>
  <xdr:twoCellAnchor editAs="oneCell">
    <xdr:from>
      <xdr:col>1</xdr:col>
      <xdr:colOff>28575</xdr:colOff>
      <xdr:row>48</xdr:row>
      <xdr:rowOff>28575</xdr:rowOff>
    </xdr:from>
    <xdr:to>
      <xdr:col>1</xdr:col>
      <xdr:colOff>676275</xdr:colOff>
      <xdr:row>48</xdr:row>
      <xdr:rowOff>457200</xdr:rowOff>
    </xdr:to>
    <xdr:pic>
      <xdr:nvPicPr>
        <xdr:cNvPr id="95" name="Subgraph-ranjeetk100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2507575"/>
          <a:ext cx="647700" cy="428625"/>
        </a:xfrm>
        <a:prstGeom prst="rect">
          <a:avLst/>
        </a:prstGeom>
        <a:ln>
          <a:noFill/>
        </a:ln>
      </xdr:spPr>
    </xdr:pic>
    <xdr:clientData/>
  </xdr:twoCellAnchor>
  <xdr:twoCellAnchor editAs="oneCell">
    <xdr:from>
      <xdr:col>1</xdr:col>
      <xdr:colOff>28575</xdr:colOff>
      <xdr:row>49</xdr:row>
      <xdr:rowOff>28575</xdr:rowOff>
    </xdr:from>
    <xdr:to>
      <xdr:col>1</xdr:col>
      <xdr:colOff>676275</xdr:colOff>
      <xdr:row>49</xdr:row>
      <xdr:rowOff>457200</xdr:rowOff>
    </xdr:to>
    <xdr:pic>
      <xdr:nvPicPr>
        <xdr:cNvPr id="97" name="Subgraph-iris_xyz"/>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983825"/>
          <a:ext cx="647700" cy="428625"/>
        </a:xfrm>
        <a:prstGeom prst="rect">
          <a:avLst/>
        </a:prstGeom>
        <a:ln>
          <a:noFill/>
        </a:ln>
      </xdr:spPr>
    </xdr:pic>
    <xdr:clientData/>
  </xdr:twoCellAnchor>
  <xdr:twoCellAnchor editAs="oneCell">
    <xdr:from>
      <xdr:col>1</xdr:col>
      <xdr:colOff>28575</xdr:colOff>
      <xdr:row>50</xdr:row>
      <xdr:rowOff>28575</xdr:rowOff>
    </xdr:from>
    <xdr:to>
      <xdr:col>1</xdr:col>
      <xdr:colOff>676275</xdr:colOff>
      <xdr:row>50</xdr:row>
      <xdr:rowOff>457200</xdr:rowOff>
    </xdr:to>
    <xdr:pic>
      <xdr:nvPicPr>
        <xdr:cNvPr id="99" name="Subgraph-smoothsal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3460075"/>
          <a:ext cx="647700" cy="428625"/>
        </a:xfrm>
        <a:prstGeom prst="rect">
          <a:avLst/>
        </a:prstGeom>
        <a:ln>
          <a:noFill/>
        </a:ln>
      </xdr:spPr>
    </xdr:pic>
    <xdr:clientData/>
  </xdr:twoCellAnchor>
  <xdr:twoCellAnchor editAs="oneCell">
    <xdr:from>
      <xdr:col>1</xdr:col>
      <xdr:colOff>28575</xdr:colOff>
      <xdr:row>51</xdr:row>
      <xdr:rowOff>28575</xdr:rowOff>
    </xdr:from>
    <xdr:to>
      <xdr:col>1</xdr:col>
      <xdr:colOff>676275</xdr:colOff>
      <xdr:row>51</xdr:row>
      <xdr:rowOff>457200</xdr:rowOff>
    </xdr:to>
    <xdr:pic>
      <xdr:nvPicPr>
        <xdr:cNvPr id="101" name="Subgraph-anishtel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936325"/>
          <a:ext cx="647700" cy="428625"/>
        </a:xfrm>
        <a:prstGeom prst="rect">
          <a:avLst/>
        </a:prstGeom>
        <a:ln>
          <a:noFill/>
        </a:ln>
      </xdr:spPr>
    </xdr:pic>
    <xdr:clientData/>
  </xdr:twoCellAnchor>
  <xdr:twoCellAnchor editAs="oneCell">
    <xdr:from>
      <xdr:col>1</xdr:col>
      <xdr:colOff>28575</xdr:colOff>
      <xdr:row>52</xdr:row>
      <xdr:rowOff>28575</xdr:rowOff>
    </xdr:from>
    <xdr:to>
      <xdr:col>1</xdr:col>
      <xdr:colOff>676275</xdr:colOff>
      <xdr:row>52</xdr:row>
      <xdr:rowOff>457200</xdr:rowOff>
    </xdr:to>
    <xdr:pic>
      <xdr:nvPicPr>
        <xdr:cNvPr id="103" name="Subgraph-debleena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412575"/>
          <a:ext cx="647700" cy="428625"/>
        </a:xfrm>
        <a:prstGeom prst="rect">
          <a:avLst/>
        </a:prstGeom>
        <a:ln>
          <a:noFill/>
        </a:ln>
      </xdr:spPr>
    </xdr:pic>
    <xdr:clientData/>
  </xdr:twoCellAnchor>
  <xdr:twoCellAnchor editAs="oneCell">
    <xdr:from>
      <xdr:col>1</xdr:col>
      <xdr:colOff>28575</xdr:colOff>
      <xdr:row>53</xdr:row>
      <xdr:rowOff>28575</xdr:rowOff>
    </xdr:from>
    <xdr:to>
      <xdr:col>1</xdr:col>
      <xdr:colOff>676275</xdr:colOff>
      <xdr:row>53</xdr:row>
      <xdr:rowOff>457200</xdr:rowOff>
    </xdr:to>
    <xdr:pic>
      <xdr:nvPicPr>
        <xdr:cNvPr id="105" name="Subgraph-wooddagoo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4888825"/>
          <a:ext cx="647700" cy="428625"/>
        </a:xfrm>
        <a:prstGeom prst="rect">
          <a:avLst/>
        </a:prstGeom>
        <a:ln>
          <a:noFill/>
        </a:ln>
      </xdr:spPr>
    </xdr:pic>
    <xdr:clientData/>
  </xdr:twoCellAnchor>
  <xdr:twoCellAnchor editAs="oneCell">
    <xdr:from>
      <xdr:col>1</xdr:col>
      <xdr:colOff>28575</xdr:colOff>
      <xdr:row>54</xdr:row>
      <xdr:rowOff>28575</xdr:rowOff>
    </xdr:from>
    <xdr:to>
      <xdr:col>1</xdr:col>
      <xdr:colOff>676275</xdr:colOff>
      <xdr:row>54</xdr:row>
      <xdr:rowOff>457200</xdr:rowOff>
    </xdr:to>
    <xdr:pic>
      <xdr:nvPicPr>
        <xdr:cNvPr id="107" name="Subgraph-rentgossipo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5365075"/>
          <a:ext cx="647700" cy="428625"/>
        </a:xfrm>
        <a:prstGeom prst="rect">
          <a:avLst/>
        </a:prstGeom>
        <a:ln>
          <a:noFill/>
        </a:ln>
      </xdr:spPr>
    </xdr:pic>
    <xdr:clientData/>
  </xdr:twoCellAnchor>
  <xdr:twoCellAnchor editAs="oneCell">
    <xdr:from>
      <xdr:col>1</xdr:col>
      <xdr:colOff>28575</xdr:colOff>
      <xdr:row>55</xdr:row>
      <xdr:rowOff>28575</xdr:rowOff>
    </xdr:from>
    <xdr:to>
      <xdr:col>1</xdr:col>
      <xdr:colOff>676275</xdr:colOff>
      <xdr:row>55</xdr:row>
      <xdr:rowOff>457200</xdr:rowOff>
    </xdr:to>
    <xdr:pic>
      <xdr:nvPicPr>
        <xdr:cNvPr id="109" name="Subgraph-richardpmwealt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5841325"/>
          <a:ext cx="647700" cy="428625"/>
        </a:xfrm>
        <a:prstGeom prst="rect">
          <a:avLst/>
        </a:prstGeom>
        <a:ln>
          <a:noFill/>
        </a:ln>
      </xdr:spPr>
    </xdr:pic>
    <xdr:clientData/>
  </xdr:twoCellAnchor>
  <xdr:twoCellAnchor editAs="oneCell">
    <xdr:from>
      <xdr:col>1</xdr:col>
      <xdr:colOff>28575</xdr:colOff>
      <xdr:row>56</xdr:row>
      <xdr:rowOff>28575</xdr:rowOff>
    </xdr:from>
    <xdr:to>
      <xdr:col>1</xdr:col>
      <xdr:colOff>676275</xdr:colOff>
      <xdr:row>56</xdr:row>
      <xdr:rowOff>457200</xdr:rowOff>
    </xdr:to>
    <xdr:pic>
      <xdr:nvPicPr>
        <xdr:cNvPr id="111" name="Subgraph-whoradi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6317575"/>
          <a:ext cx="647700" cy="428625"/>
        </a:xfrm>
        <a:prstGeom prst="rect">
          <a:avLst/>
        </a:prstGeom>
        <a:ln>
          <a:noFill/>
        </a:ln>
      </xdr:spPr>
    </xdr:pic>
    <xdr:clientData/>
  </xdr:twoCellAnchor>
  <xdr:twoCellAnchor editAs="oneCell">
    <xdr:from>
      <xdr:col>1</xdr:col>
      <xdr:colOff>28575</xdr:colOff>
      <xdr:row>57</xdr:row>
      <xdr:rowOff>28575</xdr:rowOff>
    </xdr:from>
    <xdr:to>
      <xdr:col>1</xdr:col>
      <xdr:colOff>676275</xdr:colOff>
      <xdr:row>57</xdr:row>
      <xdr:rowOff>457200</xdr:rowOff>
    </xdr:to>
    <xdr:pic>
      <xdr:nvPicPr>
        <xdr:cNvPr id="113" name="Subgraph-jeffangeloradi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793825"/>
          <a:ext cx="647700" cy="428625"/>
        </a:xfrm>
        <a:prstGeom prst="rect">
          <a:avLst/>
        </a:prstGeom>
        <a:ln>
          <a:noFill/>
        </a:ln>
      </xdr:spPr>
    </xdr:pic>
    <xdr:clientData/>
  </xdr:twoCellAnchor>
  <xdr:twoCellAnchor editAs="oneCell">
    <xdr:from>
      <xdr:col>1</xdr:col>
      <xdr:colOff>28575</xdr:colOff>
      <xdr:row>58</xdr:row>
      <xdr:rowOff>28575</xdr:rowOff>
    </xdr:from>
    <xdr:to>
      <xdr:col>1</xdr:col>
      <xdr:colOff>676275</xdr:colOff>
      <xdr:row>58</xdr:row>
      <xdr:rowOff>457200</xdr:rowOff>
    </xdr:to>
    <xdr:pic>
      <xdr:nvPicPr>
        <xdr:cNvPr id="115" name="Subgraph-heather_mil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7270075"/>
          <a:ext cx="647700" cy="428625"/>
        </a:xfrm>
        <a:prstGeom prst="rect">
          <a:avLst/>
        </a:prstGeom>
        <a:ln>
          <a:noFill/>
        </a:ln>
      </xdr:spPr>
    </xdr:pic>
    <xdr:clientData/>
  </xdr:twoCellAnchor>
  <xdr:twoCellAnchor editAs="oneCell">
    <xdr:from>
      <xdr:col>1</xdr:col>
      <xdr:colOff>28575</xdr:colOff>
      <xdr:row>59</xdr:row>
      <xdr:rowOff>28575</xdr:rowOff>
    </xdr:from>
    <xdr:to>
      <xdr:col>1</xdr:col>
      <xdr:colOff>676275</xdr:colOff>
      <xdr:row>59</xdr:row>
      <xdr:rowOff>457200</xdr:rowOff>
    </xdr:to>
    <xdr:pic>
      <xdr:nvPicPr>
        <xdr:cNvPr id="117" name="Subgraph-kathrynsollman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7746325"/>
          <a:ext cx="647700" cy="428625"/>
        </a:xfrm>
        <a:prstGeom prst="rect">
          <a:avLst/>
        </a:prstGeom>
        <a:ln>
          <a:noFill/>
        </a:ln>
      </xdr:spPr>
    </xdr:pic>
    <xdr:clientData/>
  </xdr:twoCellAnchor>
  <xdr:twoCellAnchor editAs="oneCell">
    <xdr:from>
      <xdr:col>1</xdr:col>
      <xdr:colOff>28575</xdr:colOff>
      <xdr:row>60</xdr:row>
      <xdr:rowOff>28575</xdr:rowOff>
    </xdr:from>
    <xdr:to>
      <xdr:col>1</xdr:col>
      <xdr:colOff>676275</xdr:colOff>
      <xdr:row>60</xdr:row>
      <xdr:rowOff>457200</xdr:rowOff>
    </xdr:to>
    <xdr:pic>
      <xdr:nvPicPr>
        <xdr:cNvPr id="119" name="Subgraph-no_ordinary_bi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222575"/>
          <a:ext cx="647700" cy="428625"/>
        </a:xfrm>
        <a:prstGeom prst="rect">
          <a:avLst/>
        </a:prstGeom>
        <a:ln>
          <a:noFill/>
        </a:ln>
      </xdr:spPr>
    </xdr:pic>
    <xdr:clientData/>
  </xdr:twoCellAnchor>
  <xdr:twoCellAnchor editAs="oneCell">
    <xdr:from>
      <xdr:col>1</xdr:col>
      <xdr:colOff>28575</xdr:colOff>
      <xdr:row>61</xdr:row>
      <xdr:rowOff>28575</xdr:rowOff>
    </xdr:from>
    <xdr:to>
      <xdr:col>1</xdr:col>
      <xdr:colOff>676275</xdr:colOff>
      <xdr:row>61</xdr:row>
      <xdr:rowOff>457200</xdr:rowOff>
    </xdr:to>
    <xdr:pic>
      <xdr:nvPicPr>
        <xdr:cNvPr id="121" name="Subgraph-bizzwrit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8698825"/>
          <a:ext cx="647700" cy="428625"/>
        </a:xfrm>
        <a:prstGeom prst="rect">
          <a:avLst/>
        </a:prstGeom>
        <a:ln>
          <a:noFill/>
        </a:ln>
      </xdr:spPr>
    </xdr:pic>
    <xdr:clientData/>
  </xdr:twoCellAnchor>
  <xdr:twoCellAnchor editAs="oneCell">
    <xdr:from>
      <xdr:col>1</xdr:col>
      <xdr:colOff>28575</xdr:colOff>
      <xdr:row>62</xdr:row>
      <xdr:rowOff>28575</xdr:rowOff>
    </xdr:from>
    <xdr:to>
      <xdr:col>1</xdr:col>
      <xdr:colOff>676275</xdr:colOff>
      <xdr:row>62</xdr:row>
      <xdr:rowOff>457200</xdr:rowOff>
    </xdr:to>
    <xdr:pic>
      <xdr:nvPicPr>
        <xdr:cNvPr id="123" name="Subgraph-btlyng"/>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175075"/>
          <a:ext cx="647700" cy="428625"/>
        </a:xfrm>
        <a:prstGeom prst="rect">
          <a:avLst/>
        </a:prstGeom>
        <a:ln>
          <a:noFill/>
        </a:ln>
      </xdr:spPr>
    </xdr:pic>
    <xdr:clientData/>
  </xdr:twoCellAnchor>
  <xdr:twoCellAnchor editAs="oneCell">
    <xdr:from>
      <xdr:col>1</xdr:col>
      <xdr:colOff>28575</xdr:colOff>
      <xdr:row>63</xdr:row>
      <xdr:rowOff>28575</xdr:rowOff>
    </xdr:from>
    <xdr:to>
      <xdr:col>1</xdr:col>
      <xdr:colOff>676275</xdr:colOff>
      <xdr:row>63</xdr:row>
      <xdr:rowOff>457200</xdr:rowOff>
    </xdr:to>
    <xdr:pic>
      <xdr:nvPicPr>
        <xdr:cNvPr id="125" name="Subgraph-iamnotmudkip"/>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9651325"/>
          <a:ext cx="647700" cy="428625"/>
        </a:xfrm>
        <a:prstGeom prst="rect">
          <a:avLst/>
        </a:prstGeom>
        <a:ln>
          <a:noFill/>
        </a:ln>
      </xdr:spPr>
    </xdr:pic>
    <xdr:clientData/>
  </xdr:twoCellAnchor>
  <xdr:twoCellAnchor editAs="oneCell">
    <xdr:from>
      <xdr:col>1</xdr:col>
      <xdr:colOff>28575</xdr:colOff>
      <xdr:row>64</xdr:row>
      <xdr:rowOff>28575</xdr:rowOff>
    </xdr:from>
    <xdr:to>
      <xdr:col>1</xdr:col>
      <xdr:colOff>676275</xdr:colOff>
      <xdr:row>64</xdr:row>
      <xdr:rowOff>457200</xdr:rowOff>
    </xdr:to>
    <xdr:pic>
      <xdr:nvPicPr>
        <xdr:cNvPr id="127" name="Subgraph-mcleanmills7"/>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127575"/>
          <a:ext cx="647700" cy="428625"/>
        </a:xfrm>
        <a:prstGeom prst="rect">
          <a:avLst/>
        </a:prstGeom>
        <a:ln>
          <a:noFill/>
        </a:ln>
      </xdr:spPr>
    </xdr:pic>
    <xdr:clientData/>
  </xdr:twoCellAnchor>
  <xdr:twoCellAnchor editAs="oneCell">
    <xdr:from>
      <xdr:col>1</xdr:col>
      <xdr:colOff>28575</xdr:colOff>
      <xdr:row>65</xdr:row>
      <xdr:rowOff>28575</xdr:rowOff>
    </xdr:from>
    <xdr:to>
      <xdr:col>1</xdr:col>
      <xdr:colOff>676275</xdr:colOff>
      <xdr:row>65</xdr:row>
      <xdr:rowOff>457200</xdr:rowOff>
    </xdr:to>
    <xdr:pic>
      <xdr:nvPicPr>
        <xdr:cNvPr id="129" name="Subgraph-thenxtmov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0603825"/>
          <a:ext cx="647700" cy="428625"/>
        </a:xfrm>
        <a:prstGeom prst="rect">
          <a:avLst/>
        </a:prstGeom>
        <a:ln>
          <a:noFill/>
        </a:ln>
      </xdr:spPr>
    </xdr:pic>
    <xdr:clientData/>
  </xdr:twoCellAnchor>
  <xdr:twoCellAnchor editAs="oneCell">
    <xdr:from>
      <xdr:col>1</xdr:col>
      <xdr:colOff>28575</xdr:colOff>
      <xdr:row>66</xdr:row>
      <xdr:rowOff>28575</xdr:rowOff>
    </xdr:from>
    <xdr:to>
      <xdr:col>1</xdr:col>
      <xdr:colOff>676275</xdr:colOff>
      <xdr:row>66</xdr:row>
      <xdr:rowOff>457200</xdr:rowOff>
    </xdr:to>
    <xdr:pic>
      <xdr:nvPicPr>
        <xdr:cNvPr id="131" name="Subgraph-geohi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080075"/>
          <a:ext cx="647700" cy="428625"/>
        </a:xfrm>
        <a:prstGeom prst="rect">
          <a:avLst/>
        </a:prstGeom>
        <a:ln>
          <a:noFill/>
        </a:ln>
      </xdr:spPr>
    </xdr:pic>
    <xdr:clientData/>
  </xdr:twoCellAnchor>
  <xdr:twoCellAnchor editAs="oneCell">
    <xdr:from>
      <xdr:col>1</xdr:col>
      <xdr:colOff>28575</xdr:colOff>
      <xdr:row>67</xdr:row>
      <xdr:rowOff>28575</xdr:rowOff>
    </xdr:from>
    <xdr:to>
      <xdr:col>1</xdr:col>
      <xdr:colOff>676275</xdr:colOff>
      <xdr:row>67</xdr:row>
      <xdr:rowOff>457200</xdr:rowOff>
    </xdr:to>
    <xdr:pic>
      <xdr:nvPicPr>
        <xdr:cNvPr id="133" name="Subgraph-bitsofstoc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1556325"/>
          <a:ext cx="647700" cy="428625"/>
        </a:xfrm>
        <a:prstGeom prst="rect">
          <a:avLst/>
        </a:prstGeom>
        <a:ln>
          <a:noFill/>
        </a:ln>
      </xdr:spPr>
    </xdr:pic>
    <xdr:clientData/>
  </xdr:twoCellAnchor>
  <xdr:twoCellAnchor editAs="oneCell">
    <xdr:from>
      <xdr:col>1</xdr:col>
      <xdr:colOff>28575</xdr:colOff>
      <xdr:row>68</xdr:row>
      <xdr:rowOff>28575</xdr:rowOff>
    </xdr:from>
    <xdr:to>
      <xdr:col>1</xdr:col>
      <xdr:colOff>676275</xdr:colOff>
      <xdr:row>68</xdr:row>
      <xdr:rowOff>457200</xdr:rowOff>
    </xdr:to>
    <xdr:pic>
      <xdr:nvPicPr>
        <xdr:cNvPr id="135" name="Subgraph-askbit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2032575"/>
          <a:ext cx="647700" cy="428625"/>
        </a:xfrm>
        <a:prstGeom prst="rect">
          <a:avLst/>
        </a:prstGeom>
        <a:ln>
          <a:noFill/>
        </a:ln>
      </xdr:spPr>
    </xdr:pic>
    <xdr:clientData/>
  </xdr:twoCellAnchor>
  <xdr:twoCellAnchor editAs="oneCell">
    <xdr:from>
      <xdr:col>1</xdr:col>
      <xdr:colOff>28575</xdr:colOff>
      <xdr:row>69</xdr:row>
      <xdr:rowOff>28575</xdr:rowOff>
    </xdr:from>
    <xdr:to>
      <xdr:col>1</xdr:col>
      <xdr:colOff>676275</xdr:colOff>
      <xdr:row>69</xdr:row>
      <xdr:rowOff>457200</xdr:rowOff>
    </xdr:to>
    <xdr:pic>
      <xdr:nvPicPr>
        <xdr:cNvPr id="137" name="Subgraph-casefoundatio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508825"/>
          <a:ext cx="647700" cy="428625"/>
        </a:xfrm>
        <a:prstGeom prst="rect">
          <a:avLst/>
        </a:prstGeom>
        <a:ln>
          <a:noFill/>
        </a:ln>
      </xdr:spPr>
    </xdr:pic>
    <xdr:clientData/>
  </xdr:twoCellAnchor>
  <xdr:twoCellAnchor editAs="oneCell">
    <xdr:from>
      <xdr:col>1</xdr:col>
      <xdr:colOff>28575</xdr:colOff>
      <xdr:row>70</xdr:row>
      <xdr:rowOff>28575</xdr:rowOff>
    </xdr:from>
    <xdr:to>
      <xdr:col>1</xdr:col>
      <xdr:colOff>676275</xdr:colOff>
      <xdr:row>70</xdr:row>
      <xdr:rowOff>457200</xdr:rowOff>
    </xdr:to>
    <xdr:pic>
      <xdr:nvPicPr>
        <xdr:cNvPr id="139" name="Subgraph-investmentnew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985075"/>
          <a:ext cx="647700" cy="428625"/>
        </a:xfrm>
        <a:prstGeom prst="rect">
          <a:avLst/>
        </a:prstGeom>
        <a:ln>
          <a:noFill/>
        </a:ln>
      </xdr:spPr>
    </xdr:pic>
    <xdr:clientData/>
  </xdr:twoCellAnchor>
  <xdr:twoCellAnchor editAs="oneCell">
    <xdr:from>
      <xdr:col>1</xdr:col>
      <xdr:colOff>28575</xdr:colOff>
      <xdr:row>71</xdr:row>
      <xdr:rowOff>28575</xdr:rowOff>
    </xdr:from>
    <xdr:to>
      <xdr:col>1</xdr:col>
      <xdr:colOff>676275</xdr:colOff>
      <xdr:row>71</xdr:row>
      <xdr:rowOff>457200</xdr:rowOff>
    </xdr:to>
    <xdr:pic>
      <xdr:nvPicPr>
        <xdr:cNvPr id="141" name="Subgraph-joshpinnick"/>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461325"/>
          <a:ext cx="647700" cy="428625"/>
        </a:xfrm>
        <a:prstGeom prst="rect">
          <a:avLst/>
        </a:prstGeom>
        <a:ln>
          <a:noFill/>
        </a:ln>
      </xdr:spPr>
    </xdr:pic>
    <xdr:clientData/>
  </xdr:twoCellAnchor>
  <xdr:twoCellAnchor editAs="oneCell">
    <xdr:from>
      <xdr:col>1</xdr:col>
      <xdr:colOff>28575</xdr:colOff>
      <xdr:row>72</xdr:row>
      <xdr:rowOff>28575</xdr:rowOff>
    </xdr:from>
    <xdr:to>
      <xdr:col>1</xdr:col>
      <xdr:colOff>676275</xdr:colOff>
      <xdr:row>72</xdr:row>
      <xdr:rowOff>457200</xdr:rowOff>
    </xdr:to>
    <xdr:pic>
      <xdr:nvPicPr>
        <xdr:cNvPr id="143" name="Subgraph-raymondbasde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3937575"/>
          <a:ext cx="647700" cy="428625"/>
        </a:xfrm>
        <a:prstGeom prst="rect">
          <a:avLst/>
        </a:prstGeom>
        <a:ln>
          <a:noFill/>
        </a:ln>
      </xdr:spPr>
    </xdr:pic>
    <xdr:clientData/>
  </xdr:twoCellAnchor>
  <xdr:twoCellAnchor editAs="oneCell">
    <xdr:from>
      <xdr:col>1</xdr:col>
      <xdr:colOff>28575</xdr:colOff>
      <xdr:row>73</xdr:row>
      <xdr:rowOff>28575</xdr:rowOff>
    </xdr:from>
    <xdr:to>
      <xdr:col>1</xdr:col>
      <xdr:colOff>676275</xdr:colOff>
      <xdr:row>73</xdr:row>
      <xdr:rowOff>457200</xdr:rowOff>
    </xdr:to>
    <xdr:pic>
      <xdr:nvPicPr>
        <xdr:cNvPr id="145" name="Subgraph-raficastr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4413825"/>
          <a:ext cx="647700" cy="428625"/>
        </a:xfrm>
        <a:prstGeom prst="rect">
          <a:avLst/>
        </a:prstGeom>
        <a:ln>
          <a:noFill/>
        </a:ln>
      </xdr:spPr>
    </xdr:pic>
    <xdr:clientData/>
  </xdr:twoCellAnchor>
  <xdr:twoCellAnchor editAs="oneCell">
    <xdr:from>
      <xdr:col>1</xdr:col>
      <xdr:colOff>28575</xdr:colOff>
      <xdr:row>74</xdr:row>
      <xdr:rowOff>28575</xdr:rowOff>
    </xdr:from>
    <xdr:to>
      <xdr:col>1</xdr:col>
      <xdr:colOff>676275</xdr:colOff>
      <xdr:row>74</xdr:row>
      <xdr:rowOff>457200</xdr:rowOff>
    </xdr:to>
    <xdr:pic>
      <xdr:nvPicPr>
        <xdr:cNvPr id="147" name="Subgraph-homes4incom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4890075"/>
          <a:ext cx="647700" cy="428625"/>
        </a:xfrm>
        <a:prstGeom prst="rect">
          <a:avLst/>
        </a:prstGeom>
        <a:ln>
          <a:noFill/>
        </a:ln>
      </xdr:spPr>
    </xdr:pic>
    <xdr:clientData/>
  </xdr:twoCellAnchor>
  <xdr:twoCellAnchor editAs="oneCell">
    <xdr:from>
      <xdr:col>1</xdr:col>
      <xdr:colOff>28575</xdr:colOff>
      <xdr:row>75</xdr:row>
      <xdr:rowOff>28575</xdr:rowOff>
    </xdr:from>
    <xdr:to>
      <xdr:col>1</xdr:col>
      <xdr:colOff>676275</xdr:colOff>
      <xdr:row>75</xdr:row>
      <xdr:rowOff>457200</xdr:rowOff>
    </xdr:to>
    <xdr:pic>
      <xdr:nvPicPr>
        <xdr:cNvPr id="149" name="Subgraph-mceachniegroup"/>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5366325"/>
          <a:ext cx="647700" cy="428625"/>
        </a:xfrm>
        <a:prstGeom prst="rect">
          <a:avLst/>
        </a:prstGeom>
        <a:ln>
          <a:noFill/>
        </a:ln>
      </xdr:spPr>
    </xdr:pic>
    <xdr:clientData/>
  </xdr:twoCellAnchor>
  <xdr:twoCellAnchor editAs="oneCell">
    <xdr:from>
      <xdr:col>1</xdr:col>
      <xdr:colOff>28575</xdr:colOff>
      <xdr:row>76</xdr:row>
      <xdr:rowOff>28575</xdr:rowOff>
    </xdr:from>
    <xdr:to>
      <xdr:col>1</xdr:col>
      <xdr:colOff>676275</xdr:colOff>
      <xdr:row>76</xdr:row>
      <xdr:rowOff>457200</xdr:rowOff>
    </xdr:to>
    <xdr:pic>
      <xdr:nvPicPr>
        <xdr:cNvPr id="151" name="Subgraph-affluentinte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5842575"/>
          <a:ext cx="647700" cy="428625"/>
        </a:xfrm>
        <a:prstGeom prst="rect">
          <a:avLst/>
        </a:prstGeom>
        <a:ln>
          <a:noFill/>
        </a:ln>
      </xdr:spPr>
    </xdr:pic>
    <xdr:clientData/>
  </xdr:twoCellAnchor>
  <xdr:twoCellAnchor editAs="oneCell">
    <xdr:from>
      <xdr:col>1</xdr:col>
      <xdr:colOff>28575</xdr:colOff>
      <xdr:row>77</xdr:row>
      <xdr:rowOff>28575</xdr:rowOff>
    </xdr:from>
    <xdr:to>
      <xdr:col>1</xdr:col>
      <xdr:colOff>676275</xdr:colOff>
      <xdr:row>77</xdr:row>
      <xdr:rowOff>457200</xdr:rowOff>
    </xdr:to>
    <xdr:pic>
      <xdr:nvPicPr>
        <xdr:cNvPr id="153" name="Subgraph-tskdynam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6318825"/>
          <a:ext cx="647700" cy="428625"/>
        </a:xfrm>
        <a:prstGeom prst="rect">
          <a:avLst/>
        </a:prstGeom>
        <a:ln>
          <a:noFill/>
        </a:ln>
      </xdr:spPr>
    </xdr:pic>
    <xdr:clientData/>
  </xdr:twoCellAnchor>
  <xdr:twoCellAnchor editAs="oneCell">
    <xdr:from>
      <xdr:col>1</xdr:col>
      <xdr:colOff>28575</xdr:colOff>
      <xdr:row>78</xdr:row>
      <xdr:rowOff>28575</xdr:rowOff>
    </xdr:from>
    <xdr:to>
      <xdr:col>1</xdr:col>
      <xdr:colOff>676275</xdr:colOff>
      <xdr:row>78</xdr:row>
      <xdr:rowOff>457200</xdr:rowOff>
    </xdr:to>
    <xdr:pic>
      <xdr:nvPicPr>
        <xdr:cNvPr id="155" name="Subgraph-dailywaff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795075"/>
          <a:ext cx="647700" cy="428625"/>
        </a:xfrm>
        <a:prstGeom prst="rect">
          <a:avLst/>
        </a:prstGeom>
        <a:ln>
          <a:noFill/>
        </a:ln>
      </xdr:spPr>
    </xdr:pic>
    <xdr:clientData/>
  </xdr:twoCellAnchor>
  <xdr:twoCellAnchor editAs="oneCell">
    <xdr:from>
      <xdr:col>1</xdr:col>
      <xdr:colOff>28575</xdr:colOff>
      <xdr:row>79</xdr:row>
      <xdr:rowOff>28575</xdr:rowOff>
    </xdr:from>
    <xdr:to>
      <xdr:col>1</xdr:col>
      <xdr:colOff>676275</xdr:colOff>
      <xdr:row>79</xdr:row>
      <xdr:rowOff>457200</xdr:rowOff>
    </xdr:to>
    <xdr:pic>
      <xdr:nvPicPr>
        <xdr:cNvPr id="157" name="Subgraph-damatorecor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7271325"/>
          <a:ext cx="647700" cy="428625"/>
        </a:xfrm>
        <a:prstGeom prst="rect">
          <a:avLst/>
        </a:prstGeom>
        <a:ln>
          <a:noFill/>
        </a:ln>
      </xdr:spPr>
    </xdr:pic>
    <xdr:clientData/>
  </xdr:twoCellAnchor>
  <xdr:twoCellAnchor editAs="oneCell">
    <xdr:from>
      <xdr:col>1</xdr:col>
      <xdr:colOff>28575</xdr:colOff>
      <xdr:row>80</xdr:row>
      <xdr:rowOff>28575</xdr:rowOff>
    </xdr:from>
    <xdr:to>
      <xdr:col>1</xdr:col>
      <xdr:colOff>676275</xdr:colOff>
      <xdr:row>80</xdr:row>
      <xdr:rowOff>457200</xdr:rowOff>
    </xdr:to>
    <xdr:pic>
      <xdr:nvPicPr>
        <xdr:cNvPr id="159" name="Subgraph-mounia_n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747575"/>
          <a:ext cx="647700" cy="428625"/>
        </a:xfrm>
        <a:prstGeom prst="rect">
          <a:avLst/>
        </a:prstGeom>
        <a:ln>
          <a:noFill/>
        </a:ln>
      </xdr:spPr>
    </xdr:pic>
    <xdr:clientData/>
  </xdr:twoCellAnchor>
  <xdr:twoCellAnchor editAs="oneCell">
    <xdr:from>
      <xdr:col>1</xdr:col>
      <xdr:colOff>28575</xdr:colOff>
      <xdr:row>81</xdr:row>
      <xdr:rowOff>28575</xdr:rowOff>
    </xdr:from>
    <xdr:to>
      <xdr:col>1</xdr:col>
      <xdr:colOff>676275</xdr:colOff>
      <xdr:row>81</xdr:row>
      <xdr:rowOff>457200</xdr:rowOff>
    </xdr:to>
    <xdr:pic>
      <xdr:nvPicPr>
        <xdr:cNvPr id="161" name="Subgraph-sopexaonlin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223825"/>
          <a:ext cx="647700" cy="428625"/>
        </a:xfrm>
        <a:prstGeom prst="rect">
          <a:avLst/>
        </a:prstGeom>
        <a:ln>
          <a:noFill/>
        </a:ln>
      </xdr:spPr>
    </xdr:pic>
    <xdr:clientData/>
  </xdr:twoCellAnchor>
  <xdr:twoCellAnchor editAs="oneCell">
    <xdr:from>
      <xdr:col>1</xdr:col>
      <xdr:colOff>28575</xdr:colOff>
      <xdr:row>82</xdr:row>
      <xdr:rowOff>28575</xdr:rowOff>
    </xdr:from>
    <xdr:to>
      <xdr:col>1</xdr:col>
      <xdr:colOff>676275</xdr:colOff>
      <xdr:row>82</xdr:row>
      <xdr:rowOff>457200</xdr:rowOff>
    </xdr:to>
    <xdr:pic>
      <xdr:nvPicPr>
        <xdr:cNvPr id="163" name="Subgraph-aikand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700075"/>
          <a:ext cx="647700" cy="428625"/>
        </a:xfrm>
        <a:prstGeom prst="rect">
          <a:avLst/>
        </a:prstGeom>
        <a:ln>
          <a:noFill/>
        </a:ln>
      </xdr:spPr>
    </xdr:pic>
    <xdr:clientData/>
  </xdr:twoCellAnchor>
  <xdr:twoCellAnchor editAs="oneCell">
    <xdr:from>
      <xdr:col>1</xdr:col>
      <xdr:colOff>28575</xdr:colOff>
      <xdr:row>83</xdr:row>
      <xdr:rowOff>28575</xdr:rowOff>
    </xdr:from>
    <xdr:to>
      <xdr:col>1</xdr:col>
      <xdr:colOff>676275</xdr:colOff>
      <xdr:row>83</xdr:row>
      <xdr:rowOff>457200</xdr:rowOff>
    </xdr:to>
    <xdr:pic>
      <xdr:nvPicPr>
        <xdr:cNvPr id="165" name="Subgraph-danfordshadrack"/>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176325"/>
          <a:ext cx="647700" cy="428625"/>
        </a:xfrm>
        <a:prstGeom prst="rect">
          <a:avLst/>
        </a:prstGeom>
        <a:ln>
          <a:noFill/>
        </a:ln>
      </xdr:spPr>
    </xdr:pic>
    <xdr:clientData/>
  </xdr:twoCellAnchor>
  <xdr:twoCellAnchor editAs="oneCell">
    <xdr:from>
      <xdr:col>1</xdr:col>
      <xdr:colOff>28575</xdr:colOff>
      <xdr:row>84</xdr:row>
      <xdr:rowOff>28575</xdr:rowOff>
    </xdr:from>
    <xdr:to>
      <xdr:col>1</xdr:col>
      <xdr:colOff>676275</xdr:colOff>
      <xdr:row>84</xdr:row>
      <xdr:rowOff>457200</xdr:rowOff>
    </xdr:to>
    <xdr:pic>
      <xdr:nvPicPr>
        <xdr:cNvPr id="167" name="Subgraph-jamvi_tz"/>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9652575"/>
          <a:ext cx="647700" cy="428625"/>
        </a:xfrm>
        <a:prstGeom prst="rect">
          <a:avLst/>
        </a:prstGeom>
        <a:ln>
          <a:noFill/>
        </a:ln>
      </xdr:spPr>
    </xdr:pic>
    <xdr:clientData/>
  </xdr:twoCellAnchor>
  <xdr:twoCellAnchor editAs="oneCell">
    <xdr:from>
      <xdr:col>1</xdr:col>
      <xdr:colOff>28575</xdr:colOff>
      <xdr:row>85</xdr:row>
      <xdr:rowOff>28575</xdr:rowOff>
    </xdr:from>
    <xdr:to>
      <xdr:col>1</xdr:col>
      <xdr:colOff>676275</xdr:colOff>
      <xdr:row>85</xdr:row>
      <xdr:rowOff>457200</xdr:rowOff>
    </xdr:to>
    <xdr:pic>
      <xdr:nvPicPr>
        <xdr:cNvPr id="169" name="Subgraph-alexmubiru5"/>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0128825"/>
          <a:ext cx="647700" cy="428625"/>
        </a:xfrm>
        <a:prstGeom prst="rect">
          <a:avLst/>
        </a:prstGeom>
        <a:ln>
          <a:noFill/>
        </a:ln>
      </xdr:spPr>
    </xdr:pic>
    <xdr:clientData/>
  </xdr:twoCellAnchor>
  <xdr:twoCellAnchor editAs="oneCell">
    <xdr:from>
      <xdr:col>1</xdr:col>
      <xdr:colOff>28575</xdr:colOff>
      <xdr:row>86</xdr:row>
      <xdr:rowOff>28575</xdr:rowOff>
    </xdr:from>
    <xdr:to>
      <xdr:col>1</xdr:col>
      <xdr:colOff>676275</xdr:colOff>
      <xdr:row>86</xdr:row>
      <xdr:rowOff>457200</xdr:rowOff>
    </xdr:to>
    <xdr:pic>
      <xdr:nvPicPr>
        <xdr:cNvPr id="171" name="Subgraph-jokatem"/>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0605075"/>
          <a:ext cx="647700" cy="428625"/>
        </a:xfrm>
        <a:prstGeom prst="rect">
          <a:avLst/>
        </a:prstGeom>
        <a:ln>
          <a:noFill/>
        </a:ln>
      </xdr:spPr>
    </xdr:pic>
    <xdr:clientData/>
  </xdr:twoCellAnchor>
  <xdr:twoCellAnchor editAs="oneCell">
    <xdr:from>
      <xdr:col>1</xdr:col>
      <xdr:colOff>28575</xdr:colOff>
      <xdr:row>87</xdr:row>
      <xdr:rowOff>28575</xdr:rowOff>
    </xdr:from>
    <xdr:to>
      <xdr:col>1</xdr:col>
      <xdr:colOff>676275</xdr:colOff>
      <xdr:row>87</xdr:row>
      <xdr:rowOff>457200</xdr:rowOff>
    </xdr:to>
    <xdr:pic>
      <xdr:nvPicPr>
        <xdr:cNvPr id="173" name="Subgraph-husseinbash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081325"/>
          <a:ext cx="647700" cy="428625"/>
        </a:xfrm>
        <a:prstGeom prst="rect">
          <a:avLst/>
        </a:prstGeom>
        <a:ln>
          <a:noFill/>
        </a:ln>
      </xdr:spPr>
    </xdr:pic>
    <xdr:clientData/>
  </xdr:twoCellAnchor>
  <xdr:twoCellAnchor editAs="oneCell">
    <xdr:from>
      <xdr:col>1</xdr:col>
      <xdr:colOff>28575</xdr:colOff>
      <xdr:row>88</xdr:row>
      <xdr:rowOff>28575</xdr:rowOff>
    </xdr:from>
    <xdr:to>
      <xdr:col>1</xdr:col>
      <xdr:colOff>676275</xdr:colOff>
      <xdr:row>88</xdr:row>
      <xdr:rowOff>457200</xdr:rowOff>
    </xdr:to>
    <xdr:pic>
      <xdr:nvPicPr>
        <xdr:cNvPr id="175" name="Subgraph-hallaboutafric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1557575"/>
          <a:ext cx="647700" cy="428625"/>
        </a:xfrm>
        <a:prstGeom prst="rect">
          <a:avLst/>
        </a:prstGeom>
        <a:ln>
          <a:noFill/>
        </a:ln>
      </xdr:spPr>
    </xdr:pic>
    <xdr:clientData/>
  </xdr:twoCellAnchor>
  <xdr:twoCellAnchor editAs="oneCell">
    <xdr:from>
      <xdr:col>1</xdr:col>
      <xdr:colOff>28575</xdr:colOff>
      <xdr:row>89</xdr:row>
      <xdr:rowOff>28575</xdr:rowOff>
    </xdr:from>
    <xdr:to>
      <xdr:col>1</xdr:col>
      <xdr:colOff>676275</xdr:colOff>
      <xdr:row>89</xdr:row>
      <xdr:rowOff>457200</xdr:rowOff>
    </xdr:to>
    <xdr:pic>
      <xdr:nvPicPr>
        <xdr:cNvPr id="177" name="Subgraph-theguardiantz"/>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2033825"/>
          <a:ext cx="647700" cy="428625"/>
        </a:xfrm>
        <a:prstGeom prst="rect">
          <a:avLst/>
        </a:prstGeom>
        <a:ln>
          <a:noFill/>
        </a:ln>
      </xdr:spPr>
    </xdr:pic>
    <xdr:clientData/>
  </xdr:twoCellAnchor>
  <xdr:twoCellAnchor editAs="oneCell">
    <xdr:from>
      <xdr:col>1</xdr:col>
      <xdr:colOff>28575</xdr:colOff>
      <xdr:row>90</xdr:row>
      <xdr:rowOff>28575</xdr:rowOff>
    </xdr:from>
    <xdr:to>
      <xdr:col>1</xdr:col>
      <xdr:colOff>676275</xdr:colOff>
      <xdr:row>90</xdr:row>
      <xdr:rowOff>457200</xdr:rowOff>
    </xdr:to>
    <xdr:pic>
      <xdr:nvPicPr>
        <xdr:cNvPr id="179" name="Subgraph-thecitizentz"/>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2510075"/>
          <a:ext cx="647700" cy="428625"/>
        </a:xfrm>
        <a:prstGeom prst="rect">
          <a:avLst/>
        </a:prstGeom>
        <a:ln>
          <a:noFill/>
        </a:ln>
      </xdr:spPr>
    </xdr:pic>
    <xdr:clientData/>
  </xdr:twoCellAnchor>
  <xdr:twoCellAnchor editAs="oneCell">
    <xdr:from>
      <xdr:col>1</xdr:col>
      <xdr:colOff>28575</xdr:colOff>
      <xdr:row>91</xdr:row>
      <xdr:rowOff>28575</xdr:rowOff>
    </xdr:from>
    <xdr:to>
      <xdr:col>1</xdr:col>
      <xdr:colOff>676275</xdr:colOff>
      <xdr:row>91</xdr:row>
      <xdr:rowOff>457200</xdr:rowOff>
    </xdr:to>
    <xdr:pic>
      <xdr:nvPicPr>
        <xdr:cNvPr id="181" name="Subgraph-fsdtanzania"/>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2986325"/>
          <a:ext cx="647700" cy="428625"/>
        </a:xfrm>
        <a:prstGeom prst="rect">
          <a:avLst/>
        </a:prstGeom>
        <a:ln>
          <a:noFill/>
        </a:ln>
      </xdr:spPr>
    </xdr:pic>
    <xdr:clientData/>
  </xdr:twoCellAnchor>
  <xdr:twoCellAnchor editAs="oneCell">
    <xdr:from>
      <xdr:col>1</xdr:col>
      <xdr:colOff>28575</xdr:colOff>
      <xdr:row>92</xdr:row>
      <xdr:rowOff>28575</xdr:rowOff>
    </xdr:from>
    <xdr:to>
      <xdr:col>1</xdr:col>
      <xdr:colOff>676275</xdr:colOff>
      <xdr:row>92</xdr:row>
      <xdr:rowOff>457200</xdr:rowOff>
    </xdr:to>
    <xdr:pic>
      <xdr:nvPicPr>
        <xdr:cNvPr id="183" name="Subgraph-wbtanzani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3462575"/>
          <a:ext cx="647700" cy="428625"/>
        </a:xfrm>
        <a:prstGeom prst="rect">
          <a:avLst/>
        </a:prstGeom>
        <a:ln>
          <a:noFill/>
        </a:ln>
      </xdr:spPr>
    </xdr:pic>
    <xdr:clientData/>
  </xdr:twoCellAnchor>
  <xdr:twoCellAnchor editAs="oneCell">
    <xdr:from>
      <xdr:col>1</xdr:col>
      <xdr:colOff>28575</xdr:colOff>
      <xdr:row>93</xdr:row>
      <xdr:rowOff>28575</xdr:rowOff>
    </xdr:from>
    <xdr:to>
      <xdr:col>1</xdr:col>
      <xdr:colOff>676275</xdr:colOff>
      <xdr:row>93</xdr:row>
      <xdr:rowOff>457200</xdr:rowOff>
    </xdr:to>
    <xdr:pic>
      <xdr:nvPicPr>
        <xdr:cNvPr id="185" name="Subgraph-faotanzania"/>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3938825"/>
          <a:ext cx="647700" cy="428625"/>
        </a:xfrm>
        <a:prstGeom prst="rect">
          <a:avLst/>
        </a:prstGeom>
        <a:ln>
          <a:noFill/>
        </a:ln>
      </xdr:spPr>
    </xdr:pic>
    <xdr:clientData/>
  </xdr:twoCellAnchor>
  <xdr:twoCellAnchor editAs="oneCell">
    <xdr:from>
      <xdr:col>1</xdr:col>
      <xdr:colOff>28575</xdr:colOff>
      <xdr:row>94</xdr:row>
      <xdr:rowOff>28575</xdr:rowOff>
    </xdr:from>
    <xdr:to>
      <xdr:col>1</xdr:col>
      <xdr:colOff>676275</xdr:colOff>
      <xdr:row>94</xdr:row>
      <xdr:rowOff>457200</xdr:rowOff>
    </xdr:to>
    <xdr:pic>
      <xdr:nvPicPr>
        <xdr:cNvPr id="187" name="Subgraph-kilimoforum"/>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4415075"/>
          <a:ext cx="647700" cy="428625"/>
        </a:xfrm>
        <a:prstGeom prst="rect">
          <a:avLst/>
        </a:prstGeom>
        <a:ln>
          <a:noFill/>
        </a:ln>
      </xdr:spPr>
    </xdr:pic>
    <xdr:clientData/>
  </xdr:twoCellAnchor>
  <xdr:twoCellAnchor editAs="oneCell">
    <xdr:from>
      <xdr:col>1</xdr:col>
      <xdr:colOff>28575</xdr:colOff>
      <xdr:row>95</xdr:row>
      <xdr:rowOff>28575</xdr:rowOff>
    </xdr:from>
    <xdr:to>
      <xdr:col>1</xdr:col>
      <xdr:colOff>676275</xdr:colOff>
      <xdr:row>95</xdr:row>
      <xdr:rowOff>457200</xdr:rowOff>
    </xdr:to>
    <xdr:pic>
      <xdr:nvPicPr>
        <xdr:cNvPr id="189" name="Subgraph-afdb_group"/>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4891325"/>
          <a:ext cx="647700" cy="428625"/>
        </a:xfrm>
        <a:prstGeom prst="rect">
          <a:avLst/>
        </a:prstGeom>
        <a:ln>
          <a:noFill/>
        </a:ln>
      </xdr:spPr>
    </xdr:pic>
    <xdr:clientData/>
  </xdr:twoCellAnchor>
  <xdr:twoCellAnchor editAs="oneCell">
    <xdr:from>
      <xdr:col>1</xdr:col>
      <xdr:colOff>28575</xdr:colOff>
      <xdr:row>96</xdr:row>
      <xdr:rowOff>28575</xdr:rowOff>
    </xdr:from>
    <xdr:to>
      <xdr:col>1</xdr:col>
      <xdr:colOff>676275</xdr:colOff>
      <xdr:row>96</xdr:row>
      <xdr:rowOff>457200</xdr:rowOff>
    </xdr:to>
    <xdr:pic>
      <xdr:nvPicPr>
        <xdr:cNvPr id="191" name="Subgraph-mwombek43469670"/>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5367575"/>
          <a:ext cx="647700" cy="428625"/>
        </a:xfrm>
        <a:prstGeom prst="rect">
          <a:avLst/>
        </a:prstGeom>
        <a:ln>
          <a:noFill/>
        </a:ln>
      </xdr:spPr>
    </xdr:pic>
    <xdr:clientData/>
  </xdr:twoCellAnchor>
  <xdr:twoCellAnchor editAs="oneCell">
    <xdr:from>
      <xdr:col>1</xdr:col>
      <xdr:colOff>28575</xdr:colOff>
      <xdr:row>97</xdr:row>
      <xdr:rowOff>28575</xdr:rowOff>
    </xdr:from>
    <xdr:to>
      <xdr:col>1</xdr:col>
      <xdr:colOff>676275</xdr:colOff>
      <xdr:row>97</xdr:row>
      <xdr:rowOff>457200</xdr:rowOff>
    </xdr:to>
    <xdr:pic>
      <xdr:nvPicPr>
        <xdr:cNvPr id="193" name="Subgraph-japhetsayi"/>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5843825"/>
          <a:ext cx="647700" cy="428625"/>
        </a:xfrm>
        <a:prstGeom prst="rect">
          <a:avLst/>
        </a:prstGeom>
        <a:ln>
          <a:noFill/>
        </a:ln>
      </xdr:spPr>
    </xdr:pic>
    <xdr:clientData/>
  </xdr:twoCellAnchor>
  <xdr:twoCellAnchor editAs="oneCell">
    <xdr:from>
      <xdr:col>1</xdr:col>
      <xdr:colOff>28575</xdr:colOff>
      <xdr:row>98</xdr:row>
      <xdr:rowOff>28575</xdr:rowOff>
    </xdr:from>
    <xdr:to>
      <xdr:col>1</xdr:col>
      <xdr:colOff>676275</xdr:colOff>
      <xdr:row>98</xdr:row>
      <xdr:rowOff>457200</xdr:rowOff>
    </xdr:to>
    <xdr:pic>
      <xdr:nvPicPr>
        <xdr:cNvPr id="195" name="Subgraph-tadbtz"/>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6320075"/>
          <a:ext cx="647700" cy="428625"/>
        </a:xfrm>
        <a:prstGeom prst="rect">
          <a:avLst/>
        </a:prstGeom>
        <a:ln>
          <a:noFill/>
        </a:ln>
      </xdr:spPr>
    </xdr:pic>
    <xdr:clientData/>
  </xdr:twoCellAnchor>
  <xdr:twoCellAnchor editAs="oneCell">
    <xdr:from>
      <xdr:col>1</xdr:col>
      <xdr:colOff>28575</xdr:colOff>
      <xdr:row>99</xdr:row>
      <xdr:rowOff>28575</xdr:rowOff>
    </xdr:from>
    <xdr:to>
      <xdr:col>1</xdr:col>
      <xdr:colOff>676275</xdr:colOff>
      <xdr:row>99</xdr:row>
      <xdr:rowOff>457200</xdr:rowOff>
    </xdr:to>
    <xdr:pic>
      <xdr:nvPicPr>
        <xdr:cNvPr id="197" name="Subgraph-jjnabiry"/>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6796325"/>
          <a:ext cx="647700" cy="428625"/>
        </a:xfrm>
        <a:prstGeom prst="rect">
          <a:avLst/>
        </a:prstGeom>
        <a:ln>
          <a:noFill/>
        </a:ln>
      </xdr:spPr>
    </xdr:pic>
    <xdr:clientData/>
  </xdr:twoCellAnchor>
  <xdr:twoCellAnchor editAs="oneCell">
    <xdr:from>
      <xdr:col>1</xdr:col>
      <xdr:colOff>28575</xdr:colOff>
      <xdr:row>100</xdr:row>
      <xdr:rowOff>28575</xdr:rowOff>
    </xdr:from>
    <xdr:to>
      <xdr:col>1</xdr:col>
      <xdr:colOff>676275</xdr:colOff>
      <xdr:row>100</xdr:row>
      <xdr:rowOff>457200</xdr:rowOff>
    </xdr:to>
    <xdr:pic>
      <xdr:nvPicPr>
        <xdr:cNvPr id="199" name="Subgraph-danishmf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7272575"/>
          <a:ext cx="647700" cy="428625"/>
        </a:xfrm>
        <a:prstGeom prst="rect">
          <a:avLst/>
        </a:prstGeom>
        <a:ln>
          <a:noFill/>
        </a:ln>
      </xdr:spPr>
    </xdr:pic>
    <xdr:clientData/>
  </xdr:twoCellAnchor>
  <xdr:twoCellAnchor editAs="oneCell">
    <xdr:from>
      <xdr:col>1</xdr:col>
      <xdr:colOff>28575</xdr:colOff>
      <xdr:row>101</xdr:row>
      <xdr:rowOff>28575</xdr:rowOff>
    </xdr:from>
    <xdr:to>
      <xdr:col>1</xdr:col>
      <xdr:colOff>676275</xdr:colOff>
      <xdr:row>101</xdr:row>
      <xdr:rowOff>457200</xdr:rowOff>
    </xdr:to>
    <xdr:pic>
      <xdr:nvPicPr>
        <xdr:cNvPr id="201" name="Subgraph-ekilimotz"/>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7748825"/>
          <a:ext cx="647700" cy="428625"/>
        </a:xfrm>
        <a:prstGeom prst="rect">
          <a:avLst/>
        </a:prstGeom>
        <a:ln>
          <a:noFill/>
        </a:ln>
      </xdr:spPr>
    </xdr:pic>
    <xdr:clientData/>
  </xdr:twoCellAnchor>
  <xdr:twoCellAnchor editAs="oneCell">
    <xdr:from>
      <xdr:col>1</xdr:col>
      <xdr:colOff>28575</xdr:colOff>
      <xdr:row>102</xdr:row>
      <xdr:rowOff>28575</xdr:rowOff>
    </xdr:from>
    <xdr:to>
      <xdr:col>1</xdr:col>
      <xdr:colOff>676275</xdr:colOff>
      <xdr:row>102</xdr:row>
      <xdr:rowOff>457200</xdr:rowOff>
    </xdr:to>
    <xdr:pic>
      <xdr:nvPicPr>
        <xdr:cNvPr id="203" name="Subgraph-carmelazabal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8225075"/>
          <a:ext cx="647700" cy="428625"/>
        </a:xfrm>
        <a:prstGeom prst="rect">
          <a:avLst/>
        </a:prstGeom>
        <a:ln>
          <a:noFill/>
        </a:ln>
      </xdr:spPr>
    </xdr:pic>
    <xdr:clientData/>
  </xdr:twoCellAnchor>
  <xdr:twoCellAnchor editAs="oneCell">
    <xdr:from>
      <xdr:col>1</xdr:col>
      <xdr:colOff>28575</xdr:colOff>
      <xdr:row>103</xdr:row>
      <xdr:rowOff>28575</xdr:rowOff>
    </xdr:from>
    <xdr:to>
      <xdr:col>1</xdr:col>
      <xdr:colOff>676275</xdr:colOff>
      <xdr:row>103</xdr:row>
      <xdr:rowOff>457200</xdr:rowOff>
    </xdr:to>
    <xdr:pic>
      <xdr:nvPicPr>
        <xdr:cNvPr id="205" name="Subgraph-bsykes37"/>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8701325"/>
          <a:ext cx="647700" cy="428625"/>
        </a:xfrm>
        <a:prstGeom prst="rect">
          <a:avLst/>
        </a:prstGeom>
        <a:ln>
          <a:noFill/>
        </a:ln>
      </xdr:spPr>
    </xdr:pic>
    <xdr:clientData/>
  </xdr:twoCellAnchor>
  <xdr:twoCellAnchor editAs="oneCell">
    <xdr:from>
      <xdr:col>1</xdr:col>
      <xdr:colOff>28575</xdr:colOff>
      <xdr:row>104</xdr:row>
      <xdr:rowOff>28575</xdr:rowOff>
    </xdr:from>
    <xdr:to>
      <xdr:col>1</xdr:col>
      <xdr:colOff>676275</xdr:colOff>
      <xdr:row>104</xdr:row>
      <xdr:rowOff>457200</xdr:rowOff>
    </xdr:to>
    <xdr:pic>
      <xdr:nvPicPr>
        <xdr:cNvPr id="207" name="Subgraph-martelantoin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9177575"/>
          <a:ext cx="647700" cy="428625"/>
        </a:xfrm>
        <a:prstGeom prst="rect">
          <a:avLst/>
        </a:prstGeom>
        <a:ln>
          <a:noFill/>
        </a:ln>
      </xdr:spPr>
    </xdr:pic>
    <xdr:clientData/>
  </xdr:twoCellAnchor>
  <xdr:twoCellAnchor editAs="oneCell">
    <xdr:from>
      <xdr:col>1</xdr:col>
      <xdr:colOff>28575</xdr:colOff>
      <xdr:row>105</xdr:row>
      <xdr:rowOff>28575</xdr:rowOff>
    </xdr:from>
    <xdr:to>
      <xdr:col>1</xdr:col>
      <xdr:colOff>676275</xdr:colOff>
      <xdr:row>105</xdr:row>
      <xdr:rowOff>457200</xdr:rowOff>
    </xdr:to>
    <xdr:pic>
      <xdr:nvPicPr>
        <xdr:cNvPr id="209" name="Subgraph-massar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9653825"/>
          <a:ext cx="647700" cy="428625"/>
        </a:xfrm>
        <a:prstGeom prst="rect">
          <a:avLst/>
        </a:prstGeom>
        <a:ln>
          <a:noFill/>
        </a:ln>
      </xdr:spPr>
    </xdr:pic>
    <xdr:clientData/>
  </xdr:twoCellAnchor>
  <xdr:twoCellAnchor editAs="oneCell">
    <xdr:from>
      <xdr:col>1</xdr:col>
      <xdr:colOff>28575</xdr:colOff>
      <xdr:row>106</xdr:row>
      <xdr:rowOff>28575</xdr:rowOff>
    </xdr:from>
    <xdr:to>
      <xdr:col>1</xdr:col>
      <xdr:colOff>676275</xdr:colOff>
      <xdr:row>106</xdr:row>
      <xdr:rowOff>457200</xdr:rowOff>
    </xdr:to>
    <xdr:pic>
      <xdr:nvPicPr>
        <xdr:cNvPr id="211" name="Subgraph-kennysoblessed"/>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0130075"/>
          <a:ext cx="647700" cy="428625"/>
        </a:xfrm>
        <a:prstGeom prst="rect">
          <a:avLst/>
        </a:prstGeom>
        <a:ln>
          <a:noFill/>
        </a:ln>
      </xdr:spPr>
    </xdr:pic>
    <xdr:clientData/>
  </xdr:twoCellAnchor>
  <xdr:twoCellAnchor editAs="oneCell">
    <xdr:from>
      <xdr:col>1</xdr:col>
      <xdr:colOff>28575</xdr:colOff>
      <xdr:row>107</xdr:row>
      <xdr:rowOff>28575</xdr:rowOff>
    </xdr:from>
    <xdr:to>
      <xdr:col>1</xdr:col>
      <xdr:colOff>676275</xdr:colOff>
      <xdr:row>107</xdr:row>
      <xdr:rowOff>457200</xdr:rowOff>
    </xdr:to>
    <xdr:pic>
      <xdr:nvPicPr>
        <xdr:cNvPr id="213" name="Subgraph-kindercareg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0606325"/>
          <a:ext cx="647700" cy="428625"/>
        </a:xfrm>
        <a:prstGeom prst="rect">
          <a:avLst/>
        </a:prstGeom>
        <a:ln>
          <a:noFill/>
        </a:ln>
      </xdr:spPr>
    </xdr:pic>
    <xdr:clientData/>
  </xdr:twoCellAnchor>
  <xdr:twoCellAnchor editAs="oneCell">
    <xdr:from>
      <xdr:col>1</xdr:col>
      <xdr:colOff>28575</xdr:colOff>
      <xdr:row>108</xdr:row>
      <xdr:rowOff>28575</xdr:rowOff>
    </xdr:from>
    <xdr:to>
      <xdr:col>1</xdr:col>
      <xdr:colOff>676275</xdr:colOff>
      <xdr:row>108</xdr:row>
      <xdr:rowOff>457200</xdr:rowOff>
    </xdr:to>
    <xdr:pic>
      <xdr:nvPicPr>
        <xdr:cNvPr id="215" name="Subgraph-scactionnetwor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1082575"/>
          <a:ext cx="647700" cy="428625"/>
        </a:xfrm>
        <a:prstGeom prst="rect">
          <a:avLst/>
        </a:prstGeom>
        <a:ln>
          <a:noFill/>
        </a:ln>
      </xdr:spPr>
    </xdr:pic>
    <xdr:clientData/>
  </xdr:twoCellAnchor>
  <xdr:twoCellAnchor editAs="oneCell">
    <xdr:from>
      <xdr:col>1</xdr:col>
      <xdr:colOff>28575</xdr:colOff>
      <xdr:row>109</xdr:row>
      <xdr:rowOff>28575</xdr:rowOff>
    </xdr:from>
    <xdr:to>
      <xdr:col>1</xdr:col>
      <xdr:colOff>676275</xdr:colOff>
      <xdr:row>109</xdr:row>
      <xdr:rowOff>457200</xdr:rowOff>
    </xdr:to>
    <xdr:pic>
      <xdr:nvPicPr>
        <xdr:cNvPr id="217" name="Subgraph-angiealbrigh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1558825"/>
          <a:ext cx="647700" cy="428625"/>
        </a:xfrm>
        <a:prstGeom prst="rect">
          <a:avLst/>
        </a:prstGeom>
        <a:ln>
          <a:noFill/>
        </a:ln>
      </xdr:spPr>
    </xdr:pic>
    <xdr:clientData/>
  </xdr:twoCellAnchor>
  <xdr:twoCellAnchor editAs="oneCell">
    <xdr:from>
      <xdr:col>1</xdr:col>
      <xdr:colOff>28575</xdr:colOff>
      <xdr:row>110</xdr:row>
      <xdr:rowOff>28575</xdr:rowOff>
    </xdr:from>
    <xdr:to>
      <xdr:col>1</xdr:col>
      <xdr:colOff>676275</xdr:colOff>
      <xdr:row>110</xdr:row>
      <xdr:rowOff>457200</xdr:rowOff>
    </xdr:to>
    <xdr:pic>
      <xdr:nvPicPr>
        <xdr:cNvPr id="219" name="Subgraph-gainorstaffin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2035075"/>
          <a:ext cx="647700" cy="428625"/>
        </a:xfrm>
        <a:prstGeom prst="rect">
          <a:avLst/>
        </a:prstGeom>
        <a:ln>
          <a:noFill/>
        </a:ln>
      </xdr:spPr>
    </xdr:pic>
    <xdr:clientData/>
  </xdr:twoCellAnchor>
  <xdr:twoCellAnchor editAs="oneCell">
    <xdr:from>
      <xdr:col>1</xdr:col>
      <xdr:colOff>28575</xdr:colOff>
      <xdr:row>111</xdr:row>
      <xdr:rowOff>28575</xdr:rowOff>
    </xdr:from>
    <xdr:to>
      <xdr:col>1</xdr:col>
      <xdr:colOff>676275</xdr:colOff>
      <xdr:row>111</xdr:row>
      <xdr:rowOff>457200</xdr:rowOff>
    </xdr:to>
    <xdr:pic>
      <xdr:nvPicPr>
        <xdr:cNvPr id="221" name="Subgraph-jguem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2511325"/>
          <a:ext cx="647700" cy="428625"/>
        </a:xfrm>
        <a:prstGeom prst="rect">
          <a:avLst/>
        </a:prstGeom>
        <a:ln>
          <a:noFill/>
        </a:ln>
      </xdr:spPr>
    </xdr:pic>
    <xdr:clientData/>
  </xdr:twoCellAnchor>
  <xdr:twoCellAnchor editAs="oneCell">
    <xdr:from>
      <xdr:col>1</xdr:col>
      <xdr:colOff>28575</xdr:colOff>
      <xdr:row>112</xdr:row>
      <xdr:rowOff>28575</xdr:rowOff>
    </xdr:from>
    <xdr:to>
      <xdr:col>1</xdr:col>
      <xdr:colOff>676275</xdr:colOff>
      <xdr:row>112</xdr:row>
      <xdr:rowOff>457200</xdr:rowOff>
    </xdr:to>
    <xdr:pic>
      <xdr:nvPicPr>
        <xdr:cNvPr id="223" name="Subgraph-rjkarch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2987575"/>
          <a:ext cx="647700" cy="428625"/>
        </a:xfrm>
        <a:prstGeom prst="rect">
          <a:avLst/>
        </a:prstGeom>
        <a:ln>
          <a:noFill/>
        </a:ln>
      </xdr:spPr>
    </xdr:pic>
    <xdr:clientData/>
  </xdr:twoCellAnchor>
  <xdr:twoCellAnchor editAs="oneCell">
    <xdr:from>
      <xdr:col>1</xdr:col>
      <xdr:colOff>28575</xdr:colOff>
      <xdr:row>113</xdr:row>
      <xdr:rowOff>28575</xdr:rowOff>
    </xdr:from>
    <xdr:to>
      <xdr:col>1</xdr:col>
      <xdr:colOff>676275</xdr:colOff>
      <xdr:row>113</xdr:row>
      <xdr:rowOff>457200</xdr:rowOff>
    </xdr:to>
    <xdr:pic>
      <xdr:nvPicPr>
        <xdr:cNvPr id="225" name="Subgraph-ggeorgiegirl"/>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3463825"/>
          <a:ext cx="647700" cy="428625"/>
        </a:xfrm>
        <a:prstGeom prst="rect">
          <a:avLst/>
        </a:prstGeom>
        <a:ln>
          <a:noFill/>
        </a:ln>
      </xdr:spPr>
    </xdr:pic>
    <xdr:clientData/>
  </xdr:twoCellAnchor>
  <xdr:twoCellAnchor editAs="oneCell">
    <xdr:from>
      <xdr:col>1</xdr:col>
      <xdr:colOff>28575</xdr:colOff>
      <xdr:row>114</xdr:row>
      <xdr:rowOff>28575</xdr:rowOff>
    </xdr:from>
    <xdr:to>
      <xdr:col>1</xdr:col>
      <xdr:colOff>676275</xdr:colOff>
      <xdr:row>114</xdr:row>
      <xdr:rowOff>457200</xdr:rowOff>
    </xdr:to>
    <xdr:pic>
      <xdr:nvPicPr>
        <xdr:cNvPr id="227" name="Subgraph-henrydong888"/>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3940075"/>
          <a:ext cx="647700" cy="428625"/>
        </a:xfrm>
        <a:prstGeom prst="rect">
          <a:avLst/>
        </a:prstGeom>
        <a:ln>
          <a:noFill/>
        </a:ln>
      </xdr:spPr>
    </xdr:pic>
    <xdr:clientData/>
  </xdr:twoCellAnchor>
  <xdr:twoCellAnchor editAs="oneCell">
    <xdr:from>
      <xdr:col>1</xdr:col>
      <xdr:colOff>28575</xdr:colOff>
      <xdr:row>115</xdr:row>
      <xdr:rowOff>28575</xdr:rowOff>
    </xdr:from>
    <xdr:to>
      <xdr:col>1</xdr:col>
      <xdr:colOff>676275</xdr:colOff>
      <xdr:row>115</xdr:row>
      <xdr:rowOff>457200</xdr:rowOff>
    </xdr:to>
    <xdr:pic>
      <xdr:nvPicPr>
        <xdr:cNvPr id="229" name="Subgraph-navdeep196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4416325"/>
          <a:ext cx="647700" cy="428625"/>
        </a:xfrm>
        <a:prstGeom prst="rect">
          <a:avLst/>
        </a:prstGeom>
        <a:ln>
          <a:noFill/>
        </a:ln>
      </xdr:spPr>
    </xdr:pic>
    <xdr:clientData/>
  </xdr:twoCellAnchor>
  <xdr:twoCellAnchor editAs="oneCell">
    <xdr:from>
      <xdr:col>1</xdr:col>
      <xdr:colOff>28575</xdr:colOff>
      <xdr:row>116</xdr:row>
      <xdr:rowOff>28575</xdr:rowOff>
    </xdr:from>
    <xdr:to>
      <xdr:col>1</xdr:col>
      <xdr:colOff>676275</xdr:colOff>
      <xdr:row>116</xdr:row>
      <xdr:rowOff>457200</xdr:rowOff>
    </xdr:to>
    <xdr:pic>
      <xdr:nvPicPr>
        <xdr:cNvPr id="231" name="Subgraph-politicalhedg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54892575"/>
          <a:ext cx="647700" cy="428625"/>
        </a:xfrm>
        <a:prstGeom prst="rect">
          <a:avLst/>
        </a:prstGeom>
        <a:ln>
          <a:noFill/>
        </a:ln>
      </xdr:spPr>
    </xdr:pic>
    <xdr:clientData/>
  </xdr:twoCellAnchor>
  <xdr:twoCellAnchor editAs="oneCell">
    <xdr:from>
      <xdr:col>1</xdr:col>
      <xdr:colOff>28575</xdr:colOff>
      <xdr:row>117</xdr:row>
      <xdr:rowOff>28575</xdr:rowOff>
    </xdr:from>
    <xdr:to>
      <xdr:col>1</xdr:col>
      <xdr:colOff>676275</xdr:colOff>
      <xdr:row>117</xdr:row>
      <xdr:rowOff>457200</xdr:rowOff>
    </xdr:to>
    <xdr:pic>
      <xdr:nvPicPr>
        <xdr:cNvPr id="233" name="Subgraph-iarunj"/>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5368825"/>
          <a:ext cx="647700" cy="428625"/>
        </a:xfrm>
        <a:prstGeom prst="rect">
          <a:avLst/>
        </a:prstGeom>
        <a:ln>
          <a:noFill/>
        </a:ln>
      </xdr:spPr>
    </xdr:pic>
    <xdr:clientData/>
  </xdr:twoCellAnchor>
  <xdr:twoCellAnchor editAs="oneCell">
    <xdr:from>
      <xdr:col>1</xdr:col>
      <xdr:colOff>28575</xdr:colOff>
      <xdr:row>118</xdr:row>
      <xdr:rowOff>28575</xdr:rowOff>
    </xdr:from>
    <xdr:to>
      <xdr:col>1</xdr:col>
      <xdr:colOff>676275</xdr:colOff>
      <xdr:row>118</xdr:row>
      <xdr:rowOff>457200</xdr:rowOff>
    </xdr:to>
    <xdr:pic>
      <xdr:nvPicPr>
        <xdr:cNvPr id="235" name="Subgraph-moneycontrolcom"/>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5845075"/>
          <a:ext cx="647700" cy="428625"/>
        </a:xfrm>
        <a:prstGeom prst="rect">
          <a:avLst/>
        </a:prstGeom>
        <a:ln>
          <a:noFill/>
        </a:ln>
      </xdr:spPr>
    </xdr:pic>
    <xdr:clientData/>
  </xdr:twoCellAnchor>
  <xdr:twoCellAnchor editAs="oneCell">
    <xdr:from>
      <xdr:col>1</xdr:col>
      <xdr:colOff>28575</xdr:colOff>
      <xdr:row>119</xdr:row>
      <xdr:rowOff>28575</xdr:rowOff>
    </xdr:from>
    <xdr:to>
      <xdr:col>1</xdr:col>
      <xdr:colOff>676275</xdr:colOff>
      <xdr:row>119</xdr:row>
      <xdr:rowOff>457200</xdr:rowOff>
    </xdr:to>
    <xdr:pic>
      <xdr:nvPicPr>
        <xdr:cNvPr id="237" name="Subgraph-rakshabihani"/>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6321325"/>
          <a:ext cx="647700" cy="428625"/>
        </a:xfrm>
        <a:prstGeom prst="rect">
          <a:avLst/>
        </a:prstGeom>
        <a:ln>
          <a:noFill/>
        </a:ln>
      </xdr:spPr>
    </xdr:pic>
    <xdr:clientData/>
  </xdr:twoCellAnchor>
  <xdr:twoCellAnchor editAs="oneCell">
    <xdr:from>
      <xdr:col>1</xdr:col>
      <xdr:colOff>28575</xdr:colOff>
      <xdr:row>120</xdr:row>
      <xdr:rowOff>28575</xdr:rowOff>
    </xdr:from>
    <xdr:to>
      <xdr:col>1</xdr:col>
      <xdr:colOff>676275</xdr:colOff>
      <xdr:row>120</xdr:row>
      <xdr:rowOff>457200</xdr:rowOff>
    </xdr:to>
    <xdr:pic>
      <xdr:nvPicPr>
        <xdr:cNvPr id="239" name="Subgraph-kayezad"/>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6797575"/>
          <a:ext cx="647700" cy="428625"/>
        </a:xfrm>
        <a:prstGeom prst="rect">
          <a:avLst/>
        </a:prstGeom>
        <a:ln>
          <a:noFill/>
        </a:ln>
      </xdr:spPr>
    </xdr:pic>
    <xdr:clientData/>
  </xdr:twoCellAnchor>
  <xdr:twoCellAnchor editAs="oneCell">
    <xdr:from>
      <xdr:col>1</xdr:col>
      <xdr:colOff>28575</xdr:colOff>
      <xdr:row>121</xdr:row>
      <xdr:rowOff>28575</xdr:rowOff>
    </xdr:from>
    <xdr:to>
      <xdr:col>1</xdr:col>
      <xdr:colOff>676275</xdr:colOff>
      <xdr:row>121</xdr:row>
      <xdr:rowOff>457200</xdr:rowOff>
    </xdr:to>
    <xdr:pic>
      <xdr:nvPicPr>
        <xdr:cNvPr id="241" name="Subgraph-vivinav"/>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7273825"/>
          <a:ext cx="647700" cy="428625"/>
        </a:xfrm>
        <a:prstGeom prst="rect">
          <a:avLst/>
        </a:prstGeom>
        <a:ln>
          <a:noFill/>
        </a:ln>
      </xdr:spPr>
    </xdr:pic>
    <xdr:clientData/>
  </xdr:twoCellAnchor>
  <xdr:twoCellAnchor editAs="oneCell">
    <xdr:from>
      <xdr:col>1</xdr:col>
      <xdr:colOff>28575</xdr:colOff>
      <xdr:row>122</xdr:row>
      <xdr:rowOff>28575</xdr:rowOff>
    </xdr:from>
    <xdr:to>
      <xdr:col>1</xdr:col>
      <xdr:colOff>676275</xdr:colOff>
      <xdr:row>122</xdr:row>
      <xdr:rowOff>457200</xdr:rowOff>
    </xdr:to>
    <xdr:pic>
      <xdr:nvPicPr>
        <xdr:cNvPr id="243" name="Subgraph-oursmallchange"/>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7750075"/>
          <a:ext cx="647700" cy="428625"/>
        </a:xfrm>
        <a:prstGeom prst="rect">
          <a:avLst/>
        </a:prstGeom>
        <a:ln>
          <a:noFill/>
        </a:ln>
      </xdr:spPr>
    </xdr:pic>
    <xdr:clientData/>
  </xdr:twoCellAnchor>
  <xdr:twoCellAnchor editAs="oneCell">
    <xdr:from>
      <xdr:col>1</xdr:col>
      <xdr:colOff>28575</xdr:colOff>
      <xdr:row>123</xdr:row>
      <xdr:rowOff>28575</xdr:rowOff>
    </xdr:from>
    <xdr:to>
      <xdr:col>1</xdr:col>
      <xdr:colOff>676275</xdr:colOff>
      <xdr:row>123</xdr:row>
      <xdr:rowOff>457200</xdr:rowOff>
    </xdr:to>
    <xdr:pic>
      <xdr:nvPicPr>
        <xdr:cNvPr id="245" name="Subgraph-crowdfundattny"/>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8226325"/>
          <a:ext cx="647700" cy="428625"/>
        </a:xfrm>
        <a:prstGeom prst="rect">
          <a:avLst/>
        </a:prstGeom>
        <a:ln>
          <a:noFill/>
        </a:ln>
      </xdr:spPr>
    </xdr:pic>
    <xdr:clientData/>
  </xdr:twoCellAnchor>
  <xdr:twoCellAnchor editAs="oneCell">
    <xdr:from>
      <xdr:col>1</xdr:col>
      <xdr:colOff>28575</xdr:colOff>
      <xdr:row>124</xdr:row>
      <xdr:rowOff>28575</xdr:rowOff>
    </xdr:from>
    <xdr:to>
      <xdr:col>1</xdr:col>
      <xdr:colOff>676275</xdr:colOff>
      <xdr:row>124</xdr:row>
      <xdr:rowOff>457200</xdr:rowOff>
    </xdr:to>
    <xdr:pic>
      <xdr:nvPicPr>
        <xdr:cNvPr id="247" name="Subgraph-dschaegga"/>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8702575"/>
          <a:ext cx="647700" cy="428625"/>
        </a:xfrm>
        <a:prstGeom prst="rect">
          <a:avLst/>
        </a:prstGeom>
        <a:ln>
          <a:noFill/>
        </a:ln>
      </xdr:spPr>
    </xdr:pic>
    <xdr:clientData/>
  </xdr:twoCellAnchor>
  <xdr:twoCellAnchor editAs="oneCell">
    <xdr:from>
      <xdr:col>1</xdr:col>
      <xdr:colOff>28575</xdr:colOff>
      <xdr:row>125</xdr:row>
      <xdr:rowOff>28575</xdr:rowOff>
    </xdr:from>
    <xdr:to>
      <xdr:col>1</xdr:col>
      <xdr:colOff>676275</xdr:colOff>
      <xdr:row>125</xdr:row>
      <xdr:rowOff>457200</xdr:rowOff>
    </xdr:to>
    <xdr:pic>
      <xdr:nvPicPr>
        <xdr:cNvPr id="249" name="Subgraph-iw_inst"/>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9178825"/>
          <a:ext cx="647700" cy="428625"/>
        </a:xfrm>
        <a:prstGeom prst="rect">
          <a:avLst/>
        </a:prstGeom>
        <a:ln>
          <a:noFill/>
        </a:ln>
      </xdr:spPr>
    </xdr:pic>
    <xdr:clientData/>
  </xdr:twoCellAnchor>
  <xdr:twoCellAnchor editAs="oneCell">
    <xdr:from>
      <xdr:col>1</xdr:col>
      <xdr:colOff>28575</xdr:colOff>
      <xdr:row>126</xdr:row>
      <xdr:rowOff>28575</xdr:rowOff>
    </xdr:from>
    <xdr:to>
      <xdr:col>1</xdr:col>
      <xdr:colOff>676275</xdr:colOff>
      <xdr:row>126</xdr:row>
      <xdr:rowOff>457200</xdr:rowOff>
    </xdr:to>
    <xdr:pic>
      <xdr:nvPicPr>
        <xdr:cNvPr id="251" name="Subgraph-chrishagler"/>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9655075"/>
          <a:ext cx="647700" cy="428625"/>
        </a:xfrm>
        <a:prstGeom prst="rect">
          <a:avLst/>
        </a:prstGeom>
        <a:ln>
          <a:noFill/>
        </a:ln>
      </xdr:spPr>
    </xdr:pic>
    <xdr:clientData/>
  </xdr:twoCellAnchor>
  <xdr:twoCellAnchor editAs="oneCell">
    <xdr:from>
      <xdr:col>1</xdr:col>
      <xdr:colOff>28575</xdr:colOff>
      <xdr:row>127</xdr:row>
      <xdr:rowOff>28575</xdr:rowOff>
    </xdr:from>
    <xdr:to>
      <xdr:col>1</xdr:col>
      <xdr:colOff>676275</xdr:colOff>
      <xdr:row>127</xdr:row>
      <xdr:rowOff>457200</xdr:rowOff>
    </xdr:to>
    <xdr:pic>
      <xdr:nvPicPr>
        <xdr:cNvPr id="253" name="Subgraph-ey_sustainab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0131325"/>
          <a:ext cx="647700" cy="428625"/>
        </a:xfrm>
        <a:prstGeom prst="rect">
          <a:avLst/>
        </a:prstGeom>
        <a:ln>
          <a:noFill/>
        </a:ln>
      </xdr:spPr>
    </xdr:pic>
    <xdr:clientData/>
  </xdr:twoCellAnchor>
  <xdr:twoCellAnchor editAs="oneCell">
    <xdr:from>
      <xdr:col>1</xdr:col>
      <xdr:colOff>28575</xdr:colOff>
      <xdr:row>128</xdr:row>
      <xdr:rowOff>28575</xdr:rowOff>
    </xdr:from>
    <xdr:to>
      <xdr:col>1</xdr:col>
      <xdr:colOff>676275</xdr:colOff>
      <xdr:row>128</xdr:row>
      <xdr:rowOff>457200</xdr:rowOff>
    </xdr:to>
    <xdr:pic>
      <xdr:nvPicPr>
        <xdr:cNvPr id="255" name="Subgraph-bunchubets"/>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60607575"/>
          <a:ext cx="647700" cy="428625"/>
        </a:xfrm>
        <a:prstGeom prst="rect">
          <a:avLst/>
        </a:prstGeom>
        <a:ln>
          <a:noFill/>
        </a:ln>
      </xdr:spPr>
    </xdr:pic>
    <xdr:clientData/>
  </xdr:twoCellAnchor>
  <xdr:twoCellAnchor editAs="oneCell">
    <xdr:from>
      <xdr:col>1</xdr:col>
      <xdr:colOff>28575</xdr:colOff>
      <xdr:row>129</xdr:row>
      <xdr:rowOff>28575</xdr:rowOff>
    </xdr:from>
    <xdr:to>
      <xdr:col>1</xdr:col>
      <xdr:colOff>676275</xdr:colOff>
      <xdr:row>129</xdr:row>
      <xdr:rowOff>457200</xdr:rowOff>
    </xdr:to>
    <xdr:pic>
      <xdr:nvPicPr>
        <xdr:cNvPr id="257" name="Subgraph-faceofahrvo"/>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1083825"/>
          <a:ext cx="647700" cy="428625"/>
        </a:xfrm>
        <a:prstGeom prst="rect">
          <a:avLst/>
        </a:prstGeom>
        <a:ln>
          <a:noFill/>
        </a:ln>
      </xdr:spPr>
    </xdr:pic>
    <xdr:clientData/>
  </xdr:twoCellAnchor>
  <xdr:twoCellAnchor editAs="oneCell">
    <xdr:from>
      <xdr:col>1</xdr:col>
      <xdr:colOff>28575</xdr:colOff>
      <xdr:row>130</xdr:row>
      <xdr:rowOff>28575</xdr:rowOff>
    </xdr:from>
    <xdr:to>
      <xdr:col>1</xdr:col>
      <xdr:colOff>676275</xdr:colOff>
      <xdr:row>130</xdr:row>
      <xdr:rowOff>457200</xdr:rowOff>
    </xdr:to>
    <xdr:pic>
      <xdr:nvPicPr>
        <xdr:cNvPr id="259" name="Subgraph-rekt_podcast"/>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1560075"/>
          <a:ext cx="647700" cy="428625"/>
        </a:xfrm>
        <a:prstGeom prst="rect">
          <a:avLst/>
        </a:prstGeom>
        <a:ln>
          <a:noFill/>
        </a:ln>
      </xdr:spPr>
    </xdr:pic>
    <xdr:clientData/>
  </xdr:twoCellAnchor>
  <xdr:twoCellAnchor editAs="oneCell">
    <xdr:from>
      <xdr:col>1</xdr:col>
      <xdr:colOff>28575</xdr:colOff>
      <xdr:row>131</xdr:row>
      <xdr:rowOff>28575</xdr:rowOff>
    </xdr:from>
    <xdr:to>
      <xdr:col>1</xdr:col>
      <xdr:colOff>676275</xdr:colOff>
      <xdr:row>131</xdr:row>
      <xdr:rowOff>457200</xdr:rowOff>
    </xdr:to>
    <xdr:pic>
      <xdr:nvPicPr>
        <xdr:cNvPr id="261" name="Subgraph-ahrvoapp"/>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62036325"/>
          <a:ext cx="647700" cy="428625"/>
        </a:xfrm>
        <a:prstGeom prst="rect">
          <a:avLst/>
        </a:prstGeom>
        <a:ln>
          <a:noFill/>
        </a:ln>
      </xdr:spPr>
    </xdr:pic>
    <xdr:clientData/>
  </xdr:twoCellAnchor>
  <xdr:twoCellAnchor editAs="oneCell">
    <xdr:from>
      <xdr:col>1</xdr:col>
      <xdr:colOff>28575</xdr:colOff>
      <xdr:row>132</xdr:row>
      <xdr:rowOff>28575</xdr:rowOff>
    </xdr:from>
    <xdr:to>
      <xdr:col>1</xdr:col>
      <xdr:colOff>676275</xdr:colOff>
      <xdr:row>132</xdr:row>
      <xdr:rowOff>457200</xdr:rowOff>
    </xdr:to>
    <xdr:pic>
      <xdr:nvPicPr>
        <xdr:cNvPr id="263" name="Subgraph-flaster"/>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2512575"/>
          <a:ext cx="647700" cy="428625"/>
        </a:xfrm>
        <a:prstGeom prst="rect">
          <a:avLst/>
        </a:prstGeom>
        <a:ln>
          <a:noFill/>
        </a:ln>
      </xdr:spPr>
    </xdr:pic>
    <xdr:clientData/>
  </xdr:twoCellAnchor>
  <xdr:twoCellAnchor editAs="oneCell">
    <xdr:from>
      <xdr:col>1</xdr:col>
      <xdr:colOff>28575</xdr:colOff>
      <xdr:row>133</xdr:row>
      <xdr:rowOff>28575</xdr:rowOff>
    </xdr:from>
    <xdr:to>
      <xdr:col>1</xdr:col>
      <xdr:colOff>676275</xdr:colOff>
      <xdr:row>133</xdr:row>
      <xdr:rowOff>457200</xdr:rowOff>
    </xdr:to>
    <xdr:pic>
      <xdr:nvPicPr>
        <xdr:cNvPr id="265" name="Subgraph-khylesocrat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2988825"/>
          <a:ext cx="647700" cy="428625"/>
        </a:xfrm>
        <a:prstGeom prst="rect">
          <a:avLst/>
        </a:prstGeom>
        <a:ln>
          <a:noFill/>
        </a:ln>
      </xdr:spPr>
    </xdr:pic>
    <xdr:clientData/>
  </xdr:twoCellAnchor>
  <xdr:twoCellAnchor editAs="oneCell">
    <xdr:from>
      <xdr:col>1</xdr:col>
      <xdr:colOff>28575</xdr:colOff>
      <xdr:row>134</xdr:row>
      <xdr:rowOff>28575</xdr:rowOff>
    </xdr:from>
    <xdr:to>
      <xdr:col>1</xdr:col>
      <xdr:colOff>676275</xdr:colOff>
      <xdr:row>134</xdr:row>
      <xdr:rowOff>457200</xdr:rowOff>
    </xdr:to>
    <xdr:pic>
      <xdr:nvPicPr>
        <xdr:cNvPr id="267" name="Subgraph-benefits_pr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465075"/>
          <a:ext cx="647700" cy="428625"/>
        </a:xfrm>
        <a:prstGeom prst="rect">
          <a:avLst/>
        </a:prstGeom>
        <a:ln>
          <a:noFill/>
        </a:ln>
      </xdr:spPr>
    </xdr:pic>
    <xdr:clientData/>
  </xdr:twoCellAnchor>
  <xdr:twoCellAnchor editAs="oneCell">
    <xdr:from>
      <xdr:col>1</xdr:col>
      <xdr:colOff>28575</xdr:colOff>
      <xdr:row>135</xdr:row>
      <xdr:rowOff>28575</xdr:rowOff>
    </xdr:from>
    <xdr:to>
      <xdr:col>1</xdr:col>
      <xdr:colOff>676275</xdr:colOff>
      <xdr:row>135</xdr:row>
      <xdr:rowOff>457200</xdr:rowOff>
    </xdr:to>
    <xdr:pic>
      <xdr:nvPicPr>
        <xdr:cNvPr id="269" name="Subgraph-stash"/>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63941325"/>
          <a:ext cx="647700" cy="428625"/>
        </a:xfrm>
        <a:prstGeom prst="rect">
          <a:avLst/>
        </a:prstGeom>
        <a:ln>
          <a:noFill/>
        </a:ln>
      </xdr:spPr>
    </xdr:pic>
    <xdr:clientData/>
  </xdr:twoCellAnchor>
  <xdr:twoCellAnchor editAs="oneCell">
    <xdr:from>
      <xdr:col>1</xdr:col>
      <xdr:colOff>28575</xdr:colOff>
      <xdr:row>136</xdr:row>
      <xdr:rowOff>28575</xdr:rowOff>
    </xdr:from>
    <xdr:to>
      <xdr:col>1</xdr:col>
      <xdr:colOff>676275</xdr:colOff>
      <xdr:row>136</xdr:row>
      <xdr:rowOff>457200</xdr:rowOff>
    </xdr:to>
    <xdr:pic>
      <xdr:nvPicPr>
        <xdr:cNvPr id="271" name="Subgraph-ccryptochamber"/>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64417575"/>
          <a:ext cx="647700" cy="428625"/>
        </a:xfrm>
        <a:prstGeom prst="rect">
          <a:avLst/>
        </a:prstGeom>
        <a:ln>
          <a:noFill/>
        </a:ln>
      </xdr:spPr>
    </xdr:pic>
    <xdr:clientData/>
  </xdr:twoCellAnchor>
  <xdr:twoCellAnchor editAs="oneCell">
    <xdr:from>
      <xdr:col>1</xdr:col>
      <xdr:colOff>28575</xdr:colOff>
      <xdr:row>137</xdr:row>
      <xdr:rowOff>28575</xdr:rowOff>
    </xdr:from>
    <xdr:to>
      <xdr:col>1</xdr:col>
      <xdr:colOff>676275</xdr:colOff>
      <xdr:row>137</xdr:row>
      <xdr:rowOff>457200</xdr:rowOff>
    </xdr:to>
    <xdr:pic>
      <xdr:nvPicPr>
        <xdr:cNvPr id="273" name="Subgraph-lombardilet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4893825"/>
          <a:ext cx="647700" cy="428625"/>
        </a:xfrm>
        <a:prstGeom prst="rect">
          <a:avLst/>
        </a:prstGeom>
        <a:ln>
          <a:noFill/>
        </a:ln>
      </xdr:spPr>
    </xdr:pic>
    <xdr:clientData/>
  </xdr:twoCellAnchor>
  <xdr:twoCellAnchor editAs="oneCell">
    <xdr:from>
      <xdr:col>1</xdr:col>
      <xdr:colOff>28575</xdr:colOff>
      <xdr:row>138</xdr:row>
      <xdr:rowOff>28575</xdr:rowOff>
    </xdr:from>
    <xdr:to>
      <xdr:col>1</xdr:col>
      <xdr:colOff>676275</xdr:colOff>
      <xdr:row>138</xdr:row>
      <xdr:rowOff>457200</xdr:rowOff>
    </xdr:to>
    <xdr:pic>
      <xdr:nvPicPr>
        <xdr:cNvPr id="275" name="Subgraph-mikeandmorle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5370075"/>
          <a:ext cx="647700" cy="428625"/>
        </a:xfrm>
        <a:prstGeom prst="rect">
          <a:avLst/>
        </a:prstGeom>
        <a:ln>
          <a:noFill/>
        </a:ln>
      </xdr:spPr>
    </xdr:pic>
    <xdr:clientData/>
  </xdr:twoCellAnchor>
  <xdr:twoCellAnchor editAs="oneCell">
    <xdr:from>
      <xdr:col>1</xdr:col>
      <xdr:colOff>28575</xdr:colOff>
      <xdr:row>139</xdr:row>
      <xdr:rowOff>28575</xdr:rowOff>
    </xdr:from>
    <xdr:to>
      <xdr:col>1</xdr:col>
      <xdr:colOff>676275</xdr:colOff>
      <xdr:row>139</xdr:row>
      <xdr:rowOff>457200</xdr:rowOff>
    </xdr:to>
    <xdr:pic>
      <xdr:nvPicPr>
        <xdr:cNvPr id="277" name="Subgraph-pemachele"/>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5846325"/>
          <a:ext cx="647700" cy="428625"/>
        </a:xfrm>
        <a:prstGeom prst="rect">
          <a:avLst/>
        </a:prstGeom>
        <a:ln>
          <a:noFill/>
        </a:ln>
      </xdr:spPr>
    </xdr:pic>
    <xdr:clientData/>
  </xdr:twoCellAnchor>
  <xdr:twoCellAnchor editAs="oneCell">
    <xdr:from>
      <xdr:col>1</xdr:col>
      <xdr:colOff>28575</xdr:colOff>
      <xdr:row>140</xdr:row>
      <xdr:rowOff>28575</xdr:rowOff>
    </xdr:from>
    <xdr:to>
      <xdr:col>1</xdr:col>
      <xdr:colOff>676275</xdr:colOff>
      <xdr:row>140</xdr:row>
      <xdr:rowOff>457200</xdr:rowOff>
    </xdr:to>
    <xdr:pic>
      <xdr:nvPicPr>
        <xdr:cNvPr id="279" name="Subgraph-harvestretur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6322575"/>
          <a:ext cx="647700" cy="428625"/>
        </a:xfrm>
        <a:prstGeom prst="rect">
          <a:avLst/>
        </a:prstGeom>
        <a:ln>
          <a:noFill/>
        </a:ln>
      </xdr:spPr>
    </xdr:pic>
    <xdr:clientData/>
  </xdr:twoCellAnchor>
  <xdr:twoCellAnchor editAs="oneCell">
    <xdr:from>
      <xdr:col>1</xdr:col>
      <xdr:colOff>28575</xdr:colOff>
      <xdr:row>141</xdr:row>
      <xdr:rowOff>28575</xdr:rowOff>
    </xdr:from>
    <xdr:to>
      <xdr:col>1</xdr:col>
      <xdr:colOff>676275</xdr:colOff>
      <xdr:row>141</xdr:row>
      <xdr:rowOff>457200</xdr:rowOff>
    </xdr:to>
    <xdr:pic>
      <xdr:nvPicPr>
        <xdr:cNvPr id="281" name="Subgraph-thanawala_hiral"/>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66798825"/>
          <a:ext cx="647700" cy="428625"/>
        </a:xfrm>
        <a:prstGeom prst="rect">
          <a:avLst/>
        </a:prstGeom>
        <a:ln>
          <a:noFill/>
        </a:ln>
      </xdr:spPr>
    </xdr:pic>
    <xdr:clientData/>
  </xdr:twoCellAnchor>
  <xdr:twoCellAnchor editAs="oneCell">
    <xdr:from>
      <xdr:col>1</xdr:col>
      <xdr:colOff>28575</xdr:colOff>
      <xdr:row>142</xdr:row>
      <xdr:rowOff>28575</xdr:rowOff>
    </xdr:from>
    <xdr:to>
      <xdr:col>1</xdr:col>
      <xdr:colOff>676275</xdr:colOff>
      <xdr:row>142</xdr:row>
      <xdr:rowOff>457200</xdr:rowOff>
    </xdr:to>
    <xdr:pic>
      <xdr:nvPicPr>
        <xdr:cNvPr id="283" name="Subgraph-neildoi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7275075"/>
          <a:ext cx="647700" cy="428625"/>
        </a:xfrm>
        <a:prstGeom prst="rect">
          <a:avLst/>
        </a:prstGeom>
        <a:ln>
          <a:noFill/>
        </a:ln>
      </xdr:spPr>
    </xdr:pic>
    <xdr:clientData/>
  </xdr:twoCellAnchor>
  <xdr:twoCellAnchor editAs="oneCell">
    <xdr:from>
      <xdr:col>1</xdr:col>
      <xdr:colOff>28575</xdr:colOff>
      <xdr:row>143</xdr:row>
      <xdr:rowOff>28575</xdr:rowOff>
    </xdr:from>
    <xdr:to>
      <xdr:col>1</xdr:col>
      <xdr:colOff>676275</xdr:colOff>
      <xdr:row>143</xdr:row>
      <xdr:rowOff>457200</xdr:rowOff>
    </xdr:to>
    <xdr:pic>
      <xdr:nvPicPr>
        <xdr:cNvPr id="285" name="Subgraph-linkedi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7751325"/>
          <a:ext cx="647700" cy="428625"/>
        </a:xfrm>
        <a:prstGeom prst="rect">
          <a:avLst/>
        </a:prstGeom>
        <a:ln>
          <a:noFill/>
        </a:ln>
      </xdr:spPr>
    </xdr:pic>
    <xdr:clientData/>
  </xdr:twoCellAnchor>
  <xdr:twoCellAnchor editAs="oneCell">
    <xdr:from>
      <xdr:col>1</xdr:col>
      <xdr:colOff>28575</xdr:colOff>
      <xdr:row>144</xdr:row>
      <xdr:rowOff>28575</xdr:rowOff>
    </xdr:from>
    <xdr:to>
      <xdr:col>1</xdr:col>
      <xdr:colOff>676275</xdr:colOff>
      <xdr:row>144</xdr:row>
      <xdr:rowOff>457200</xdr:rowOff>
    </xdr:to>
    <xdr:pic>
      <xdr:nvPicPr>
        <xdr:cNvPr id="287" name="Subgraph-finr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8227575"/>
          <a:ext cx="647700" cy="428625"/>
        </a:xfrm>
        <a:prstGeom prst="rect">
          <a:avLst/>
        </a:prstGeom>
        <a:ln>
          <a:noFill/>
        </a:ln>
      </xdr:spPr>
    </xdr:pic>
    <xdr:clientData/>
  </xdr:twoCellAnchor>
  <xdr:twoCellAnchor editAs="oneCell">
    <xdr:from>
      <xdr:col>1</xdr:col>
      <xdr:colOff>28575</xdr:colOff>
      <xdr:row>145</xdr:row>
      <xdr:rowOff>28575</xdr:rowOff>
    </xdr:from>
    <xdr:to>
      <xdr:col>1</xdr:col>
      <xdr:colOff>676275</xdr:colOff>
      <xdr:row>145</xdr:row>
      <xdr:rowOff>457200</xdr:rowOff>
    </xdr:to>
    <xdr:pic>
      <xdr:nvPicPr>
        <xdr:cNvPr id="289" name="Subgraph-finrafoundati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703825"/>
          <a:ext cx="647700" cy="428625"/>
        </a:xfrm>
        <a:prstGeom prst="rect">
          <a:avLst/>
        </a:prstGeom>
        <a:ln>
          <a:noFill/>
        </a:ln>
      </xdr:spPr>
    </xdr:pic>
    <xdr:clientData/>
  </xdr:twoCellAnchor>
  <xdr:twoCellAnchor editAs="oneCell">
    <xdr:from>
      <xdr:col>1</xdr:col>
      <xdr:colOff>28575</xdr:colOff>
      <xdr:row>146</xdr:row>
      <xdr:rowOff>28575</xdr:rowOff>
    </xdr:from>
    <xdr:to>
      <xdr:col>1</xdr:col>
      <xdr:colOff>676275</xdr:colOff>
      <xdr:row>146</xdr:row>
      <xdr:rowOff>457200</xdr:rowOff>
    </xdr:to>
    <xdr:pic>
      <xdr:nvPicPr>
        <xdr:cNvPr id="291" name="Subgraph-thenorrisgroup"/>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9180075"/>
          <a:ext cx="647700" cy="428625"/>
        </a:xfrm>
        <a:prstGeom prst="rect">
          <a:avLst/>
        </a:prstGeom>
        <a:ln>
          <a:noFill/>
        </a:ln>
      </xdr:spPr>
    </xdr:pic>
    <xdr:clientData/>
  </xdr:twoCellAnchor>
  <xdr:twoCellAnchor editAs="oneCell">
    <xdr:from>
      <xdr:col>1</xdr:col>
      <xdr:colOff>28575</xdr:colOff>
      <xdr:row>147</xdr:row>
      <xdr:rowOff>28575</xdr:rowOff>
    </xdr:from>
    <xdr:to>
      <xdr:col>1</xdr:col>
      <xdr:colOff>676275</xdr:colOff>
      <xdr:row>147</xdr:row>
      <xdr:rowOff>457200</xdr:rowOff>
    </xdr:to>
    <xdr:pic>
      <xdr:nvPicPr>
        <xdr:cNvPr id="293" name="Subgraph-cunningham_u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9656325"/>
          <a:ext cx="647700" cy="428625"/>
        </a:xfrm>
        <a:prstGeom prst="rect">
          <a:avLst/>
        </a:prstGeom>
        <a:ln>
          <a:noFill/>
        </a:ln>
      </xdr:spPr>
    </xdr:pic>
    <xdr:clientData/>
  </xdr:twoCellAnchor>
  <xdr:twoCellAnchor editAs="oneCell">
    <xdr:from>
      <xdr:col>1</xdr:col>
      <xdr:colOff>28575</xdr:colOff>
      <xdr:row>148</xdr:row>
      <xdr:rowOff>28575</xdr:rowOff>
    </xdr:from>
    <xdr:to>
      <xdr:col>1</xdr:col>
      <xdr:colOff>676275</xdr:colOff>
      <xdr:row>148</xdr:row>
      <xdr:rowOff>457200</xdr:rowOff>
    </xdr:to>
    <xdr:pic>
      <xdr:nvPicPr>
        <xdr:cNvPr id="295" name="Subgraph-abhigolha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70132575"/>
          <a:ext cx="647700" cy="428625"/>
        </a:xfrm>
        <a:prstGeom prst="rect">
          <a:avLst/>
        </a:prstGeom>
        <a:ln>
          <a:noFill/>
        </a:ln>
      </xdr:spPr>
    </xdr:pic>
    <xdr:clientData/>
  </xdr:twoCellAnchor>
  <xdr:twoCellAnchor editAs="oneCell">
    <xdr:from>
      <xdr:col>1</xdr:col>
      <xdr:colOff>28575</xdr:colOff>
      <xdr:row>149</xdr:row>
      <xdr:rowOff>28575</xdr:rowOff>
    </xdr:from>
    <xdr:to>
      <xdr:col>1</xdr:col>
      <xdr:colOff>676275</xdr:colOff>
      <xdr:row>149</xdr:row>
      <xdr:rowOff>457200</xdr:rowOff>
    </xdr:to>
    <xdr:pic>
      <xdr:nvPicPr>
        <xdr:cNvPr id="297" name="Subgraph-bcope51"/>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70608825"/>
          <a:ext cx="647700" cy="428625"/>
        </a:xfrm>
        <a:prstGeom prst="rect">
          <a:avLst/>
        </a:prstGeom>
        <a:ln>
          <a:noFill/>
        </a:ln>
      </xdr:spPr>
    </xdr:pic>
    <xdr:clientData/>
  </xdr:twoCellAnchor>
  <xdr:twoCellAnchor editAs="oneCell">
    <xdr:from>
      <xdr:col>1</xdr:col>
      <xdr:colOff>28575</xdr:colOff>
      <xdr:row>150</xdr:row>
      <xdr:rowOff>28575</xdr:rowOff>
    </xdr:from>
    <xdr:to>
      <xdr:col>1</xdr:col>
      <xdr:colOff>676275</xdr:colOff>
      <xdr:row>150</xdr:row>
      <xdr:rowOff>457200</xdr:rowOff>
    </xdr:to>
    <xdr:pic>
      <xdr:nvPicPr>
        <xdr:cNvPr id="299" name="Subgraph-jillonmoney"/>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71085075"/>
          <a:ext cx="647700" cy="428625"/>
        </a:xfrm>
        <a:prstGeom prst="rect">
          <a:avLst/>
        </a:prstGeom>
        <a:ln>
          <a:noFill/>
        </a:ln>
      </xdr:spPr>
    </xdr:pic>
    <xdr:clientData/>
  </xdr:twoCellAnchor>
  <xdr:twoCellAnchor editAs="oneCell">
    <xdr:from>
      <xdr:col>1</xdr:col>
      <xdr:colOff>28575</xdr:colOff>
      <xdr:row>151</xdr:row>
      <xdr:rowOff>28575</xdr:rowOff>
    </xdr:from>
    <xdr:to>
      <xdr:col>1</xdr:col>
      <xdr:colOff>676275</xdr:colOff>
      <xdr:row>151</xdr:row>
      <xdr:rowOff>457200</xdr:rowOff>
    </xdr:to>
    <xdr:pic>
      <xdr:nvPicPr>
        <xdr:cNvPr id="301" name="Subgraph-mkop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1561325"/>
          <a:ext cx="647700" cy="428625"/>
        </a:xfrm>
        <a:prstGeom prst="rect">
          <a:avLst/>
        </a:prstGeom>
        <a:ln>
          <a:noFill/>
        </a:ln>
      </xdr:spPr>
    </xdr:pic>
    <xdr:clientData/>
  </xdr:twoCellAnchor>
  <xdr:twoCellAnchor editAs="oneCell">
    <xdr:from>
      <xdr:col>1</xdr:col>
      <xdr:colOff>28575</xdr:colOff>
      <xdr:row>152</xdr:row>
      <xdr:rowOff>28575</xdr:rowOff>
    </xdr:from>
    <xdr:to>
      <xdr:col>1</xdr:col>
      <xdr:colOff>676275</xdr:colOff>
      <xdr:row>152</xdr:row>
      <xdr:rowOff>457200</xdr:rowOff>
    </xdr:to>
    <xdr:pic>
      <xdr:nvPicPr>
        <xdr:cNvPr id="303" name="Subgraph-thecryptorep"/>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2037575"/>
          <a:ext cx="647700" cy="428625"/>
        </a:xfrm>
        <a:prstGeom prst="rect">
          <a:avLst/>
        </a:prstGeom>
        <a:ln>
          <a:noFill/>
        </a:ln>
      </xdr:spPr>
    </xdr:pic>
    <xdr:clientData/>
  </xdr:twoCellAnchor>
  <xdr:twoCellAnchor editAs="oneCell">
    <xdr:from>
      <xdr:col>1</xdr:col>
      <xdr:colOff>28575</xdr:colOff>
      <xdr:row>153</xdr:row>
      <xdr:rowOff>28575</xdr:rowOff>
    </xdr:from>
    <xdr:to>
      <xdr:col>1</xdr:col>
      <xdr:colOff>676275</xdr:colOff>
      <xdr:row>153</xdr:row>
      <xdr:rowOff>457200</xdr:rowOff>
    </xdr:to>
    <xdr:pic>
      <xdr:nvPicPr>
        <xdr:cNvPr id="305" name="Subgraph-psuitenetwor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2513825"/>
          <a:ext cx="647700" cy="428625"/>
        </a:xfrm>
        <a:prstGeom prst="rect">
          <a:avLst/>
        </a:prstGeom>
        <a:ln>
          <a:noFill/>
        </a:ln>
      </xdr:spPr>
    </xdr:pic>
    <xdr:clientData/>
  </xdr:twoCellAnchor>
  <xdr:twoCellAnchor editAs="oneCell">
    <xdr:from>
      <xdr:col>1</xdr:col>
      <xdr:colOff>28575</xdr:colOff>
      <xdr:row>154</xdr:row>
      <xdr:rowOff>28575</xdr:rowOff>
    </xdr:from>
    <xdr:to>
      <xdr:col>1</xdr:col>
      <xdr:colOff>676275</xdr:colOff>
      <xdr:row>154</xdr:row>
      <xdr:rowOff>457200</xdr:rowOff>
    </xdr:to>
    <xdr:pic>
      <xdr:nvPicPr>
        <xdr:cNvPr id="307" name="Subgraph-nick4business"/>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72990075"/>
          <a:ext cx="647700" cy="428625"/>
        </a:xfrm>
        <a:prstGeom prst="rect">
          <a:avLst/>
        </a:prstGeom>
        <a:ln>
          <a:noFill/>
        </a:ln>
      </xdr:spPr>
    </xdr:pic>
    <xdr:clientData/>
  </xdr:twoCellAnchor>
  <xdr:twoCellAnchor editAs="oneCell">
    <xdr:from>
      <xdr:col>1</xdr:col>
      <xdr:colOff>28575</xdr:colOff>
      <xdr:row>155</xdr:row>
      <xdr:rowOff>28575</xdr:rowOff>
    </xdr:from>
    <xdr:to>
      <xdr:col>1</xdr:col>
      <xdr:colOff>676275</xdr:colOff>
      <xdr:row>155</xdr:row>
      <xdr:rowOff>457200</xdr:rowOff>
    </xdr:to>
    <xdr:pic>
      <xdr:nvPicPr>
        <xdr:cNvPr id="309" name="Subgraph-ericbalchuna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3466325"/>
          <a:ext cx="647700" cy="428625"/>
        </a:xfrm>
        <a:prstGeom prst="rect">
          <a:avLst/>
        </a:prstGeom>
        <a:ln>
          <a:noFill/>
        </a:ln>
      </xdr:spPr>
    </xdr:pic>
    <xdr:clientData/>
  </xdr:twoCellAnchor>
  <xdr:twoCellAnchor editAs="oneCell">
    <xdr:from>
      <xdr:col>1</xdr:col>
      <xdr:colOff>28575</xdr:colOff>
      <xdr:row>156</xdr:row>
      <xdr:rowOff>28575</xdr:rowOff>
    </xdr:from>
    <xdr:to>
      <xdr:col>1</xdr:col>
      <xdr:colOff>676275</xdr:colOff>
      <xdr:row>156</xdr:row>
      <xdr:rowOff>457200</xdr:rowOff>
    </xdr:to>
    <xdr:pic>
      <xdr:nvPicPr>
        <xdr:cNvPr id="311" name="Subgraph-advisorshar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3942575"/>
          <a:ext cx="647700" cy="428625"/>
        </a:xfrm>
        <a:prstGeom prst="rect">
          <a:avLst/>
        </a:prstGeom>
        <a:ln>
          <a:noFill/>
        </a:ln>
      </xdr:spPr>
    </xdr:pic>
    <xdr:clientData/>
  </xdr:twoCellAnchor>
  <xdr:twoCellAnchor editAs="oneCell">
    <xdr:from>
      <xdr:col>1</xdr:col>
      <xdr:colOff>28575</xdr:colOff>
      <xdr:row>157</xdr:row>
      <xdr:rowOff>28575</xdr:rowOff>
    </xdr:from>
    <xdr:to>
      <xdr:col>1</xdr:col>
      <xdr:colOff>676275</xdr:colOff>
      <xdr:row>157</xdr:row>
      <xdr:rowOff>457200</xdr:rowOff>
    </xdr:to>
    <xdr:pic>
      <xdr:nvPicPr>
        <xdr:cNvPr id="313" name="Subgraph-moguldom"/>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74418825"/>
          <a:ext cx="647700" cy="428625"/>
        </a:xfrm>
        <a:prstGeom prst="rect">
          <a:avLst/>
        </a:prstGeom>
        <a:ln>
          <a:noFill/>
        </a:ln>
      </xdr:spPr>
    </xdr:pic>
    <xdr:clientData/>
  </xdr:twoCellAnchor>
  <xdr:twoCellAnchor editAs="oneCell">
    <xdr:from>
      <xdr:col>1</xdr:col>
      <xdr:colOff>28575</xdr:colOff>
      <xdr:row>158</xdr:row>
      <xdr:rowOff>28575</xdr:rowOff>
    </xdr:from>
    <xdr:to>
      <xdr:col>1</xdr:col>
      <xdr:colOff>676275</xdr:colOff>
      <xdr:row>158</xdr:row>
      <xdr:rowOff>457200</xdr:rowOff>
    </xdr:to>
    <xdr:pic>
      <xdr:nvPicPr>
        <xdr:cNvPr id="315" name="Subgraph-thelaurenbowl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895075"/>
          <a:ext cx="647700" cy="428625"/>
        </a:xfrm>
        <a:prstGeom prst="rect">
          <a:avLst/>
        </a:prstGeom>
        <a:ln>
          <a:noFill/>
        </a:ln>
      </xdr:spPr>
    </xdr:pic>
    <xdr:clientData/>
  </xdr:twoCellAnchor>
  <xdr:twoCellAnchor editAs="oneCell">
    <xdr:from>
      <xdr:col>1</xdr:col>
      <xdr:colOff>28575</xdr:colOff>
      <xdr:row>159</xdr:row>
      <xdr:rowOff>28575</xdr:rowOff>
    </xdr:from>
    <xdr:to>
      <xdr:col>1</xdr:col>
      <xdr:colOff>676275</xdr:colOff>
      <xdr:row>159</xdr:row>
      <xdr:rowOff>457200</xdr:rowOff>
    </xdr:to>
    <xdr:pic>
      <xdr:nvPicPr>
        <xdr:cNvPr id="317" name="Subgraph-danherronruns"/>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75371325"/>
          <a:ext cx="647700" cy="428625"/>
        </a:xfrm>
        <a:prstGeom prst="rect">
          <a:avLst/>
        </a:prstGeom>
        <a:ln>
          <a:noFill/>
        </a:ln>
      </xdr:spPr>
    </xdr:pic>
    <xdr:clientData/>
  </xdr:twoCellAnchor>
  <xdr:twoCellAnchor editAs="oneCell">
    <xdr:from>
      <xdr:col>1</xdr:col>
      <xdr:colOff>28575</xdr:colOff>
      <xdr:row>160</xdr:row>
      <xdr:rowOff>28575</xdr:rowOff>
    </xdr:from>
    <xdr:to>
      <xdr:col>1</xdr:col>
      <xdr:colOff>676275</xdr:colOff>
      <xdr:row>160</xdr:row>
      <xdr:rowOff>457200</xdr:rowOff>
    </xdr:to>
    <xdr:pic>
      <xdr:nvPicPr>
        <xdr:cNvPr id="319" name="Subgraph-michaelbatnick"/>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75847575"/>
          <a:ext cx="647700" cy="428625"/>
        </a:xfrm>
        <a:prstGeom prst="rect">
          <a:avLst/>
        </a:prstGeom>
        <a:ln>
          <a:noFill/>
        </a:ln>
      </xdr:spPr>
    </xdr:pic>
    <xdr:clientData/>
  </xdr:twoCellAnchor>
  <xdr:twoCellAnchor editAs="oneCell">
    <xdr:from>
      <xdr:col>1</xdr:col>
      <xdr:colOff>28575</xdr:colOff>
      <xdr:row>161</xdr:row>
      <xdr:rowOff>28575</xdr:rowOff>
    </xdr:from>
    <xdr:to>
      <xdr:col>1</xdr:col>
      <xdr:colOff>676275</xdr:colOff>
      <xdr:row>161</xdr:row>
      <xdr:rowOff>457200</xdr:rowOff>
    </xdr:to>
    <xdr:pic>
      <xdr:nvPicPr>
        <xdr:cNvPr id="321" name="Subgraph-awealthofcs"/>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76323825"/>
          <a:ext cx="647700" cy="428625"/>
        </a:xfrm>
        <a:prstGeom prst="rect">
          <a:avLst/>
        </a:prstGeom>
        <a:ln>
          <a:noFill/>
        </a:ln>
      </xdr:spPr>
    </xdr:pic>
    <xdr:clientData/>
  </xdr:twoCellAnchor>
  <xdr:twoCellAnchor editAs="oneCell">
    <xdr:from>
      <xdr:col>1</xdr:col>
      <xdr:colOff>28575</xdr:colOff>
      <xdr:row>162</xdr:row>
      <xdr:rowOff>28575</xdr:rowOff>
    </xdr:from>
    <xdr:to>
      <xdr:col>1</xdr:col>
      <xdr:colOff>676275</xdr:colOff>
      <xdr:row>162</xdr:row>
      <xdr:rowOff>457200</xdr:rowOff>
    </xdr:to>
    <xdr:pic>
      <xdr:nvPicPr>
        <xdr:cNvPr id="323" name="Subgraph-jasonzweigwsj"/>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6800075"/>
          <a:ext cx="647700" cy="428625"/>
        </a:xfrm>
        <a:prstGeom prst="rect">
          <a:avLst/>
        </a:prstGeom>
        <a:ln>
          <a:noFill/>
        </a:ln>
      </xdr:spPr>
    </xdr:pic>
    <xdr:clientData/>
  </xdr:twoCellAnchor>
  <xdr:twoCellAnchor editAs="oneCell">
    <xdr:from>
      <xdr:col>1</xdr:col>
      <xdr:colOff>28575</xdr:colOff>
      <xdr:row>163</xdr:row>
      <xdr:rowOff>28575</xdr:rowOff>
    </xdr:from>
    <xdr:to>
      <xdr:col>1</xdr:col>
      <xdr:colOff>676275</xdr:colOff>
      <xdr:row>163</xdr:row>
      <xdr:rowOff>457200</xdr:rowOff>
    </xdr:to>
    <xdr:pic>
      <xdr:nvPicPr>
        <xdr:cNvPr id="325" name="Subgraph-_eugeniegeorge"/>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77276325"/>
          <a:ext cx="647700" cy="428625"/>
        </a:xfrm>
        <a:prstGeom prst="rect">
          <a:avLst/>
        </a:prstGeom>
        <a:ln>
          <a:noFill/>
        </a:ln>
      </xdr:spPr>
    </xdr:pic>
    <xdr:clientData/>
  </xdr:twoCellAnchor>
  <xdr:twoCellAnchor editAs="oneCell">
    <xdr:from>
      <xdr:col>1</xdr:col>
      <xdr:colOff>28575</xdr:colOff>
      <xdr:row>164</xdr:row>
      <xdr:rowOff>28575</xdr:rowOff>
    </xdr:from>
    <xdr:to>
      <xdr:col>1</xdr:col>
      <xdr:colOff>676275</xdr:colOff>
      <xdr:row>164</xdr:row>
      <xdr:rowOff>457200</xdr:rowOff>
    </xdr:to>
    <xdr:pic>
      <xdr:nvPicPr>
        <xdr:cNvPr id="327" name="Subgraph-merrynsw"/>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7752575"/>
          <a:ext cx="647700" cy="428625"/>
        </a:xfrm>
        <a:prstGeom prst="rect">
          <a:avLst/>
        </a:prstGeom>
        <a:ln>
          <a:noFill/>
        </a:ln>
      </xdr:spPr>
    </xdr:pic>
    <xdr:clientData/>
  </xdr:twoCellAnchor>
  <xdr:twoCellAnchor editAs="oneCell">
    <xdr:from>
      <xdr:col>1</xdr:col>
      <xdr:colOff>28575</xdr:colOff>
      <xdr:row>165</xdr:row>
      <xdr:rowOff>28575</xdr:rowOff>
    </xdr:from>
    <xdr:to>
      <xdr:col>1</xdr:col>
      <xdr:colOff>676275</xdr:colOff>
      <xdr:row>165</xdr:row>
      <xdr:rowOff>457200</xdr:rowOff>
    </xdr:to>
    <xdr:pic>
      <xdr:nvPicPr>
        <xdr:cNvPr id="329" name="Subgraph-cbriancpa"/>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78228825"/>
          <a:ext cx="64770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200025</xdr:colOff>
      <xdr:row>21</xdr:row>
      <xdr:rowOff>133350</xdr:rowOff>
    </xdr:to>
    <xdr:graphicFrame macro="">
      <xdr:nvGraphicFramePr>
        <xdr:cNvPr id="2" name="Chart 1"/>
        <xdr:cNvGraphicFramePr/>
      </xdr:nvGraphicFramePr>
      <xdr:xfrm>
        <a:off x="123825" y="123825"/>
        <a:ext cx="9934575" cy="4010025"/>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23</xdr:row>
      <xdr:rowOff>28575</xdr:rowOff>
    </xdr:from>
    <xdr:ext cx="1247775" cy="133350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410075"/>
            <a:ext cx="1247775" cy="133350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38100</xdr:colOff>
      <xdr:row>23</xdr:row>
      <xdr:rowOff>28575</xdr:rowOff>
    </xdr:from>
    <xdr:ext cx="1247775" cy="133350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29275" y="4410075"/>
            <a:ext cx="1247775" cy="133350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3" refreshedBy="Doc Assar" refreshedVersion="6">
  <cacheSource type="worksheet">
    <worksheetSource ref="A2:BL13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s v="dts19"/>
        <s v="dts"/>
        <m/>
        <s v="millennials investing sustainability impact investment"/>
        <s v="investments socially"/>
        <s v="sustainable esg responsible investing"/>
        <s v="sustainable"/>
        <s v="millennials"/>
        <s v="millennials merrilllynch moneymanagement investing"/>
        <s v="broker stockbroker market investing millennials trading money wealth finance"/>
        <s v="broker"/>
        <s v="realestate economicdevelopment propertymarket investments uaeeconomy"/>
        <s v="investing millennials spending sales"/>
        <s v="rentcrisis torontorentals torontorentalcrisis toronto torontorent tore gtare yikes scary depressionisreal"/>
        <s v="millennialinvestment investmentsformillennials"/>
        <s v="debt investing personalfinance financialsecurity"/>
        <s v="impactinvesting millennials"/>
        <s v="millennials socialmedia"/>
        <s v="impact millennials movement priority nxtmove"/>
        <s v="investing millennials"/>
        <s v="impinv"/>
        <s v="financial millennials"/>
        <s v="investing affluent"/>
        <s v="millennials investing highquality childcare leadingonearlyed"/>
        <s v="millennials investing highquality childcare"/>
        <s v="businessnews"/>
        <s v="investment"/>
        <s v="millennials realestate investing future finance crowdfunding"/>
        <s v="millennials realestate investing future"/>
        <s v="millennials sustainableinvesting assetmanagers investing"/>
        <s v="realestate blockchain crowdfunding"/>
        <s v="realestate blockchain"/>
        <s v="millennials invest investing retirement stockmarket"/>
        <s v="ahrvodeex ico blockchain stockmarket investing finance millennials investingtips"/>
        <s v="stockmarket investing"/>
        <s v="agrifin kilimobiashara"/>
        <s v="investment millennials worldheritageday"/>
        <s v="money mindset millennials investing millennialmoney economics"/>
        <s v="realestate investing"/>
        <s v="bloggers investing millennials bloggerbesties perfi moneybooks"/>
        <s v="millennials dividends investing gambling"/>
        <s v="millennials investing"/>
        <s v="millennials investing responsibil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3">
        <d v="2019-04-11T10:35:17.000"/>
        <d v="2019-04-08T14:28:04.000"/>
        <d v="2019-04-04T15:00:48.000"/>
        <d v="2019-04-11T20:23:18.000"/>
        <d v="2019-04-11T20:25:26.000"/>
        <d v="2019-04-11T20:25:47.000"/>
        <d v="2019-04-12T05:24:11.000"/>
        <d v="2019-04-11T08:23:46.000"/>
        <d v="2019-04-12T06:34:43.000"/>
        <d v="2019-04-12T09:31:47.000"/>
        <d v="2019-04-12T12:18:00.000"/>
        <d v="2019-04-12T14:44:36.000"/>
        <d v="2019-04-12T14:51:11.000"/>
        <d v="2019-04-12T15:15:40.000"/>
        <d v="2019-04-01T14:55:53.000"/>
        <d v="2019-04-12T15:19:54.000"/>
        <d v="2019-04-12T16:30:34.000"/>
        <d v="2019-04-12T16:35:57.000"/>
        <d v="2019-04-12T14:55:07.000"/>
        <d v="2019-04-12T21:54:13.000"/>
        <d v="2019-04-12T22:10:50.000"/>
        <d v="2019-04-12T22:55:07.000"/>
        <d v="2019-04-12T22:51:27.000"/>
        <d v="2019-04-12T23:24:32.000"/>
        <d v="2019-04-13T00:06:09.000"/>
        <d v="2019-04-13T12:15:24.000"/>
        <d v="2019-04-13T13:12:25.000"/>
        <d v="2019-04-12T21:43:57.000"/>
        <d v="2019-04-12T21:57:48.000"/>
        <d v="2019-04-13T17:52:24.000"/>
        <d v="2019-04-12T14:48:27.000"/>
        <d v="2019-04-13T18:23:15.000"/>
        <d v="2019-04-09T18:06:01.000"/>
        <d v="2019-04-13T20:16:27.000"/>
        <d v="2019-04-02T07:59:23.000"/>
        <d v="2019-04-14T07:05:00.000"/>
        <d v="2019-04-14T08:02:00.000"/>
        <d v="2019-04-14T19:07:36.000"/>
        <d v="2019-04-15T00:33:24.000"/>
        <d v="2019-04-15T00:30:14.000"/>
        <d v="2019-04-15T01:10:32.000"/>
        <d v="2019-04-15T02:46:52.000"/>
        <d v="2019-04-15T03:31:59.000"/>
        <d v="2019-04-15T02:20:30.000"/>
        <d v="2019-04-15T12:55:49.000"/>
        <d v="2019-04-15T15:52:18.000"/>
        <d v="2019-04-15T16:02:21.000"/>
        <d v="2019-04-13T04:45:00.000"/>
        <d v="2019-04-13T05:05:50.000"/>
        <d v="2019-04-15T16:32:32.000"/>
        <d v="2019-04-15T16:33:12.000"/>
        <d v="2019-04-15T16:34:00.000"/>
        <d v="2019-04-15T21:26:41.000"/>
        <d v="2019-04-16T01:00:36.000"/>
        <d v="2019-04-16T01:03:31.000"/>
        <d v="2019-04-16T01:04:24.000"/>
        <d v="2019-04-16T01:04:27.000"/>
        <d v="2019-04-16T04:20:04.000"/>
        <d v="2019-04-16T11:32:09.000"/>
        <d v="2019-04-16T14:45:15.000"/>
        <d v="2019-04-16T15:07:15.000"/>
        <d v="2019-04-16T16:00:37.000"/>
        <d v="2019-04-16T16:02:35.000"/>
        <d v="2019-04-14T19:09:16.000"/>
        <d v="2019-04-16T19:01:58.000"/>
        <d v="2019-04-14T19:09:18.000"/>
        <d v="2019-04-16T19:02:00.000"/>
        <d v="2019-04-14T19:09:34.000"/>
        <d v="2019-04-16T19:02:06.000"/>
        <d v="2019-04-16T19:45:11.000"/>
        <d v="2019-04-16T19:54:01.000"/>
        <d v="2019-04-16T22:37:16.000"/>
        <d v="2019-04-16T23:55:35.000"/>
        <d v="2018-11-06T08:17:50.000"/>
        <d v="2019-04-17T10:11:25.000"/>
        <d v="2019-04-14T12:50:17.000"/>
        <d v="2019-04-14T07:24:43.000"/>
        <d v="2019-04-17T05:40:43.000"/>
        <d v="2019-04-17T13:11:54.000"/>
        <d v="2019-04-17T14:00:13.000"/>
        <d v="2019-04-17T14:50:00.000"/>
        <d v="2019-04-17T15:15:04.000"/>
        <d v="2019-04-17T16:16:18.000"/>
        <d v="2019-04-17T18:23:40.000"/>
        <d v="2019-04-17T18:24:53.000"/>
        <d v="2019-04-17T18:27:00.000"/>
        <d v="2019-04-17T23:00:25.000"/>
        <d v="2019-04-18T00:37:27.000"/>
        <d v="2019-04-18T00:39:46.000"/>
        <d v="2019-04-18T02:15:12.000"/>
        <d v="2019-04-18T02:28:09.000"/>
        <d v="2019-04-17T13:29:28.000"/>
        <d v="2019-04-18T03:42:12.000"/>
        <d v="2019-04-18T10:54:58.000"/>
        <d v="2019-04-18T11:22:44.000"/>
        <d v="2019-04-17T17:52:17.000"/>
        <d v="2019-04-18T13:47:50.000"/>
        <d v="2019-04-18T14:57:25.000"/>
        <d v="2019-04-18T15:31:48.000"/>
        <d v="2019-04-18T15:36:33.000"/>
        <d v="2019-04-18T13:41:28.000"/>
        <d v="2019-04-18T15:39:16.000"/>
        <d v="2019-04-18T17:29:19.000"/>
        <d v="2019-04-18T18:33:45.000"/>
        <d v="2019-04-18T14:56:17.000"/>
        <d v="2019-04-18T14:56:42.000"/>
        <d v="2019-04-18T18:35:56.000"/>
        <d v="2019-04-18T19:00:51.000"/>
        <d v="2019-04-18T20:10:11.000"/>
        <d v="2019-04-17T12:48:25.000"/>
        <d v="2019-04-18T21:34:45.000"/>
        <d v="2019-04-18T23:00:53.000"/>
        <d v="2019-04-18T10:34:31.000"/>
        <d v="2019-04-18T10:35:22.000"/>
        <d v="2019-04-18T10:52:15.000"/>
        <d v="2019-04-19T03:55:16.000"/>
        <d v="2019-04-19T08:09:51.000"/>
        <d v="2019-04-19T15:18:02.000"/>
        <d v="2019-04-19T15:38:33.000"/>
        <d v="2019-04-19T16:28:52.000"/>
        <d v="2019-04-19T16:30:29.000"/>
        <d v="2019-04-19T19:14:44.000"/>
        <d v="2019-04-19T21:09:39.000"/>
        <d v="2019-04-19T22:13:21.000"/>
        <d v="2019-04-20T10:22:48.000"/>
        <d v="2019-04-20T13:11:19.000"/>
        <d v="2019-04-20T13:20:07.000"/>
        <d v="2019-04-20T15:21:51.000"/>
        <d v="2019-04-17T12:33:38.000"/>
        <d v="2019-04-19T17:11:13.000"/>
        <d v="2019-04-20T16:19:09.000"/>
        <d v="2019-04-20T16:14:32.000"/>
        <d v="2019-04-20T17:00:55.000"/>
      </sharedItems>
      <fieldGroup par="66" base="22">
        <rangePr groupBy="hours" autoEnd="1" autoStart="1" startDate="2018-11-06T08:17:50.000" endDate="2019-04-20T17:00:55.000"/>
        <groupItems count="26">
          <s v="&lt;11/6/2018"/>
          <s v="12 AM"/>
          <s v="1 AM"/>
          <s v="2 AM"/>
          <s v="3 AM"/>
          <s v="4 AM"/>
          <s v="5 AM"/>
          <s v="6 AM"/>
          <s v="7 AM"/>
          <s v="8 AM"/>
          <s v="9 AM"/>
          <s v="10 AM"/>
          <s v="11 AM"/>
          <s v="12 PM"/>
          <s v="1 PM"/>
          <s v="2 PM"/>
          <s v="3 PM"/>
          <s v="4 PM"/>
          <s v="5 PM"/>
          <s v="6 PM"/>
          <s v="7 PM"/>
          <s v="8 PM"/>
          <s v="9 PM"/>
          <s v="10 PM"/>
          <s v="11 PM"/>
          <s v="&gt;4/2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6T08:17:50.000" endDate="2019-04-20T17:00:55.000"/>
        <groupItems count="368">
          <s v="&lt;11/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0/2019"/>
        </groupItems>
      </fieldGroup>
    </cacheField>
    <cacheField name="Months" databaseField="0">
      <sharedItems containsMixedTypes="0" count="0"/>
      <fieldGroup base="22">
        <rangePr groupBy="months" autoEnd="1" autoStart="1" startDate="2018-11-06T08:17:50.000" endDate="2019-04-20T17:00:55.000"/>
        <groupItems count="14">
          <s v="&lt;11/6/2018"/>
          <s v="Jan"/>
          <s v="Feb"/>
          <s v="Mar"/>
          <s v="Apr"/>
          <s v="May"/>
          <s v="Jun"/>
          <s v="Jul"/>
          <s v="Aug"/>
          <s v="Sep"/>
          <s v="Oct"/>
          <s v="Nov"/>
          <s v="Dec"/>
          <s v="&gt;4/20/2019"/>
        </groupItems>
      </fieldGroup>
    </cacheField>
    <cacheField name="Years" databaseField="0">
      <sharedItems containsMixedTypes="0" count="0"/>
      <fieldGroup base="22">
        <rangePr groupBy="years" autoEnd="1" autoStart="1" startDate="2018-11-06T08:17:50.000" endDate="2019-04-20T17:00:55.000"/>
        <groupItems count="4">
          <s v="&lt;11/6/2018"/>
          <s v="2018"/>
          <s v="2019"/>
          <s v="&gt;4/20/2019"/>
        </groupItems>
      </fieldGroup>
    </cacheField>
  </cacheFields>
  <extLst>
    <ext xmlns:x14="http://schemas.microsoft.com/office/spreadsheetml/2009/9/main" uri="{725AE2AE-9491-48be-B2B4-4EB974FC3084}">
      <x14:pivotCacheDefinition pivotCacheId="1293719918"/>
    </ext>
  </extLst>
</pivotCacheDefinition>
</file>

<file path=xl/pivotCache/pivotCacheRecords1.xml><?xml version="1.0" encoding="utf-8"?>
<pivotCacheRecords xmlns="http://schemas.openxmlformats.org/spreadsheetml/2006/main" xmlns:r="http://schemas.openxmlformats.org/officeDocument/2006/relationships" count="133">
  <r>
    <s v="bitpanda"/>
    <s v="dubtechsummit"/>
    <m/>
    <m/>
    <m/>
    <m/>
    <m/>
    <m/>
    <m/>
    <m/>
    <s v="No"/>
    <n v="3"/>
    <m/>
    <m/>
    <x v="0"/>
    <d v="2019-04-11T10:35:17.000"/>
    <s v="Our CEO, @eric_demuth, will be on the HorizonX stage @DubTechSummit today at 15:30 to talk about investing for millennials, Bitcoin and the barriers of finance. Let us know if you’re going to be there! #DTS19 https://t.co/pBeFQ9GzKI"/>
    <m/>
    <m/>
    <x v="0"/>
    <s v="https://pbs.twimg.com/ext_tw_video_thumb/1116288507469811712/pu/img/r6jNoJsgJPakAVSo.jpg"/>
    <s v="https://pbs.twimg.com/ext_tw_video_thumb/1116288507469811712/pu/img/r6jNoJsgJPakAVSo.jpg"/>
    <x v="0"/>
    <s v="https://twitter.com/bitpanda/status/1116288603720699906"/>
    <m/>
    <m/>
    <s v="1116288603720699906"/>
    <m/>
    <b v="0"/>
    <n v="17"/>
    <s v=""/>
    <b v="0"/>
    <s v="en"/>
    <m/>
    <s v=""/>
    <b v="0"/>
    <n v="3"/>
    <s v=""/>
    <s v="Twitter Web Client"/>
    <b v="0"/>
    <s v="1116288603720699906"/>
    <s v="Retweet"/>
    <n v="0"/>
    <n v="0"/>
    <m/>
    <m/>
    <m/>
    <m/>
    <m/>
    <m/>
    <m/>
    <m/>
    <n v="3"/>
    <s v="12"/>
    <s v="12"/>
    <m/>
    <m/>
    <m/>
    <m/>
    <m/>
    <m/>
    <m/>
    <m/>
    <m/>
  </r>
  <r>
    <s v="bitpanda"/>
    <s v="eric_demuth"/>
    <m/>
    <m/>
    <m/>
    <m/>
    <m/>
    <m/>
    <m/>
    <m/>
    <s v="No"/>
    <n v="5"/>
    <m/>
    <m/>
    <x v="0"/>
    <d v="2019-04-08T14:28:04.000"/>
    <s v="Bitpanda is heading to @dubtechsummit this week! @eric_demuth will take to the HorizonX stage on April 11th to talk about investing for millennials, Bitcoin and the barriers of finance #DTS https://t.co/WVKGlZmH2C"/>
    <m/>
    <m/>
    <x v="1"/>
    <s v="https://pbs.twimg.com/ext_tw_video_thumb/1115260006067257344/pu/img/JOjkfFXJx4y1tUui.jpg"/>
    <s v="https://pbs.twimg.com/ext_tw_video_thumb/1115260006067257344/pu/img/JOjkfFXJx4y1tUui.jpg"/>
    <x v="1"/>
    <s v="https://twitter.com/bitpanda/status/1115260022785806336"/>
    <m/>
    <m/>
    <s v="1115260022785806336"/>
    <m/>
    <b v="0"/>
    <n v="31"/>
    <s v=""/>
    <b v="0"/>
    <s v="en"/>
    <m/>
    <s v=""/>
    <b v="0"/>
    <n v="8"/>
    <s v=""/>
    <s v="Sprout Social"/>
    <b v="0"/>
    <s v="1115260022785806336"/>
    <s v="Retweet"/>
    <n v="0"/>
    <n v="0"/>
    <m/>
    <m/>
    <m/>
    <m/>
    <m/>
    <m/>
    <m/>
    <m/>
    <n v="3"/>
    <s v="12"/>
    <s v="12"/>
    <n v="0"/>
    <n v="0"/>
    <n v="0"/>
    <n v="0"/>
    <n v="0"/>
    <n v="0"/>
    <n v="30"/>
    <n v="100"/>
    <n v="30"/>
  </r>
  <r>
    <s v="bitpanda"/>
    <s v="eric_demuth"/>
    <m/>
    <m/>
    <m/>
    <m/>
    <m/>
    <m/>
    <m/>
    <m/>
    <s v="No"/>
    <n v="7"/>
    <m/>
    <m/>
    <x v="0"/>
    <d v="2019-04-04T15:00:48.000"/>
    <s v="Bitpanda is heading to @dubtechsummit this year! @eric_demuth will take to the HorizonX stage on April 11th to talk about investing for millennials, Bitcoin and the barriers of finance #DTS https://t.co/eb6R7nox5A"/>
    <m/>
    <m/>
    <x v="1"/>
    <s v="https://pbs.twimg.com/ext_tw_video_thumb/1113818687931342851/pu/img/2mzgwxyn_0xtdhfx.jpg"/>
    <s v="https://pbs.twimg.com/ext_tw_video_thumb/1113818687931342851/pu/img/2mzgwxyn_0xtdhfx.jpg"/>
    <x v="2"/>
    <s v="https://twitter.com/bitpanda/status/1113818707699146753"/>
    <m/>
    <m/>
    <s v="1113818707699146753"/>
    <m/>
    <b v="0"/>
    <n v="39"/>
    <s v=""/>
    <b v="0"/>
    <s v="en"/>
    <m/>
    <s v=""/>
    <b v="0"/>
    <n v="11"/>
    <s v=""/>
    <s v="Sprout Social"/>
    <b v="0"/>
    <s v="1113818707699146753"/>
    <s v="Retweet"/>
    <n v="0"/>
    <n v="0"/>
    <m/>
    <m/>
    <m/>
    <m/>
    <m/>
    <m/>
    <m/>
    <m/>
    <n v="3"/>
    <s v="12"/>
    <s v="12"/>
    <n v="0"/>
    <n v="0"/>
    <n v="0"/>
    <n v="0"/>
    <n v="0"/>
    <n v="0"/>
    <n v="30"/>
    <n v="100"/>
    <n v="30"/>
  </r>
  <r>
    <s v="mauerkind61"/>
    <s v="bitpanda"/>
    <m/>
    <m/>
    <m/>
    <m/>
    <m/>
    <m/>
    <m/>
    <m/>
    <s v="No"/>
    <n v="9"/>
    <m/>
    <m/>
    <x v="1"/>
    <d v="2019-04-11T20:23:18.000"/>
    <s v="Our CEO, @eric_demuth, will be on the HorizonX stage @DubTechSummit today at 15:30 to talk about investing for millennials, Bitcoin and the barriers of finance. Let us know if you’re going to be there! #DTS19 https://t.co/pBeFQ9GzKI"/>
    <m/>
    <m/>
    <x v="2"/>
    <m/>
    <s v="http://pbs.twimg.com/profile_images/663259957350039552/5XZUO2tJ_normal.jpg"/>
    <x v="3"/>
    <s v="https://twitter.com/mauerkind61/status/1116436585099223042"/>
    <m/>
    <m/>
    <s v="1116436585099223042"/>
    <m/>
    <b v="0"/>
    <n v="0"/>
    <s v=""/>
    <b v="0"/>
    <s v="en"/>
    <m/>
    <s v=""/>
    <b v="0"/>
    <n v="3"/>
    <s v="1116288603720699906"/>
    <s v="Twitter for iPhone"/>
    <b v="0"/>
    <s v="1116288603720699906"/>
    <s v="Tweet"/>
    <n v="0"/>
    <n v="0"/>
    <m/>
    <m/>
    <m/>
    <m/>
    <m/>
    <m/>
    <m/>
    <m/>
    <n v="3"/>
    <s v="12"/>
    <s v="12"/>
    <m/>
    <m/>
    <m/>
    <m/>
    <m/>
    <m/>
    <m/>
    <m/>
    <m/>
  </r>
  <r>
    <s v="mauerkind61"/>
    <s v="bitpanda"/>
    <m/>
    <m/>
    <m/>
    <m/>
    <m/>
    <m/>
    <m/>
    <m/>
    <s v="No"/>
    <n v="10"/>
    <m/>
    <m/>
    <x v="1"/>
    <d v="2019-04-11T20:25:26.000"/>
    <s v="Bitpanda is heading to @dubtechsummit this week! @eric_demuth will take to the HorizonX stage on April 11th to talk about investing for millennials, Bitcoin and the barriers of finance #DTS https://t.co/WVKGlZmH2C"/>
    <m/>
    <m/>
    <x v="2"/>
    <m/>
    <s v="http://pbs.twimg.com/profile_images/663259957350039552/5XZUO2tJ_normal.jpg"/>
    <x v="4"/>
    <s v="https://twitter.com/mauerkind61/status/1116437120535670785"/>
    <m/>
    <m/>
    <s v="1116437120535670785"/>
    <m/>
    <b v="0"/>
    <n v="0"/>
    <s v=""/>
    <b v="0"/>
    <s v="en"/>
    <m/>
    <s v=""/>
    <b v="0"/>
    <n v="8"/>
    <s v="1115260022785806336"/>
    <s v="Twitter for iPhone"/>
    <b v="0"/>
    <s v="1115260022785806336"/>
    <s v="Tweet"/>
    <n v="0"/>
    <n v="0"/>
    <m/>
    <m/>
    <m/>
    <m/>
    <m/>
    <m/>
    <m/>
    <m/>
    <n v="3"/>
    <s v="12"/>
    <s v="12"/>
    <m/>
    <m/>
    <m/>
    <m/>
    <m/>
    <m/>
    <m/>
    <m/>
    <m/>
  </r>
  <r>
    <s v="mauerkind61"/>
    <s v="bitpanda"/>
    <m/>
    <m/>
    <m/>
    <m/>
    <m/>
    <m/>
    <m/>
    <m/>
    <s v="No"/>
    <n v="11"/>
    <m/>
    <m/>
    <x v="1"/>
    <d v="2019-04-11T20:25:47.000"/>
    <s v="Bitpanda is heading to @dubtechsummit this year! @eric_demuth will take to the HorizonX stage on April 11th to talk about investing for millennials, Bitcoin and the barriers of finance #DTS https://t.co/eb6R7nox5A"/>
    <m/>
    <m/>
    <x v="2"/>
    <m/>
    <s v="http://pbs.twimg.com/profile_images/663259957350039552/5XZUO2tJ_normal.jpg"/>
    <x v="5"/>
    <s v="https://twitter.com/mauerkind61/status/1116437206858698754"/>
    <m/>
    <m/>
    <s v="1116437206858698754"/>
    <m/>
    <b v="0"/>
    <n v="0"/>
    <s v=""/>
    <b v="0"/>
    <s v="en"/>
    <m/>
    <s v=""/>
    <b v="0"/>
    <n v="11"/>
    <s v="1113818707699146753"/>
    <s v="Twitter for iPhone"/>
    <b v="0"/>
    <s v="1113818707699146753"/>
    <s v="Tweet"/>
    <n v="0"/>
    <n v="0"/>
    <m/>
    <m/>
    <m/>
    <m/>
    <m/>
    <m/>
    <m/>
    <m/>
    <n v="3"/>
    <s v="12"/>
    <s v="12"/>
    <m/>
    <m/>
    <m/>
    <m/>
    <m/>
    <m/>
    <m/>
    <m/>
    <m/>
  </r>
  <r>
    <s v="kross89"/>
    <s v="mattsekeres"/>
    <m/>
    <m/>
    <m/>
    <m/>
    <m/>
    <m/>
    <m/>
    <m/>
    <s v="No"/>
    <n v="18"/>
    <m/>
    <m/>
    <x v="0"/>
    <d v="2019-04-12T05:24:11.000"/>
    <s v="@BlakePriceTSN @mstad101 @blazerbull @eaglefanvancity @mattsekeres And (I assume) didn't come into the league as a reigning MVP only to be scratched like dahlen. Negativity aside, successful companies let alone sports teams are investing tons in ways to reach and develop millennials. From dahlen/palmu own words the Canucks are doing terribly"/>
    <m/>
    <m/>
    <x v="2"/>
    <m/>
    <s v="http://pbs.twimg.com/profile_images/788990307069112320/OG6qyiAC_normal.jpg"/>
    <x v="6"/>
    <s v="https://twitter.com/kross89/status/1116572702905475072"/>
    <m/>
    <m/>
    <s v="1116572702905475072"/>
    <s v="1116561393019277312"/>
    <b v="0"/>
    <n v="0"/>
    <s v="52463074"/>
    <b v="0"/>
    <s v="en"/>
    <m/>
    <s v=""/>
    <b v="0"/>
    <n v="0"/>
    <s v=""/>
    <s v="Twitter for iPhone"/>
    <b v="0"/>
    <s v="1116561393019277312"/>
    <s v="Tweet"/>
    <n v="0"/>
    <n v="0"/>
    <m/>
    <m/>
    <m/>
    <m/>
    <m/>
    <m/>
    <m/>
    <m/>
    <n v="1"/>
    <s v="7"/>
    <s v="7"/>
    <m/>
    <m/>
    <m/>
    <m/>
    <m/>
    <m/>
    <m/>
    <m/>
    <m/>
  </r>
  <r>
    <s v="ighodaro1"/>
    <s v="ighodaro1"/>
    <m/>
    <m/>
    <m/>
    <m/>
    <m/>
    <m/>
    <m/>
    <m/>
    <s v="No"/>
    <n v="23"/>
    <m/>
    <m/>
    <x v="2"/>
    <d v="2019-04-11T08:23:46.000"/>
    <s v="Why should millennials be investing at a faster rate than their parents? Because they are going to live much longer [due to more conscious healthy lifestyle] and will have lower social safety nets than previous generations. 30% of income at the very least."/>
    <m/>
    <m/>
    <x v="2"/>
    <m/>
    <s v="http://pbs.twimg.com/profile_images/1106494592206192640/JnFD1DLg_normal.jpg"/>
    <x v="7"/>
    <s v="https://twitter.com/ighodaro1/status/1116255507994566656"/>
    <m/>
    <m/>
    <s v="1116255507994566656"/>
    <m/>
    <b v="0"/>
    <n v="17"/>
    <s v=""/>
    <b v="0"/>
    <s v="en"/>
    <m/>
    <s v=""/>
    <b v="0"/>
    <n v="6"/>
    <s v=""/>
    <s v="Twitter for Android"/>
    <b v="0"/>
    <s v="1116255507994566656"/>
    <s v="Retweet"/>
    <n v="0"/>
    <n v="0"/>
    <m/>
    <m/>
    <m/>
    <m/>
    <m/>
    <m/>
    <m/>
    <m/>
    <n v="1"/>
    <s v="35"/>
    <s v="35"/>
    <n v="2"/>
    <n v="4.651162790697675"/>
    <n v="0"/>
    <n v="0"/>
    <n v="0"/>
    <n v="0"/>
    <n v="41"/>
    <n v="95.34883720930233"/>
    <n v="43"/>
  </r>
  <r>
    <s v="patentnigeria"/>
    <s v="ighodaro1"/>
    <m/>
    <m/>
    <m/>
    <m/>
    <m/>
    <m/>
    <m/>
    <m/>
    <s v="No"/>
    <n v="24"/>
    <m/>
    <m/>
    <x v="1"/>
    <d v="2019-04-12T06:34:43.000"/>
    <s v="Why should millennials be investing at a faster rate than their parents? Because they are going to live much longer [due to more conscious healthy lifestyle] and will have lower social safety nets than previous generations. 30% of income at the very least."/>
    <m/>
    <m/>
    <x v="2"/>
    <m/>
    <s v="http://pbs.twimg.com/profile_images/2461900981/tumblr_m1i72q3c3d1qiegleo1_500_normal.jpg"/>
    <x v="8"/>
    <s v="https://twitter.com/patentnigeria/status/1116590449429364736"/>
    <m/>
    <m/>
    <s v="1116590449429364736"/>
    <m/>
    <b v="0"/>
    <n v="0"/>
    <s v=""/>
    <b v="0"/>
    <s v="en"/>
    <m/>
    <s v=""/>
    <b v="0"/>
    <n v="6"/>
    <s v="1116255507994566656"/>
    <s v="Twitter for Android"/>
    <b v="0"/>
    <s v="1116255507994566656"/>
    <s v="Tweet"/>
    <n v="0"/>
    <n v="0"/>
    <m/>
    <m/>
    <m/>
    <m/>
    <m/>
    <m/>
    <m/>
    <m/>
    <n v="1"/>
    <s v="35"/>
    <s v="35"/>
    <n v="2"/>
    <n v="4.651162790697675"/>
    <n v="0"/>
    <n v="0"/>
    <n v="0"/>
    <n v="0"/>
    <n v="41"/>
    <n v="95.34883720930233"/>
    <n v="43"/>
  </r>
  <r>
    <s v="weefin_"/>
    <s v="amitkbouri"/>
    <m/>
    <m/>
    <m/>
    <m/>
    <m/>
    <m/>
    <m/>
    <m/>
    <s v="No"/>
    <n v="25"/>
    <m/>
    <m/>
    <x v="0"/>
    <d v="2019-04-12T09:31:47.000"/>
    <s v="💡#Millennials are driving a shift in #investing 💰@AmitKBouri &quot;As wealth is transferred to millennials, the data is indisputable that they want #sustainability and #impact to be part of their #investment portfolios.&quot;_x000a_https://t.co/ioMcutvpNm https://t.co/QhpuUHK9zj"/>
    <s v="https://www.businessinsider.com/how-to-meet-financial-and-social-impact-goals-2018-5?IR=T"/>
    <s v="businessinsider.com"/>
    <x v="3"/>
    <s v="https://pbs.twimg.com/media/D38VjOeW0AABnn_.jpg"/>
    <s v="https://pbs.twimg.com/media/D38VjOeW0AABnn_.jpg"/>
    <x v="9"/>
    <s v="https://twitter.com/weefin_/status/1116635010793078784"/>
    <m/>
    <m/>
    <s v="1116635010793078784"/>
    <m/>
    <b v="0"/>
    <n v="4"/>
    <s v=""/>
    <b v="0"/>
    <s v="en"/>
    <m/>
    <s v=""/>
    <b v="0"/>
    <n v="0"/>
    <s v=""/>
    <s v="Twitter Web Client"/>
    <b v="0"/>
    <s v="1116635010793078784"/>
    <s v="Tweet"/>
    <n v="0"/>
    <n v="0"/>
    <m/>
    <m/>
    <m/>
    <m/>
    <m/>
    <m/>
    <m/>
    <m/>
    <n v="1"/>
    <s v="34"/>
    <s v="34"/>
    <n v="1"/>
    <n v="3.225806451612903"/>
    <n v="0"/>
    <n v="0"/>
    <n v="0"/>
    <n v="0"/>
    <n v="30"/>
    <n v="96.7741935483871"/>
    <n v="31"/>
  </r>
  <r>
    <s v="frenkel_topping"/>
    <s v="frenkel_topping"/>
    <m/>
    <m/>
    <m/>
    <m/>
    <m/>
    <m/>
    <m/>
    <m/>
    <s v="No"/>
    <n v="26"/>
    <m/>
    <m/>
    <x v="2"/>
    <d v="2019-04-12T12:18:00.000"/>
    <s v="Frenkel Topping now offers an investment solution that seeks to deliver long-term asset growth through #investments that are #socially and environmentally positive with our new Socially Responsible Model Portfolio https://t.co/MDh7PYpMGs https://t.co/makCszVesc"/>
    <s v="http://www.frenkeltopping.co.uk/news/frenkel-topping-launch-sri-solution-as-millennials-call-for-socially-responsible-investing/"/>
    <s v="co.uk"/>
    <x v="4"/>
    <s v="https://pbs.twimg.com/media/D387q8fWwAAkG7N.jpg"/>
    <s v="https://pbs.twimg.com/media/D387q8fWwAAkG7N.jpg"/>
    <x v="10"/>
    <s v="https://twitter.com/frenkel_topping/status/1116676843367751681"/>
    <m/>
    <m/>
    <s v="1116676843367751681"/>
    <m/>
    <b v="0"/>
    <n v="0"/>
    <s v=""/>
    <b v="0"/>
    <s v="en"/>
    <m/>
    <s v=""/>
    <b v="0"/>
    <n v="0"/>
    <s v=""/>
    <s v="Sprout Social"/>
    <b v="0"/>
    <s v="1116676843367751681"/>
    <s v="Tweet"/>
    <n v="0"/>
    <n v="0"/>
    <m/>
    <m/>
    <m/>
    <m/>
    <m/>
    <m/>
    <m/>
    <m/>
    <n v="1"/>
    <s v="1"/>
    <s v="1"/>
    <n v="1"/>
    <n v="3.3333333333333335"/>
    <n v="0"/>
    <n v="0"/>
    <n v="0"/>
    <n v="0"/>
    <n v="29"/>
    <n v="96.66666666666667"/>
    <n v="30"/>
  </r>
  <r>
    <s v="dpierrebravo"/>
    <s v="dpierrebravo"/>
    <m/>
    <m/>
    <m/>
    <m/>
    <m/>
    <m/>
    <m/>
    <m/>
    <s v="No"/>
    <n v="27"/>
    <m/>
    <m/>
    <x v="2"/>
    <d v="2019-04-12T14:44:36.000"/>
    <s v="Starting out, investing and saving is crucial. But what if you’re struggling to get by? Making very little, or taking care of family at the same time? It’s not easy. It’s hard, sticky and complicated. We talk about it honestly in this latest post:_x000a_https://t.co/g5FvfE4KfG https://t.co/yAcwEqn6CM"/>
    <s v="https://www.nbcnews.com/know-your-value/feature/why-personal-finance-extra-complicated-female-millennials-ncna993566"/>
    <s v="nbcnews.com"/>
    <x v="2"/>
    <s v="https://pbs.twimg.com/ext_tw_video_thumb/1116713587949621248/pu/img/yme1tVK7Z2N-tJSY.jpg"/>
    <s v="https://pbs.twimg.com/ext_tw_video_thumb/1116713587949621248/pu/img/yme1tVK7Z2N-tJSY.jpg"/>
    <x v="11"/>
    <s v="https://twitter.com/dpierrebravo/status/1116713736126042113"/>
    <m/>
    <m/>
    <s v="1116713736126042113"/>
    <m/>
    <b v="0"/>
    <n v="2"/>
    <s v=""/>
    <b v="0"/>
    <s v="en"/>
    <m/>
    <s v=""/>
    <b v="0"/>
    <n v="0"/>
    <s v=""/>
    <s v="Twitter for iPhone"/>
    <b v="0"/>
    <s v="1116713736126042113"/>
    <s v="Tweet"/>
    <n v="0"/>
    <n v="0"/>
    <s v="-74.026675,40.683935 _x000a_-73.910408,40.683935 _x000a_-73.910408,40.877483 _x000a_-74.026675,40.877483"/>
    <s v="United States"/>
    <s v="US"/>
    <s v="Manhattan, NY"/>
    <s v="01a9a39529b27f36"/>
    <s v="Manhattan"/>
    <s v="city"/>
    <s v="https://api.twitter.com/1.1/geo/id/01a9a39529b27f36.json"/>
    <n v="1"/>
    <s v="1"/>
    <s v="1"/>
    <n v="1"/>
    <n v="2.127659574468085"/>
    <n v="4"/>
    <n v="8.51063829787234"/>
    <n v="0"/>
    <n v="0"/>
    <n v="42"/>
    <n v="89.36170212765957"/>
    <n v="47"/>
  </r>
  <r>
    <s v="stephkbarnes"/>
    <s v="chessabond"/>
    <m/>
    <m/>
    <m/>
    <m/>
    <m/>
    <m/>
    <m/>
    <m/>
    <s v="No"/>
    <n v="28"/>
    <m/>
    <m/>
    <x v="1"/>
    <d v="2019-04-12T14:51:11.000"/>
    <s v="I went to a financial literacy class (with wine!) to learn about 401ks (and wine!), which is part of an interesting trend of &quot;adulting&quot; classes aimed at Millennials with stereotypical Millennial things, like prosciutto, Pinterest-y quotes (and wine!).  https://t.co/yCcpfWlJia"/>
    <m/>
    <m/>
    <x v="2"/>
    <m/>
    <s v="http://pbs.twimg.com/profile_images/1049282789898637313/kdGy7Gz__normal.jpg"/>
    <x v="12"/>
    <s v="https://twitter.com/stephkbarnes/status/1116715389415821313"/>
    <m/>
    <m/>
    <s v="1116715389415821313"/>
    <m/>
    <b v="0"/>
    <n v="0"/>
    <s v=""/>
    <b v="0"/>
    <s v="en"/>
    <m/>
    <s v=""/>
    <b v="0"/>
    <n v="3"/>
    <s v="1116714701713498112"/>
    <s v="Twitter Web Client"/>
    <b v="0"/>
    <s v="1116714701713498112"/>
    <s v="Tweet"/>
    <n v="0"/>
    <n v="0"/>
    <m/>
    <m/>
    <m/>
    <m/>
    <m/>
    <m/>
    <m/>
    <m/>
    <n v="1"/>
    <s v="4"/>
    <s v="4"/>
    <n v="2"/>
    <n v="5.128205128205129"/>
    <n v="1"/>
    <n v="2.5641025641025643"/>
    <n v="0"/>
    <n v="0"/>
    <n v="36"/>
    <n v="92.3076923076923"/>
    <n v="39"/>
  </r>
  <r>
    <s v="almasi_"/>
    <s v="chessabond"/>
    <m/>
    <m/>
    <m/>
    <m/>
    <m/>
    <m/>
    <m/>
    <m/>
    <s v="No"/>
    <n v="29"/>
    <m/>
    <m/>
    <x v="1"/>
    <d v="2019-04-12T15:15:40.000"/>
    <s v="I went to a financial literacy class (with wine!) to learn about 401ks (and wine!), which is part of an interesting trend of &quot;adulting&quot; classes aimed at Millennials with stereotypical Millennial things, like prosciutto, Pinterest-y quotes (and wine!).  https://t.co/yCcpfWlJia"/>
    <m/>
    <m/>
    <x v="2"/>
    <m/>
    <s v="http://pbs.twimg.com/profile_images/1119081717409566726/Y50XWi5d_normal.jpg"/>
    <x v="13"/>
    <s v="https://twitter.com/almasi_/status/1116721550823251969"/>
    <m/>
    <m/>
    <s v="1116721550823251969"/>
    <m/>
    <b v="0"/>
    <n v="0"/>
    <s v=""/>
    <b v="0"/>
    <s v="en"/>
    <m/>
    <s v=""/>
    <b v="0"/>
    <n v="3"/>
    <s v="1116714701713498112"/>
    <s v="Twitter for iPhone"/>
    <b v="0"/>
    <s v="1116714701713498112"/>
    <s v="Tweet"/>
    <n v="0"/>
    <n v="0"/>
    <m/>
    <m/>
    <m/>
    <m/>
    <m/>
    <m/>
    <m/>
    <m/>
    <n v="1"/>
    <s v="4"/>
    <s v="4"/>
    <n v="2"/>
    <n v="5.128205128205129"/>
    <n v="1"/>
    <n v="2.5641025641025643"/>
    <n v="0"/>
    <n v="0"/>
    <n v="36"/>
    <n v="92.3076923076923"/>
    <n v="39"/>
  </r>
  <r>
    <s v="paynecmwealth"/>
    <s v="courtneydoming"/>
    <m/>
    <m/>
    <m/>
    <m/>
    <m/>
    <m/>
    <m/>
    <m/>
    <s v="No"/>
    <n v="30"/>
    <m/>
    <m/>
    <x v="3"/>
    <d v="2019-04-01T14:55:53.000"/>
    <s v="@CourtneyDoming on market fluctuations and fear that keeps millennials from investing in equities. She points out millennials are great at saving but they should get invested in the market and put their money to work._x000a__x000a_Watch here: https://t.co/TWD5MzNdSh_x000a_https://t.co/9n7dovlA1m https://t.co/pXLPwdZC9P"/>
    <s v="https://paynecm.com/in-the-media https://paynecm.com/"/>
    <s v="paynecm.com paynecm.com"/>
    <x v="2"/>
    <s v="https://pbs.twimg.com/ext_tw_video_thumb/1112730149936607232/pu/img/D2ZihfSkf02hE6cz.jpg"/>
    <s v="https://pbs.twimg.com/ext_tw_video_thumb/1112730149936607232/pu/img/D2ZihfSkf02hE6cz.jpg"/>
    <x v="14"/>
    <s v="https://twitter.com/paynecmwealth/status/1112730306581331968"/>
    <m/>
    <m/>
    <s v="1112730306581331968"/>
    <m/>
    <b v="0"/>
    <n v="2"/>
    <s v="712247830669344768"/>
    <b v="0"/>
    <s v="en"/>
    <m/>
    <s v=""/>
    <b v="0"/>
    <n v="2"/>
    <s v=""/>
    <s v="Twitter Web Client"/>
    <b v="0"/>
    <s v="1112730306581331968"/>
    <s v="Retweet"/>
    <n v="0"/>
    <n v="0"/>
    <m/>
    <m/>
    <m/>
    <m/>
    <m/>
    <m/>
    <m/>
    <m/>
    <n v="1"/>
    <s v="16"/>
    <s v="16"/>
    <n v="2"/>
    <n v="5.405405405405405"/>
    <n v="1"/>
    <n v="2.7027027027027026"/>
    <n v="0"/>
    <n v="0"/>
    <n v="34"/>
    <n v="91.89189189189189"/>
    <n v="37"/>
  </r>
  <r>
    <s v="thepoliticooks"/>
    <s v="paynecmwealth"/>
    <m/>
    <m/>
    <m/>
    <m/>
    <m/>
    <m/>
    <m/>
    <m/>
    <s v="No"/>
    <n v="31"/>
    <m/>
    <m/>
    <x v="1"/>
    <d v="2019-04-12T15:19:54.000"/>
    <s v="@CourtneyDoming on market fluctuations and fear that keeps millennials from investing in equities. She points out millennials are great at saving but they should get invested in the market and put their money to work._x000a__x000a_Watch here: https://t.co/TWD5MzNdSh_x000a_https://t.co/9n7dovlA1m https://t.co/pXLPwdZC9P"/>
    <m/>
    <m/>
    <x v="2"/>
    <m/>
    <s v="http://pbs.twimg.com/profile_images/965468675351326722/G-sDwq-1_normal.jpg"/>
    <x v="15"/>
    <s v="https://twitter.com/thepoliticooks/status/1116722616029466624"/>
    <m/>
    <m/>
    <s v="1116722616029466624"/>
    <m/>
    <b v="0"/>
    <n v="0"/>
    <s v=""/>
    <b v="0"/>
    <s v="en"/>
    <m/>
    <s v=""/>
    <b v="0"/>
    <n v="2"/>
    <s v="1112730306581331968"/>
    <s v="Twitter for iPhone"/>
    <b v="0"/>
    <s v="1112730306581331968"/>
    <s v="Tweet"/>
    <n v="0"/>
    <n v="0"/>
    <m/>
    <m/>
    <m/>
    <m/>
    <m/>
    <m/>
    <m/>
    <m/>
    <n v="1"/>
    <s v="16"/>
    <s v="16"/>
    <m/>
    <m/>
    <m/>
    <m/>
    <m/>
    <m/>
    <m/>
    <m/>
    <m/>
  </r>
  <r>
    <s v="cgwm_uk"/>
    <s v="cgwm_uk"/>
    <m/>
    <m/>
    <m/>
    <m/>
    <m/>
    <m/>
    <m/>
    <m/>
    <s v="No"/>
    <n v="33"/>
    <m/>
    <m/>
    <x v="2"/>
    <d v="2019-04-12T16:30:34.000"/>
    <s v="The movement towards more #sustainable investment opportunities in 2019 is driven by both big institutional investors and millennials, our Head of #ESG, Patrick Thomas, explains why #responsible #investing is here to stay. https://t.co/tmVhaacs3F"/>
    <s v="https://www.youtube.com/watch?v=QpZrMf1F0Y0&amp;t=5s"/>
    <s v="youtube.com"/>
    <x v="5"/>
    <m/>
    <s v="http://pbs.twimg.com/profile_images/1069530744895275008/uMP7oe08_normal.jpg"/>
    <x v="16"/>
    <s v="https://twitter.com/cgwm_uk/status/1116740400016969728"/>
    <m/>
    <m/>
    <s v="1116740400016969728"/>
    <m/>
    <b v="0"/>
    <n v="1"/>
    <s v=""/>
    <b v="0"/>
    <s v="en"/>
    <m/>
    <s v=""/>
    <b v="0"/>
    <n v="1"/>
    <s v=""/>
    <s v="Hootsuite Inc."/>
    <b v="0"/>
    <s v="1116740400016969728"/>
    <s v="Tweet"/>
    <n v="0"/>
    <n v="0"/>
    <m/>
    <m/>
    <m/>
    <m/>
    <m/>
    <m/>
    <m/>
    <m/>
    <n v="1"/>
    <s v="33"/>
    <s v="33"/>
    <n v="1"/>
    <n v="3.125"/>
    <n v="0"/>
    <n v="0"/>
    <n v="0"/>
    <n v="0"/>
    <n v="31"/>
    <n v="96.875"/>
    <n v="32"/>
  </r>
  <r>
    <s v="adriansysnet"/>
    <s v="cgwm_uk"/>
    <m/>
    <m/>
    <m/>
    <m/>
    <m/>
    <m/>
    <m/>
    <m/>
    <s v="No"/>
    <n v="34"/>
    <m/>
    <m/>
    <x v="1"/>
    <d v="2019-04-12T16:35:57.000"/>
    <s v="The movement towards more #sustainable investment opportunities in 2019 is driven by both big institutional investors and millennials, our Head of #ESG, Patrick Thomas, explains why #responsible #investing is here to stay. https://t.co/tmVhaacs3F"/>
    <m/>
    <m/>
    <x v="6"/>
    <m/>
    <s v="http://pbs.twimg.com/profile_images/1060626119915843584/tK7LpcRw_normal.jpg"/>
    <x v="17"/>
    <s v="https://twitter.com/adriansysnet/status/1116741756597362688"/>
    <m/>
    <m/>
    <s v="1116741756597362688"/>
    <m/>
    <b v="0"/>
    <n v="0"/>
    <s v=""/>
    <b v="0"/>
    <s v="en"/>
    <m/>
    <s v=""/>
    <b v="0"/>
    <n v="1"/>
    <s v="1116740400016969728"/>
    <s v="Twitter Web Client"/>
    <b v="0"/>
    <s v="1116740400016969728"/>
    <s v="Tweet"/>
    <n v="0"/>
    <n v="0"/>
    <m/>
    <m/>
    <m/>
    <m/>
    <m/>
    <m/>
    <m/>
    <m/>
    <n v="1"/>
    <s v="33"/>
    <s v="33"/>
    <n v="1"/>
    <n v="3.125"/>
    <n v="0"/>
    <n v="0"/>
    <n v="0"/>
    <n v="0"/>
    <n v="31"/>
    <n v="96.875"/>
    <n v="32"/>
  </r>
  <r>
    <s v="thebuffalonews"/>
    <s v="chessabond"/>
    <m/>
    <m/>
    <m/>
    <m/>
    <m/>
    <m/>
    <m/>
    <m/>
    <s v="No"/>
    <n v="35"/>
    <m/>
    <m/>
    <x v="1"/>
    <d v="2019-04-12T14:55:07.000"/>
    <s v="I went to a financial literacy class (with wine!) to learn about 401ks (and wine!), which is part of an interesting trend of &quot;adulting&quot; classes aimed at Millennials with stereotypical Millennial things, like prosciutto, Pinterest-y quotes (and wine!).  https://t.co/yCcpfWlJia"/>
    <m/>
    <m/>
    <x v="2"/>
    <m/>
    <s v="http://pbs.twimg.com/profile_images/870279826720129025/l5CL66f-_normal.jpg"/>
    <x v="18"/>
    <s v="https://twitter.com/thebuffalonews/status/1116716380924018690"/>
    <m/>
    <m/>
    <s v="1116716380924018690"/>
    <m/>
    <b v="0"/>
    <n v="0"/>
    <s v=""/>
    <b v="0"/>
    <s v="en"/>
    <m/>
    <s v=""/>
    <b v="0"/>
    <n v="3"/>
    <s v="1116714701713498112"/>
    <s v="TweetDeck"/>
    <b v="0"/>
    <s v="1116714701713498112"/>
    <s v="Tweet"/>
    <n v="0"/>
    <n v="0"/>
    <m/>
    <m/>
    <m/>
    <m/>
    <m/>
    <m/>
    <m/>
    <m/>
    <n v="1"/>
    <s v="4"/>
    <s v="4"/>
    <n v="2"/>
    <n v="5.128205128205129"/>
    <n v="1"/>
    <n v="2.5641025641025643"/>
    <n v="0"/>
    <n v="0"/>
    <n v="36"/>
    <n v="92.3076923076923"/>
    <n v="39"/>
  </r>
  <r>
    <s v="thebuffalonews"/>
    <s v="gustobuffalo"/>
    <m/>
    <m/>
    <m/>
    <m/>
    <m/>
    <m/>
    <m/>
    <m/>
    <s v="No"/>
    <n v="36"/>
    <m/>
    <m/>
    <x v="1"/>
    <d v="2019-04-12T21:54:13.000"/>
    <s v="#Millennials may bemoan they were never taught personal finance, but @massmutual's The Establishment is a cool way for adults to learn. @ChessaBond approved of the wine: https://t.co/f5NUbvOnoa"/>
    <m/>
    <m/>
    <x v="7"/>
    <m/>
    <s v="http://pbs.twimg.com/profile_images/870279826720129025/l5CL66f-_normal.jpg"/>
    <x v="19"/>
    <s v="https://twitter.com/thebuffalonews/status/1116821850510774274"/>
    <m/>
    <m/>
    <s v="1116821850510774274"/>
    <m/>
    <b v="0"/>
    <n v="0"/>
    <s v=""/>
    <b v="0"/>
    <s v="en"/>
    <m/>
    <s v=""/>
    <b v="0"/>
    <n v="5"/>
    <s v="1116819266358190081"/>
    <s v="TweetDeck"/>
    <b v="0"/>
    <s v="1116819266358190081"/>
    <s v="Tweet"/>
    <n v="0"/>
    <n v="0"/>
    <m/>
    <m/>
    <m/>
    <m/>
    <m/>
    <m/>
    <m/>
    <m/>
    <n v="1"/>
    <s v="4"/>
    <s v="4"/>
    <m/>
    <m/>
    <m/>
    <m/>
    <m/>
    <m/>
    <m/>
    <m/>
    <m/>
  </r>
  <r>
    <s v="xoanna69xo"/>
    <s v="gustobuffalo"/>
    <m/>
    <m/>
    <m/>
    <m/>
    <m/>
    <m/>
    <m/>
    <m/>
    <s v="No"/>
    <n v="39"/>
    <m/>
    <m/>
    <x v="1"/>
    <d v="2019-04-12T22:10:50.000"/>
    <s v="#Millennials may bemoan they were never taught personal finance, but @massmutual's The Establishment is a cool way for adults to learn. @ChessaBond approved of the wine: https://t.co/f5NUbvOnoa"/>
    <m/>
    <m/>
    <x v="7"/>
    <m/>
    <s v="http://pbs.twimg.com/profile_images/1036072270077280256/dTS-_rdV_normal.jpg"/>
    <x v="20"/>
    <s v="https://twitter.com/xoanna69xo/status/1116826033469177859"/>
    <m/>
    <m/>
    <s v="1116826033469177859"/>
    <m/>
    <b v="0"/>
    <n v="0"/>
    <s v=""/>
    <b v="0"/>
    <s v="en"/>
    <m/>
    <s v=""/>
    <b v="0"/>
    <n v="5"/>
    <s v="1116819266358190081"/>
    <s v="Twitter for iPhone"/>
    <b v="0"/>
    <s v="1116819266358190081"/>
    <s v="Tweet"/>
    <n v="0"/>
    <n v="0"/>
    <m/>
    <m/>
    <m/>
    <m/>
    <m/>
    <m/>
    <m/>
    <m/>
    <n v="1"/>
    <s v="4"/>
    <s v="4"/>
    <m/>
    <m/>
    <m/>
    <m/>
    <m/>
    <m/>
    <m/>
    <m/>
    <m/>
  </r>
  <r>
    <s v="mralarconphoto"/>
    <s v="mralarconphoto"/>
    <m/>
    <m/>
    <m/>
    <m/>
    <m/>
    <m/>
    <m/>
    <m/>
    <s v="No"/>
    <n v="42"/>
    <m/>
    <m/>
    <x v="2"/>
    <d v="2019-04-12T22:55:07.000"/>
    <s v="In the Seattle area? Join us Thursday April 25 from 7 - 9pm with erinklowry of BrokeMillennial, and co-host Chelsea_Fagan Founder of TFDiet, for an actionable discussion centered around investment for millennials! https://t.co/lRa6HxiNyf"/>
    <s v="https://www.eventbrite.com/e/take-on-investing-a-conversation-book-signing-event-with-erin-lowry-co-host-chelsea-fagan-tickets-59681901173"/>
    <s v="eventbrite.com"/>
    <x v="2"/>
    <m/>
    <s v="http://pbs.twimg.com/profile_images/509498592831102976/wG-d6wrJ_normal.jpeg"/>
    <x v="21"/>
    <s v="https://twitter.com/mralarconphoto/status/1116837177235787776"/>
    <m/>
    <m/>
    <s v="1116837177235787776"/>
    <m/>
    <b v="0"/>
    <n v="0"/>
    <s v=""/>
    <b v="0"/>
    <s v="en"/>
    <m/>
    <s v=""/>
    <b v="0"/>
    <n v="0"/>
    <s v=""/>
    <s v="IFTTT"/>
    <b v="0"/>
    <s v="1116837177235787776"/>
    <s v="Tweet"/>
    <n v="0"/>
    <n v="0"/>
    <m/>
    <m/>
    <m/>
    <m/>
    <m/>
    <m/>
    <m/>
    <m/>
    <n v="1"/>
    <s v="1"/>
    <s v="1"/>
    <n v="0"/>
    <n v="0"/>
    <n v="0"/>
    <n v="0"/>
    <n v="0"/>
    <n v="0"/>
    <n v="32"/>
    <n v="100"/>
    <n v="32"/>
  </r>
  <r>
    <s v="creativelive"/>
    <s v="tfdiet"/>
    <m/>
    <m/>
    <m/>
    <m/>
    <m/>
    <m/>
    <m/>
    <m/>
    <s v="No"/>
    <n v="43"/>
    <m/>
    <m/>
    <x v="0"/>
    <d v="2019-04-12T22:51:27.000"/>
    <s v="In the Seattle area? Join us Thursday April 25 from 7 - 9pm with @erinklowry of @BrokeMillennial, and co-host @Chelsea_Fagan Founder of @TFDiet, for an actionable discussion centered around investment for millennials! https://t.co/QsWk93SsPq"/>
    <s v="https://www.eventbrite.com/e/take-on-investing-a-conversation-book-signing-event-with-erin-lowry-co-host-chelsea-fagan-tickets-59681901173"/>
    <s v="eventbrite.com"/>
    <x v="2"/>
    <m/>
    <s v="http://pbs.twimg.com/profile_images/684447314358882305/eW6rgOZf_normal.png"/>
    <x v="22"/>
    <s v="https://twitter.com/creativelive/status/1116836253003988993"/>
    <m/>
    <m/>
    <s v="1116836253003988993"/>
    <m/>
    <b v="0"/>
    <n v="9"/>
    <s v=""/>
    <b v="0"/>
    <s v="en"/>
    <m/>
    <s v=""/>
    <b v="0"/>
    <n v="4"/>
    <s v=""/>
    <s v="Twitter Web Client"/>
    <b v="0"/>
    <s v="1116836253003988993"/>
    <s v="Tweet"/>
    <n v="0"/>
    <n v="0"/>
    <m/>
    <m/>
    <m/>
    <m/>
    <m/>
    <m/>
    <m/>
    <m/>
    <n v="1"/>
    <s v="3"/>
    <s v="3"/>
    <m/>
    <m/>
    <m/>
    <m/>
    <m/>
    <m/>
    <m/>
    <m/>
    <m/>
  </r>
  <r>
    <s v="chelsea_fagan"/>
    <s v="creativelive"/>
    <m/>
    <m/>
    <m/>
    <m/>
    <m/>
    <m/>
    <m/>
    <m/>
    <s v="Yes"/>
    <n v="47"/>
    <m/>
    <m/>
    <x v="1"/>
    <d v="2019-04-12T23:24:32.000"/>
    <s v="In the Seattle area? Join us Thursday April 25 from 7 - 9pm with @erinklowry of @BrokeMillennial, and co-host @Chelsea_Fagan Founder of @TFDiet, for an actionable discussion centered around investment for millennials! https://t.co/QsWk93SsPq"/>
    <m/>
    <m/>
    <x v="2"/>
    <m/>
    <s v="http://pbs.twimg.com/profile_images/1084912199032860672/Q19V6BK5_normal.jpg"/>
    <x v="23"/>
    <s v="https://twitter.com/chelsea_fagan/status/1116844578332504064"/>
    <m/>
    <m/>
    <s v="1116844578332504064"/>
    <m/>
    <b v="0"/>
    <n v="0"/>
    <s v=""/>
    <b v="0"/>
    <s v="en"/>
    <m/>
    <s v=""/>
    <b v="0"/>
    <n v="4"/>
    <s v="1116836253003988993"/>
    <s v="Twitter for iPhone"/>
    <b v="0"/>
    <s v="1116836253003988993"/>
    <s v="Tweet"/>
    <n v="0"/>
    <n v="0"/>
    <m/>
    <m/>
    <m/>
    <m/>
    <m/>
    <m/>
    <m/>
    <m/>
    <n v="1"/>
    <s v="3"/>
    <s v="3"/>
    <m/>
    <m/>
    <m/>
    <m/>
    <m/>
    <m/>
    <m/>
    <m/>
    <m/>
  </r>
  <r>
    <s v="howtomoneyaus"/>
    <s v="yahoofinance"/>
    <m/>
    <m/>
    <m/>
    <m/>
    <m/>
    <m/>
    <m/>
    <m/>
    <s v="No"/>
    <n v="51"/>
    <m/>
    <m/>
    <x v="1"/>
    <d v="2019-04-13T00:06:09.000"/>
    <s v="Highlight: &quot;It’s better to start early,&quot; says 'Broke Millennial Takes on Investing' author @erinklowry on millennials saving and investing money. Full interview: https://t.co/ADeiI31A5K"/>
    <m/>
    <m/>
    <x v="2"/>
    <m/>
    <s v="http://pbs.twimg.com/profile_images/943427695156781056/-LKHuXdO_normal.jpg"/>
    <x v="24"/>
    <s v="https://twitter.com/howtomoneyaus/status/1116855051702562816"/>
    <m/>
    <m/>
    <s v="1116855051702562816"/>
    <m/>
    <b v="0"/>
    <n v="0"/>
    <s v=""/>
    <b v="0"/>
    <s v="en"/>
    <m/>
    <s v=""/>
    <b v="0"/>
    <n v="7"/>
    <s v="1115677258948075520"/>
    <s v="Twitter for iPhone"/>
    <b v="0"/>
    <s v="1115677258948075520"/>
    <s v="Tweet"/>
    <n v="0"/>
    <n v="0"/>
    <m/>
    <m/>
    <m/>
    <m/>
    <m/>
    <m/>
    <m/>
    <m/>
    <n v="1"/>
    <s v="3"/>
    <s v="3"/>
    <n v="1"/>
    <n v="4.3478260869565215"/>
    <n v="0"/>
    <n v="0"/>
    <n v="0"/>
    <n v="0"/>
    <n v="22"/>
    <n v="95.65217391304348"/>
    <n v="23"/>
  </r>
  <r>
    <s v="marekschweigert"/>
    <s v="marekschweigert"/>
    <m/>
    <m/>
    <m/>
    <m/>
    <m/>
    <m/>
    <m/>
    <m/>
    <s v="No"/>
    <n v="53"/>
    <m/>
    <m/>
    <x v="2"/>
    <d v="2019-04-13T12:15:24.000"/>
    <s v="Forget real estate — 'art flipping' is the latest way rich millennials are building wealth, and it's an investment baby boomers largely ignored https://t.co/H8MzgCW3BC"/>
    <s v="https://my.sociabble.com/4X7b6X1aVk"/>
    <s v="sociabble.com"/>
    <x v="2"/>
    <m/>
    <s v="http://pbs.twimg.com/profile_images/964400673746857984/T5mm-ZKU_normal.jpg"/>
    <x v="25"/>
    <s v="https://twitter.com/marekschweigert/status/1117038576871596034"/>
    <m/>
    <m/>
    <s v="1117038576871596034"/>
    <m/>
    <b v="0"/>
    <n v="0"/>
    <s v=""/>
    <b v="0"/>
    <s v="en"/>
    <m/>
    <s v=""/>
    <b v="0"/>
    <n v="0"/>
    <s v=""/>
    <s v="SociabbleApp"/>
    <b v="0"/>
    <s v="1117038576871596034"/>
    <s v="Tweet"/>
    <n v="0"/>
    <n v="0"/>
    <m/>
    <m/>
    <m/>
    <m/>
    <m/>
    <m/>
    <m/>
    <m/>
    <n v="1"/>
    <s v="1"/>
    <s v="1"/>
    <n v="1"/>
    <n v="4.545454545454546"/>
    <n v="0"/>
    <n v="0"/>
    <n v="0"/>
    <n v="0"/>
    <n v="21"/>
    <n v="95.45454545454545"/>
    <n v="22"/>
  </r>
  <r>
    <s v="thorleywm"/>
    <s v="forbes"/>
    <m/>
    <m/>
    <m/>
    <m/>
    <m/>
    <m/>
    <m/>
    <m/>
    <s v="No"/>
    <n v="54"/>
    <m/>
    <m/>
    <x v="0"/>
    <d v="2019-04-13T13:12:25.000"/>
    <s v="Millennials Need To Start Investing, And Firms Are Making It Easier Than Ever via @forbes https://t.co/dWgxZpEYkd"/>
    <s v="https://www.forbes.com/sites/robertfarrington/2019/02/20/millennials-investing-easier/#3122e2162eb2"/>
    <s v="forbes.com"/>
    <x v="2"/>
    <m/>
    <s v="http://pbs.twimg.com/profile_images/785890343577198592/6v4DlZXe_normal.jpg"/>
    <x v="26"/>
    <s v="https://twitter.com/thorleywm/status/1117052924385988609"/>
    <m/>
    <m/>
    <s v="1117052924385988609"/>
    <m/>
    <b v="0"/>
    <n v="0"/>
    <s v=""/>
    <b v="0"/>
    <s v="en"/>
    <m/>
    <s v=""/>
    <b v="0"/>
    <n v="0"/>
    <s v=""/>
    <s v="Twitter Web Client"/>
    <b v="0"/>
    <s v="1117052924385988609"/>
    <s v="Tweet"/>
    <n v="0"/>
    <n v="0"/>
    <m/>
    <m/>
    <m/>
    <m/>
    <m/>
    <m/>
    <m/>
    <m/>
    <n v="1"/>
    <s v="32"/>
    <s v="32"/>
    <n v="1"/>
    <n v="6.666666666666667"/>
    <n v="0"/>
    <n v="0"/>
    <n v="0"/>
    <n v="0"/>
    <n v="14"/>
    <n v="93.33333333333333"/>
    <n v="15"/>
  </r>
  <r>
    <s v="gustobuffalo"/>
    <s v="chessabond"/>
    <m/>
    <m/>
    <m/>
    <m/>
    <m/>
    <m/>
    <m/>
    <m/>
    <s v="Yes"/>
    <n v="55"/>
    <m/>
    <m/>
    <x v="0"/>
    <d v="2019-04-12T21:43:57.000"/>
    <s v="#Millennials may bemoan they were never taught personal finance, but @massmutual's The Establishment is a cool way for adults to learn. @ChessaBond approved of the wine: https://t.co/f5NUbvOnoa"/>
    <s v="https://buffalonews.com/2019/04/12/financial-adulting-classes-teach-about-investing-budgeting-with-wine-and-cocktails/?utm_medium=social&amp;utm_campaign=puma&amp;utm_source=Twitter#Echobox=1555087666"/>
    <s v="buffalonews.com"/>
    <x v="7"/>
    <m/>
    <s v="http://pbs.twimg.com/profile_images/741283160898568192/Jy46FlEL_normal.jpg"/>
    <x v="27"/>
    <s v="https://twitter.com/gustobuffalo/status/1116819266358190081"/>
    <m/>
    <m/>
    <s v="1116819266358190081"/>
    <m/>
    <b v="0"/>
    <n v="8"/>
    <s v=""/>
    <b v="0"/>
    <s v="en"/>
    <m/>
    <s v=""/>
    <b v="0"/>
    <n v="5"/>
    <s v=""/>
    <s v="Echobox Social"/>
    <b v="0"/>
    <s v="1116819266358190081"/>
    <s v="Tweet"/>
    <n v="0"/>
    <n v="0"/>
    <m/>
    <m/>
    <m/>
    <m/>
    <m/>
    <m/>
    <m/>
    <m/>
    <n v="1"/>
    <s v="4"/>
    <s v="4"/>
    <m/>
    <m/>
    <m/>
    <m/>
    <m/>
    <m/>
    <m/>
    <m/>
    <m/>
  </r>
  <r>
    <s v="chessabond"/>
    <s v="gustobuffalo"/>
    <m/>
    <m/>
    <m/>
    <m/>
    <m/>
    <m/>
    <m/>
    <m/>
    <s v="Yes"/>
    <n v="57"/>
    <m/>
    <m/>
    <x v="1"/>
    <d v="2019-04-12T21:57:48.000"/>
    <s v="#Millennials may bemoan they were never taught personal finance, but @massmutual's The Establishment is a cool way for adults to learn. @ChessaBond approved of the wine: https://t.co/f5NUbvOnoa"/>
    <m/>
    <m/>
    <x v="7"/>
    <m/>
    <s v="http://pbs.twimg.com/profile_images/1111073639925985281/E9ayaq1V_normal.jpg"/>
    <x v="28"/>
    <s v="https://twitter.com/chessabond/status/1116822751786958851"/>
    <m/>
    <m/>
    <s v="1116822751786958851"/>
    <m/>
    <b v="0"/>
    <n v="0"/>
    <s v=""/>
    <b v="0"/>
    <s v="en"/>
    <m/>
    <s v=""/>
    <b v="0"/>
    <n v="5"/>
    <s v="1116819266358190081"/>
    <s v="Twitter for iPhone"/>
    <b v="0"/>
    <s v="1116819266358190081"/>
    <s v="Tweet"/>
    <n v="0"/>
    <n v="0"/>
    <m/>
    <m/>
    <m/>
    <m/>
    <m/>
    <m/>
    <m/>
    <m/>
    <n v="1"/>
    <s v="4"/>
    <s v="4"/>
    <m/>
    <m/>
    <m/>
    <m/>
    <m/>
    <m/>
    <m/>
    <m/>
    <m/>
  </r>
  <r>
    <s v="jwestmoore"/>
    <s v="gustobuffalo"/>
    <m/>
    <m/>
    <m/>
    <m/>
    <m/>
    <m/>
    <m/>
    <m/>
    <s v="No"/>
    <n v="58"/>
    <m/>
    <m/>
    <x v="1"/>
    <d v="2019-04-13T17:52:24.000"/>
    <s v="#Millennials may bemoan they were never taught personal finance, but @massmutual's The Establishment is a cool way for adults to learn. @ChessaBond approved of the wine: https://t.co/f5NUbvOnoa"/>
    <m/>
    <m/>
    <x v="7"/>
    <m/>
    <s v="http://pbs.twimg.com/profile_images/951221160292777984/JSopVDkv_normal.jpg"/>
    <x v="29"/>
    <s v="https://twitter.com/jwestmoore/status/1117123384264003585"/>
    <m/>
    <m/>
    <s v="1117123384264003585"/>
    <m/>
    <b v="0"/>
    <n v="0"/>
    <s v=""/>
    <b v="0"/>
    <s v="en"/>
    <m/>
    <s v=""/>
    <b v="0"/>
    <n v="5"/>
    <s v="1116819266358190081"/>
    <s v="TweetDeck"/>
    <b v="0"/>
    <s v="1116819266358190081"/>
    <s v="Tweet"/>
    <n v="0"/>
    <n v="0"/>
    <m/>
    <m/>
    <m/>
    <m/>
    <m/>
    <m/>
    <m/>
    <m/>
    <n v="1"/>
    <s v="4"/>
    <s v="4"/>
    <m/>
    <m/>
    <m/>
    <m/>
    <m/>
    <m/>
    <m/>
    <m/>
    <m/>
  </r>
  <r>
    <s v="chessabond"/>
    <s v="chessabond"/>
    <m/>
    <m/>
    <m/>
    <m/>
    <m/>
    <m/>
    <m/>
    <m/>
    <s v="No"/>
    <n v="59"/>
    <m/>
    <m/>
    <x v="2"/>
    <d v="2019-04-12T14:48:27.000"/>
    <s v="I went to a financial literacy class (with wine!) to learn about 401ks (and wine!), which is part of an interesting trend of &quot;adulting&quot; classes aimed at Millennials with stereotypical Millennial things, like prosciutto, Pinterest-y quotes (and wine!).  https://t.co/yCcpfWlJia"/>
    <s v="https://buffalonews.com/2019/04/12/financial-adulting-classes-teach-about-investing-budgeting-with-wine-and-cocktails/"/>
    <s v="buffalonews.com"/>
    <x v="2"/>
    <m/>
    <s v="http://pbs.twimg.com/profile_images/1111073639925985281/E9ayaq1V_normal.jpg"/>
    <x v="30"/>
    <s v="https://twitter.com/chessabond/status/1116714701713498112"/>
    <m/>
    <m/>
    <s v="1116714701713498112"/>
    <m/>
    <b v="0"/>
    <n v="18"/>
    <s v=""/>
    <b v="0"/>
    <s v="en"/>
    <m/>
    <s v=""/>
    <b v="0"/>
    <n v="3"/>
    <s v=""/>
    <s v="Twitter Web Client"/>
    <b v="0"/>
    <s v="1116714701713498112"/>
    <s v="Tweet"/>
    <n v="0"/>
    <n v="0"/>
    <m/>
    <m/>
    <m/>
    <m/>
    <m/>
    <m/>
    <m/>
    <m/>
    <n v="1"/>
    <s v="4"/>
    <s v="4"/>
    <n v="2"/>
    <n v="5.128205128205129"/>
    <n v="1"/>
    <n v="2.5641025641025643"/>
    <n v="0"/>
    <n v="0"/>
    <n v="36"/>
    <n v="92.3076923076923"/>
    <n v="39"/>
  </r>
  <r>
    <s v="joeoptions"/>
    <s v="joeoptions"/>
    <m/>
    <m/>
    <m/>
    <m/>
    <m/>
    <m/>
    <m/>
    <m/>
    <s v="No"/>
    <n v="63"/>
    <m/>
    <m/>
    <x v="2"/>
    <d v="2019-04-13T18:23:15.000"/>
    <s v="&quot;The biggest risk investors have is their emotions… You can pick your phone up, hit a button, and get in or out of the market.&quot;  Investopedia_x000a_#Millennials #MerrillLynch #MoneyManagement #investing https://t.co/txFZCIq867"/>
    <s v="https://www.linkedin.com/slink?code=e4tDGPm"/>
    <s v="linkedin.com"/>
    <x v="8"/>
    <m/>
    <s v="http://pbs.twimg.com/profile_images/812475485879996416/RR0F06f__normal.jpg"/>
    <x v="31"/>
    <s v="https://twitter.com/joeoptions/status/1117131145924235264"/>
    <m/>
    <m/>
    <s v="1117131145924235264"/>
    <m/>
    <b v="0"/>
    <n v="1"/>
    <s v=""/>
    <b v="0"/>
    <s v="en"/>
    <m/>
    <s v=""/>
    <b v="0"/>
    <n v="0"/>
    <s v=""/>
    <s v="LinkedIn"/>
    <b v="0"/>
    <s v="1117131145924235264"/>
    <s v="Tweet"/>
    <n v="0"/>
    <n v="0"/>
    <m/>
    <m/>
    <m/>
    <m/>
    <m/>
    <m/>
    <m/>
    <m/>
    <n v="1"/>
    <s v="1"/>
    <s v="1"/>
    <n v="0"/>
    <n v="0"/>
    <n v="1"/>
    <n v="3.3333333333333335"/>
    <n v="0"/>
    <n v="0"/>
    <n v="29"/>
    <n v="96.66666666666667"/>
    <n v="30"/>
  </r>
  <r>
    <s v="yahoofinance"/>
    <s v="erinklowry"/>
    <m/>
    <m/>
    <m/>
    <m/>
    <m/>
    <m/>
    <m/>
    <m/>
    <s v="No"/>
    <n v="64"/>
    <m/>
    <m/>
    <x v="0"/>
    <d v="2019-04-09T18:06:01.000"/>
    <s v="Highlight: &quot;It’s better to start early,&quot; says 'Broke Millennial Takes on Investing' author @erinklowry on millennials saving and investing money. Full interview: https://t.co/ADeiI31A5K"/>
    <m/>
    <m/>
    <x v="2"/>
    <s v="https://pbs.twimg.com/media/D3uujKZUIAAMLaR.jpg"/>
    <s v="https://pbs.twimg.com/media/D3uujKZUIAAMLaR.jpg"/>
    <x v="32"/>
    <s v="https://twitter.com/yahoofinance/status/1115677258948075520"/>
    <m/>
    <m/>
    <s v="1115677258948075520"/>
    <m/>
    <b v="0"/>
    <n v="7"/>
    <s v=""/>
    <b v="0"/>
    <s v="en"/>
    <m/>
    <s v=""/>
    <b v="0"/>
    <n v="7"/>
    <s v=""/>
    <s v="SnappyTV.com"/>
    <b v="0"/>
    <s v="1115677258948075520"/>
    <s v="Retweet"/>
    <n v="0"/>
    <n v="0"/>
    <m/>
    <m/>
    <m/>
    <m/>
    <m/>
    <m/>
    <m/>
    <m/>
    <n v="1"/>
    <s v="3"/>
    <s v="3"/>
    <n v="1"/>
    <n v="4.3478260869565215"/>
    <n v="0"/>
    <n v="0"/>
    <n v="0"/>
    <n v="0"/>
    <n v="22"/>
    <n v="95.65217391304348"/>
    <n v="23"/>
  </r>
  <r>
    <s v="mxohammad_"/>
    <s v="yahoofinance"/>
    <m/>
    <m/>
    <m/>
    <m/>
    <m/>
    <m/>
    <m/>
    <m/>
    <s v="No"/>
    <n v="65"/>
    <m/>
    <m/>
    <x v="1"/>
    <d v="2019-04-13T20:16:27.000"/>
    <s v="Highlight: &quot;It’s better to start early,&quot; says 'Broke Millennial Takes on Investing' author @erinklowry on millennials saving and investing money. Full interview: https://t.co/ADeiI31A5K"/>
    <m/>
    <m/>
    <x v="2"/>
    <m/>
    <s v="http://pbs.twimg.com/profile_images/1083775160681943045/-HrwaKN5_normal.jpg"/>
    <x v="33"/>
    <s v="https://twitter.com/mxohammad_/status/1117159633116905478"/>
    <m/>
    <m/>
    <s v="1117159633116905478"/>
    <m/>
    <b v="0"/>
    <n v="0"/>
    <s v=""/>
    <b v="0"/>
    <s v="en"/>
    <m/>
    <s v=""/>
    <b v="0"/>
    <n v="7"/>
    <s v="1115677258948075520"/>
    <s v="Twitter for iPhone"/>
    <b v="0"/>
    <s v="1115677258948075520"/>
    <s v="Tweet"/>
    <n v="0"/>
    <n v="0"/>
    <m/>
    <m/>
    <m/>
    <m/>
    <m/>
    <m/>
    <m/>
    <m/>
    <n v="1"/>
    <s v="3"/>
    <s v="3"/>
    <m/>
    <m/>
    <m/>
    <m/>
    <m/>
    <m/>
    <m/>
    <m/>
    <m/>
  </r>
  <r>
    <s v="lmwyt"/>
    <s v="lmwyt"/>
    <m/>
    <m/>
    <m/>
    <m/>
    <m/>
    <m/>
    <m/>
    <m/>
    <s v="No"/>
    <n v="67"/>
    <m/>
    <m/>
    <x v="2"/>
    <d v="2019-04-02T07:59:23.000"/>
    <s v="QUESTION: What's the difference between a pigeon and a stockbroker?_x000a_ANSWER: The pigeon can still make a deposit on a BMW_x000a_#broker #stockbroker #market #investing #millennials #trading #money #wealth #finance_x000a_https://t.co/yNFdEDUarv."/>
    <s v="https://www.wasteyourtime.co/2019/01/online-stock-broker/"/>
    <s v="wasteyourtime.co"/>
    <x v="9"/>
    <m/>
    <s v="http://pbs.twimg.com/profile_images/1092310890874093568/gFTzVpEb_normal.jpg"/>
    <x v="34"/>
    <s v="https://twitter.com/lmwyt/status/1112987878668361728"/>
    <m/>
    <m/>
    <s v="1112987878668361728"/>
    <m/>
    <b v="0"/>
    <n v="0"/>
    <s v=""/>
    <b v="0"/>
    <s v="en"/>
    <m/>
    <s v=""/>
    <b v="0"/>
    <n v="1"/>
    <s v=""/>
    <s v="Twitter Web Client"/>
    <b v="0"/>
    <s v="1112987878668361728"/>
    <s v="Retweet"/>
    <n v="0"/>
    <n v="0"/>
    <m/>
    <m/>
    <m/>
    <m/>
    <m/>
    <m/>
    <m/>
    <m/>
    <n v="1"/>
    <s v="1"/>
    <s v="1"/>
    <n v="0"/>
    <n v="0"/>
    <n v="0"/>
    <n v="0"/>
    <n v="0"/>
    <n v="0"/>
    <n v="30"/>
    <n v="100"/>
    <n v="30"/>
  </r>
  <r>
    <s v="lmwyt"/>
    <s v="lmwyt"/>
    <m/>
    <m/>
    <m/>
    <m/>
    <m/>
    <m/>
    <m/>
    <m/>
    <s v="No"/>
    <n v="68"/>
    <m/>
    <m/>
    <x v="1"/>
    <d v="2019-04-14T07:05:00.000"/>
    <s v="QUESTION: What's the difference between a pigeon and a stockbroker?_x000a_ANSWER: The pigeon can still make a deposit on a BMW_x000a_#broker #stockbroker #market #investing #millennials #trading #money #wealth #finance_x000a_https://t.co/yNFdEDUarv."/>
    <m/>
    <m/>
    <x v="10"/>
    <m/>
    <s v="http://pbs.twimg.com/profile_images/1092310890874093568/gFTzVpEb_normal.jpg"/>
    <x v="35"/>
    <s v="https://twitter.com/lmwyt/status/1117322848459284480"/>
    <m/>
    <m/>
    <s v="1117322848459284480"/>
    <m/>
    <b v="0"/>
    <n v="0"/>
    <s v=""/>
    <b v="0"/>
    <s v="en"/>
    <m/>
    <s v=""/>
    <b v="0"/>
    <n v="1"/>
    <s v="1112987878668361728"/>
    <s v="Twitter Web Client"/>
    <b v="0"/>
    <s v="1112987878668361728"/>
    <s v="Tweet"/>
    <n v="0"/>
    <n v="0"/>
    <m/>
    <m/>
    <m/>
    <m/>
    <m/>
    <m/>
    <m/>
    <m/>
    <n v="1"/>
    <s v="1"/>
    <s v="1"/>
    <n v="0"/>
    <n v="0"/>
    <n v="0"/>
    <n v="0"/>
    <n v="0"/>
    <n v="0"/>
    <n v="30"/>
    <n v="100"/>
    <n v="30"/>
  </r>
  <r>
    <s v="saeedajaffar"/>
    <s v="ameinfonews"/>
    <m/>
    <m/>
    <m/>
    <m/>
    <m/>
    <m/>
    <m/>
    <m/>
    <s v="No"/>
    <n v="69"/>
    <m/>
    <m/>
    <x v="0"/>
    <d v="2019-04-14T08:02:00.000"/>
    <s v="More Emirati millennials are purchasing UAE #RealEstate, demonstrating trust in the long-term #economicdevelopment of the country's #propertymarket. @AMEinfonews: https://t.co/dLfzbIDTdv #Investments #UAEeconomy"/>
    <s v="https://ameinfo.com/real-estate-and-construction/real-estate/property-market/millennials-increasingly-looking-at-investing-in-uae-property/"/>
    <s v="ameinfo.com"/>
    <x v="11"/>
    <m/>
    <s v="http://pbs.twimg.com/profile_images/966079149986189312/ZEiZd-hR_normal.jpg"/>
    <x v="36"/>
    <s v="https://twitter.com/saeedajaffar/status/1117337192559464448"/>
    <m/>
    <m/>
    <s v="1117337192559464448"/>
    <m/>
    <b v="0"/>
    <n v="0"/>
    <s v=""/>
    <b v="0"/>
    <s v="en"/>
    <m/>
    <s v=""/>
    <b v="0"/>
    <n v="0"/>
    <s v=""/>
    <s v="Sprout Social"/>
    <b v="0"/>
    <s v="1117337192559464448"/>
    <s v="Tweet"/>
    <n v="0"/>
    <n v="0"/>
    <m/>
    <m/>
    <m/>
    <m/>
    <m/>
    <m/>
    <m/>
    <m/>
    <n v="1"/>
    <s v="31"/>
    <s v="31"/>
    <n v="1"/>
    <n v="4.761904761904762"/>
    <n v="0"/>
    <n v="0"/>
    <n v="0"/>
    <n v="0"/>
    <n v="20"/>
    <n v="95.23809523809524"/>
    <n v="21"/>
  </r>
  <r>
    <s v="multinagib"/>
    <s v="multinagib"/>
    <m/>
    <m/>
    <m/>
    <m/>
    <m/>
    <m/>
    <m/>
    <m/>
    <s v="No"/>
    <n v="70"/>
    <m/>
    <m/>
    <x v="2"/>
    <d v="2019-04-14T19:07:36.000"/>
    <s v="Over the years, millennials have earned a reputation as a group of people who aren’t interested in purchasing homes. However, recent trends suggest that this stereotype is fading into the background, as millennials are starting to buy homes and invest in r https://t.co/HFbtsB25xF https://t.co/c4SicO2mt4"/>
    <s v="https://homes4income.com/articles/real-estate-investing/4-reasons-millennials-investing-real-estate"/>
    <s v="homes4income.com"/>
    <x v="2"/>
    <s v="https://pbs.twimg.com/media/D4IsmIbXkAIHWpr.jpg"/>
    <s v="https://pbs.twimg.com/media/D4IsmIbXkAIHWpr.jpg"/>
    <x v="37"/>
    <s v="https://twitter.com/multinagib/status/1117504695214514176"/>
    <m/>
    <m/>
    <s v="1117504695214514176"/>
    <m/>
    <b v="0"/>
    <n v="0"/>
    <s v=""/>
    <b v="0"/>
    <s v="en"/>
    <m/>
    <s v=""/>
    <b v="0"/>
    <n v="0"/>
    <s v=""/>
    <s v="SocialReport.com"/>
    <b v="0"/>
    <s v="1117504695214514176"/>
    <s v="Tweet"/>
    <n v="0"/>
    <n v="0"/>
    <m/>
    <m/>
    <m/>
    <m/>
    <m/>
    <m/>
    <m/>
    <m/>
    <n v="1"/>
    <s v="1"/>
    <s v="1"/>
    <n v="1"/>
    <n v="2.3255813953488373"/>
    <n v="1"/>
    <n v="2.3255813953488373"/>
    <n v="0"/>
    <n v="0"/>
    <n v="41"/>
    <n v="95.34883720930233"/>
    <n v="43"/>
  </r>
  <r>
    <s v="ranjeetk1008"/>
    <s v="iris_xyz"/>
    <m/>
    <m/>
    <m/>
    <m/>
    <m/>
    <m/>
    <m/>
    <m/>
    <s v="No"/>
    <n v="71"/>
    <m/>
    <m/>
    <x v="1"/>
    <d v="2019-04-15T00:33:24.000"/>
    <s v="The Spending and Investing Habits of Millennials https://t.co/OY9NZW9GQb @smoothsale #investing #millennials #spending #sales"/>
    <s v="https://www.iris.xyz/grow/sales-strategy/spending-and-investing-habits-of-millennials"/>
    <s v="iris.xyz"/>
    <x v="12"/>
    <m/>
    <s v="http://pbs.twimg.com/profile_images/586582147093270528/5OxlcmDB_normal.jpg"/>
    <x v="38"/>
    <s v="https://twitter.com/ranjeetk1008/status/1117586684751822849"/>
    <m/>
    <m/>
    <s v="1117586684751822849"/>
    <m/>
    <b v="0"/>
    <n v="0"/>
    <s v=""/>
    <b v="0"/>
    <s v="en"/>
    <m/>
    <s v=""/>
    <b v="0"/>
    <n v="2"/>
    <s v="1117585888207343617"/>
    <s v="Twitter Web Client"/>
    <b v="0"/>
    <s v="1117585888207343617"/>
    <s v="Tweet"/>
    <n v="0"/>
    <n v="0"/>
    <m/>
    <m/>
    <m/>
    <m/>
    <m/>
    <m/>
    <m/>
    <m/>
    <n v="1"/>
    <s v="15"/>
    <s v="15"/>
    <m/>
    <m/>
    <m/>
    <m/>
    <m/>
    <m/>
    <m/>
    <m/>
    <m/>
  </r>
  <r>
    <s v="iris_xyz"/>
    <s v="smoothsale"/>
    <m/>
    <m/>
    <m/>
    <m/>
    <m/>
    <m/>
    <m/>
    <m/>
    <s v="Yes"/>
    <n v="73"/>
    <m/>
    <m/>
    <x v="0"/>
    <d v="2019-04-15T00:30:14.000"/>
    <s v="The Spending and Investing Habits of Millennials https://t.co/OY9NZW9GQb @smoothsale #investing #millennials #spending #sales"/>
    <s v="https://www.iris.xyz/grow/sales-strategy/spending-and-investing-habits-of-millennials"/>
    <s v="iris.xyz"/>
    <x v="12"/>
    <m/>
    <s v="http://pbs.twimg.com/profile_images/507650237637210112/imHZCsXu_normal.png"/>
    <x v="39"/>
    <s v="https://twitter.com/iris_xyz/status/1117585888207343617"/>
    <m/>
    <m/>
    <s v="1117585888207343617"/>
    <m/>
    <b v="0"/>
    <n v="0"/>
    <s v=""/>
    <b v="0"/>
    <s v="en"/>
    <m/>
    <s v=""/>
    <b v="0"/>
    <n v="2"/>
    <s v=""/>
    <s v="Hootsuite Inc."/>
    <b v="0"/>
    <s v="1117585888207343617"/>
    <s v="Tweet"/>
    <n v="0"/>
    <n v="0"/>
    <m/>
    <m/>
    <m/>
    <m/>
    <m/>
    <m/>
    <m/>
    <m/>
    <n v="1"/>
    <s v="15"/>
    <s v="15"/>
    <n v="0"/>
    <n v="0"/>
    <n v="0"/>
    <n v="0"/>
    <n v="0"/>
    <n v="0"/>
    <n v="12"/>
    <n v="100"/>
    <n v="12"/>
  </r>
  <r>
    <s v="smoothsale"/>
    <s v="iris_xyz"/>
    <m/>
    <m/>
    <m/>
    <m/>
    <m/>
    <m/>
    <m/>
    <m/>
    <s v="Yes"/>
    <n v="74"/>
    <m/>
    <m/>
    <x v="1"/>
    <d v="2019-04-15T01:10:32.000"/>
    <s v="The Spending and Investing Habits of Millennials https://t.co/OY9NZW9GQb @smoothsale #investing #millennials #spending #sales"/>
    <s v="https://www.iris.xyz/grow/sales-strategy/spending-and-investing-habits-of-millennials"/>
    <s v="iris.xyz"/>
    <x v="12"/>
    <m/>
    <s v="http://pbs.twimg.com/profile_images/757984876645720064/yhajiVam_normal.jpg"/>
    <x v="40"/>
    <s v="https://twitter.com/smoothsale/status/1117596030764224513"/>
    <m/>
    <m/>
    <s v="1117596030764224513"/>
    <m/>
    <b v="0"/>
    <n v="0"/>
    <s v=""/>
    <b v="0"/>
    <s v="en"/>
    <m/>
    <s v=""/>
    <b v="0"/>
    <n v="2"/>
    <s v="1117585888207343617"/>
    <s v="Twitter for iPhone"/>
    <b v="0"/>
    <s v="1117585888207343617"/>
    <s v="Tweet"/>
    <n v="0"/>
    <n v="0"/>
    <m/>
    <m/>
    <m/>
    <m/>
    <m/>
    <m/>
    <m/>
    <m/>
    <n v="1"/>
    <s v="15"/>
    <s v="15"/>
    <n v="0"/>
    <n v="0"/>
    <n v="0"/>
    <n v="0"/>
    <n v="0"/>
    <n v="0"/>
    <n v="12"/>
    <n v="100"/>
    <n v="12"/>
  </r>
  <r>
    <s v="anishteli"/>
    <s v="debleenar"/>
    <m/>
    <m/>
    <m/>
    <m/>
    <m/>
    <m/>
    <m/>
    <m/>
    <s v="Yes"/>
    <n v="75"/>
    <m/>
    <m/>
    <x v="3"/>
    <d v="2019-04-15T02:46:52.000"/>
    <s v="@DebleenaR Very well written, detailed and covers the gamut of financial interactions and innovations that are and could be available to millennials. Building the saving habit and then investing in productive assets is key. An exciting future ahead for FinTech cos."/>
    <m/>
    <m/>
    <x v="2"/>
    <m/>
    <s v="http://pbs.twimg.com/profile_images/1104389161086140416/OW7rnWop_normal.jpg"/>
    <x v="41"/>
    <s v="https://twitter.com/anishteli/status/1117620274164305920"/>
    <m/>
    <m/>
    <s v="1117620274164305920"/>
    <s v="1117613638204964865"/>
    <b v="0"/>
    <n v="2"/>
    <s v="360992809"/>
    <b v="0"/>
    <s v="en"/>
    <m/>
    <s v=""/>
    <b v="0"/>
    <n v="1"/>
    <s v=""/>
    <s v="Twitter for iPad"/>
    <b v="0"/>
    <s v="1117613638204964865"/>
    <s v="Tweet"/>
    <n v="0"/>
    <n v="0"/>
    <m/>
    <m/>
    <m/>
    <m/>
    <m/>
    <m/>
    <m/>
    <m/>
    <n v="1"/>
    <s v="30"/>
    <s v="30"/>
    <n v="4"/>
    <n v="9.75609756097561"/>
    <n v="0"/>
    <n v="0"/>
    <n v="0"/>
    <n v="0"/>
    <n v="37"/>
    <n v="90.2439024390244"/>
    <n v="41"/>
  </r>
  <r>
    <s v="debleenar"/>
    <s v="anishteli"/>
    <m/>
    <m/>
    <m/>
    <m/>
    <m/>
    <m/>
    <m/>
    <m/>
    <s v="Yes"/>
    <n v="76"/>
    <m/>
    <m/>
    <x v="1"/>
    <d v="2019-04-15T03:31:59.000"/>
    <s v="@DebleenaR Very well written, detailed and covers the gamut of financial interactions and innovations that are and could be available to millennials. Building the saving habit and then investing in productive assets is key. An exciting future ahead for FinTech cos."/>
    <m/>
    <m/>
    <x v="2"/>
    <m/>
    <s v="http://pbs.twimg.com/profile_images/641504762811146241/uRwMZbRO_normal.jpg"/>
    <x v="42"/>
    <s v="https://twitter.com/debleenar/status/1117631627767607297"/>
    <m/>
    <m/>
    <s v="1117631627767607297"/>
    <m/>
    <b v="0"/>
    <n v="0"/>
    <s v=""/>
    <b v="0"/>
    <s v="en"/>
    <m/>
    <s v=""/>
    <b v="0"/>
    <n v="1"/>
    <s v="1117620274164305920"/>
    <s v="Twitter Web Client"/>
    <b v="0"/>
    <s v="1117620274164305920"/>
    <s v="Tweet"/>
    <n v="0"/>
    <n v="0"/>
    <m/>
    <m/>
    <m/>
    <m/>
    <m/>
    <m/>
    <m/>
    <m/>
    <n v="1"/>
    <s v="30"/>
    <s v="30"/>
    <n v="4"/>
    <n v="9.75609756097561"/>
    <n v="0"/>
    <n v="0"/>
    <n v="0"/>
    <n v="0"/>
    <n v="37"/>
    <n v="90.2439024390244"/>
    <n v="41"/>
  </r>
  <r>
    <s v="debleenar"/>
    <s v="debleenar"/>
    <m/>
    <m/>
    <m/>
    <m/>
    <m/>
    <m/>
    <m/>
    <m/>
    <s v="No"/>
    <n v="77"/>
    <m/>
    <m/>
    <x v="2"/>
    <d v="2019-04-15T02:20:30.000"/>
    <s v="Why investing not just about money but about behaviour and our's brain's response to it: https://t.co/wpXnYjpq4f https://t.co/DFxVySCQ7u"/>
    <s v="https://prime.economictimes.indiatimes.com/news/68879592/fintech-and-bfsi/from-behavioural-science-to-dopamine-effect-cracking-the-f-word-that-eludes-millennials-and-startups-alike https://twitter.com/anishteli/status/1117612849319354368"/>
    <s v="indiatimes.com twitter.com"/>
    <x v="2"/>
    <m/>
    <s v="http://pbs.twimg.com/profile_images/641504762811146241/uRwMZbRO_normal.jpg"/>
    <x v="43"/>
    <s v="https://twitter.com/debleenar/status/1117613638204964865"/>
    <m/>
    <m/>
    <s v="1117613638204964865"/>
    <m/>
    <b v="0"/>
    <n v="4"/>
    <s v=""/>
    <b v="1"/>
    <s v="en"/>
    <m/>
    <s v="1117612849319354368"/>
    <b v="0"/>
    <n v="0"/>
    <s v=""/>
    <s v="Twitter Web Client"/>
    <b v="0"/>
    <s v="1117613638204964865"/>
    <s v="Tweet"/>
    <n v="0"/>
    <n v="0"/>
    <m/>
    <m/>
    <m/>
    <m/>
    <m/>
    <m/>
    <m/>
    <m/>
    <n v="1"/>
    <s v="30"/>
    <s v="30"/>
    <n v="0"/>
    <n v="0"/>
    <n v="0"/>
    <n v="0"/>
    <n v="0"/>
    <n v="0"/>
    <n v="15"/>
    <n v="100"/>
    <n v="15"/>
  </r>
  <r>
    <s v="wooddagood"/>
    <s v="wooddagood"/>
    <m/>
    <m/>
    <m/>
    <m/>
    <m/>
    <m/>
    <m/>
    <m/>
    <s v="No"/>
    <n v="78"/>
    <m/>
    <m/>
    <x v="2"/>
    <d v="2019-04-15T12:55:49.000"/>
    <s v="Great episode today on millennials and investing.  Give it a listen. This is one of my favorite financial podcasts.  https://t.co/XzfXctAH6s"/>
    <s v="https://podcasts.apple.com/us/podcast/listen-money-matters-free-your-inner-financial-badass/id736826307#episodeGuid=ca19b898-d240-11e8-8c50-af6ff75cff2b"/>
    <s v="apple.com"/>
    <x v="2"/>
    <m/>
    <s v="http://pbs.twimg.com/profile_images/1012826876279230465/oDd2OWF7_normal.jpg"/>
    <x v="44"/>
    <s v="https://twitter.com/wooddagood/status/1117773520812093441"/>
    <m/>
    <m/>
    <s v="1117773520812093441"/>
    <m/>
    <b v="0"/>
    <n v="0"/>
    <s v=""/>
    <b v="0"/>
    <s v="en"/>
    <m/>
    <s v=""/>
    <b v="0"/>
    <n v="0"/>
    <s v=""/>
    <s v="Twitter for iPhone"/>
    <b v="0"/>
    <s v="1117773520812093441"/>
    <s v="Tweet"/>
    <n v="0"/>
    <n v="0"/>
    <m/>
    <m/>
    <m/>
    <m/>
    <m/>
    <m/>
    <m/>
    <m/>
    <n v="1"/>
    <s v="1"/>
    <s v="1"/>
    <n v="2"/>
    <n v="10.526315789473685"/>
    <n v="0"/>
    <n v="0"/>
    <n v="0"/>
    <n v="0"/>
    <n v="17"/>
    <n v="89.47368421052632"/>
    <n v="19"/>
  </r>
  <r>
    <s v="rentgossipont"/>
    <s v="rentgossipont"/>
    <m/>
    <m/>
    <m/>
    <m/>
    <m/>
    <m/>
    <m/>
    <m/>
    <s v="No"/>
    <n v="79"/>
    <m/>
    <m/>
    <x v="2"/>
    <d v="2019-04-15T15:52:18.000"/>
    <s v="&quot;100-square-foot apartments and 5-foot-10 ceilings: Harrowing tales of millennials renting in Toronto&quot; 🤨 #rentcrisis #torontorentals #torontorentalcrisis #Toronto #TorontoRent #ToRE #GTARE #yikes #scary #DepressionIsReal _x000a__x000a_https://t.co/2W7fNGdQzE"/>
    <s v="https://www.theglobeandmail.com/investing/personal-finance/gen-y-money/article-one-hundred-square-foot-rooms-and-5-foot-10-ceilings-harrowing-tales/"/>
    <s v="theglobeandmail.com"/>
    <x v="13"/>
    <m/>
    <s v="http://pbs.twimg.com/profile_images/1116723417682563072/e_phjlBu_normal.png"/>
    <x v="45"/>
    <s v="https://twitter.com/rentgossipont/status/1117817936041758720"/>
    <m/>
    <m/>
    <s v="1117817936041758720"/>
    <m/>
    <b v="0"/>
    <n v="1"/>
    <s v=""/>
    <b v="0"/>
    <s v="en"/>
    <m/>
    <s v=""/>
    <b v="0"/>
    <n v="0"/>
    <s v=""/>
    <s v="Twitter Web Client"/>
    <b v="0"/>
    <s v="1117817936041758720"/>
    <s v="Tweet"/>
    <n v="0"/>
    <n v="0"/>
    <m/>
    <m/>
    <m/>
    <m/>
    <m/>
    <m/>
    <m/>
    <m/>
    <n v="1"/>
    <s v="1"/>
    <s v="1"/>
    <n v="0"/>
    <n v="0"/>
    <n v="1"/>
    <n v="3.8461538461538463"/>
    <n v="0"/>
    <n v="0"/>
    <n v="25"/>
    <n v="96.15384615384616"/>
    <n v="26"/>
  </r>
  <r>
    <s v="richardpmwealth"/>
    <s v="richardpmwealth"/>
    <m/>
    <m/>
    <m/>
    <m/>
    <m/>
    <m/>
    <m/>
    <m/>
    <s v="No"/>
    <n v="80"/>
    <m/>
    <m/>
    <x v="2"/>
    <d v="2019-04-15T16:02:21.000"/>
    <s v="Millennial's may have a different approach to their career choices in comparison to Gen X and Baby Boomers, but do they approach their investment strategy any different?_x000a__x000a_https://t.co/8fum4C0F43_x000a__x000a_#millennialinvestment #investmentsformillennials"/>
    <s v="https://business.financialpost.com/investing/millennials-breaking-investing-stereotypes-with-conservative-approaches-to-rrsps"/>
    <s v="financialpost.com"/>
    <x v="14"/>
    <m/>
    <s v="http://pbs.twimg.com/profile_images/847469644453511168/IJjLqhgv_normal.jpg"/>
    <x v="46"/>
    <s v="https://twitter.com/richardpmwealth/status/1117820465333063680"/>
    <m/>
    <m/>
    <s v="1117820465333063680"/>
    <m/>
    <b v="0"/>
    <n v="0"/>
    <s v=""/>
    <b v="0"/>
    <s v="en"/>
    <m/>
    <s v=""/>
    <b v="0"/>
    <n v="0"/>
    <s v=""/>
    <s v="Hootsuite Inc."/>
    <b v="0"/>
    <s v="1117820465333063680"/>
    <s v="Tweet"/>
    <n v="0"/>
    <n v="0"/>
    <m/>
    <m/>
    <m/>
    <m/>
    <m/>
    <m/>
    <m/>
    <m/>
    <n v="1"/>
    <s v="1"/>
    <s v="1"/>
    <n v="0"/>
    <n v="0"/>
    <n v="0"/>
    <n v="0"/>
    <n v="0"/>
    <n v="0"/>
    <n v="29"/>
    <n v="100"/>
    <n v="29"/>
  </r>
  <r>
    <s v="whoradio"/>
    <s v="jeffangeloradio"/>
    <m/>
    <m/>
    <m/>
    <m/>
    <m/>
    <m/>
    <m/>
    <m/>
    <s v="Yes"/>
    <n v="81"/>
    <m/>
    <m/>
    <x v="0"/>
    <d v="2019-04-13T04:45:00.000"/>
    <s v="Erin Lowry says broke millennials can STILL make money through investing; how long-term relationships survive; fireworks and music this weekend!; a golf and political leaderboard. Click to hear @JeffAngeloRadio for 4/12._x000a_https://t.co/YNCnPRcSiG"/>
    <s v="https://whoradio.iheart.com/content/2019-04-12-broke-millennials-can-still-invest-heres-how/"/>
    <s v="iheart.com"/>
    <x v="2"/>
    <m/>
    <s v="http://pbs.twimg.com/profile_images/663738907805089792/a-3-cP5U_normal.jpg"/>
    <x v="47"/>
    <s v="https://twitter.com/whoradio/status/1116925227139776513"/>
    <m/>
    <m/>
    <s v="1116925227139776513"/>
    <m/>
    <b v="0"/>
    <n v="1"/>
    <s v=""/>
    <b v="0"/>
    <s v="en"/>
    <m/>
    <s v=""/>
    <b v="0"/>
    <n v="2"/>
    <s v=""/>
    <s v="TweetDeck"/>
    <b v="0"/>
    <s v="1116925227139776513"/>
    <s v="Tweet"/>
    <n v="0"/>
    <n v="0"/>
    <m/>
    <m/>
    <m/>
    <m/>
    <m/>
    <m/>
    <m/>
    <m/>
    <n v="1"/>
    <s v="14"/>
    <s v="14"/>
    <n v="0"/>
    <n v="0"/>
    <n v="1"/>
    <n v="3.0303030303030303"/>
    <n v="0"/>
    <n v="0"/>
    <n v="32"/>
    <n v="96.96969696969697"/>
    <n v="33"/>
  </r>
  <r>
    <s v="jeffangeloradio"/>
    <s v="whoradio"/>
    <m/>
    <m/>
    <m/>
    <m/>
    <m/>
    <m/>
    <m/>
    <m/>
    <s v="Yes"/>
    <n v="82"/>
    <m/>
    <m/>
    <x v="1"/>
    <d v="2019-04-13T05:05:50.000"/>
    <s v="Erin Lowry says broke millennials can STILL make money through investing; how long-term relationships survive; fireworks and music this weekend!; a golf and political leaderboard. Click to hear @JeffAngeloRadio for 4/12._x000a_https://t.co/YNCnPRcSiG"/>
    <m/>
    <m/>
    <x v="2"/>
    <m/>
    <s v="http://pbs.twimg.com/profile_images/1103939860660776961/3B4ymOLM_normal.png"/>
    <x v="48"/>
    <s v="https://twitter.com/jeffangeloradio/status/1116930470867099653"/>
    <m/>
    <m/>
    <s v="1116930470867099653"/>
    <m/>
    <b v="0"/>
    <n v="0"/>
    <s v=""/>
    <b v="0"/>
    <s v="en"/>
    <m/>
    <s v=""/>
    <b v="0"/>
    <n v="2"/>
    <s v="1116925227139776513"/>
    <s v="Twitter for iPhone"/>
    <b v="0"/>
    <s v="1116925227139776513"/>
    <s v="Tweet"/>
    <n v="0"/>
    <n v="0"/>
    <m/>
    <m/>
    <m/>
    <m/>
    <m/>
    <m/>
    <m/>
    <m/>
    <n v="1"/>
    <s v="14"/>
    <s v="14"/>
    <n v="0"/>
    <n v="0"/>
    <n v="1"/>
    <n v="3.0303030303030303"/>
    <n v="0"/>
    <n v="0"/>
    <n v="32"/>
    <n v="96.96969696969697"/>
    <n v="33"/>
  </r>
  <r>
    <s v="heather_mill"/>
    <s v="whoradio"/>
    <m/>
    <m/>
    <m/>
    <m/>
    <m/>
    <m/>
    <m/>
    <m/>
    <s v="No"/>
    <n v="83"/>
    <m/>
    <m/>
    <x v="1"/>
    <d v="2019-04-15T16:32:32.000"/>
    <s v="Erin Lowry says broke millennials can STILL make money through investing; how long-term relationships survive; fireworks and music this weekend!; a golf and political leaderboard. Click to hear @JeffAngeloRadio for 4/12._x000a_https://t.co/YNCnPRcSiG"/>
    <m/>
    <m/>
    <x v="2"/>
    <m/>
    <s v="http://pbs.twimg.com/profile_images/935538054692970496/-vuh8x4l_normal.jpg"/>
    <x v="49"/>
    <s v="https://twitter.com/heather_mill/status/1117828059896455168"/>
    <m/>
    <m/>
    <s v="1117828059896455168"/>
    <m/>
    <b v="0"/>
    <n v="0"/>
    <s v=""/>
    <b v="0"/>
    <s v="en"/>
    <m/>
    <s v=""/>
    <b v="0"/>
    <n v="2"/>
    <s v="1116925227139776513"/>
    <s v="Twitter Web Client"/>
    <b v="0"/>
    <s v="1116925227139776513"/>
    <s v="Tweet"/>
    <n v="0"/>
    <n v="0"/>
    <m/>
    <m/>
    <m/>
    <m/>
    <m/>
    <m/>
    <m/>
    <m/>
    <n v="1"/>
    <s v="14"/>
    <s v="14"/>
    <m/>
    <m/>
    <m/>
    <m/>
    <m/>
    <m/>
    <m/>
    <m/>
    <m/>
  </r>
  <r>
    <s v="kathrynsollmann"/>
    <s v="kathrynsollmann"/>
    <m/>
    <m/>
    <m/>
    <m/>
    <m/>
    <m/>
    <m/>
    <m/>
    <s v="No"/>
    <n v="85"/>
    <m/>
    <m/>
    <x v="2"/>
    <d v="2019-04-15T16:33:12.000"/>
    <s v="Women lag behind their male counterparts when it comes to investing - and this is especially true for millennial women. With specific struggles like student debt, higher costs of living, and the pay gap, how can the millennial women of today save... https://t.co/qHLj9ExCYL"/>
    <s v="https://www.nbcnews.com/know-your-value/feature/why-personal-finance-extra-complicated-female-millennials-ncna993566"/>
    <s v="nbcnews.com"/>
    <x v="2"/>
    <m/>
    <s v="http://pbs.twimg.com/profile_images/806887716373680128/WRaZPAP7_normal.jpg"/>
    <x v="50"/>
    <s v="https://twitter.com/kathrynsollmann/status/1117828227626622977"/>
    <m/>
    <m/>
    <s v="1117828227626622977"/>
    <m/>
    <b v="0"/>
    <n v="0"/>
    <s v=""/>
    <b v="0"/>
    <s v="en"/>
    <m/>
    <s v=""/>
    <b v="0"/>
    <n v="0"/>
    <s v=""/>
    <s v="Facebook"/>
    <b v="0"/>
    <s v="1117828227626622977"/>
    <s v="Tweet"/>
    <n v="0"/>
    <n v="0"/>
    <m/>
    <m/>
    <m/>
    <m/>
    <m/>
    <m/>
    <m/>
    <m/>
    <n v="2"/>
    <s v="1"/>
    <s v="1"/>
    <n v="1"/>
    <n v="2.4390243902439024"/>
    <n v="3"/>
    <n v="7.317073170731708"/>
    <n v="0"/>
    <n v="0"/>
    <n v="37"/>
    <n v="90.2439024390244"/>
    <n v="41"/>
  </r>
  <r>
    <s v="kathrynsollmann"/>
    <s v="kathrynsollmann"/>
    <m/>
    <m/>
    <m/>
    <m/>
    <m/>
    <m/>
    <m/>
    <m/>
    <s v="No"/>
    <n v="86"/>
    <m/>
    <m/>
    <x v="2"/>
    <d v="2019-04-15T16:34:00.000"/>
    <s v="With  generation-specific struggles like student #debt, higher costs of living, and the gender pay gap, how can the millennial women of today save for their tomorrows? Here are some tips to get started._x000a__x000a_#Investing #PersonalFinance #FinancialSecurity_x000a_https://t.co/qHLj9ExCYL"/>
    <s v="https://www.nbcnews.com/know-your-value/feature/why-personal-finance-extra-complicated-female-millennials-ncna993566"/>
    <s v="nbcnews.com"/>
    <x v="15"/>
    <m/>
    <s v="http://pbs.twimg.com/profile_images/806887716373680128/WRaZPAP7_normal.jpg"/>
    <x v="51"/>
    <s v="https://twitter.com/kathrynsollmann/status/1117828428441497601"/>
    <m/>
    <m/>
    <s v="1117828428441497601"/>
    <m/>
    <b v="0"/>
    <n v="1"/>
    <s v=""/>
    <b v="0"/>
    <s v="en"/>
    <m/>
    <s v=""/>
    <b v="0"/>
    <n v="0"/>
    <s v=""/>
    <s v="PromoRepublic"/>
    <b v="0"/>
    <s v="1117828428441497601"/>
    <s v="Tweet"/>
    <n v="0"/>
    <n v="0"/>
    <m/>
    <m/>
    <m/>
    <m/>
    <m/>
    <m/>
    <m/>
    <m/>
    <n v="2"/>
    <s v="1"/>
    <s v="1"/>
    <n v="1"/>
    <n v="2.7027027027027026"/>
    <n v="2"/>
    <n v="5.405405405405405"/>
    <n v="0"/>
    <n v="0"/>
    <n v="34"/>
    <n v="91.89189189189189"/>
    <n v="37"/>
  </r>
  <r>
    <s v="no_ordinary_biz"/>
    <s v="no_ordinary_biz"/>
    <m/>
    <m/>
    <m/>
    <m/>
    <m/>
    <m/>
    <m/>
    <m/>
    <s v="No"/>
    <n v="87"/>
    <m/>
    <m/>
    <x v="2"/>
    <d v="2019-04-15T21:26:41.000"/>
    <s v="&quot;The rise of impact investing and the next wave of wealth&quot;  _x000a_White Paper can be accessed here_x000a__x000a_https://t.co/wXkPBBe1J6_x000a__x000a_#impactinvesting #millennials"/>
    <s v="https://www.investmentnews.com/dcce/20190415/4/4/WP_SPONSORED/3687504"/>
    <s v="investmentnews.com"/>
    <x v="16"/>
    <m/>
    <s v="http://pbs.twimg.com/profile_images/1012406352612941824/L9v8wxOm_normal.jpg"/>
    <x v="52"/>
    <s v="https://twitter.com/no_ordinary_biz/status/1117902084756496384"/>
    <m/>
    <m/>
    <s v="1117902084756496384"/>
    <m/>
    <b v="0"/>
    <n v="0"/>
    <s v=""/>
    <b v="0"/>
    <s v="en"/>
    <m/>
    <s v=""/>
    <b v="0"/>
    <n v="0"/>
    <s v=""/>
    <s v="Twitter Web Client"/>
    <b v="0"/>
    <s v="1117902084756496384"/>
    <s v="Tweet"/>
    <n v="0"/>
    <n v="0"/>
    <m/>
    <m/>
    <m/>
    <m/>
    <m/>
    <m/>
    <m/>
    <m/>
    <n v="1"/>
    <s v="1"/>
    <s v="1"/>
    <n v="0"/>
    <n v="0"/>
    <n v="0"/>
    <n v="0"/>
    <n v="0"/>
    <n v="0"/>
    <n v="19"/>
    <n v="100"/>
    <n v="19"/>
  </r>
  <r>
    <s v="bizzwriter"/>
    <s v="bizzwriter"/>
    <m/>
    <m/>
    <m/>
    <m/>
    <m/>
    <m/>
    <m/>
    <m/>
    <s v="No"/>
    <n v="88"/>
    <m/>
    <m/>
    <x v="2"/>
    <d v="2019-04-16T01:00:36.000"/>
    <s v="Investing more time into our real lives and pulling aways from social media may ultimately be the way to happiness https://t.co/eUwebtCeTg #millennials #socialmedia"/>
    <s v="https://www.inc.com/peter-economy/neuroscience-millennials-need-to-lay-off-the-social-media-heres-why.html"/>
    <s v="inc.com"/>
    <x v="17"/>
    <m/>
    <s v="http://pbs.twimg.com/profile_images/378800000312375508/2307e121a636bca5a74ea7940bfdac87_normal.jpeg"/>
    <x v="53"/>
    <s v="https://twitter.com/bizzwriter/status/1117955919206322176"/>
    <m/>
    <m/>
    <s v="1117955919206322176"/>
    <m/>
    <b v="0"/>
    <n v="9"/>
    <s v=""/>
    <b v="0"/>
    <s v="en"/>
    <m/>
    <s v=""/>
    <b v="0"/>
    <n v="1"/>
    <s v=""/>
    <s v="The Social Jukebox"/>
    <b v="0"/>
    <s v="1117955919206322176"/>
    <s v="Tweet"/>
    <n v="0"/>
    <n v="0"/>
    <m/>
    <m/>
    <m/>
    <m/>
    <m/>
    <m/>
    <m/>
    <m/>
    <n v="1"/>
    <s v="29"/>
    <s v="29"/>
    <n v="1"/>
    <n v="4.545454545454546"/>
    <n v="0"/>
    <n v="0"/>
    <n v="0"/>
    <n v="0"/>
    <n v="21"/>
    <n v="95.45454545454545"/>
    <n v="22"/>
  </r>
  <r>
    <s v="btlyng"/>
    <s v="bizzwriter"/>
    <m/>
    <m/>
    <m/>
    <m/>
    <m/>
    <m/>
    <m/>
    <m/>
    <s v="No"/>
    <n v="89"/>
    <m/>
    <m/>
    <x v="1"/>
    <d v="2019-04-16T01:03:31.000"/>
    <s v="Investing more time into our real lives and pulling aways from social media may ultimately be the way to happiness https://t.co/eUwebtCeTg #millennials #socialmedia"/>
    <m/>
    <m/>
    <x v="2"/>
    <m/>
    <s v="http://pbs.twimg.com/profile_images/2511748394/pdv3nbo3yrq5l2tae3ke_normal.jpeg"/>
    <x v="54"/>
    <s v="https://twitter.com/btlyng/status/1117956653360353281"/>
    <m/>
    <m/>
    <s v="1117956653360353281"/>
    <m/>
    <b v="0"/>
    <n v="0"/>
    <s v=""/>
    <b v="0"/>
    <s v="en"/>
    <m/>
    <s v=""/>
    <b v="0"/>
    <n v="1"/>
    <s v="1117955919206322176"/>
    <s v="Twitter for iPhone"/>
    <b v="0"/>
    <s v="1117955919206322176"/>
    <s v="Tweet"/>
    <n v="0"/>
    <n v="0"/>
    <m/>
    <m/>
    <m/>
    <m/>
    <m/>
    <m/>
    <m/>
    <m/>
    <n v="1"/>
    <s v="29"/>
    <s v="29"/>
    <n v="1"/>
    <n v="4.545454545454546"/>
    <n v="0"/>
    <n v="0"/>
    <n v="0"/>
    <n v="0"/>
    <n v="21"/>
    <n v="95.45454545454545"/>
    <n v="22"/>
  </r>
  <r>
    <s v="iamnotmudkip"/>
    <s v="iamnotmudkip"/>
    <m/>
    <m/>
    <m/>
    <m/>
    <m/>
    <m/>
    <m/>
    <m/>
    <s v="No"/>
    <n v="90"/>
    <m/>
    <m/>
    <x v="2"/>
    <d v="2019-04-16T01:04:24.000"/>
    <s v="Investing more time into our real lives and pulling aways from social media may ultimately be the way to happiness https://t.co/reKN5VUebm #millennials #socialmedia"/>
    <s v="https://www.inc.com/peter-economy/neuroscience-millennials-need-to-lay-off-the-social-media-heres-why.html"/>
    <s v="inc.com"/>
    <x v="17"/>
    <m/>
    <s v="http://pbs.twimg.com/profile_images/787145941996281856/w9TS2Dn5_normal.jpg"/>
    <x v="55"/>
    <s v="https://twitter.com/iamnotmudkip/status/1117956877122527233"/>
    <m/>
    <m/>
    <s v="1117956877122527233"/>
    <m/>
    <b v="0"/>
    <n v="0"/>
    <s v=""/>
    <b v="0"/>
    <s v="en"/>
    <m/>
    <s v=""/>
    <b v="0"/>
    <n v="0"/>
    <s v=""/>
    <s v="IFTTT"/>
    <b v="0"/>
    <s v="1117956877122527233"/>
    <s v="Tweet"/>
    <n v="0"/>
    <n v="0"/>
    <m/>
    <m/>
    <m/>
    <m/>
    <m/>
    <m/>
    <m/>
    <m/>
    <n v="1"/>
    <s v="1"/>
    <s v="1"/>
    <n v="1"/>
    <n v="4.545454545454546"/>
    <n v="0"/>
    <n v="0"/>
    <n v="0"/>
    <n v="0"/>
    <n v="21"/>
    <n v="95.45454545454545"/>
    <n v="22"/>
  </r>
  <r>
    <s v="mcleanmills7"/>
    <s v="mcleanmills7"/>
    <m/>
    <m/>
    <m/>
    <m/>
    <m/>
    <m/>
    <m/>
    <m/>
    <s v="No"/>
    <n v="91"/>
    <m/>
    <m/>
    <x v="2"/>
    <d v="2019-04-16T01:04:27.000"/>
    <s v="Investing more time into our real lives and pulling aways from social media may ultimately be the way to happiness https://t.co/gtp5eXv7ML #millennials #socialmedia"/>
    <s v="https://www.inc.com/peter-economy/neuroscience-millennials-need-to-lay-off-the-social-media-heres-why.html"/>
    <s v="inc.com"/>
    <x v="17"/>
    <m/>
    <s v="http://pbs.twimg.com/profile_images/1029921365288148992/Xj1JhdFa_normal.jpg"/>
    <x v="56"/>
    <s v="https://twitter.com/mcleanmills7/status/1117956888430284800"/>
    <m/>
    <m/>
    <s v="1117956888430284800"/>
    <m/>
    <b v="0"/>
    <n v="0"/>
    <s v=""/>
    <b v="0"/>
    <s v="en"/>
    <m/>
    <s v=""/>
    <b v="0"/>
    <n v="0"/>
    <s v=""/>
    <s v="IFTTT"/>
    <b v="0"/>
    <s v="1117956888430284800"/>
    <s v="Tweet"/>
    <n v="0"/>
    <n v="0"/>
    <m/>
    <m/>
    <m/>
    <m/>
    <m/>
    <m/>
    <m/>
    <m/>
    <n v="1"/>
    <s v="1"/>
    <s v="1"/>
    <n v="1"/>
    <n v="4.545454545454546"/>
    <n v="0"/>
    <n v="0"/>
    <n v="0"/>
    <n v="0"/>
    <n v="21"/>
    <n v="95.45454545454545"/>
    <n v="22"/>
  </r>
  <r>
    <s v="thenxtmove"/>
    <s v="thenxtmove"/>
    <m/>
    <m/>
    <m/>
    <m/>
    <m/>
    <m/>
    <m/>
    <m/>
    <s v="No"/>
    <n v="92"/>
    <m/>
    <m/>
    <x v="2"/>
    <d v="2019-04-16T04:20:04.000"/>
    <s v="&quot;The majority of the worlds population in under 25 years of age. Investing in and impacting millennial leaders is the single most strategic priority to guide the 21st century church.&quot; _x000a_ - Mac Pier (Taken from A Disruptive Gospel)_x000a__x000a_#impact #millennials #movement #priority #NXTmove"/>
    <m/>
    <m/>
    <x v="18"/>
    <m/>
    <s v="http://pbs.twimg.com/profile_images/981624686424584198/OxrTnZwS_normal.jpg"/>
    <x v="57"/>
    <s v="https://twitter.com/thenxtmove/status/1118006115596476417"/>
    <m/>
    <m/>
    <s v="1118006115596476417"/>
    <m/>
    <b v="0"/>
    <n v="1"/>
    <s v=""/>
    <b v="0"/>
    <s v="en"/>
    <m/>
    <s v=""/>
    <b v="0"/>
    <n v="1"/>
    <s v=""/>
    <s v="Hootsuite Inc."/>
    <b v="0"/>
    <s v="1118006115596476417"/>
    <s v="Tweet"/>
    <n v="0"/>
    <n v="0"/>
    <m/>
    <m/>
    <m/>
    <m/>
    <m/>
    <m/>
    <m/>
    <m/>
    <n v="1"/>
    <s v="28"/>
    <s v="28"/>
    <n v="0"/>
    <n v="0"/>
    <n v="1"/>
    <n v="2.380952380952381"/>
    <n v="0"/>
    <n v="0"/>
    <n v="41"/>
    <n v="97.61904761904762"/>
    <n v="42"/>
  </r>
  <r>
    <s v="geohil"/>
    <s v="thenxtmove"/>
    <m/>
    <m/>
    <m/>
    <m/>
    <m/>
    <m/>
    <m/>
    <m/>
    <s v="No"/>
    <n v="93"/>
    <m/>
    <m/>
    <x v="1"/>
    <d v="2019-04-16T11:32:09.000"/>
    <s v="&quot;The majority of the worlds population in under 25 years of age. Investing in and impacting millennial leaders is the single most strategic priority to guide the 21st century church.&quot; _x000a_ - Mac Pier (Taken from A Disruptive Gospel)_x000a__x000a_#impact #millennials #movement #priority #NXTmove"/>
    <m/>
    <m/>
    <x v="2"/>
    <m/>
    <s v="http://pbs.twimg.com/profile_images/793590491027607552/gbLy0yvY_normal.jpg"/>
    <x v="58"/>
    <s v="https://twitter.com/geohil/status/1118114852252332032"/>
    <m/>
    <m/>
    <s v="1118114852252332032"/>
    <m/>
    <b v="0"/>
    <n v="0"/>
    <s v=""/>
    <b v="0"/>
    <s v="en"/>
    <m/>
    <s v=""/>
    <b v="0"/>
    <n v="1"/>
    <s v="1118006115596476417"/>
    <s v="Twitter for iPad"/>
    <b v="0"/>
    <s v="1118006115596476417"/>
    <s v="Tweet"/>
    <n v="0"/>
    <n v="0"/>
    <m/>
    <m/>
    <m/>
    <m/>
    <m/>
    <m/>
    <m/>
    <m/>
    <n v="1"/>
    <s v="28"/>
    <s v="28"/>
    <n v="0"/>
    <n v="0"/>
    <n v="1"/>
    <n v="2.380952380952381"/>
    <n v="0"/>
    <n v="0"/>
    <n v="41"/>
    <n v="97.61904761904762"/>
    <n v="42"/>
  </r>
  <r>
    <s v="bitsofstock"/>
    <s v="bitsofstock"/>
    <m/>
    <m/>
    <m/>
    <m/>
    <m/>
    <m/>
    <m/>
    <m/>
    <s v="No"/>
    <n v="94"/>
    <m/>
    <m/>
    <x v="2"/>
    <d v="2019-04-16T14:45:15.000"/>
    <s v="The language of investing and finance is confusing. It creates a barrier to entry for new investors as it can be bewildering and intimidating due to its complexity. We make investing fun, seamless and &quot;millennial-friendly&quot; #investing #millennials https://t.co/JlWUFrenrU"/>
    <s v="https://medium.com/bitsofstock/https-medium-com-bitsofstock-how-to-become-fluent-in-the-language-of-finance-def527cbe025"/>
    <s v="medium.com"/>
    <x v="19"/>
    <m/>
    <s v="http://pbs.twimg.com/profile_images/1092457362961637381/8zD_qlxA_normal.jpg"/>
    <x v="59"/>
    <s v="https://twitter.com/bitsofstock/status/1118163449861873666"/>
    <m/>
    <m/>
    <s v="1118163449861873666"/>
    <m/>
    <b v="0"/>
    <n v="1"/>
    <s v=""/>
    <b v="0"/>
    <s v="en"/>
    <m/>
    <s v=""/>
    <b v="0"/>
    <n v="1"/>
    <s v=""/>
    <s v="Hootsuite Inc."/>
    <b v="0"/>
    <s v="1118163449861873666"/>
    <s v="Tweet"/>
    <n v="0"/>
    <n v="0"/>
    <m/>
    <m/>
    <m/>
    <m/>
    <m/>
    <m/>
    <m/>
    <m/>
    <n v="1"/>
    <s v="27"/>
    <s v="27"/>
    <n v="3"/>
    <n v="7.894736842105263"/>
    <n v="3"/>
    <n v="7.894736842105263"/>
    <n v="0"/>
    <n v="0"/>
    <n v="32"/>
    <n v="84.21052631578948"/>
    <n v="38"/>
  </r>
  <r>
    <s v="askbits"/>
    <s v="bitsofstock"/>
    <m/>
    <m/>
    <m/>
    <m/>
    <m/>
    <m/>
    <m/>
    <m/>
    <s v="No"/>
    <n v="95"/>
    <m/>
    <m/>
    <x v="1"/>
    <d v="2019-04-16T15:07:15.000"/>
    <s v="The language of investing and finance is confusing. It creates a barrier to entry for new investors as it can be bewildering and intimidating due to its complexity. We make investing fun, seamless and &quot;millennial-friendly&quot; #investing #millennials https://t.co/JlWUFrenrU"/>
    <m/>
    <m/>
    <x v="2"/>
    <m/>
    <s v="http://pbs.twimg.com/profile_images/1117705233826762752/0LylZzd3_normal.png"/>
    <x v="60"/>
    <s v="https://twitter.com/askbits/status/1118168987815292929"/>
    <m/>
    <m/>
    <s v="1118168987815292929"/>
    <m/>
    <b v="0"/>
    <n v="0"/>
    <s v=""/>
    <b v="0"/>
    <s v="en"/>
    <m/>
    <s v=""/>
    <b v="0"/>
    <n v="1"/>
    <s v="1118163449861873666"/>
    <s v="Twitter for iPhone"/>
    <b v="0"/>
    <s v="1118163449861873666"/>
    <s v="Tweet"/>
    <n v="0"/>
    <n v="0"/>
    <m/>
    <m/>
    <m/>
    <m/>
    <m/>
    <m/>
    <m/>
    <m/>
    <n v="1"/>
    <s v="27"/>
    <s v="27"/>
    <n v="3"/>
    <n v="7.894736842105263"/>
    <n v="3"/>
    <n v="7.894736842105263"/>
    <n v="0"/>
    <n v="0"/>
    <n v="32"/>
    <n v="84.21052631578948"/>
    <n v="38"/>
  </r>
  <r>
    <s v="casefoundation"/>
    <s v="investmentnews"/>
    <m/>
    <m/>
    <m/>
    <m/>
    <m/>
    <m/>
    <m/>
    <m/>
    <s v="No"/>
    <n v="96"/>
    <m/>
    <m/>
    <x v="0"/>
    <d v="2019-04-16T16:00:37.000"/>
    <s v=".@investmentnews has a new whitepaper: The Rise of Impact Investing and the Next Wave of Wealth. &quot;The growth of investing with impact has accelerated in recent years with interest led by millennials and sparking adoption by other generations.&quot; #impinv https://t.co/2iArxuUhPF"/>
    <s v="https://www.investmentnews.com/assets/docs/CI119319411.PDF"/>
    <s v="investmentnews.com"/>
    <x v="20"/>
    <m/>
    <s v="http://pbs.twimg.com/profile_images/471770118196711425/ijq_4k09_normal.jpeg"/>
    <x v="61"/>
    <s v="https://twitter.com/casefoundation/status/1118182415346864133"/>
    <m/>
    <m/>
    <s v="1118182415346864133"/>
    <m/>
    <b v="0"/>
    <n v="5"/>
    <s v=""/>
    <b v="0"/>
    <s v="en"/>
    <m/>
    <s v=""/>
    <b v="0"/>
    <n v="2"/>
    <s v=""/>
    <s v="Sprout Social"/>
    <b v="0"/>
    <s v="1118182415346864133"/>
    <s v="Tweet"/>
    <n v="0"/>
    <n v="0"/>
    <m/>
    <m/>
    <m/>
    <m/>
    <m/>
    <m/>
    <m/>
    <m/>
    <n v="1"/>
    <s v="13"/>
    <s v="13"/>
    <n v="1"/>
    <n v="2.5641025641025643"/>
    <n v="0"/>
    <n v="0"/>
    <n v="0"/>
    <n v="0"/>
    <n v="38"/>
    <n v="97.43589743589743"/>
    <n v="39"/>
  </r>
  <r>
    <s v="joshpinnick"/>
    <s v="casefoundation"/>
    <m/>
    <m/>
    <m/>
    <m/>
    <m/>
    <m/>
    <m/>
    <m/>
    <s v="No"/>
    <n v="97"/>
    <m/>
    <m/>
    <x v="1"/>
    <d v="2019-04-16T16:02:35.000"/>
    <s v=".@investmentnews has a new whitepaper: The Rise of Impact Investing and the Next Wave of Wealth. &quot;The growth of investing with impact has accelerated in recent years with interest led by millennials and sparking adoption by other generations.&quot; #impinv https://t.co/2iArxuUhPF"/>
    <m/>
    <m/>
    <x v="2"/>
    <m/>
    <s v="http://pbs.twimg.com/profile_images/773999250661216256/-9IAccTm_normal.jpg"/>
    <x v="62"/>
    <s v="https://twitter.com/joshpinnick/status/1118182912178913280"/>
    <m/>
    <m/>
    <s v="1118182912178913280"/>
    <m/>
    <b v="0"/>
    <n v="0"/>
    <s v=""/>
    <b v="0"/>
    <s v="en"/>
    <m/>
    <s v=""/>
    <b v="0"/>
    <n v="2"/>
    <s v="1118182415346864133"/>
    <s v="Twitter for iPhone"/>
    <b v="0"/>
    <s v="1118182415346864133"/>
    <s v="Tweet"/>
    <n v="0"/>
    <n v="0"/>
    <m/>
    <m/>
    <m/>
    <m/>
    <m/>
    <m/>
    <m/>
    <m/>
    <n v="1"/>
    <s v="13"/>
    <s v="13"/>
    <m/>
    <m/>
    <m/>
    <m/>
    <m/>
    <m/>
    <m/>
    <m/>
    <m/>
  </r>
  <r>
    <s v="raymondbasden"/>
    <s v="raymondbasden"/>
    <m/>
    <m/>
    <m/>
    <m/>
    <m/>
    <m/>
    <m/>
    <m/>
    <s v="No"/>
    <n v="99"/>
    <m/>
    <m/>
    <x v="2"/>
    <d v="2019-04-14T19:09:16.000"/>
    <s v="Over the years, millennials have earned a reputation as a group of people who aren’t interested in purchasing homes. However, recent trends suggest that this stereotype is fading into the background, as millennials are starting to buy homes and invest in r https://t.co/Z3MG0ef5Cy https://t.co/kNFiacrUep"/>
    <s v="https://homes4income.com/articles/real-estate-investing/4-reasons-millennials-investing-real-estate"/>
    <s v="homes4income.com"/>
    <x v="2"/>
    <s v="https://pbs.twimg.com/media/D4Is-g_XoAAvKj2.jpg"/>
    <s v="https://pbs.twimg.com/media/D4Is-g_XoAAvKj2.jpg"/>
    <x v="63"/>
    <s v="https://twitter.com/raymondbasden/status/1117505113785032705"/>
    <m/>
    <m/>
    <s v="1117505113785032705"/>
    <m/>
    <b v="0"/>
    <n v="0"/>
    <s v=""/>
    <b v="0"/>
    <s v="en"/>
    <m/>
    <s v=""/>
    <b v="0"/>
    <n v="0"/>
    <s v=""/>
    <s v="SocialReport.com"/>
    <b v="0"/>
    <s v="1117505113785032705"/>
    <s v="Tweet"/>
    <n v="0"/>
    <n v="0"/>
    <m/>
    <m/>
    <m/>
    <m/>
    <m/>
    <m/>
    <m/>
    <m/>
    <n v="2"/>
    <s v="1"/>
    <s v="1"/>
    <n v="1"/>
    <n v="2.3255813953488373"/>
    <n v="1"/>
    <n v="2.3255813953488373"/>
    <n v="0"/>
    <n v="0"/>
    <n v="41"/>
    <n v="95.34883720930233"/>
    <n v="43"/>
  </r>
  <r>
    <s v="raymondbasden"/>
    <s v="raymondbasden"/>
    <m/>
    <m/>
    <m/>
    <m/>
    <m/>
    <m/>
    <m/>
    <m/>
    <s v="No"/>
    <n v="100"/>
    <m/>
    <m/>
    <x v="2"/>
    <d v="2019-04-16T19:01:58.000"/>
    <s v="Over the years, millennials have earned a reputation as a group of people who aren't interested in purchasing homes. However, recent trends suggest that this stereotype is fading into the background, as millennials are starting to buy homes and invest in r https://t.co/8tO4SE82oe https://t.co/WkKJpHglMP"/>
    <s v="https://homes4income.com/articles/real-estate-investing/4-reasons-millennials-investing-real-estate"/>
    <s v="homes4income.com"/>
    <x v="2"/>
    <s v="https://pbs.twimg.com/media/D4S-fQGWwAcPPnC.jpg"/>
    <s v="https://pbs.twimg.com/media/D4S-fQGWwAcPPnC.jpg"/>
    <x v="64"/>
    <s v="https://twitter.com/raymondbasden/status/1118228055414190080"/>
    <m/>
    <m/>
    <s v="1118228055414190080"/>
    <m/>
    <b v="0"/>
    <n v="0"/>
    <s v=""/>
    <b v="0"/>
    <s v="en"/>
    <m/>
    <s v=""/>
    <b v="0"/>
    <n v="0"/>
    <s v=""/>
    <s v="SocialReport.com"/>
    <b v="0"/>
    <s v="1118228055414190080"/>
    <s v="Tweet"/>
    <n v="0"/>
    <n v="0"/>
    <m/>
    <m/>
    <m/>
    <m/>
    <m/>
    <m/>
    <m/>
    <m/>
    <n v="2"/>
    <s v="1"/>
    <s v="1"/>
    <n v="1"/>
    <n v="2.380952380952381"/>
    <n v="1"/>
    <n v="2.380952380952381"/>
    <n v="0"/>
    <n v="0"/>
    <n v="40"/>
    <n v="95.23809523809524"/>
    <n v="42"/>
  </r>
  <r>
    <s v="raficastro"/>
    <s v="raficastro"/>
    <m/>
    <m/>
    <m/>
    <m/>
    <m/>
    <m/>
    <m/>
    <m/>
    <s v="No"/>
    <n v="101"/>
    <m/>
    <m/>
    <x v="2"/>
    <d v="2019-04-14T19:09:18.000"/>
    <s v="Over the years, millennials have earned a reputation as a group of people who aren’t interested in purchasing homes. However, recent trends suggest that this stereotype is fading into the background, as millennials are starting to buy homes and invest in r https://t.co/a6yPJHne1E https://t.co/iPOi2nkvnK"/>
    <s v="https://homes4income.com/articles/real-estate-investing/4-reasons-millennials-investing-real-estate"/>
    <s v="homes4income.com"/>
    <x v="2"/>
    <s v="https://pbs.twimg.com/media/D4Is_JvWwAEZKNU.jpg"/>
    <s v="https://pbs.twimg.com/media/D4Is_JvWwAEZKNU.jpg"/>
    <x v="65"/>
    <s v="https://twitter.com/raficastro/status/1117505124874764290"/>
    <m/>
    <m/>
    <s v="1117505124874764290"/>
    <m/>
    <b v="0"/>
    <n v="0"/>
    <s v=""/>
    <b v="0"/>
    <s v="en"/>
    <m/>
    <s v=""/>
    <b v="0"/>
    <n v="0"/>
    <s v=""/>
    <s v="SocialReport.com"/>
    <b v="0"/>
    <s v="1117505124874764290"/>
    <s v="Tweet"/>
    <n v="0"/>
    <n v="0"/>
    <m/>
    <m/>
    <m/>
    <m/>
    <m/>
    <m/>
    <m/>
    <m/>
    <n v="2"/>
    <s v="1"/>
    <s v="1"/>
    <n v="1"/>
    <n v="2.3255813953488373"/>
    <n v="1"/>
    <n v="2.3255813953488373"/>
    <n v="0"/>
    <n v="0"/>
    <n v="41"/>
    <n v="95.34883720930233"/>
    <n v="43"/>
  </r>
  <r>
    <s v="raficastro"/>
    <s v="raficastro"/>
    <m/>
    <m/>
    <m/>
    <m/>
    <m/>
    <m/>
    <m/>
    <m/>
    <s v="No"/>
    <n v="102"/>
    <m/>
    <m/>
    <x v="2"/>
    <d v="2019-04-16T19:02:00.000"/>
    <s v="Over the years, millennials have earned a reputation as a group of people who aren't interested in purchasing homes. However, recent trends suggest that this stereotype is fading into the background, as millennials are starting to buy homes and invest in r https://t.co/JdvHeNZZVu https://t.co/1mWNmcK2hv"/>
    <s v="https://homes4income.com/articles/real-estate-investing/4-reasons-millennials-investing-real-estate"/>
    <s v="homes4income.com"/>
    <x v="2"/>
    <s v="https://pbs.twimg.com/media/D4S-fqIW0AE3wg4.jpg"/>
    <s v="https://pbs.twimg.com/media/D4S-fqIW0AE3wg4.jpg"/>
    <x v="66"/>
    <s v="https://twitter.com/raficastro/status/1118228061579808768"/>
    <m/>
    <m/>
    <s v="1118228061579808768"/>
    <m/>
    <b v="0"/>
    <n v="0"/>
    <s v=""/>
    <b v="0"/>
    <s v="en"/>
    <m/>
    <s v=""/>
    <b v="0"/>
    <n v="0"/>
    <s v=""/>
    <s v="SocialReport.com"/>
    <b v="0"/>
    <s v="1118228061579808768"/>
    <s v="Tweet"/>
    <n v="0"/>
    <n v="0"/>
    <m/>
    <m/>
    <m/>
    <m/>
    <m/>
    <m/>
    <m/>
    <m/>
    <n v="2"/>
    <s v="1"/>
    <s v="1"/>
    <n v="1"/>
    <n v="2.380952380952381"/>
    <n v="1"/>
    <n v="2.380952380952381"/>
    <n v="0"/>
    <n v="0"/>
    <n v="40"/>
    <n v="95.23809523809524"/>
    <n v="42"/>
  </r>
  <r>
    <s v="homes4income"/>
    <s v="homes4income"/>
    <m/>
    <m/>
    <m/>
    <m/>
    <m/>
    <m/>
    <m/>
    <m/>
    <s v="No"/>
    <n v="103"/>
    <m/>
    <m/>
    <x v="2"/>
    <d v="2019-04-14T19:09:34.000"/>
    <s v="Over the years, millennials have earned a reputation as a group of people who aren’t interested in purchasing homes. However, recent trends suggest that this stereotype is fading into the background, as millennials are starting to buy homes and invest in r https://t.co/2aR9Id4AdB https://t.co/Iy4Jr4kkD4"/>
    <s v="https://homes4income.com/articles/real-estate-investing/4-reasons-millennials-investing-real-estate"/>
    <s v="homes4income.com"/>
    <x v="2"/>
    <s v="https://pbs.twimg.com/media/D4ItDFZW0AAt50r.jpg"/>
    <s v="https://pbs.twimg.com/media/D4ItDFZW0AAt50r.jpg"/>
    <x v="67"/>
    <s v="https://twitter.com/homes4income/status/1117505192197591043"/>
    <m/>
    <m/>
    <s v="1117505192197591043"/>
    <m/>
    <b v="0"/>
    <n v="0"/>
    <s v=""/>
    <b v="0"/>
    <s v="en"/>
    <m/>
    <s v=""/>
    <b v="0"/>
    <n v="0"/>
    <s v=""/>
    <s v="SocialReport.com"/>
    <b v="0"/>
    <s v="1117505192197591043"/>
    <s v="Tweet"/>
    <n v="0"/>
    <n v="0"/>
    <m/>
    <m/>
    <m/>
    <m/>
    <m/>
    <m/>
    <m/>
    <m/>
    <n v="2"/>
    <s v="1"/>
    <s v="1"/>
    <n v="1"/>
    <n v="2.3255813953488373"/>
    <n v="1"/>
    <n v="2.3255813953488373"/>
    <n v="0"/>
    <n v="0"/>
    <n v="41"/>
    <n v="95.34883720930233"/>
    <n v="43"/>
  </r>
  <r>
    <s v="homes4income"/>
    <s v="homes4income"/>
    <m/>
    <m/>
    <m/>
    <m/>
    <m/>
    <m/>
    <m/>
    <m/>
    <s v="No"/>
    <n v="104"/>
    <m/>
    <m/>
    <x v="2"/>
    <d v="2019-04-16T19:02:06.000"/>
    <s v="Over the years, millennials have earned a reputation as a group of people who aren't interested in purchasing homes. However, recent trends suggest that this stereotype is fading into the background, as millennials are starting to buy homes and invest in r https://t.co/tqnb3WYAaZ https://t.co/JXTwJISHaB"/>
    <s v="https://homes4income.com/articles/real-estate-investing/4-reasons-millennials-investing-real-estate"/>
    <s v="homes4income.com"/>
    <x v="2"/>
    <s v="https://pbs.twimg.com/media/D4S-hNRWAAA6obg.jpg"/>
    <s v="https://pbs.twimg.com/media/D4S-hNRWAAA6obg.jpg"/>
    <x v="68"/>
    <s v="https://twitter.com/homes4income/status/1118228088981270528"/>
    <m/>
    <m/>
    <s v="1118228088981270528"/>
    <m/>
    <b v="0"/>
    <n v="0"/>
    <s v=""/>
    <b v="0"/>
    <s v="en"/>
    <m/>
    <s v=""/>
    <b v="0"/>
    <n v="0"/>
    <s v=""/>
    <s v="SocialReport.com"/>
    <b v="0"/>
    <s v="1118228088981270528"/>
    <s v="Tweet"/>
    <n v="0"/>
    <n v="0"/>
    <m/>
    <m/>
    <m/>
    <m/>
    <m/>
    <m/>
    <m/>
    <m/>
    <n v="2"/>
    <s v="1"/>
    <s v="1"/>
    <n v="1"/>
    <n v="2.380952380952381"/>
    <n v="1"/>
    <n v="2.380952380952381"/>
    <n v="0"/>
    <n v="0"/>
    <n v="40"/>
    <n v="95.23809523809524"/>
    <n v="42"/>
  </r>
  <r>
    <s v="mceachniegroup"/>
    <s v="mceachniegroup"/>
    <m/>
    <m/>
    <m/>
    <m/>
    <m/>
    <m/>
    <m/>
    <m/>
    <s v="No"/>
    <n v="105"/>
    <m/>
    <m/>
    <x v="2"/>
    <d v="2019-04-16T19:45:11.000"/>
    <s v="What is a normal #financial situation for #millennials to be in? Use this guide as a benchmark for savings, debt and home ownership https://t.co/u681nKcNzZ"/>
    <s v="https://www.theglobeandmail.com/investing/personal-finance/gen-y-money/article-what-is-a-normal-financial-situation-for-millennials/?cmpid=rss&amp;Network=twitter&amp;Post%20%21D=032dfe97-bac2-4a9b-bc1a-aca2518437fd"/>
    <s v="theglobeandmail.com"/>
    <x v="21"/>
    <m/>
    <s v="http://pbs.twimg.com/profile_images/603647016409899008/OPECCN1t_normal.png"/>
    <x v="69"/>
    <s v="https://twitter.com/mceachniegroup/status/1118238928627277825"/>
    <m/>
    <m/>
    <s v="1118238928627277825"/>
    <m/>
    <b v="0"/>
    <n v="0"/>
    <s v=""/>
    <b v="0"/>
    <s v="en"/>
    <m/>
    <s v=""/>
    <b v="0"/>
    <n v="0"/>
    <s v=""/>
    <s v="Hootsuite Inc."/>
    <b v="0"/>
    <s v="1118238928627277825"/>
    <s v="Tweet"/>
    <n v="0"/>
    <n v="0"/>
    <m/>
    <m/>
    <m/>
    <m/>
    <m/>
    <m/>
    <m/>
    <m/>
    <n v="1"/>
    <s v="1"/>
    <s v="1"/>
    <n v="1"/>
    <n v="4.3478260869565215"/>
    <n v="1"/>
    <n v="4.3478260869565215"/>
    <n v="0"/>
    <n v="0"/>
    <n v="21"/>
    <n v="91.30434782608695"/>
    <n v="23"/>
  </r>
  <r>
    <s v="affluentintel"/>
    <s v="affluentintel"/>
    <m/>
    <m/>
    <m/>
    <m/>
    <m/>
    <m/>
    <m/>
    <m/>
    <s v="No"/>
    <n v="106"/>
    <m/>
    <m/>
    <x v="2"/>
    <d v="2019-04-16T19:54:01.000"/>
    <s v="When it comes to #investing, Millennials are a conservative group, with 48% of Millennial females and 48% of Millennial males saying the stock market is too risky. Subscribe to our monthly newsletters for more #affluent insights: https://t.co/8uSy1hThaK https://t.co/jYBrlgRLBx"/>
    <s v="https://spotlight.ipsos-na.com/subscribe-ipsos-affluent-intelligence/"/>
    <s v="ipsos-na.com"/>
    <x v="22"/>
    <s v="https://pbs.twimg.com/media/D4TKZweWkAQlaFu.jpg"/>
    <s v="https://pbs.twimg.com/media/D4TKZweWkAQlaFu.jpg"/>
    <x v="70"/>
    <s v="https://twitter.com/affluentintel/status/1118241153248313345"/>
    <m/>
    <m/>
    <s v="1118241153248313345"/>
    <m/>
    <b v="0"/>
    <n v="1"/>
    <s v=""/>
    <b v="0"/>
    <s v="en"/>
    <m/>
    <s v=""/>
    <b v="0"/>
    <n v="0"/>
    <s v=""/>
    <s v="Buffer"/>
    <b v="0"/>
    <s v="1118241153248313345"/>
    <s v="Tweet"/>
    <n v="0"/>
    <n v="0"/>
    <m/>
    <m/>
    <m/>
    <m/>
    <m/>
    <m/>
    <m/>
    <m/>
    <n v="1"/>
    <s v="1"/>
    <s v="1"/>
    <n v="1"/>
    <n v="2.7777777777777777"/>
    <n v="2"/>
    <n v="5.555555555555555"/>
    <n v="0"/>
    <n v="0"/>
    <n v="33"/>
    <n v="91.66666666666667"/>
    <n v="36"/>
  </r>
  <r>
    <s v="tskdynamo"/>
    <s v="dailywaffle"/>
    <m/>
    <m/>
    <m/>
    <m/>
    <m/>
    <m/>
    <m/>
    <m/>
    <s v="No"/>
    <n v="107"/>
    <m/>
    <m/>
    <x v="0"/>
    <d v="2019-04-16T22:37:16.000"/>
    <s v="Millennials and Money: What the Numbers Reveal About Gen Y's Spending and Investing Habits  (Infographic) https://t.co/oQJaxIY2MU via @DailyWaffle https://t.co/zlk26s3F0C"/>
    <s v="http://www.dailywaffle.co.uk/2019/04/millennials-and-money-what-the-numbers-reveal-about-gen-ys-spending-and-investing-habits-infographic/"/>
    <s v="co.uk"/>
    <x v="2"/>
    <s v="https://pbs.twimg.com/media/D4TvxH8WkAEMrry.jpg"/>
    <s v="https://pbs.twimg.com/media/D4TvxH8WkAEMrry.jpg"/>
    <x v="71"/>
    <s v="https://twitter.com/tskdynamo/status/1118282237500325889"/>
    <m/>
    <m/>
    <s v="1118282237500325889"/>
    <m/>
    <b v="0"/>
    <n v="0"/>
    <s v=""/>
    <b v="0"/>
    <s v="en"/>
    <m/>
    <s v=""/>
    <b v="0"/>
    <n v="0"/>
    <s v=""/>
    <s v="Triberr"/>
    <b v="0"/>
    <s v="1118282237500325889"/>
    <s v="Tweet"/>
    <n v="0"/>
    <n v="0"/>
    <m/>
    <m/>
    <m/>
    <m/>
    <m/>
    <m/>
    <m/>
    <m/>
    <n v="1"/>
    <s v="26"/>
    <s v="26"/>
    <n v="0"/>
    <n v="0"/>
    <n v="0"/>
    <n v="0"/>
    <n v="0"/>
    <n v="0"/>
    <n v="17"/>
    <n v="100"/>
    <n v="17"/>
  </r>
  <r>
    <s v="damatorecord"/>
    <s v="damatorecord"/>
    <m/>
    <m/>
    <m/>
    <m/>
    <m/>
    <m/>
    <m/>
    <m/>
    <s v="No"/>
    <n v="108"/>
    <m/>
    <m/>
    <x v="2"/>
    <d v="2019-04-16T23:55:35.000"/>
    <s v="Says Libs made it easier for millennials to buy their first home. Libs are also investing in science and infrastructure. But Conservatives believe that cuts are the way to a healthy economy, he says."/>
    <m/>
    <m/>
    <x v="2"/>
    <m/>
    <s v="http://pbs.twimg.com/profile_images/822251270111166464/gJwjBFSB_normal.jpg"/>
    <x v="72"/>
    <s v="https://twitter.com/damatorecord/status/1118301946648174592"/>
    <m/>
    <m/>
    <s v="1118301946648174592"/>
    <m/>
    <b v="0"/>
    <n v="2"/>
    <s v=""/>
    <b v="0"/>
    <s v="en"/>
    <m/>
    <s v=""/>
    <b v="0"/>
    <n v="0"/>
    <s v=""/>
    <s v="Twitter for iPhone"/>
    <b v="0"/>
    <s v="1118301946648174592"/>
    <s v="Tweet"/>
    <n v="0"/>
    <n v="0"/>
    <m/>
    <m/>
    <m/>
    <m/>
    <m/>
    <m/>
    <m/>
    <m/>
    <n v="1"/>
    <s v="1"/>
    <s v="1"/>
    <n v="2"/>
    <n v="5.882352941176471"/>
    <n v="0"/>
    <n v="0"/>
    <n v="0"/>
    <n v="0"/>
    <n v="32"/>
    <n v="94.11764705882354"/>
    <n v="34"/>
  </r>
  <r>
    <s v="mounia_nl"/>
    <s v="mounia_nl"/>
    <m/>
    <m/>
    <m/>
    <m/>
    <m/>
    <m/>
    <m/>
    <m/>
    <s v="No"/>
    <n v="109"/>
    <m/>
    <m/>
    <x v="2"/>
    <d v="2018-11-06T08:17:50.000"/>
    <s v="&quot;With these younger, tech-savvy individuals paving the way, and with cryptocurrency tying itself beautifully to physical assets, real estate can establish a position it hasn’t held for a very long time.&quot;_x000a__x000a_By Natalia Karayaneva_x000a__x000a_https://t.co/3xKgs9eQMj"/>
    <s v="https://www.nasdaq.com/article/is-cryptocurrency-the-way-to-get-millennials-investing-in-real-estate-again-cm1050194"/>
    <s v="nasdaq.com"/>
    <x v="2"/>
    <m/>
    <s v="http://pbs.twimg.com/profile_images/1111630076368613376/JxAsnJ8I_normal.jpg"/>
    <x v="73"/>
    <s v="https://twitter.com/mounia_nl/status/1059721508514422785"/>
    <m/>
    <m/>
    <s v="1059721508514422785"/>
    <m/>
    <b v="0"/>
    <n v="31"/>
    <s v=""/>
    <b v="0"/>
    <s v="en"/>
    <m/>
    <s v=""/>
    <b v="0"/>
    <n v="11"/>
    <s v=""/>
    <s v="Twitter for Android"/>
    <b v="0"/>
    <s v="1059721508514422785"/>
    <s v="Retweet"/>
    <n v="0"/>
    <n v="0"/>
    <m/>
    <m/>
    <m/>
    <m/>
    <m/>
    <m/>
    <m/>
    <m/>
    <n v="1"/>
    <s v="25"/>
    <s v="25"/>
    <n v="2"/>
    <n v="5.555555555555555"/>
    <n v="0"/>
    <n v="0"/>
    <n v="0"/>
    <n v="0"/>
    <n v="34"/>
    <n v="94.44444444444444"/>
    <n v="36"/>
  </r>
  <r>
    <s v="sopexaonline"/>
    <s v="mounia_nl"/>
    <m/>
    <m/>
    <m/>
    <m/>
    <m/>
    <m/>
    <m/>
    <m/>
    <s v="No"/>
    <n v="110"/>
    <m/>
    <m/>
    <x v="1"/>
    <d v="2019-04-17T10:11:25.000"/>
    <s v="&quot;With these younger, tech-savvy individuals paving the way, and with cryptocurrency tying itself beautifully to physical assets, real estate can establish a position it hasn’t held for a very long time.&quot;_x000a__x000a_By Natalia Karayaneva_x000a__x000a_https://t.co/3xKgs9eQMj"/>
    <m/>
    <m/>
    <x v="2"/>
    <m/>
    <s v="http://pbs.twimg.com/profile_images/700135427383099394/RH39K-Mv_normal.jpg"/>
    <x v="74"/>
    <s v="https://twitter.com/sopexaonline/status/1118456924419362816"/>
    <m/>
    <m/>
    <s v="1118456924419362816"/>
    <m/>
    <b v="0"/>
    <n v="0"/>
    <s v=""/>
    <b v="0"/>
    <s v="en"/>
    <m/>
    <s v=""/>
    <b v="0"/>
    <n v="11"/>
    <s v="1059721508514422785"/>
    <s v="Twitter Web Client"/>
    <b v="0"/>
    <s v="1059721508514422785"/>
    <s v="Tweet"/>
    <n v="0"/>
    <n v="0"/>
    <m/>
    <m/>
    <m/>
    <m/>
    <m/>
    <m/>
    <m/>
    <m/>
    <n v="1"/>
    <s v="25"/>
    <s v="25"/>
    <n v="2"/>
    <n v="5.555555555555555"/>
    <n v="0"/>
    <n v="0"/>
    <n v="0"/>
    <n v="0"/>
    <n v="34"/>
    <n v="94.44444444444444"/>
    <n v="36"/>
  </r>
  <r>
    <s v="aikande"/>
    <s v="danfordshadrack"/>
    <m/>
    <m/>
    <m/>
    <m/>
    <m/>
    <m/>
    <m/>
    <m/>
    <s v="Yes"/>
    <n v="111"/>
    <m/>
    <m/>
    <x v="1"/>
    <d v="2019-04-14T12:50:17.000"/>
    <s v="@tadbtz @JaphetSayi @Mwombek43469670 @AfDB_Group @KilimoForum @FAOTanzania @WBTanzania @FSDTanzania @TheCitizenTZ @TheGuardiantz @hallaboutafrica @HusseinBashe @jokateM @AlexMubiru5 @aikande This is interesting @JaphetSayi . At @jamvi_tz we enable millennials and professionals to create wealth and extra income by investing in fish farming. I would love to have conversation."/>
    <m/>
    <m/>
    <x v="2"/>
    <m/>
    <s v="http://pbs.twimg.com/profile_images/738300388802187264/iEokSq_7_normal.jpg"/>
    <x v="75"/>
    <s v="https://twitter.com/aikande/status/1117409740341088261"/>
    <m/>
    <m/>
    <s v="1117409740341088261"/>
    <m/>
    <b v="0"/>
    <n v="0"/>
    <s v=""/>
    <b v="0"/>
    <s v="en"/>
    <m/>
    <s v=""/>
    <b v="0"/>
    <n v="1"/>
    <s v="1117327809200914432"/>
    <s v="Twitter for iPhone"/>
    <b v="0"/>
    <s v="1117327809200914432"/>
    <s v="Tweet"/>
    <n v="0"/>
    <n v="0"/>
    <m/>
    <m/>
    <m/>
    <m/>
    <m/>
    <m/>
    <m/>
    <m/>
    <n v="1"/>
    <s v="2"/>
    <s v="2"/>
    <m/>
    <m/>
    <m/>
    <m/>
    <m/>
    <m/>
    <m/>
    <m/>
    <m/>
  </r>
  <r>
    <s v="danfordshadrack"/>
    <s v="aikande"/>
    <m/>
    <m/>
    <m/>
    <m/>
    <m/>
    <m/>
    <m/>
    <m/>
    <s v="Yes"/>
    <n v="127"/>
    <m/>
    <m/>
    <x v="0"/>
    <d v="2019-04-14T07:24:43.000"/>
    <s v="@tadbtz @JaphetSayi @Mwombek43469670 @AfDB_Group @KilimoForum @FAOTanzania @WBTanzania @FSDTanzania @TheCitizenTZ @TheGuardiantz @hallaboutafrica @HusseinBashe @jokateM @AlexMubiru5 @aikande This is interesting @JaphetSayi . At @jamvi_tz we enable millennials and professionals to create wealth and extra income by investing in fish farming. I would love to have conversation."/>
    <m/>
    <m/>
    <x v="2"/>
    <m/>
    <s v="http://pbs.twimg.com/profile_images/1097528935875788800/VIGJu1pY_normal.jpg"/>
    <x v="76"/>
    <s v="https://twitter.com/danfordshadrack/status/1117327809200914432"/>
    <m/>
    <m/>
    <s v="1117327809200914432"/>
    <s v="1117039529431654401"/>
    <b v="0"/>
    <n v="5"/>
    <s v="3389912086"/>
    <b v="0"/>
    <s v="en"/>
    <m/>
    <s v=""/>
    <b v="0"/>
    <n v="1"/>
    <s v=""/>
    <s v="Twitter for Android"/>
    <b v="0"/>
    <s v="1117039529431654401"/>
    <s v="Tweet"/>
    <n v="0"/>
    <n v="0"/>
    <m/>
    <m/>
    <m/>
    <m/>
    <m/>
    <m/>
    <m/>
    <m/>
    <n v="1"/>
    <s v="2"/>
    <s v="2"/>
    <m/>
    <m/>
    <m/>
    <m/>
    <m/>
    <m/>
    <m/>
    <m/>
    <m/>
  </r>
  <r>
    <s v="danfordshadrack"/>
    <s v="jamvi_tz"/>
    <m/>
    <m/>
    <m/>
    <m/>
    <m/>
    <m/>
    <m/>
    <m/>
    <s v="No"/>
    <n v="140"/>
    <m/>
    <m/>
    <x v="0"/>
    <d v="2019-04-17T05:40:43.000"/>
    <s v="@TheCitizenTZ Thank you for this coverage , people can follow us and get to know more here @jamvi_tz  and here https://t.co/hGDlceXDdU. we make it easy for millennials and professionals to make extra earning by investing in fish farming."/>
    <s v="http://www.jamvitz.co.tz"/>
    <s v="co.tz"/>
    <x v="2"/>
    <m/>
    <s v="http://pbs.twimg.com/profile_images/1097528935875788800/VIGJu1pY_normal.jpg"/>
    <x v="77"/>
    <s v="https://twitter.com/danfordshadrack/status/1118388801204834305"/>
    <m/>
    <m/>
    <s v="1118388801204834305"/>
    <s v="1118115164027539456"/>
    <b v="0"/>
    <n v="3"/>
    <s v="407660414"/>
    <b v="0"/>
    <s v="en"/>
    <m/>
    <s v=""/>
    <b v="0"/>
    <n v="0"/>
    <s v=""/>
    <s v="Twitter for Android"/>
    <b v="0"/>
    <s v="1118115164027539456"/>
    <s v="Tweet"/>
    <n v="0"/>
    <n v="0"/>
    <m/>
    <m/>
    <m/>
    <m/>
    <m/>
    <m/>
    <m/>
    <m/>
    <n v="2"/>
    <s v="2"/>
    <s v="2"/>
    <m/>
    <m/>
    <m/>
    <m/>
    <m/>
    <m/>
    <m/>
    <m/>
    <m/>
  </r>
  <r>
    <s v="jjnabiry"/>
    <s v="danfordshadrack"/>
    <m/>
    <m/>
    <m/>
    <m/>
    <m/>
    <m/>
    <m/>
    <m/>
    <s v="No"/>
    <n v="141"/>
    <m/>
    <m/>
    <x v="1"/>
    <d v="2019-04-17T13:11:54.000"/>
    <s v="We want to enable millennials and professionals to make extra earnings by investing in fish farming. Thanks to @ekilimotz @DanishMFA  cc @TheCitizenTZ @tadbtz @FSDTanzania   #agrifin #kilimobiashara https://t.co/2NIP4GFJJE"/>
    <m/>
    <m/>
    <x v="2"/>
    <m/>
    <s v="http://pbs.twimg.com/profile_images/1039453119988555776/Nvj4crF8_normal.jpg"/>
    <x v="78"/>
    <s v="https://twitter.com/jjnabiry/status/1118502346290532352"/>
    <m/>
    <m/>
    <s v="1118502346290532352"/>
    <m/>
    <b v="0"/>
    <n v="0"/>
    <s v=""/>
    <b v="0"/>
    <s v="en"/>
    <m/>
    <s v=""/>
    <b v="0"/>
    <n v="4"/>
    <s v="1118496436436516865"/>
    <s v="Twitter for iPhone"/>
    <b v="0"/>
    <s v="1118496436436516865"/>
    <s v="Tweet"/>
    <n v="0"/>
    <n v="0"/>
    <m/>
    <m/>
    <m/>
    <m/>
    <m/>
    <m/>
    <m/>
    <m/>
    <n v="1"/>
    <s v="2"/>
    <s v="2"/>
    <m/>
    <m/>
    <m/>
    <m/>
    <m/>
    <m/>
    <m/>
    <m/>
    <m/>
  </r>
  <r>
    <s v="carmelazabala"/>
    <s v="carmelazabala"/>
    <m/>
    <m/>
    <m/>
    <m/>
    <m/>
    <m/>
    <m/>
    <m/>
    <s v="No"/>
    <n v="147"/>
    <m/>
    <m/>
    <x v="2"/>
    <d v="2019-04-17T14:00:13.000"/>
    <s v="&quot;Investing early can help you reach your financial goals faster and provide you with a safety net in the future.&quot; https://t.co/UAeKi66rsK"/>
    <s v="https://www.forbes.com/sites/robertfarrington/2019/02/20/millennials-investing-easier/#fbb20522eb2b"/>
    <s v="forbes.com"/>
    <x v="2"/>
    <m/>
    <s v="http://pbs.twimg.com/profile_images/1930875183/profile_pics_normal.jpeg"/>
    <x v="79"/>
    <s v="https://twitter.com/carmelazabala/status/1118514504491515905"/>
    <m/>
    <m/>
    <s v="1118514504491515905"/>
    <m/>
    <b v="0"/>
    <n v="0"/>
    <s v=""/>
    <b v="0"/>
    <s v="en"/>
    <m/>
    <s v=""/>
    <b v="0"/>
    <n v="0"/>
    <s v=""/>
    <s v="Facebook"/>
    <b v="0"/>
    <s v="1118514504491515905"/>
    <s v="Tweet"/>
    <n v="0"/>
    <n v="0"/>
    <m/>
    <m/>
    <m/>
    <m/>
    <m/>
    <m/>
    <m/>
    <m/>
    <n v="1"/>
    <s v="1"/>
    <s v="1"/>
    <n v="1"/>
    <n v="5"/>
    <n v="0"/>
    <n v="0"/>
    <n v="0"/>
    <n v="0"/>
    <n v="19"/>
    <n v="95"/>
    <n v="20"/>
  </r>
  <r>
    <s v="bsykes37"/>
    <s v="martelantoine"/>
    <m/>
    <m/>
    <m/>
    <m/>
    <m/>
    <m/>
    <m/>
    <m/>
    <s v="No"/>
    <n v="148"/>
    <m/>
    <m/>
    <x v="3"/>
    <d v="2019-04-17T14:50:00.000"/>
    <s v="@MartelAntoine just listened to your first episode of Millennials Guide to Real Estate investing.  Was just wondering why your focus was on out of state and not in?"/>
    <m/>
    <m/>
    <x v="2"/>
    <m/>
    <s v="http://pbs.twimg.com/profile_images/3518258462/9b2d42fee8744284ceb21ff5632624b0_normal.jpeg"/>
    <x v="80"/>
    <s v="https://twitter.com/bsykes37/status/1118527033368371201"/>
    <m/>
    <m/>
    <s v="1118527033368371201"/>
    <m/>
    <b v="0"/>
    <n v="1"/>
    <s v="394130915"/>
    <b v="0"/>
    <s v="en"/>
    <m/>
    <s v=""/>
    <b v="0"/>
    <n v="0"/>
    <s v=""/>
    <s v="Twitter for iPhone"/>
    <b v="0"/>
    <s v="1118527033368371201"/>
    <s v="Tweet"/>
    <n v="0"/>
    <n v="0"/>
    <m/>
    <m/>
    <m/>
    <m/>
    <m/>
    <m/>
    <m/>
    <m/>
    <n v="1"/>
    <s v="9"/>
    <s v="9"/>
    <n v="0"/>
    <n v="0"/>
    <n v="0"/>
    <n v="0"/>
    <n v="0"/>
    <n v="0"/>
    <n v="28"/>
    <n v="100"/>
    <n v="28"/>
  </r>
  <r>
    <s v="massart"/>
    <s v="massart"/>
    <m/>
    <m/>
    <m/>
    <m/>
    <m/>
    <m/>
    <m/>
    <m/>
    <s v="No"/>
    <n v="149"/>
    <m/>
    <m/>
    <x v="2"/>
    <d v="2019-04-17T15:15:04.000"/>
    <s v="Forget real estate — 'art flipping' is the latest way rich millennials are building wealth, and it's an investment baby boomers largely ignored https://t.co/dcU46j92TU"/>
    <s v="https://www.businessinsider.com/rich-millennials-investing-art-flipping-build-wealth-2019-4"/>
    <s v="businessinsider.com"/>
    <x v="2"/>
    <m/>
    <s v="http://pbs.twimg.com/profile_images/1013854687869665280/-jNnaYaQ_normal.jpg"/>
    <x v="81"/>
    <s v="https://twitter.com/massart/status/1118533342281048064"/>
    <m/>
    <m/>
    <s v="1118533342281048064"/>
    <m/>
    <b v="0"/>
    <n v="0"/>
    <s v=""/>
    <b v="0"/>
    <s v="en"/>
    <m/>
    <s v=""/>
    <b v="0"/>
    <n v="0"/>
    <s v=""/>
    <s v="Hootsuite Inc."/>
    <b v="0"/>
    <s v="1118533342281048064"/>
    <s v="Tweet"/>
    <n v="0"/>
    <n v="0"/>
    <m/>
    <m/>
    <m/>
    <m/>
    <m/>
    <m/>
    <m/>
    <m/>
    <n v="1"/>
    <s v="1"/>
    <s v="1"/>
    <n v="1"/>
    <n v="4.545454545454546"/>
    <n v="0"/>
    <n v="0"/>
    <n v="0"/>
    <n v="0"/>
    <n v="21"/>
    <n v="95.45454545454545"/>
    <n v="22"/>
  </r>
  <r>
    <s v="kennysoblessed"/>
    <s v="danfordshadrack"/>
    <m/>
    <m/>
    <m/>
    <m/>
    <m/>
    <m/>
    <m/>
    <m/>
    <s v="No"/>
    <n v="150"/>
    <m/>
    <m/>
    <x v="1"/>
    <d v="2019-04-17T16:16:18.000"/>
    <s v="We want to enable millennials and professionals to make extra earnings by investing in fish farming. Thanks to @ekilimotz @DanishMFA  cc @TheCitizenTZ @tadbtz @FSDTanzania   #agrifin #kilimobiashara https://t.co/2NIP4GFJJE"/>
    <m/>
    <m/>
    <x v="2"/>
    <m/>
    <s v="http://pbs.twimg.com/profile_images/1105524212968681475/VRT_ip9f_normal.jpg"/>
    <x v="82"/>
    <s v="https://twitter.com/kennysoblessed/status/1118548751117955072"/>
    <m/>
    <m/>
    <s v="1118548751117955072"/>
    <m/>
    <b v="0"/>
    <n v="0"/>
    <s v=""/>
    <b v="0"/>
    <s v="en"/>
    <m/>
    <s v=""/>
    <b v="0"/>
    <n v="4"/>
    <s v="1118496436436516865"/>
    <s v="Twitter for Android"/>
    <b v="0"/>
    <s v="1118496436436516865"/>
    <s v="Tweet"/>
    <n v="0"/>
    <n v="0"/>
    <m/>
    <m/>
    <m/>
    <m/>
    <m/>
    <m/>
    <m/>
    <m/>
    <n v="1"/>
    <s v="2"/>
    <s v="2"/>
    <m/>
    <m/>
    <m/>
    <m/>
    <m/>
    <m/>
    <m/>
    <m/>
    <m/>
  </r>
  <r>
    <s v="kindercaregr"/>
    <s v="kindercaregr"/>
    <m/>
    <m/>
    <m/>
    <m/>
    <m/>
    <m/>
    <m/>
    <m/>
    <s v="No"/>
    <n v="156"/>
    <m/>
    <m/>
    <x v="2"/>
    <d v="2019-04-17T18:23:40.000"/>
    <s v="In today’s business world, 83% of #millennials would leave their job for one w/ better lifestyle and family benefits. #Investing in #highquality #childcare addresses the wants &amp;amp; needs of today’s workforce and creates a culture that people want to be a part of. #LeadingOnEarlyEd https://t.co/bUTLH5mxoO"/>
    <s v="https://twitter.com/SCActionNetwork/status/1118579888288669696"/>
    <s v="twitter.com"/>
    <x v="23"/>
    <m/>
    <s v="http://pbs.twimg.com/profile_images/1082372866471948288/g6Atkw_U_normal.jpg"/>
    <x v="83"/>
    <s v="https://twitter.com/kindercaregr/status/1118580805238845440"/>
    <m/>
    <m/>
    <s v="1118580805238845440"/>
    <m/>
    <b v="0"/>
    <n v="7"/>
    <s v=""/>
    <b v="1"/>
    <s v="en"/>
    <m/>
    <s v="1118579888288669696"/>
    <b v="0"/>
    <n v="2"/>
    <s v=""/>
    <s v="Twitter Web Client"/>
    <b v="0"/>
    <s v="1118580805238845440"/>
    <s v="Tweet"/>
    <n v="0"/>
    <n v="0"/>
    <m/>
    <m/>
    <m/>
    <m/>
    <m/>
    <m/>
    <m/>
    <m/>
    <n v="1"/>
    <s v="24"/>
    <s v="24"/>
    <n v="2"/>
    <n v="4.3478260869565215"/>
    <n v="0"/>
    <n v="0"/>
    <n v="0"/>
    <n v="0"/>
    <n v="44"/>
    <n v="95.65217391304348"/>
    <n v="46"/>
  </r>
  <r>
    <s v="scactionnetwork"/>
    <s v="kindercaregr"/>
    <m/>
    <m/>
    <m/>
    <m/>
    <m/>
    <m/>
    <m/>
    <m/>
    <s v="No"/>
    <n v="157"/>
    <m/>
    <m/>
    <x v="1"/>
    <d v="2019-04-17T18:24:53.000"/>
    <s v="In today’s business world, 83% of #millennials would leave their job for one w/ better lifestyle and family benefits. #Investing in #highquality #childcare addresses the wants &amp;amp; needs of today’s workforce and creates a culture that people want to be a part of. #LeadingOnEarlyEd https://t.co/bUTLH5mxoO"/>
    <m/>
    <m/>
    <x v="7"/>
    <m/>
    <s v="http://pbs.twimg.com/profile_images/966053594402234368/r6hA3ohM_normal.jpg"/>
    <x v="84"/>
    <s v="https://twitter.com/scactionnetwork/status/1118581111536476160"/>
    <m/>
    <m/>
    <s v="1118581111536476160"/>
    <m/>
    <b v="0"/>
    <n v="0"/>
    <s v=""/>
    <b v="1"/>
    <s v="en"/>
    <m/>
    <s v="1118579888288669696"/>
    <b v="0"/>
    <n v="2"/>
    <s v="1118580805238845440"/>
    <s v="Twitter Web Client"/>
    <b v="0"/>
    <s v="1118580805238845440"/>
    <s v="Tweet"/>
    <n v="0"/>
    <n v="0"/>
    <m/>
    <m/>
    <m/>
    <m/>
    <m/>
    <m/>
    <m/>
    <m/>
    <n v="1"/>
    <s v="24"/>
    <s v="24"/>
    <n v="2"/>
    <n v="4.3478260869565215"/>
    <n v="0"/>
    <n v="0"/>
    <n v="0"/>
    <n v="0"/>
    <n v="44"/>
    <n v="95.65217391304348"/>
    <n v="46"/>
  </r>
  <r>
    <s v="angiealbright"/>
    <s v="angiealbright"/>
    <m/>
    <m/>
    <m/>
    <m/>
    <m/>
    <m/>
    <m/>
    <m/>
    <s v="No"/>
    <n v="158"/>
    <m/>
    <m/>
    <x v="2"/>
    <d v="2019-04-17T18:27:00.000"/>
    <s v="SCActionNetwork: RT KinderCareGR: In today’s business world, 83% of #millennials would leave their job for one w/ better lifestyle and family benefits. #Investing in #highquality #childcare addresses the wants &amp;amp; needs of today’s workforce and creates a c… https://t.co/2m9y8uuMsk"/>
    <s v="https://twitter.com/SCActionNetwork/status/1118579888288669696"/>
    <s v="twitter.com"/>
    <x v="24"/>
    <m/>
    <s v="http://pbs.twimg.com/profile_images/906163903356395520/qugfyZKp_normal.jpg"/>
    <x v="85"/>
    <s v="https://twitter.com/angiealbright/status/1118581643332194310"/>
    <m/>
    <m/>
    <s v="1118581643332194310"/>
    <m/>
    <b v="0"/>
    <n v="0"/>
    <s v=""/>
    <b v="1"/>
    <s v="en"/>
    <m/>
    <s v="1118579888288669696"/>
    <b v="0"/>
    <n v="0"/>
    <s v=""/>
    <s v="IFTTT"/>
    <b v="0"/>
    <s v="1118581643332194310"/>
    <s v="Tweet"/>
    <n v="0"/>
    <n v="0"/>
    <m/>
    <m/>
    <m/>
    <m/>
    <m/>
    <m/>
    <m/>
    <m/>
    <n v="1"/>
    <s v="1"/>
    <s v="1"/>
    <n v="2"/>
    <n v="5"/>
    <n v="0"/>
    <n v="0"/>
    <n v="0"/>
    <n v="0"/>
    <n v="38"/>
    <n v="95"/>
    <n v="40"/>
  </r>
  <r>
    <s v="gainorstaffing"/>
    <s v="gainorstaffing"/>
    <m/>
    <m/>
    <m/>
    <m/>
    <m/>
    <m/>
    <m/>
    <m/>
    <s v="No"/>
    <n v="159"/>
    <m/>
    <m/>
    <x v="2"/>
    <d v="2019-04-17T23:00:25.000"/>
    <s v="If you’re ready to start investing in your talent pipeline, use these strategies to hire and retain millennial talent: https://t.co/mwMRHsKbSH https://t.co/113EiUzNl7"/>
    <s v="http://www.gainor.net/how-to-hire-and-retain-millennials/"/>
    <s v="gainor.net"/>
    <x v="2"/>
    <s v="https://pbs.twimg.com/media/D4Y-qEAWkAY7cuQ.jpg"/>
    <s v="https://pbs.twimg.com/media/D4Y-qEAWkAY7cuQ.jpg"/>
    <x v="86"/>
    <s v="https://twitter.com/gainorstaffing/status/1118650451824730115"/>
    <m/>
    <m/>
    <s v="1118650451824730115"/>
    <m/>
    <b v="0"/>
    <n v="0"/>
    <s v=""/>
    <b v="0"/>
    <s v="en"/>
    <m/>
    <s v=""/>
    <b v="0"/>
    <n v="0"/>
    <s v=""/>
    <s v="Buffer"/>
    <b v="0"/>
    <s v="1118650451824730115"/>
    <s v="Tweet"/>
    <n v="0"/>
    <n v="0"/>
    <m/>
    <m/>
    <m/>
    <m/>
    <m/>
    <m/>
    <m/>
    <m/>
    <n v="1"/>
    <s v="1"/>
    <s v="1"/>
    <n v="3"/>
    <n v="15"/>
    <n v="0"/>
    <n v="0"/>
    <n v="0"/>
    <n v="0"/>
    <n v="17"/>
    <n v="85"/>
    <n v="20"/>
  </r>
  <r>
    <s v="jguemes"/>
    <s v="jguemes"/>
    <m/>
    <m/>
    <m/>
    <m/>
    <m/>
    <m/>
    <m/>
    <m/>
    <s v="No"/>
    <n v="160"/>
    <m/>
    <m/>
    <x v="2"/>
    <d v="2019-04-18T00:37:27.000"/>
    <s v="Why Fashion and Luxury Companies Are Investing in Film - WSJ #Millennials  ⁦@jguemes⁩  https://t.co/F0xXx7vo6t"/>
    <s v="https://www.wsj.com/articles/why-fashion-and-luxury-companies-are-investing-in-film-11555332389"/>
    <s v="wsj.com"/>
    <x v="7"/>
    <m/>
    <s v="http://pbs.twimg.com/profile_images/1074950050722136064/jJ2p9czS_normal.jpg"/>
    <x v="87"/>
    <s v="https://twitter.com/jguemes/status/1118674868927483904"/>
    <m/>
    <m/>
    <s v="1118674868927483904"/>
    <m/>
    <b v="0"/>
    <n v="1"/>
    <s v=""/>
    <b v="0"/>
    <s v="en"/>
    <m/>
    <s v=""/>
    <b v="0"/>
    <n v="0"/>
    <s v=""/>
    <s v="Twitter for iPhone"/>
    <b v="0"/>
    <s v="1118674868927483904"/>
    <s v="Tweet"/>
    <n v="0"/>
    <n v="0"/>
    <m/>
    <m/>
    <m/>
    <m/>
    <m/>
    <m/>
    <m/>
    <m/>
    <n v="1"/>
    <s v="1"/>
    <s v="1"/>
    <n v="1"/>
    <n v="8.333333333333334"/>
    <n v="0"/>
    <n v="0"/>
    <n v="0"/>
    <n v="0"/>
    <n v="11"/>
    <n v="91.66666666666667"/>
    <n v="12"/>
  </r>
  <r>
    <s v="rjkarcher"/>
    <s v="ggeorgiegirl"/>
    <m/>
    <m/>
    <m/>
    <m/>
    <m/>
    <m/>
    <m/>
    <m/>
    <s v="No"/>
    <n v="161"/>
    <m/>
    <m/>
    <x v="3"/>
    <d v="2019-04-18T00:39:46.000"/>
    <s v="@GGeorgieGirl One one point we agree. Millennials are worst off in terms of the environment and climate change. I don’t see how spending at very least 4.5 billion dollars on an old decrepit pipeline benefits Canadians. The money would be better spent investing in alternative energy. Wasteful."/>
    <m/>
    <m/>
    <x v="2"/>
    <m/>
    <s v="http://pbs.twimg.com/profile_images/1003888294373888001/44UE2oiO_normal.jpg"/>
    <x v="88"/>
    <s v="https://twitter.com/rjkarcher/status/1118675451285610496"/>
    <m/>
    <m/>
    <s v="1118675451285610496"/>
    <s v="1118668341525172224"/>
    <b v="0"/>
    <n v="1"/>
    <s v="215108502"/>
    <b v="0"/>
    <s v="en"/>
    <m/>
    <s v=""/>
    <b v="0"/>
    <n v="0"/>
    <s v=""/>
    <s v="Twitter for iPhone"/>
    <b v="0"/>
    <s v="1118668341525172224"/>
    <s v="Tweet"/>
    <n v="0"/>
    <n v="0"/>
    <m/>
    <m/>
    <m/>
    <m/>
    <m/>
    <m/>
    <m/>
    <m/>
    <n v="1"/>
    <s v="23"/>
    <s v="23"/>
    <n v="2"/>
    <n v="4.081632653061225"/>
    <n v="3"/>
    <n v="6.122448979591836"/>
    <n v="0"/>
    <n v="0"/>
    <n v="44"/>
    <n v="89.79591836734694"/>
    <n v="49"/>
  </r>
  <r>
    <s v="henrydong888"/>
    <s v="henrydong888"/>
    <m/>
    <m/>
    <m/>
    <m/>
    <m/>
    <m/>
    <m/>
    <m/>
    <s v="No"/>
    <n v="162"/>
    <m/>
    <m/>
    <x v="2"/>
    <d v="2019-04-18T02:15:12.000"/>
    <s v="Millennials seem to be avoiding the investing methods their parents used and instead are open to using robot-advisors to help make their investing decisions. Could this change the way investing is done? Learn more here. https://t.co/123I8fdOIK"/>
    <s v="http://angusreid.org/robo-advisors-investment/"/>
    <s v="angusreid.org"/>
    <x v="2"/>
    <m/>
    <s v="http://pbs.twimg.com/profile_images/1034251982956060672/eDXvp2pU_normal.jpg"/>
    <x v="89"/>
    <s v="https://twitter.com/henrydong888/status/1118699470072324096"/>
    <m/>
    <m/>
    <s v="1118699470072324096"/>
    <m/>
    <b v="0"/>
    <n v="5"/>
    <s v=""/>
    <b v="0"/>
    <s v="en"/>
    <m/>
    <s v=""/>
    <b v="0"/>
    <n v="1"/>
    <s v=""/>
    <s v="Hearsay Social"/>
    <b v="0"/>
    <s v="1118699470072324096"/>
    <s v="Tweet"/>
    <n v="0"/>
    <n v="0"/>
    <m/>
    <m/>
    <m/>
    <m/>
    <m/>
    <m/>
    <m/>
    <m/>
    <n v="1"/>
    <s v="22"/>
    <s v="22"/>
    <n v="0"/>
    <n v="0"/>
    <n v="0"/>
    <n v="0"/>
    <n v="0"/>
    <n v="0"/>
    <n v="36"/>
    <n v="100"/>
    <n v="36"/>
  </r>
  <r>
    <s v="navdeep1969"/>
    <s v="henrydong888"/>
    <m/>
    <m/>
    <m/>
    <m/>
    <m/>
    <m/>
    <m/>
    <m/>
    <s v="No"/>
    <n v="163"/>
    <m/>
    <m/>
    <x v="1"/>
    <d v="2019-04-18T02:28:09.000"/>
    <s v="Millennials seem to be avoiding the investing methods their parents used and instead are open to using robot-advisors to help make their investing decisions. Could this change the way investing is done? Learn more here. https://t.co/123I8fdOIK"/>
    <m/>
    <m/>
    <x v="2"/>
    <m/>
    <s v="http://pbs.twimg.com/profile_images/826285164363923457/0faJQx-A_normal.jpg"/>
    <x v="90"/>
    <s v="https://twitter.com/navdeep1969/status/1118702727763197954"/>
    <m/>
    <m/>
    <s v="1118702727763197954"/>
    <m/>
    <b v="0"/>
    <n v="0"/>
    <s v=""/>
    <b v="0"/>
    <s v="en"/>
    <m/>
    <s v=""/>
    <b v="0"/>
    <n v="1"/>
    <s v="1118699470072324096"/>
    <s v="Twitter for iPhone"/>
    <b v="0"/>
    <s v="1118699470072324096"/>
    <s v="Tweet"/>
    <n v="0"/>
    <n v="0"/>
    <m/>
    <m/>
    <m/>
    <m/>
    <m/>
    <m/>
    <m/>
    <m/>
    <n v="1"/>
    <s v="22"/>
    <s v="22"/>
    <n v="0"/>
    <n v="0"/>
    <n v="0"/>
    <n v="0"/>
    <n v="0"/>
    <n v="0"/>
    <n v="36"/>
    <n v="100"/>
    <n v="36"/>
  </r>
  <r>
    <s v="politicalhedge"/>
    <s v="politicalhedge"/>
    <m/>
    <m/>
    <m/>
    <m/>
    <m/>
    <m/>
    <m/>
    <m/>
    <s v="No"/>
    <n v="164"/>
    <m/>
    <m/>
    <x v="2"/>
    <d v="2019-04-17T13:29:28.000"/>
    <s v="Investing and Millennials With Financial Advisor Douglas Boneparth  https://t.co/0ILJdk2P0Z  _x000a__x000a_#businessNews On March 18, 2019@2:31am"/>
    <s v="https://hedgeaccordingly.com/investing-and-millennials-with-financial-advisor-douglas-boneparth/"/>
    <s v="hedgeaccordingly.com"/>
    <x v="25"/>
    <m/>
    <s v="http://pbs.twimg.com/profile_images/1105206166622224385/AEEjOAKf_normal.jpg"/>
    <x v="91"/>
    <s v="https://twitter.com/politicalhedge/status/1118506767707725824"/>
    <m/>
    <m/>
    <s v="1118506767707725824"/>
    <m/>
    <b v="0"/>
    <n v="0"/>
    <s v=""/>
    <b v="0"/>
    <s v="en"/>
    <m/>
    <s v=""/>
    <b v="0"/>
    <n v="0"/>
    <s v=""/>
    <s v="HEDGEP"/>
    <b v="0"/>
    <s v="1118506767707725824"/>
    <s v="Tweet"/>
    <n v="0"/>
    <n v="0"/>
    <m/>
    <m/>
    <m/>
    <m/>
    <m/>
    <m/>
    <m/>
    <m/>
    <n v="2"/>
    <s v="1"/>
    <s v="1"/>
    <n v="0"/>
    <n v="0"/>
    <n v="0"/>
    <n v="0"/>
    <n v="0"/>
    <n v="0"/>
    <n v="15"/>
    <n v="100"/>
    <n v="15"/>
  </r>
  <r>
    <s v="politicalhedge"/>
    <s v="politicalhedge"/>
    <m/>
    <m/>
    <m/>
    <m/>
    <m/>
    <m/>
    <m/>
    <m/>
    <s v="No"/>
    <n v="165"/>
    <m/>
    <m/>
    <x v="2"/>
    <d v="2019-04-18T03:42:12.000"/>
    <s v="Investing and Millennials With Financial Advisor Douglas Boneparth  https://t.co/0ILJdk2P0Z  _x000a__x000a_#businessNews On March 18, 2019@2:31am"/>
    <s v="https://hedgeaccordingly.com/investing-and-millennials-with-financial-advisor-douglas-boneparth/"/>
    <s v="hedgeaccordingly.com"/>
    <x v="25"/>
    <m/>
    <s v="http://pbs.twimg.com/profile_images/1105206166622224385/AEEjOAKf_normal.jpg"/>
    <x v="92"/>
    <s v="https://twitter.com/politicalhedge/status/1118721364645560324"/>
    <m/>
    <m/>
    <s v="1118721364645560324"/>
    <m/>
    <b v="0"/>
    <n v="0"/>
    <s v=""/>
    <b v="0"/>
    <s v="en"/>
    <m/>
    <s v=""/>
    <b v="0"/>
    <n v="0"/>
    <s v=""/>
    <s v="HEDGEP"/>
    <b v="0"/>
    <s v="1118721364645560324"/>
    <s v="Tweet"/>
    <n v="0"/>
    <n v="0"/>
    <m/>
    <m/>
    <m/>
    <m/>
    <m/>
    <m/>
    <m/>
    <m/>
    <n v="2"/>
    <s v="1"/>
    <s v="1"/>
    <n v="0"/>
    <n v="0"/>
    <n v="0"/>
    <n v="0"/>
    <n v="0"/>
    <n v="0"/>
    <n v="15"/>
    <n v="100"/>
    <n v="15"/>
  </r>
  <r>
    <s v="iarunj"/>
    <s v="moneycontrolcom"/>
    <m/>
    <m/>
    <m/>
    <m/>
    <m/>
    <m/>
    <m/>
    <m/>
    <s v="No"/>
    <n v="166"/>
    <m/>
    <m/>
    <x v="1"/>
    <d v="2019-04-18T10:54:58.000"/>
    <s v="How Not To Get Fooled By Fake #Investment Advisors - @kayezad and @rakshabihani broach this 🔔 IMPORTANT topic so first-time investing #millennials don't get duped! There's a checklist ✔️ in the video. Keep it close!_x000a__x000a_BONUS: This class is outside the classroom #WorldHeritageDay https://t.co/F85lchPEcr"/>
    <m/>
    <m/>
    <x v="26"/>
    <m/>
    <s v="http://pbs.twimg.com/profile_images/782129968058728448/KFKcoI4X_normal.jpg"/>
    <x v="93"/>
    <s v="https://twitter.com/iarunj/status/1118830274182361088"/>
    <m/>
    <m/>
    <s v="1118830274182361088"/>
    <m/>
    <b v="0"/>
    <n v="0"/>
    <s v=""/>
    <b v="0"/>
    <s v="en"/>
    <m/>
    <s v=""/>
    <b v="0"/>
    <n v="5"/>
    <s v="1118825127452364800"/>
    <s v="Twitter for iPhone"/>
    <b v="0"/>
    <s v="1118825127452364800"/>
    <s v="Tweet"/>
    <n v="0"/>
    <n v="0"/>
    <m/>
    <m/>
    <m/>
    <m/>
    <m/>
    <m/>
    <m/>
    <m/>
    <n v="1"/>
    <s v="6"/>
    <s v="6"/>
    <m/>
    <m/>
    <m/>
    <m/>
    <m/>
    <m/>
    <m/>
    <m/>
    <m/>
  </r>
  <r>
    <s v="vivinav"/>
    <s v="moneycontrolcom"/>
    <m/>
    <m/>
    <m/>
    <m/>
    <m/>
    <m/>
    <m/>
    <m/>
    <s v="No"/>
    <n v="169"/>
    <m/>
    <m/>
    <x v="1"/>
    <d v="2019-04-18T11:22:44.000"/>
    <s v="How Not To Get Fooled By Fake #Investment Advisors - @kayezad and @rakshabihani broach this 🔔 IMPORTANT topic so first-time investing #millennials don't get duped! There's a checklist ✔️ in the video. Keep it close!_x000a__x000a_BONUS: This class is outside the classroom #WorldHeritageDay https://t.co/F85lchPEcr"/>
    <m/>
    <m/>
    <x v="26"/>
    <m/>
    <s v="http://pbs.twimg.com/profile_images/1028240873862168577/bjG6Mip4_normal.jpg"/>
    <x v="94"/>
    <s v="https://twitter.com/vivinav/status/1118837258960826370"/>
    <m/>
    <m/>
    <s v="1118837258960826370"/>
    <m/>
    <b v="0"/>
    <n v="0"/>
    <s v=""/>
    <b v="0"/>
    <s v="en"/>
    <m/>
    <s v=""/>
    <b v="0"/>
    <n v="5"/>
    <s v="1118825127452364800"/>
    <s v="Twitter Web Client"/>
    <b v="0"/>
    <s v="1118825127452364800"/>
    <s v="Tweet"/>
    <n v="0"/>
    <n v="0"/>
    <m/>
    <m/>
    <m/>
    <m/>
    <m/>
    <m/>
    <m/>
    <m/>
    <n v="1"/>
    <s v="6"/>
    <s v="6"/>
    <m/>
    <m/>
    <m/>
    <m/>
    <m/>
    <m/>
    <m/>
    <m/>
    <m/>
  </r>
  <r>
    <s v="oursmallchange"/>
    <s v="crowdfundattny"/>
    <m/>
    <m/>
    <m/>
    <m/>
    <m/>
    <m/>
    <m/>
    <m/>
    <s v="Yes"/>
    <n v="172"/>
    <m/>
    <m/>
    <x v="0"/>
    <d v="2019-04-17T17:52:17.000"/>
    <s v=".@CrowdfundAttny sits down with the &quot;#Millennials' Guide to #RealEstate #Investing&quot; podcast and talks the #future of #finance through #crowdfunding: https://t.co/L1sVOaQAda"/>
    <s v="https://podcasts.apple.com/us/podcast/episode-37-blockchain-crowdfunding-in-real-estate-industry/id1382826261?i=1000434970030"/>
    <s v="apple.com"/>
    <x v="27"/>
    <m/>
    <s v="http://pbs.twimg.com/profile_images/899990650816520193/wKr9Y-Tc_normal.jpg"/>
    <x v="95"/>
    <s v="https://twitter.com/oursmallchange/status/1118572906257293312"/>
    <m/>
    <m/>
    <s v="1118572906257293312"/>
    <m/>
    <b v="0"/>
    <n v="2"/>
    <s v=""/>
    <b v="0"/>
    <s v="en"/>
    <m/>
    <s v=""/>
    <b v="0"/>
    <n v="1"/>
    <s v=""/>
    <s v="Twitter Web Client"/>
    <b v="0"/>
    <s v="1118572906257293312"/>
    <s v="Tweet"/>
    <n v="0"/>
    <n v="0"/>
    <m/>
    <m/>
    <m/>
    <m/>
    <m/>
    <m/>
    <m/>
    <m/>
    <n v="1"/>
    <s v="9"/>
    <s v="9"/>
    <n v="0"/>
    <n v="0"/>
    <n v="0"/>
    <n v="0"/>
    <n v="0"/>
    <n v="0"/>
    <n v="19"/>
    <n v="100"/>
    <n v="19"/>
  </r>
  <r>
    <s v="crowdfundattny"/>
    <s v="oursmallchange"/>
    <m/>
    <m/>
    <m/>
    <m/>
    <m/>
    <m/>
    <m/>
    <m/>
    <s v="Yes"/>
    <n v="173"/>
    <m/>
    <m/>
    <x v="1"/>
    <d v="2019-04-18T13:47:50.000"/>
    <s v=".@CrowdfundAttny sits down with the &quot;#Millennials' Guide to #RealEstate #Investing&quot; podcast and talks the #future of #finance through #crowdfunding: https://t.co/L1sVOaQAda"/>
    <m/>
    <m/>
    <x v="28"/>
    <m/>
    <s v="http://pbs.twimg.com/profile_images/735160892002840576/N7bSf-AQ_normal.jpg"/>
    <x v="96"/>
    <s v="https://twitter.com/crowdfundattny/status/1118873774349344770"/>
    <m/>
    <m/>
    <s v="1118873774349344770"/>
    <m/>
    <b v="0"/>
    <n v="0"/>
    <s v=""/>
    <b v="0"/>
    <s v="en"/>
    <m/>
    <s v=""/>
    <b v="0"/>
    <n v="1"/>
    <s v="1118572906257293312"/>
    <s v="Twitter Web Client"/>
    <b v="0"/>
    <s v="1118572906257293312"/>
    <s v="Tweet"/>
    <n v="0"/>
    <n v="0"/>
    <m/>
    <m/>
    <m/>
    <m/>
    <m/>
    <m/>
    <m/>
    <m/>
    <n v="1"/>
    <s v="9"/>
    <s v="9"/>
    <n v="0"/>
    <n v="0"/>
    <n v="0"/>
    <n v="0"/>
    <n v="0"/>
    <n v="0"/>
    <n v="19"/>
    <n v="100"/>
    <n v="19"/>
  </r>
  <r>
    <s v="dschaegga"/>
    <s v="iw_inst"/>
    <m/>
    <m/>
    <m/>
    <m/>
    <m/>
    <m/>
    <m/>
    <m/>
    <s v="No"/>
    <n v="174"/>
    <m/>
    <m/>
    <x v="0"/>
    <d v="2019-04-18T14:57:25.000"/>
    <s v="With over 86 percent of #millennials embracing #SustainableInvesting, it has rapidly become a focus of fund and #assetmanagers. Julian Seelan shares insights on socially responsible #investing trends in the March/April issue of @iw_inst. https://t.co/QHXwfJyjBW"/>
    <s v="https://investmentsandwealth.org/getattachment/bbdef004-2fe8-4e71-a445-918a270b5ff7/IWM19MarApr-TheMillennialInvestor.pdf"/>
    <s v="investmentsandwealth.org"/>
    <x v="29"/>
    <m/>
    <s v="http://pbs.twimg.com/profile_images/378800000245809096/f32d6b3caad847321cfdc65ca5d334e8_normal.jpeg"/>
    <x v="97"/>
    <s v="https://twitter.com/dschaegga/status/1118891285199372288"/>
    <m/>
    <m/>
    <s v="1118891285199372288"/>
    <m/>
    <b v="0"/>
    <n v="0"/>
    <s v=""/>
    <b v="0"/>
    <s v="en"/>
    <m/>
    <s v=""/>
    <b v="0"/>
    <n v="0"/>
    <s v=""/>
    <s v="Twitter Web Client"/>
    <b v="0"/>
    <s v="1118891285199372288"/>
    <s v="Tweet"/>
    <n v="0"/>
    <n v="0"/>
    <m/>
    <m/>
    <m/>
    <m/>
    <m/>
    <m/>
    <m/>
    <m/>
    <n v="1"/>
    <s v="11"/>
    <s v="11"/>
    <n v="0"/>
    <n v="0"/>
    <n v="1"/>
    <n v="2.9411764705882355"/>
    <n v="0"/>
    <n v="0"/>
    <n v="33"/>
    <n v="97.05882352941177"/>
    <n v="34"/>
  </r>
  <r>
    <s v="chrishagler"/>
    <s v="ey_sustainable"/>
    <m/>
    <m/>
    <m/>
    <m/>
    <m/>
    <m/>
    <m/>
    <m/>
    <s v="No"/>
    <n v="175"/>
    <m/>
    <m/>
    <x v="0"/>
    <d v="2019-04-18T15:31:48.000"/>
    <s v="With over 86 percent of #millennials embracing #SustainableInvesting, it_x000a_has rapidly become a focus of fund and #assetmanagers. Julian Seelan shares insights on socially responsible #investing trends in the March/April issue of @iw_inst. https://t.co/SzsortIcqf @EY_Sustainable"/>
    <s v="https://investmentsandwealth.org/getattachment/bbdef004-2fe8-4e71-a445-918a270b5ff7/IWM19MarApr-TheMillennialInvestor.pdf"/>
    <s v="investmentsandwealth.org"/>
    <x v="29"/>
    <m/>
    <s v="http://pbs.twimg.com/profile_images/889699284/CHaglerSmall_normal.jpg"/>
    <x v="98"/>
    <s v="https://twitter.com/chrishagler/status/1118899939034238976"/>
    <m/>
    <m/>
    <s v="1118899939034238976"/>
    <m/>
    <b v="0"/>
    <n v="1"/>
    <s v=""/>
    <b v="0"/>
    <s v="en"/>
    <m/>
    <s v=""/>
    <b v="0"/>
    <n v="0"/>
    <s v=""/>
    <s v="Twitter Web Client"/>
    <b v="0"/>
    <s v="1118899939034238976"/>
    <s v="Tweet"/>
    <n v="0"/>
    <n v="0"/>
    <s v="-74.026675,40.683935 _x000a_-73.910408,40.683935 _x000a_-73.910408,40.877483 _x000a_-74.026675,40.877483"/>
    <s v="United States"/>
    <s v="US"/>
    <s v="Manhattan, NY"/>
    <s v="01a9a39529b27f36"/>
    <s v="Manhattan"/>
    <s v="city"/>
    <s v="https://api.twitter.com/1.1/geo/id/01a9a39529b27f36.json"/>
    <n v="1"/>
    <s v="11"/>
    <s v="11"/>
    <n v="0"/>
    <n v="0"/>
    <n v="1"/>
    <n v="2.857142857142857"/>
    <n v="0"/>
    <n v="0"/>
    <n v="34"/>
    <n v="97.14285714285714"/>
    <n v="35"/>
  </r>
  <r>
    <s v="bunchubets"/>
    <s v="faceofahrvo"/>
    <m/>
    <m/>
    <m/>
    <m/>
    <m/>
    <m/>
    <m/>
    <m/>
    <s v="No"/>
    <n v="177"/>
    <m/>
    <m/>
    <x v="1"/>
    <d v="2019-04-18T15:36:33.000"/>
    <s v="If you’re interested in learning more about @AhrvoApp and the AhrvoDEEX Project make sure you check out this episode of @REKT_Podcast! Hit that subscribe button too! #AhrvoDEEX #ICO #Blockchain #stockmarket #investing #finance #Millennials #investingtips 🚀🚀 https://t.co/sdqsEVBPTm"/>
    <m/>
    <m/>
    <x v="2"/>
    <m/>
    <s v="http://pbs.twimg.com/profile_images/1117895509392461826/CytWmxr0_normal.jpg"/>
    <x v="99"/>
    <s v="https://twitter.com/bunchubets/status/1118901136054988800"/>
    <m/>
    <m/>
    <s v="1118901136054988800"/>
    <m/>
    <b v="0"/>
    <n v="0"/>
    <s v=""/>
    <b v="1"/>
    <s v="en"/>
    <m/>
    <s v="1118888190323109891"/>
    <b v="0"/>
    <n v="3"/>
    <s v="1118891000376844291"/>
    <s v="Twitter for iPhone"/>
    <b v="0"/>
    <s v="1118891000376844291"/>
    <s v="Tweet"/>
    <n v="0"/>
    <n v="0"/>
    <m/>
    <m/>
    <m/>
    <m/>
    <m/>
    <m/>
    <m/>
    <m/>
    <n v="1"/>
    <s v="8"/>
    <s v="8"/>
    <m/>
    <m/>
    <m/>
    <m/>
    <m/>
    <m/>
    <m/>
    <m/>
    <m/>
  </r>
  <r>
    <s v="flaster"/>
    <s v="crowdfundattny"/>
    <m/>
    <m/>
    <m/>
    <m/>
    <m/>
    <m/>
    <m/>
    <m/>
    <s v="No"/>
    <n v="180"/>
    <m/>
    <m/>
    <x v="0"/>
    <d v="2019-04-18T13:41:28.000"/>
    <s v="Check out this #realestate podcast with host @MartelAntoine featuring FG's @CrowdfundAttny! They talk about #blockchain, #crowdfunding, the JOBS Act, and how all of these things are going to be changing the real estate industry. https://t.co/ewHPf2mZkI"/>
    <s v="https://crowdfundattny.com/2019/04/16/a-millennials-guide-to-real-estate-investing-podcast/"/>
    <s v="crowdfundattny.com"/>
    <x v="30"/>
    <m/>
    <s v="http://pbs.twimg.com/profile_images/684090088192655360/VK9E1cIU_normal.jpg"/>
    <x v="100"/>
    <s v="https://twitter.com/flaster/status/1118872173865775109"/>
    <m/>
    <m/>
    <s v="1118872173865775109"/>
    <m/>
    <b v="0"/>
    <n v="3"/>
    <s v=""/>
    <b v="0"/>
    <s v="en"/>
    <m/>
    <s v=""/>
    <b v="0"/>
    <n v="1"/>
    <s v=""/>
    <s v="Twitter Web Client"/>
    <b v="0"/>
    <s v="1118872173865775109"/>
    <s v="Tweet"/>
    <n v="0"/>
    <n v="0"/>
    <m/>
    <m/>
    <m/>
    <m/>
    <m/>
    <m/>
    <m/>
    <m/>
    <n v="1"/>
    <s v="9"/>
    <s v="9"/>
    <m/>
    <m/>
    <m/>
    <m/>
    <m/>
    <m/>
    <m/>
    <m/>
    <m/>
  </r>
  <r>
    <s v="martelantoine"/>
    <s v="flaster"/>
    <m/>
    <m/>
    <m/>
    <m/>
    <m/>
    <m/>
    <m/>
    <m/>
    <s v="Yes"/>
    <n v="182"/>
    <m/>
    <m/>
    <x v="1"/>
    <d v="2019-04-18T15:39:16.000"/>
    <s v="Check out this #realestate podcast with host @MartelAntoine featuring FG's @CrowdfundAttny! They talk about #blockchain, #crowdfunding, the JOBS Act, and how all of these things are going to be changing the real estate industry. https://t.co/ewHPf2mZkI"/>
    <m/>
    <m/>
    <x v="31"/>
    <m/>
    <s v="http://pbs.twimg.com/profile_images/1094842452819755008/t_xfLHI__normal.jpg"/>
    <x v="101"/>
    <s v="https://twitter.com/martelantoine/status/1118901820066160640"/>
    <m/>
    <m/>
    <s v="1118901820066160640"/>
    <m/>
    <b v="0"/>
    <n v="0"/>
    <s v=""/>
    <b v="0"/>
    <s v="en"/>
    <m/>
    <s v=""/>
    <b v="0"/>
    <n v="1"/>
    <s v="1118872173865775109"/>
    <s v="Twitter for iPhone"/>
    <b v="0"/>
    <s v="1118872173865775109"/>
    <s v="Tweet"/>
    <n v="0"/>
    <n v="0"/>
    <m/>
    <m/>
    <m/>
    <m/>
    <m/>
    <m/>
    <m/>
    <m/>
    <n v="1"/>
    <s v="9"/>
    <s v="9"/>
    <n v="0"/>
    <n v="0"/>
    <n v="0"/>
    <n v="0"/>
    <n v="0"/>
    <n v="0"/>
    <n v="34"/>
    <n v="100"/>
    <n v="34"/>
  </r>
  <r>
    <s v="khylesocrates"/>
    <s v="khylesocrates"/>
    <m/>
    <m/>
    <m/>
    <m/>
    <m/>
    <m/>
    <m/>
    <m/>
    <s v="No"/>
    <n v="184"/>
    <m/>
    <m/>
    <x v="2"/>
    <d v="2019-04-18T17:29:19.000"/>
    <s v="I fear many of my generation will never retire, as they refuse to give up instant gratification for future security, and refuse to learn how to properly invest/manage their money. _x000a__x000a_#Millennials #invest #investing #retirement #stockmarket"/>
    <m/>
    <m/>
    <x v="32"/>
    <m/>
    <s v="http://pbs.twimg.com/profile_images/1118848125181915136/EjvOfosH_normal.jpg"/>
    <x v="102"/>
    <s v="https://twitter.com/khylesocrates/status/1118929515554545664"/>
    <m/>
    <m/>
    <s v="1118929515554545664"/>
    <m/>
    <b v="0"/>
    <n v="3"/>
    <s v=""/>
    <b v="0"/>
    <s v="en"/>
    <m/>
    <s v=""/>
    <b v="0"/>
    <n v="0"/>
    <s v=""/>
    <s v="Twitter for Android"/>
    <b v="0"/>
    <s v="1118929515554545664"/>
    <s v="Tweet"/>
    <n v="0"/>
    <n v="0"/>
    <m/>
    <m/>
    <m/>
    <m/>
    <m/>
    <m/>
    <m/>
    <m/>
    <n v="1"/>
    <s v="1"/>
    <s v="1"/>
    <n v="2"/>
    <n v="5.555555555555555"/>
    <n v="3"/>
    <n v="8.333333333333334"/>
    <n v="0"/>
    <n v="0"/>
    <n v="31"/>
    <n v="86.11111111111111"/>
    <n v="36"/>
  </r>
  <r>
    <s v="benefits_pro"/>
    <s v="stash"/>
    <m/>
    <m/>
    <m/>
    <m/>
    <m/>
    <m/>
    <m/>
    <m/>
    <s v="No"/>
    <n v="185"/>
    <m/>
    <m/>
    <x v="0"/>
    <d v="2019-04-18T18:33:45.000"/>
    <s v="Investing app @Stash is out with some shocking, scary, sad stats about millennials and their hopes of hitting it big._x000a_https://t.co/jXuEBk2h4C"/>
    <s v="https://www.benefitspro.com/2019/04/18/millennials-pinning-retirement-hopes-on-lottery-winnings/"/>
    <s v="benefitspro.com"/>
    <x v="2"/>
    <m/>
    <s v="http://pbs.twimg.com/profile_images/753355665872134146/6cVaYnUu_normal.jpg"/>
    <x v="103"/>
    <s v="https://twitter.com/benefits_pro/status/1118945729119232000"/>
    <m/>
    <m/>
    <s v="1118945729119232000"/>
    <m/>
    <b v="0"/>
    <n v="1"/>
    <s v=""/>
    <b v="0"/>
    <s v="en"/>
    <m/>
    <s v=""/>
    <b v="0"/>
    <n v="0"/>
    <s v=""/>
    <s v="Hootsuite Inc."/>
    <b v="0"/>
    <s v="1118945729119232000"/>
    <s v="Tweet"/>
    <n v="0"/>
    <n v="0"/>
    <m/>
    <m/>
    <m/>
    <m/>
    <m/>
    <m/>
    <m/>
    <m/>
    <n v="1"/>
    <s v="21"/>
    <s v="21"/>
    <n v="0"/>
    <n v="0"/>
    <n v="3"/>
    <n v="15"/>
    <n v="0"/>
    <n v="0"/>
    <n v="17"/>
    <n v="85"/>
    <n v="20"/>
  </r>
  <r>
    <s v="faceofahrvo"/>
    <s v="rekt_podcast"/>
    <m/>
    <m/>
    <m/>
    <m/>
    <m/>
    <m/>
    <m/>
    <m/>
    <s v="Yes"/>
    <n v="186"/>
    <m/>
    <m/>
    <x v="0"/>
    <d v="2019-04-18T14:56:17.000"/>
    <s v="If you’re interested in learning more about @AhrvoApp and the AhrvoDEEX Project make sure you check out this episode of @REKT_Podcast! Hit that subscribe button too! #AhrvoDEEX #ICO #Blockchain #stockmarket #investing #finance #Millennials #investingtips 🚀🚀 https://t.co/sdqsEVBPTm"/>
    <s v="https://twitter.com/ahrvoapp/status/1118888190323109891"/>
    <s v="twitter.com"/>
    <x v="33"/>
    <m/>
    <s v="http://pbs.twimg.com/profile_images/1095666897696153600/zmD6YxLa_normal.jpg"/>
    <x v="104"/>
    <s v="https://twitter.com/faceofahrvo/status/1118891000376844291"/>
    <m/>
    <m/>
    <s v="1118891000376844291"/>
    <m/>
    <b v="0"/>
    <n v="5"/>
    <s v=""/>
    <b v="1"/>
    <s v="en"/>
    <m/>
    <s v="1118888190323109891"/>
    <b v="0"/>
    <n v="3"/>
    <s v=""/>
    <s v="Twitter for iPhone"/>
    <b v="0"/>
    <s v="1118891000376844291"/>
    <s v="Tweet"/>
    <n v="0"/>
    <n v="0"/>
    <m/>
    <m/>
    <m/>
    <m/>
    <m/>
    <m/>
    <m/>
    <m/>
    <n v="1"/>
    <s v="8"/>
    <s v="8"/>
    <m/>
    <m/>
    <m/>
    <m/>
    <m/>
    <m/>
    <m/>
    <m/>
    <m/>
  </r>
  <r>
    <s v="rekt_podcast"/>
    <s v="faceofahrvo"/>
    <m/>
    <m/>
    <m/>
    <m/>
    <m/>
    <m/>
    <m/>
    <m/>
    <s v="Yes"/>
    <n v="188"/>
    <m/>
    <m/>
    <x v="1"/>
    <d v="2019-04-18T14:56:42.000"/>
    <s v="If you’re interested in learning more about @AhrvoApp and the AhrvoDEEX Project make sure you check out this episode of @REKT_Podcast! Hit that subscribe button too! #AhrvoDEEX #ICO #Blockchain #stockmarket #investing #finance #Millennials #investingtips 🚀🚀 https://t.co/sdqsEVBPTm"/>
    <m/>
    <m/>
    <x v="2"/>
    <m/>
    <s v="http://pbs.twimg.com/profile_images/1021079375138230273/6aokO1gX_normal.jpg"/>
    <x v="105"/>
    <s v="https://twitter.com/rekt_podcast/status/1118891107155415040"/>
    <m/>
    <m/>
    <s v="1118891107155415040"/>
    <m/>
    <b v="0"/>
    <n v="0"/>
    <s v=""/>
    <b v="1"/>
    <s v="en"/>
    <m/>
    <s v="1118888190323109891"/>
    <b v="0"/>
    <n v="3"/>
    <s v="1118891000376844291"/>
    <s v="Twitter for iPhone"/>
    <b v="0"/>
    <s v="1118891000376844291"/>
    <s v="Tweet"/>
    <n v="0"/>
    <n v="0"/>
    <m/>
    <m/>
    <m/>
    <m/>
    <m/>
    <m/>
    <m/>
    <m/>
    <n v="1"/>
    <s v="8"/>
    <s v="8"/>
    <m/>
    <m/>
    <m/>
    <m/>
    <m/>
    <m/>
    <m/>
    <m/>
    <m/>
  </r>
  <r>
    <s v="ccryptochamber"/>
    <s v="faceofahrvo"/>
    <m/>
    <m/>
    <m/>
    <m/>
    <m/>
    <m/>
    <m/>
    <m/>
    <s v="No"/>
    <n v="189"/>
    <m/>
    <m/>
    <x v="1"/>
    <d v="2019-04-18T18:35:56.000"/>
    <s v="If you’re interested in learning more about @AhrvoApp and the AhrvoDEEX Project make sure you check out this episode of @REKT_Podcast! Hit that subscribe button too! #AhrvoDEEX #ICO #Blockchain #stockmarket #investing #finance #Millennials #investingtips 🚀🚀 https://t.co/sdqsEVBPTm"/>
    <m/>
    <m/>
    <x v="2"/>
    <m/>
    <s v="http://pbs.twimg.com/profile_images/1105270654641864704/9ComFqLA_normal.jpg"/>
    <x v="106"/>
    <s v="https://twitter.com/ccryptochamber/status/1118946277817974784"/>
    <m/>
    <m/>
    <s v="1118946277817974784"/>
    <m/>
    <b v="0"/>
    <n v="0"/>
    <s v=""/>
    <b v="1"/>
    <s v="en"/>
    <m/>
    <s v="1118888190323109891"/>
    <b v="0"/>
    <n v="3"/>
    <s v="1118891000376844291"/>
    <s v="Twitter Web Client"/>
    <b v="0"/>
    <s v="1118891000376844291"/>
    <s v="Tweet"/>
    <n v="0"/>
    <n v="0"/>
    <m/>
    <m/>
    <m/>
    <m/>
    <m/>
    <m/>
    <m/>
    <m/>
    <n v="1"/>
    <s v="8"/>
    <s v="8"/>
    <m/>
    <m/>
    <m/>
    <m/>
    <m/>
    <m/>
    <m/>
    <m/>
    <m/>
  </r>
  <r>
    <s v="lombardiletter"/>
    <s v="lombardiletter"/>
    <m/>
    <m/>
    <m/>
    <m/>
    <m/>
    <m/>
    <m/>
    <m/>
    <s v="No"/>
    <n v="193"/>
    <m/>
    <m/>
    <x v="2"/>
    <d v="2019-04-18T19:00:51.000"/>
    <s v="Keep in mind, just one statement from the U.S. government can throw investors off. They could run for the exits, and this would result in losses. ~ Moe Zulfiqar, Lombardi Letter https://t.co/ARUakwU4HD #StockMarket #Investing"/>
    <s v="https://markets.businessinsider.com/news/stocks/next-stock-market-crash-millennials-worried-impact-economy-2019-4-1028119346"/>
    <s v="businessinsider.com"/>
    <x v="34"/>
    <m/>
    <s v="http://pbs.twimg.com/profile_images/936205961802346502/EHzx6w6z_normal.jpg"/>
    <x v="107"/>
    <s v="https://twitter.com/lombardiletter/status/1118952550055718919"/>
    <m/>
    <m/>
    <s v="1118952550055718919"/>
    <m/>
    <b v="0"/>
    <n v="1"/>
    <s v=""/>
    <b v="0"/>
    <s v="en"/>
    <m/>
    <s v=""/>
    <b v="0"/>
    <n v="3"/>
    <s v=""/>
    <s v="Hootsuite Inc."/>
    <b v="0"/>
    <s v="1118952550055718919"/>
    <s v="Tweet"/>
    <n v="0"/>
    <n v="0"/>
    <m/>
    <m/>
    <m/>
    <m/>
    <m/>
    <m/>
    <m/>
    <m/>
    <n v="1"/>
    <s v="1"/>
    <s v="1"/>
    <n v="0"/>
    <n v="0"/>
    <n v="1"/>
    <n v="3.0303030303030303"/>
    <n v="0"/>
    <n v="0"/>
    <n v="32"/>
    <n v="96.96969696969697"/>
    <n v="33"/>
  </r>
  <r>
    <s v="mikeandmorley"/>
    <s v="mikeandmorley"/>
    <m/>
    <m/>
    <m/>
    <m/>
    <m/>
    <m/>
    <m/>
    <m/>
    <s v="No"/>
    <n v="194"/>
    <m/>
    <m/>
    <x v="2"/>
    <d v="2019-04-18T20:10:11.000"/>
    <s v="nearly 70% of #millennials are currently financially investing in something. Furthermore, most of them think 28 is about the right age to start investing part of a recommended $3600 nest egg. https://t.co/drv7G8E5Pt"/>
    <s v="https://www.goodnewsnetwork.org/millennials-are-investing-and-good-at-it/"/>
    <s v="goodnewsnetwork.org"/>
    <x v="7"/>
    <m/>
    <s v="http://pbs.twimg.com/profile_images/3641632255/1d4569fb637fbea9e0fcc2ae976e6352_normal.jpeg"/>
    <x v="108"/>
    <s v="https://twitter.com/mikeandmorley/status/1118969998112956416"/>
    <m/>
    <m/>
    <s v="1118969998112956416"/>
    <m/>
    <b v="0"/>
    <n v="0"/>
    <s v=""/>
    <b v="0"/>
    <s v="en"/>
    <m/>
    <s v=""/>
    <b v="0"/>
    <n v="0"/>
    <s v=""/>
    <s v="Hootsuite Inc."/>
    <b v="0"/>
    <s v="1118969998112956416"/>
    <s v="Tweet"/>
    <n v="0"/>
    <n v="0"/>
    <m/>
    <m/>
    <m/>
    <m/>
    <m/>
    <m/>
    <m/>
    <m/>
    <n v="1"/>
    <s v="1"/>
    <s v="1"/>
    <n v="2"/>
    <n v="6.451612903225806"/>
    <n v="0"/>
    <n v="0"/>
    <n v="0"/>
    <n v="0"/>
    <n v="29"/>
    <n v="93.54838709677419"/>
    <n v="31"/>
  </r>
  <r>
    <s v="danfordshadrack"/>
    <s v="fsdtanzania"/>
    <m/>
    <m/>
    <m/>
    <m/>
    <m/>
    <m/>
    <m/>
    <m/>
    <s v="No"/>
    <n v="199"/>
    <m/>
    <m/>
    <x v="0"/>
    <d v="2019-04-17T12:48:25.000"/>
    <s v="We want to enable millennials and professionals to make extra earnings by investing in fish farming. Thanks to @ekilimotz @DanishMFA  cc @TheCitizenTZ @tadbtz @FSDTanzania   #agrifin #kilimobiashara https://t.co/2NIP4GFJJE"/>
    <m/>
    <m/>
    <x v="35"/>
    <s v="https://pbs.twimg.com/media/D4Wyd4BXsAA7BOT.jpg"/>
    <s v="https://pbs.twimg.com/media/D4Wyd4BXsAA7BOT.jpg"/>
    <x v="109"/>
    <s v="https://twitter.com/danfordshadrack/status/1118496436436516865"/>
    <m/>
    <m/>
    <s v="1118496436436516865"/>
    <m/>
    <b v="0"/>
    <n v="4"/>
    <s v=""/>
    <b v="0"/>
    <s v="en"/>
    <m/>
    <s v=""/>
    <b v="0"/>
    <n v="4"/>
    <s v=""/>
    <s v="Twitter for Android"/>
    <b v="0"/>
    <s v="1118496436436516865"/>
    <s v="Tweet"/>
    <n v="0"/>
    <n v="0"/>
    <m/>
    <m/>
    <m/>
    <m/>
    <m/>
    <m/>
    <m/>
    <m/>
    <n v="2"/>
    <s v="2"/>
    <s v="2"/>
    <m/>
    <m/>
    <m/>
    <m/>
    <m/>
    <m/>
    <m/>
    <m/>
    <m/>
  </r>
  <r>
    <s v="pemachele"/>
    <s v="danfordshadrack"/>
    <m/>
    <m/>
    <m/>
    <m/>
    <m/>
    <m/>
    <m/>
    <m/>
    <s v="No"/>
    <n v="204"/>
    <m/>
    <m/>
    <x v="1"/>
    <d v="2019-04-18T21:34:45.000"/>
    <s v="We want to enable millennials and professionals to make extra earnings by investing in fish farming. Thanks to @ekilimotz @DanishMFA  cc @TheCitizenTZ @tadbtz @FSDTanzania   #agrifin #kilimobiashara https://t.co/2NIP4GFJJE"/>
    <m/>
    <m/>
    <x v="2"/>
    <m/>
    <s v="http://pbs.twimg.com/profile_images/907185379375292416/HeKKeti4_normal.jpg"/>
    <x v="110"/>
    <s v="https://twitter.com/pemachele/status/1118991279738773510"/>
    <m/>
    <m/>
    <s v="1118991279738773510"/>
    <m/>
    <b v="0"/>
    <n v="0"/>
    <s v=""/>
    <b v="0"/>
    <s v="en"/>
    <m/>
    <s v=""/>
    <b v="0"/>
    <n v="4"/>
    <s v="1118496436436516865"/>
    <s v="Twitter for Android"/>
    <b v="0"/>
    <s v="1118496436436516865"/>
    <s v="Tweet"/>
    <n v="0"/>
    <n v="0"/>
    <m/>
    <m/>
    <m/>
    <m/>
    <m/>
    <m/>
    <m/>
    <m/>
    <n v="1"/>
    <s v="2"/>
    <s v="2"/>
    <m/>
    <m/>
    <m/>
    <m/>
    <m/>
    <m/>
    <m/>
    <m/>
    <m/>
  </r>
  <r>
    <s v="harvestreturns"/>
    <s v="harvestreturns"/>
    <m/>
    <m/>
    <m/>
    <m/>
    <m/>
    <m/>
    <m/>
    <m/>
    <s v="No"/>
    <n v="210"/>
    <m/>
    <m/>
    <x v="2"/>
    <d v="2019-04-18T23:00:53.000"/>
    <s v="Investing in agriculture allows Millennials to have a closer connection with producers and provides opportunities to learn more about our food system._x000a_https://t.co/u3Ly2VJ8h6"/>
    <s v="https://www.harvestreturns.com/blog/2017/11/21/why-millennials-should-invest-in-agriculture"/>
    <s v="harvestreturns.com"/>
    <x v="2"/>
    <m/>
    <s v="http://pbs.twimg.com/profile_images/795709476338733057/dq1oq0QO_normal.jpg"/>
    <x v="111"/>
    <s v="https://twitter.com/harvestreturns/status/1119012957311074304"/>
    <m/>
    <m/>
    <s v="1119012957311074304"/>
    <m/>
    <b v="0"/>
    <n v="0"/>
    <s v=""/>
    <b v="0"/>
    <s v="en"/>
    <m/>
    <s v=""/>
    <b v="0"/>
    <n v="0"/>
    <s v=""/>
    <s v="Hootsuite Inc."/>
    <b v="0"/>
    <s v="1119012957311074304"/>
    <s v="Tweet"/>
    <n v="0"/>
    <n v="0"/>
    <m/>
    <m/>
    <m/>
    <m/>
    <m/>
    <m/>
    <m/>
    <m/>
    <n v="1"/>
    <s v="1"/>
    <s v="1"/>
    <n v="0"/>
    <n v="0"/>
    <n v="0"/>
    <n v="0"/>
    <n v="0"/>
    <n v="0"/>
    <n v="22"/>
    <n v="100"/>
    <n v="22"/>
  </r>
  <r>
    <s v="moneycontrolcom"/>
    <s v="rakshabihani"/>
    <m/>
    <m/>
    <m/>
    <m/>
    <m/>
    <m/>
    <m/>
    <m/>
    <s v="Yes"/>
    <n v="211"/>
    <m/>
    <m/>
    <x v="0"/>
    <d v="2019-04-18T10:34:31.000"/>
    <s v="How Not To Get Fooled By Fake #Investment Advisors - @kayezad and @rakshabihani broach this 🔔 IMPORTANT topic so first-time investing #millennials don't get duped! There's a checklist ✔️ in the video. Keep it close!_x000a__x000a_BONUS: This class is outside the classroom #WorldHeritageDay https://t.co/F85lchPEcr"/>
    <m/>
    <m/>
    <x v="36"/>
    <s v="https://pbs.twimg.com/media/D4hkBF2UIAE07Ef.jpg"/>
    <s v="https://pbs.twimg.com/media/D4hkBF2UIAE07Ef.jpg"/>
    <x v="112"/>
    <s v="https://twitter.com/moneycontrolcom/status/1118825127452364800"/>
    <m/>
    <m/>
    <s v="1118825127452364800"/>
    <m/>
    <b v="0"/>
    <n v="11"/>
    <s v=""/>
    <b v="0"/>
    <s v="en"/>
    <m/>
    <s v=""/>
    <b v="0"/>
    <n v="5"/>
    <s v=""/>
    <s v="Twitter Media Studio"/>
    <b v="0"/>
    <s v="1118825127452364800"/>
    <s v="Tweet"/>
    <n v="0"/>
    <n v="0"/>
    <m/>
    <m/>
    <m/>
    <m/>
    <m/>
    <m/>
    <m/>
    <m/>
    <n v="1"/>
    <s v="6"/>
    <s v="6"/>
    <m/>
    <m/>
    <m/>
    <m/>
    <m/>
    <m/>
    <m/>
    <m/>
    <m/>
  </r>
  <r>
    <s v="rakshabihani"/>
    <s v="moneycontrolcom"/>
    <m/>
    <m/>
    <m/>
    <m/>
    <m/>
    <m/>
    <m/>
    <m/>
    <s v="Yes"/>
    <n v="213"/>
    <m/>
    <m/>
    <x v="1"/>
    <d v="2019-04-18T10:35:22.000"/>
    <s v="How Not To Get Fooled By Fake #Investment Advisors - @kayezad and @rakshabihani broach this 🔔 IMPORTANT topic so first-time investing #millennials don't get duped! There's a checklist ✔️ in the video. Keep it close!_x000a__x000a_BONUS: This class is outside the classroom #WorldHeritageDay https://t.co/F85lchPEcr"/>
    <m/>
    <m/>
    <x v="26"/>
    <m/>
    <s v="http://pbs.twimg.com/profile_images/922354013508575232/t8dXvGGF_normal.jpg"/>
    <x v="113"/>
    <s v="https://twitter.com/rakshabihani/status/1118825339382185984"/>
    <m/>
    <m/>
    <s v="1118825339382185984"/>
    <m/>
    <b v="0"/>
    <n v="0"/>
    <s v=""/>
    <b v="0"/>
    <s v="en"/>
    <m/>
    <s v=""/>
    <b v="0"/>
    <n v="5"/>
    <s v="1118825127452364800"/>
    <s v="Twitter for iPhone"/>
    <b v="0"/>
    <s v="1118825127452364800"/>
    <s v="Tweet"/>
    <n v="0"/>
    <n v="0"/>
    <m/>
    <m/>
    <m/>
    <m/>
    <m/>
    <m/>
    <m/>
    <m/>
    <n v="1"/>
    <s v="6"/>
    <s v="6"/>
    <m/>
    <m/>
    <m/>
    <m/>
    <m/>
    <m/>
    <m/>
    <m/>
    <m/>
  </r>
  <r>
    <s v="kayezad"/>
    <s v="moneycontrolcom"/>
    <m/>
    <m/>
    <m/>
    <m/>
    <m/>
    <m/>
    <m/>
    <m/>
    <s v="Yes"/>
    <n v="214"/>
    <m/>
    <m/>
    <x v="1"/>
    <d v="2019-04-18T10:52:15.000"/>
    <s v="How Not To Get Fooled By Fake #Investment Advisors - @kayezad and @rakshabihani broach this 🔔 IMPORTANT topic so first-time investing #millennials don't get duped! There's a checklist ✔️ in the video. Keep it close!_x000a__x000a_BONUS: This class is outside the classroom #WorldHeritageDay https://t.co/F85lchPEcr"/>
    <m/>
    <m/>
    <x v="26"/>
    <m/>
    <s v="http://pbs.twimg.com/profile_images/611402226750230528/a3GDBgft_normal.jpg"/>
    <x v="114"/>
    <s v="https://twitter.com/kayezad/status/1118829588447207425"/>
    <m/>
    <m/>
    <s v="1118829588447207425"/>
    <m/>
    <b v="0"/>
    <n v="0"/>
    <s v=""/>
    <b v="0"/>
    <s v="en"/>
    <m/>
    <s v=""/>
    <b v="0"/>
    <n v="5"/>
    <s v="1118825127452364800"/>
    <s v="Twitter for iPhone"/>
    <b v="0"/>
    <s v="1118825127452364800"/>
    <s v="Tweet"/>
    <n v="0"/>
    <n v="0"/>
    <m/>
    <m/>
    <m/>
    <m/>
    <m/>
    <m/>
    <m/>
    <m/>
    <n v="1"/>
    <s v="6"/>
    <s v="6"/>
    <m/>
    <m/>
    <m/>
    <m/>
    <m/>
    <m/>
    <m/>
    <m/>
    <m/>
  </r>
  <r>
    <s v="thanawala_hiral"/>
    <s v="moneycontrolcom"/>
    <m/>
    <m/>
    <m/>
    <m/>
    <m/>
    <m/>
    <m/>
    <m/>
    <s v="No"/>
    <n v="215"/>
    <m/>
    <m/>
    <x v="1"/>
    <d v="2019-04-19T03:55:16.000"/>
    <s v="How Not To Get Fooled By Fake #Investment Advisors - @kayezad and @rakshabihani broach this 🔔 IMPORTANT topic so first-time investing #millennials don't get duped! There's a checklist ✔️ in the video. Keep it close!_x000a__x000a_BONUS: This class is outside the classroom #WorldHeritageDay https://t.co/F85lchPEcr"/>
    <m/>
    <m/>
    <x v="26"/>
    <m/>
    <s v="http://pbs.twimg.com/profile_images/642588202935517184/dN4QABzO_normal.jpg"/>
    <x v="115"/>
    <s v="https://twitter.com/thanawala_hiral/status/1119087040505626624"/>
    <m/>
    <m/>
    <s v="1119087040505626624"/>
    <m/>
    <b v="0"/>
    <n v="0"/>
    <s v=""/>
    <b v="0"/>
    <s v="en"/>
    <m/>
    <s v=""/>
    <b v="0"/>
    <n v="5"/>
    <s v="1118825127452364800"/>
    <s v="Twitter for Android"/>
    <b v="0"/>
    <s v="1118825127452364800"/>
    <s v="Tweet"/>
    <n v="0"/>
    <n v="0"/>
    <m/>
    <m/>
    <m/>
    <m/>
    <m/>
    <m/>
    <m/>
    <m/>
    <n v="1"/>
    <s v="6"/>
    <s v="6"/>
    <m/>
    <m/>
    <m/>
    <m/>
    <m/>
    <m/>
    <m/>
    <m/>
    <m/>
  </r>
  <r>
    <s v="neildoig"/>
    <s v="linkedin"/>
    <m/>
    <m/>
    <m/>
    <m/>
    <m/>
    <m/>
    <m/>
    <m/>
    <s v="No"/>
    <n v="220"/>
    <m/>
    <m/>
    <x v="0"/>
    <d v="2019-04-19T08:09:51.000"/>
    <s v="Check out my latest article: Leave a Party at its Height or wait for the rush for the exit? How Re-balancing your Investment Portfolio can reduce risk and Improve Returns https://t.co/OWnIWUfNIm via @LinkedIn_x000a_#money #mindset #millennials #investing #millennialmoney #economics"/>
    <s v="https://www.linkedin.com/pulse/leave-party-its-height-wait-rush-exit-how-your-investment-neil-doig"/>
    <s v="linkedin.com"/>
    <x v="37"/>
    <m/>
    <s v="http://pbs.twimg.com/profile_images/1100043713529765888/UfFJc8Dd_normal.png"/>
    <x v="116"/>
    <s v="https://twitter.com/neildoig/status/1119151106473332736"/>
    <m/>
    <m/>
    <s v="1119151106473332736"/>
    <m/>
    <b v="0"/>
    <n v="0"/>
    <s v=""/>
    <b v="0"/>
    <s v="en"/>
    <m/>
    <s v=""/>
    <b v="0"/>
    <n v="0"/>
    <s v=""/>
    <s v="Twitter Web Client"/>
    <b v="0"/>
    <s v="1119151106473332736"/>
    <s v="Tweet"/>
    <n v="0"/>
    <n v="0"/>
    <m/>
    <m/>
    <m/>
    <m/>
    <m/>
    <m/>
    <m/>
    <m/>
    <n v="1"/>
    <s v="20"/>
    <s v="20"/>
    <n v="1"/>
    <n v="2.5641025641025643"/>
    <n v="1"/>
    <n v="2.5641025641025643"/>
    <n v="0"/>
    <n v="0"/>
    <n v="37"/>
    <n v="94.87179487179488"/>
    <n v="39"/>
  </r>
  <r>
    <s v="finra"/>
    <s v="finra"/>
    <m/>
    <m/>
    <m/>
    <m/>
    <m/>
    <m/>
    <m/>
    <m/>
    <s v="No"/>
    <n v="221"/>
    <m/>
    <m/>
    <x v="2"/>
    <d v="2019-04-19T15:18:02.000"/>
    <s v="Millennials and investing: there's more to the story than you may think. Find out what the data show about this special relationship: https://t.co/ksASirfxdH https://t.co/8xiGJKaLLP"/>
    <s v="https://www.finra.org/investors/millennials"/>
    <s v="finra.org"/>
    <x v="2"/>
    <s v="https://pbs.twimg.com/media/D4hoASoX4AAV1CF.jpg"/>
    <s v="https://pbs.twimg.com/media/D4hoASoX4AAV1CF.jpg"/>
    <x v="117"/>
    <s v="https://twitter.com/finra/status/1119258863360991232"/>
    <m/>
    <m/>
    <s v="1119258863360991232"/>
    <m/>
    <b v="0"/>
    <n v="2"/>
    <s v=""/>
    <b v="0"/>
    <s v="en"/>
    <m/>
    <s v=""/>
    <b v="0"/>
    <n v="1"/>
    <s v=""/>
    <s v="Sprout Social"/>
    <b v="0"/>
    <s v="1119258863360991232"/>
    <s v="Tweet"/>
    <n v="0"/>
    <n v="0"/>
    <m/>
    <m/>
    <m/>
    <m/>
    <m/>
    <m/>
    <m/>
    <m/>
    <n v="1"/>
    <s v="19"/>
    <s v="19"/>
    <n v="0"/>
    <n v="0"/>
    <n v="0"/>
    <n v="0"/>
    <n v="0"/>
    <n v="0"/>
    <n v="22"/>
    <n v="100"/>
    <n v="22"/>
  </r>
  <r>
    <s v="finrafoundation"/>
    <s v="finra"/>
    <m/>
    <m/>
    <m/>
    <m/>
    <m/>
    <m/>
    <m/>
    <m/>
    <s v="No"/>
    <n v="222"/>
    <m/>
    <m/>
    <x v="1"/>
    <d v="2019-04-19T15:38:33.000"/>
    <s v="Millennials and investing: there's more to the story than you may think. Find out what the data show about this special relationship: https://t.co/ksASirfxdH https://t.co/8xiGJKaLLP"/>
    <m/>
    <m/>
    <x v="2"/>
    <m/>
    <s v="http://pbs.twimg.com/profile_images/1014183686139404289/Vfgn5KKZ_normal.jpg"/>
    <x v="118"/>
    <s v="https://twitter.com/finrafoundation/status/1119264025790091264"/>
    <m/>
    <m/>
    <s v="1119264025790091264"/>
    <m/>
    <b v="0"/>
    <n v="0"/>
    <s v=""/>
    <b v="0"/>
    <s v="en"/>
    <m/>
    <s v=""/>
    <b v="0"/>
    <n v="1"/>
    <s v="1119258863360991232"/>
    <s v="Twitter Web Client"/>
    <b v="0"/>
    <s v="1119258863360991232"/>
    <s v="Tweet"/>
    <n v="0"/>
    <n v="0"/>
    <m/>
    <m/>
    <m/>
    <m/>
    <m/>
    <m/>
    <m/>
    <m/>
    <n v="1"/>
    <s v="19"/>
    <s v="19"/>
    <n v="0"/>
    <n v="0"/>
    <n v="0"/>
    <n v="0"/>
    <n v="0"/>
    <n v="0"/>
    <n v="22"/>
    <n v="100"/>
    <n v="22"/>
  </r>
  <r>
    <s v="thenorrisgroup"/>
    <s v="thenorrisgroup"/>
    <m/>
    <m/>
    <m/>
    <m/>
    <m/>
    <m/>
    <m/>
    <m/>
    <s v="No"/>
    <n v="223"/>
    <m/>
    <m/>
    <x v="2"/>
    <d v="2019-04-19T16:28:52.000"/>
    <s v="You might be surprised how early Generation-Z hopes to buy a home. What's a common mistake homeowners make that can be very costly? That and many more headlines in this week's real estate headline roundup. #realestate #investing https://t.co/tjpDmkZj8x https://t.co/8M2E1VWNrM"/>
    <s v="https://www.thenorrisgroup.com/gen-z-buying-a-lot-earlier-than-the-millennials-449/"/>
    <s v="thenorrisgroup.com"/>
    <x v="38"/>
    <s v="https://pbs.twimg.com/media/D4h4Mk6UUAAp7Sk.jpg"/>
    <s v="https://pbs.twimg.com/media/D4h4Mk6UUAAp7Sk.jpg"/>
    <x v="119"/>
    <s v="https://twitter.com/thenorrisgroup/status/1119276689140228096"/>
    <m/>
    <m/>
    <s v="1119276689140228096"/>
    <m/>
    <b v="0"/>
    <n v="0"/>
    <s v=""/>
    <b v="0"/>
    <s v="en"/>
    <m/>
    <s v=""/>
    <b v="0"/>
    <n v="0"/>
    <s v=""/>
    <s v="Twitter Web Client"/>
    <b v="0"/>
    <s v="1119276689140228096"/>
    <s v="Tweet"/>
    <n v="0"/>
    <n v="0"/>
    <m/>
    <m/>
    <m/>
    <m/>
    <m/>
    <m/>
    <m/>
    <m/>
    <n v="1"/>
    <s v="1"/>
    <s v="1"/>
    <n v="0"/>
    <n v="0"/>
    <n v="2"/>
    <n v="5.2631578947368425"/>
    <n v="0"/>
    <n v="0"/>
    <n v="36"/>
    <n v="94.73684210526316"/>
    <n v="38"/>
  </r>
  <r>
    <s v="cunningham_uk"/>
    <s v="cunningham_uk"/>
    <m/>
    <m/>
    <m/>
    <m/>
    <m/>
    <m/>
    <m/>
    <m/>
    <s v="No"/>
    <n v="224"/>
    <m/>
    <m/>
    <x v="2"/>
    <d v="2019-04-19T16:30:29.000"/>
    <s v="This analysis doesn't seem to consider a Lifetime ISA contribution by an employer would attract 13.8% employer's National Insurance and 12% employee. https://t.co/hkqM3kVCMs"/>
    <s v="https://www.telegraph.co.uk/investing/isas/millennials-better-getting-boss-back-lifetime-isa-pension/"/>
    <s v="co.uk"/>
    <x v="2"/>
    <m/>
    <s v="http://pbs.twimg.com/profile_images/753550126703120384/DpjBhEoj_normal.jpg"/>
    <x v="120"/>
    <s v="https://twitter.com/cunningham_uk/status/1119277096046608385"/>
    <m/>
    <m/>
    <s v="1119277096046608385"/>
    <m/>
    <b v="0"/>
    <n v="8"/>
    <s v=""/>
    <b v="0"/>
    <s v="en"/>
    <m/>
    <s v=""/>
    <b v="0"/>
    <n v="0"/>
    <s v=""/>
    <s v="Twitter for Android"/>
    <b v="0"/>
    <s v="1119277096046608385"/>
    <s v="Tweet"/>
    <n v="0"/>
    <n v="0"/>
    <m/>
    <m/>
    <m/>
    <m/>
    <m/>
    <m/>
    <m/>
    <m/>
    <n v="1"/>
    <s v="1"/>
    <s v="1"/>
    <n v="1"/>
    <n v="4.3478260869565215"/>
    <n v="0"/>
    <n v="0"/>
    <n v="0"/>
    <n v="0"/>
    <n v="22"/>
    <n v="95.65217391304348"/>
    <n v="23"/>
  </r>
  <r>
    <s v="abhigolhar"/>
    <s v="bcope51"/>
    <m/>
    <m/>
    <m/>
    <m/>
    <m/>
    <m/>
    <m/>
    <m/>
    <s v="No"/>
    <n v="225"/>
    <m/>
    <m/>
    <x v="0"/>
    <d v="2019-04-19T19:14:44.000"/>
    <s v=".@bcope51 It'd be super cool to connect on my radio show re: millennials, investing, and building wealth!"/>
    <m/>
    <m/>
    <x v="2"/>
    <m/>
    <s v="http://pbs.twimg.com/profile_images/851646534508662784/RQCWx_Qw_normal.jpg"/>
    <x v="121"/>
    <s v="https://twitter.com/abhigolhar/status/1119318429310312448"/>
    <m/>
    <m/>
    <s v="1119318429310312448"/>
    <m/>
    <b v="0"/>
    <n v="0"/>
    <s v=""/>
    <b v="0"/>
    <s v="en"/>
    <m/>
    <s v=""/>
    <b v="0"/>
    <n v="0"/>
    <s v=""/>
    <s v="Twitter Web Client"/>
    <b v="0"/>
    <s v="1119318429310312448"/>
    <s v="Tweet"/>
    <n v="0"/>
    <n v="0"/>
    <m/>
    <m/>
    <m/>
    <m/>
    <m/>
    <m/>
    <m/>
    <m/>
    <n v="1"/>
    <s v="18"/>
    <s v="18"/>
    <n v="2"/>
    <n v="11.764705882352942"/>
    <n v="0"/>
    <n v="0"/>
    <n v="0"/>
    <n v="0"/>
    <n v="15"/>
    <n v="88.23529411764706"/>
    <n v="17"/>
  </r>
  <r>
    <s v="jillonmoney"/>
    <s v="jillonmoney"/>
    <m/>
    <m/>
    <m/>
    <m/>
    <m/>
    <m/>
    <m/>
    <m/>
    <s v="No"/>
    <n v="226"/>
    <m/>
    <m/>
    <x v="2"/>
    <d v="2019-04-19T21:09:39.000"/>
    <s v="Jill on Money Newsletter: College award letters, investing for millennials, and the biggest threat to the economy. https://t.co/PtOaM1QLqN https://t.co/Ke4l5PwZyn"/>
    <s v="https://mailchi.mp/876e69e91406/open-enrollment-is-here-597577"/>
    <s v="mailchi.mp"/>
    <x v="2"/>
    <s v="https://pbs.twimg.com/media/D4i4e_XX4AAP6mj.jpg"/>
    <s v="https://pbs.twimg.com/media/D4i4e_XX4AAP6mj.jpg"/>
    <x v="122"/>
    <s v="https://twitter.com/jillonmoney/status/1119347352530239488"/>
    <m/>
    <m/>
    <s v="1119347352530239488"/>
    <m/>
    <b v="0"/>
    <n v="1"/>
    <s v=""/>
    <b v="0"/>
    <s v="en"/>
    <m/>
    <s v=""/>
    <b v="0"/>
    <n v="1"/>
    <s v=""/>
    <s v="MailChimp"/>
    <b v="0"/>
    <s v="1119347352530239488"/>
    <s v="Tweet"/>
    <n v="0"/>
    <n v="0"/>
    <m/>
    <m/>
    <m/>
    <m/>
    <m/>
    <m/>
    <m/>
    <m/>
    <n v="1"/>
    <s v="17"/>
    <s v="17"/>
    <n v="1"/>
    <n v="5.882352941176471"/>
    <n v="1"/>
    <n v="5.882352941176471"/>
    <n v="0"/>
    <n v="0"/>
    <n v="15"/>
    <n v="88.23529411764706"/>
    <n v="17"/>
  </r>
  <r>
    <s v="mkopy"/>
    <s v="jillonmoney"/>
    <m/>
    <m/>
    <m/>
    <m/>
    <m/>
    <m/>
    <m/>
    <m/>
    <s v="No"/>
    <n v="227"/>
    <m/>
    <m/>
    <x v="1"/>
    <d v="2019-04-19T22:13:21.000"/>
    <s v="Jill on Money Newsletter: College award letters, investing for millennials, and the biggest threat to the economy. https://t.co/PtOaM1QLqN https://t.co/Ke4l5PwZyn"/>
    <m/>
    <m/>
    <x v="2"/>
    <m/>
    <s v="http://pbs.twimg.com/profile_images/1008788627332182016/EDgOPUbF_normal.jpg"/>
    <x v="123"/>
    <s v="https://twitter.com/mkopy/status/1119363381830483968"/>
    <m/>
    <m/>
    <s v="1119363381830483968"/>
    <m/>
    <b v="0"/>
    <n v="0"/>
    <s v=""/>
    <b v="0"/>
    <s v="en"/>
    <m/>
    <s v=""/>
    <b v="0"/>
    <n v="1"/>
    <s v="1119347352530239488"/>
    <s v="Twitter for iPhone"/>
    <b v="0"/>
    <s v="1119347352530239488"/>
    <s v="Tweet"/>
    <n v="0"/>
    <n v="0"/>
    <m/>
    <m/>
    <m/>
    <m/>
    <m/>
    <m/>
    <m/>
    <m/>
    <n v="1"/>
    <s v="17"/>
    <s v="17"/>
    <n v="1"/>
    <n v="5.882352941176471"/>
    <n v="1"/>
    <n v="5.882352941176471"/>
    <n v="0"/>
    <n v="0"/>
    <n v="15"/>
    <n v="88.23529411764706"/>
    <n v="17"/>
  </r>
  <r>
    <s v="thecryptorep"/>
    <s v="thecryptorep"/>
    <m/>
    <m/>
    <m/>
    <m/>
    <m/>
    <m/>
    <m/>
    <m/>
    <s v="No"/>
    <n v="228"/>
    <m/>
    <m/>
    <x v="2"/>
    <d v="2019-04-20T10:22:48.000"/>
    <s v="Get Exclusive Analysis and Investing Ideas of Future Assets on https://t.co/PlXTqg4Mnt. Join the community today and get up to $400 in discount by using the code: &quot;CCN+Hacked&quot;. Sign up here. Get... https://t.co/7X5wskdz4W"/>
    <s v="https://hacked.com/ https://thecryptoreport.com/skeptical-millennials-shun-stocks-miss-out-on-dows-historic-run/"/>
    <s v="hacked.com thecryptoreport.com"/>
    <x v="2"/>
    <m/>
    <s v="http://pbs.twimg.com/profile_images/953033628862304257/w0YY_L4Z_normal.jpg"/>
    <x v="124"/>
    <s v="https://twitter.com/thecryptorep/status/1119546954126626816"/>
    <m/>
    <m/>
    <s v="1119546954126626816"/>
    <m/>
    <b v="0"/>
    <n v="0"/>
    <s v=""/>
    <b v="0"/>
    <s v="en"/>
    <m/>
    <s v=""/>
    <b v="0"/>
    <n v="0"/>
    <s v=""/>
    <s v="Facebook"/>
    <b v="0"/>
    <s v="1119546954126626816"/>
    <s v="Tweet"/>
    <n v="0"/>
    <n v="0"/>
    <m/>
    <m/>
    <m/>
    <m/>
    <m/>
    <m/>
    <m/>
    <m/>
    <n v="1"/>
    <s v="1"/>
    <s v="1"/>
    <n v="0"/>
    <n v="0"/>
    <n v="0"/>
    <n v="0"/>
    <n v="0"/>
    <n v="0"/>
    <n v="31"/>
    <n v="100"/>
    <n v="31"/>
  </r>
  <r>
    <s v="psuitenetwork"/>
    <s v="psuitenetwork"/>
    <m/>
    <m/>
    <m/>
    <m/>
    <m/>
    <m/>
    <m/>
    <m/>
    <s v="No"/>
    <n v="229"/>
    <m/>
    <m/>
    <x v="2"/>
    <d v="2019-04-20T13:11:19.000"/>
    <s v="Millennials will watch hours of videos, scroll their social media memorizing everyone's lives in their social circles but have no clue how to save, investing, retirement, what's a credit score, how credit cards work and why they get overdraft fees #Millennials"/>
    <m/>
    <m/>
    <x v="7"/>
    <m/>
    <s v="http://pbs.twimg.com/profile_images/1316533183/25-person_Suite_Front_normal.jpg"/>
    <x v="125"/>
    <s v="https://twitter.com/psuitenetwork/status/1119589362021355521"/>
    <m/>
    <m/>
    <s v="1119589362021355521"/>
    <m/>
    <b v="0"/>
    <n v="0"/>
    <s v=""/>
    <b v="0"/>
    <s v="en"/>
    <m/>
    <s v=""/>
    <b v="0"/>
    <n v="0"/>
    <s v=""/>
    <s v="Twitter for Android"/>
    <b v="0"/>
    <s v="1119589362021355521"/>
    <s v="Tweet"/>
    <n v="0"/>
    <n v="0"/>
    <m/>
    <m/>
    <m/>
    <m/>
    <m/>
    <m/>
    <m/>
    <m/>
    <n v="1"/>
    <s v="1"/>
    <s v="1"/>
    <n v="1"/>
    <n v="2.4390243902439024"/>
    <n v="0"/>
    <n v="0"/>
    <n v="0"/>
    <n v="0"/>
    <n v="40"/>
    <n v="97.5609756097561"/>
    <n v="41"/>
  </r>
  <r>
    <s v="nick4business"/>
    <s v="ericbalchunas"/>
    <m/>
    <m/>
    <m/>
    <m/>
    <m/>
    <m/>
    <m/>
    <m/>
    <s v="No"/>
    <n v="230"/>
    <m/>
    <m/>
    <x v="0"/>
    <d v="2019-04-20T13:20:07.000"/>
    <s v="@Moguldom @AdvisorShares @EricBalchunas And would this &quot;auidance&quot; be ill-informed millennials who are just investing in it solely because the name &quot;cannabis&quot; in it? Because if so this company is essentially trying to take advantage of a word to attract inflows while possibly setting up be a bubble."/>
    <m/>
    <m/>
    <x v="2"/>
    <m/>
    <s v="http://pbs.twimg.com/profile_images/1075402033065353216/UbyLPqon_normal.jpg"/>
    <x v="126"/>
    <s v="https://twitter.com/nick4business/status/1119591577553448960"/>
    <m/>
    <m/>
    <s v="1119591577553448960"/>
    <s v="1118988828264534033"/>
    <b v="0"/>
    <n v="0"/>
    <s v="125522286"/>
    <b v="0"/>
    <s v="en"/>
    <m/>
    <s v=""/>
    <b v="0"/>
    <n v="0"/>
    <s v=""/>
    <s v="Twitter for Android"/>
    <b v="0"/>
    <s v="1118988828264534033"/>
    <s v="Tweet"/>
    <n v="0"/>
    <n v="0"/>
    <m/>
    <m/>
    <m/>
    <m/>
    <m/>
    <m/>
    <m/>
    <m/>
    <n v="1"/>
    <s v="10"/>
    <s v="10"/>
    <m/>
    <m/>
    <m/>
    <m/>
    <m/>
    <m/>
    <m/>
    <m/>
    <m/>
  </r>
  <r>
    <s v="thelaurenbowlin"/>
    <s v="thelaurenbowlin"/>
    <m/>
    <m/>
    <m/>
    <m/>
    <m/>
    <m/>
    <m/>
    <m/>
    <s v="No"/>
    <n v="233"/>
    <m/>
    <m/>
    <x v="2"/>
    <d v="2019-04-20T15:21:51.000"/>
    <s v="Loved celebrating this girl @brokemillennialblog this week. Her second book launch (Broke Millennial Takes on Investing on Amazon) and a knockout book that demystifies investing for all! ._x000a_._x000a_#bloggers #investing #millennials #bloggerbesties #perfi #moneybooks https://t.co/HCcnfpQ4I0"/>
    <m/>
    <m/>
    <x v="39"/>
    <s v="https://pbs.twimg.com/media/D4myeHMXoAcACNA.jpg"/>
    <s v="https://pbs.twimg.com/media/D4myeHMXoAcACNA.jpg"/>
    <x v="127"/>
    <s v="https://twitter.com/thelaurenbowlin/status/1119622213773271040"/>
    <m/>
    <m/>
    <s v="1119622213773271040"/>
    <m/>
    <b v="0"/>
    <n v="3"/>
    <s v=""/>
    <b v="0"/>
    <s v="en"/>
    <m/>
    <s v=""/>
    <b v="0"/>
    <n v="0"/>
    <s v=""/>
    <s v="IFTTT"/>
    <b v="0"/>
    <s v="1119622213773271040"/>
    <s v="Tweet"/>
    <n v="0"/>
    <n v="0"/>
    <m/>
    <m/>
    <m/>
    <m/>
    <m/>
    <m/>
    <m/>
    <m/>
    <n v="1"/>
    <s v="1"/>
    <s v="1"/>
    <n v="1"/>
    <n v="3.0303030303030303"/>
    <n v="1"/>
    <n v="3.0303030303030303"/>
    <n v="0"/>
    <n v="0"/>
    <n v="31"/>
    <n v="93.93939393939394"/>
    <n v="33"/>
  </r>
  <r>
    <s v="danherronruns"/>
    <s v="michaelbatnick"/>
    <m/>
    <m/>
    <m/>
    <m/>
    <m/>
    <m/>
    <m/>
    <m/>
    <s v="No"/>
    <n v="234"/>
    <m/>
    <m/>
    <x v="0"/>
    <d v="2019-04-17T12:33:38.000"/>
    <s v="Money Made by Chance via ⁦@awealthofcs⁩ and ⁦@michaelbatnick⁩ #millennials #dividends #investing #gambling  https://t.co/SsmfLKYekE"/>
    <s v="https://podcasts.apple.com/us/podcast/animal-spirits-podcast/id1310192007?i=1000435138505"/>
    <s v="apple.com"/>
    <x v="40"/>
    <m/>
    <s v="http://pbs.twimg.com/profile_images/3533400496/f14169546f5922ab0d54215b95ec1a0d_normal.jpeg"/>
    <x v="128"/>
    <s v="https://twitter.com/danherronruns/status/1118492715644121088"/>
    <m/>
    <m/>
    <s v="1118492715644121088"/>
    <m/>
    <b v="0"/>
    <n v="3"/>
    <s v=""/>
    <b v="0"/>
    <s v="en"/>
    <m/>
    <s v=""/>
    <b v="0"/>
    <n v="0"/>
    <s v=""/>
    <s v="Twitter for iPhone"/>
    <b v="0"/>
    <s v="1118492715644121088"/>
    <s v="Tweet"/>
    <n v="0"/>
    <n v="0"/>
    <m/>
    <m/>
    <m/>
    <m/>
    <m/>
    <m/>
    <m/>
    <m/>
    <n v="1"/>
    <s v="5"/>
    <s v="5"/>
    <m/>
    <m/>
    <m/>
    <m/>
    <m/>
    <m/>
    <m/>
    <m/>
    <m/>
  </r>
  <r>
    <s v="danherronruns"/>
    <s v="jasonzweigwsj"/>
    <m/>
    <m/>
    <m/>
    <m/>
    <m/>
    <m/>
    <m/>
    <m/>
    <s v="No"/>
    <n v="236"/>
    <m/>
    <m/>
    <x v="0"/>
    <d v="2019-04-19T17:11:13.000"/>
    <s v="How much are you willing to donate to a charity you hate if the stock market does significantly better or worse than you expect in the next decade? Via ⁦@jasonzweigwsj⁩ #millennials #investing  https://t.co/9Gxlhd48Qq"/>
    <s v="https://www.wsj.com/articles/you-dear-investor-are-patient-prudent-and-calm-11555689601"/>
    <s v="wsj.com"/>
    <x v="41"/>
    <m/>
    <s v="http://pbs.twimg.com/profile_images/3533400496/f14169546f5922ab0d54215b95ec1a0d_normal.jpeg"/>
    <x v="129"/>
    <s v="https://twitter.com/danherronruns/status/1119287347588112384"/>
    <m/>
    <m/>
    <s v="1119287347588112384"/>
    <m/>
    <b v="0"/>
    <n v="2"/>
    <s v=""/>
    <b v="0"/>
    <s v="en"/>
    <m/>
    <s v=""/>
    <b v="0"/>
    <n v="1"/>
    <s v=""/>
    <s v="Twitter for iPhone"/>
    <b v="0"/>
    <s v="1119287347588112384"/>
    <s v="Tweet"/>
    <n v="0"/>
    <n v="0"/>
    <m/>
    <m/>
    <m/>
    <m/>
    <m/>
    <m/>
    <m/>
    <m/>
    <n v="1"/>
    <s v="5"/>
    <s v="5"/>
    <n v="2"/>
    <n v="6.25"/>
    <n v="2"/>
    <n v="6.25"/>
    <n v="1"/>
    <n v="3.125"/>
    <n v="28"/>
    <n v="87.5"/>
    <n v="32"/>
  </r>
  <r>
    <s v="_eugeniegeorge"/>
    <s v="jasonzweigwsj"/>
    <m/>
    <m/>
    <m/>
    <m/>
    <m/>
    <m/>
    <m/>
    <m/>
    <s v="No"/>
    <n v="237"/>
    <m/>
    <m/>
    <x v="0"/>
    <d v="2019-04-20T16:19:09.000"/>
    <s v="How much are you willing to donate to a charity you hate if the stock market does significantly better or worse than you expect in the next decade? Via ⁦@jasonzweigwsj⁩ #millennials #investing  https://t.co/9Gxlhd48Qq"/>
    <m/>
    <m/>
    <x v="2"/>
    <m/>
    <s v="http://pbs.twimg.com/profile_images/1001596962972618752/oqmiIQAp_normal.jpg"/>
    <x v="130"/>
    <s v="https://twitter.com/_eugeniegeorge/status/1119636633735847936"/>
    <m/>
    <m/>
    <s v="1119636633735847936"/>
    <m/>
    <b v="0"/>
    <n v="0"/>
    <s v=""/>
    <b v="0"/>
    <s v="en"/>
    <m/>
    <s v=""/>
    <b v="0"/>
    <n v="1"/>
    <s v="1119287347588112384"/>
    <s v="Twitter Web App"/>
    <b v="0"/>
    <s v="1119287347588112384"/>
    <s v="Tweet"/>
    <n v="0"/>
    <n v="0"/>
    <m/>
    <m/>
    <m/>
    <m/>
    <m/>
    <m/>
    <m/>
    <m/>
    <n v="1"/>
    <s v="5"/>
    <s v="5"/>
    <m/>
    <m/>
    <m/>
    <m/>
    <m/>
    <m/>
    <m/>
    <m/>
    <m/>
  </r>
  <r>
    <s v="danherronruns"/>
    <s v="merrynsw"/>
    <m/>
    <m/>
    <m/>
    <m/>
    <m/>
    <m/>
    <m/>
    <m/>
    <s v="No"/>
    <n v="239"/>
    <m/>
    <m/>
    <x v="0"/>
    <d v="2019-04-20T16:14:32.000"/>
    <s v="Funds full of returns and do-goodery just got harder to find via ⁦@MerrynSW⁩ #millennials #investing #responsibility  https://t.co/TNcLrC9iWT"/>
    <s v="https://www.ft.com/content/7a7dd830-6135-11e9-b285-3acd5d43599e?shareType=nongift"/>
    <s v="ft.com"/>
    <x v="42"/>
    <m/>
    <s v="http://pbs.twimg.com/profile_images/3533400496/f14169546f5922ab0d54215b95ec1a0d_normal.jpeg"/>
    <x v="131"/>
    <s v="https://twitter.com/danherronruns/status/1119635470953005057"/>
    <m/>
    <m/>
    <s v="1119635470953005057"/>
    <m/>
    <b v="0"/>
    <n v="2"/>
    <s v=""/>
    <b v="0"/>
    <s v="en"/>
    <m/>
    <s v=""/>
    <b v="0"/>
    <n v="1"/>
    <s v=""/>
    <s v="Twitter for iPhone"/>
    <b v="0"/>
    <s v="1119635470953005057"/>
    <s v="Tweet"/>
    <n v="0"/>
    <n v="0"/>
    <m/>
    <m/>
    <m/>
    <m/>
    <m/>
    <m/>
    <m/>
    <m/>
    <n v="1"/>
    <s v="5"/>
    <s v="5"/>
    <n v="0"/>
    <n v="0"/>
    <n v="0"/>
    <n v="0"/>
    <n v="0"/>
    <n v="0"/>
    <n v="17"/>
    <n v="100"/>
    <n v="17"/>
  </r>
  <r>
    <s v="cbriancpa"/>
    <s v="danherronruns"/>
    <m/>
    <m/>
    <m/>
    <m/>
    <m/>
    <m/>
    <m/>
    <m/>
    <s v="No"/>
    <n v="240"/>
    <m/>
    <m/>
    <x v="1"/>
    <d v="2019-04-20T17:00:55.000"/>
    <s v="Funds full of returns and do-goodery just got harder to find via ⁦@MerrynSW⁩ #millennials #investing #responsibility  https://t.co/TNcLrC9iWT"/>
    <m/>
    <m/>
    <x v="42"/>
    <m/>
    <s v="http://pbs.twimg.com/profile_images/1089262745529118720/lVJfkjEF_normal.jpg"/>
    <x v="132"/>
    <s v="https://twitter.com/cbriancpa/status/1119647142363193345"/>
    <m/>
    <m/>
    <s v="1119647142363193345"/>
    <m/>
    <b v="0"/>
    <n v="0"/>
    <s v=""/>
    <b v="0"/>
    <s v="en"/>
    <m/>
    <s v=""/>
    <b v="0"/>
    <n v="1"/>
    <s v="1119635470953005057"/>
    <s v="Twitter Web Client"/>
    <b v="0"/>
    <s v="1119635470953005057"/>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3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6"/>
    <field x="65"/>
    <field x="64"/>
    <field x="22"/>
  </rowFields>
  <rowItems count="106">
    <i>
      <x v="1"/>
    </i>
    <i r="1">
      <x v="11"/>
    </i>
    <i r="2">
      <x v="311"/>
    </i>
    <i r="3">
      <x v="9"/>
    </i>
    <i>
      <x v="2"/>
    </i>
    <i r="1">
      <x v="4"/>
    </i>
    <i r="2">
      <x v="92"/>
    </i>
    <i r="3">
      <x v="15"/>
    </i>
    <i r="2">
      <x v="93"/>
    </i>
    <i r="3">
      <x v="8"/>
    </i>
    <i r="2">
      <x v="95"/>
    </i>
    <i r="3">
      <x v="16"/>
    </i>
    <i r="2">
      <x v="99"/>
    </i>
    <i r="3">
      <x v="15"/>
    </i>
    <i r="2">
      <x v="100"/>
    </i>
    <i r="3">
      <x v="19"/>
    </i>
    <i r="2">
      <x v="102"/>
    </i>
    <i r="3">
      <x v="9"/>
    </i>
    <i r="3">
      <x v="11"/>
    </i>
    <i r="3">
      <x v="21"/>
    </i>
    <i r="2">
      <x v="103"/>
    </i>
    <i r="3">
      <x v="6"/>
    </i>
    <i r="3">
      <x v="7"/>
    </i>
    <i r="3">
      <x v="10"/>
    </i>
    <i r="3">
      <x v="13"/>
    </i>
    <i r="3">
      <x v="15"/>
    </i>
    <i r="3">
      <x v="16"/>
    </i>
    <i r="3">
      <x v="17"/>
    </i>
    <i r="3">
      <x v="22"/>
    </i>
    <i r="3">
      <x v="23"/>
    </i>
    <i r="3">
      <x v="24"/>
    </i>
    <i r="2">
      <x v="104"/>
    </i>
    <i r="3">
      <x v="1"/>
    </i>
    <i r="3">
      <x v="5"/>
    </i>
    <i r="3">
      <x v="6"/>
    </i>
    <i r="3">
      <x v="13"/>
    </i>
    <i r="3">
      <x v="14"/>
    </i>
    <i r="3">
      <x v="18"/>
    </i>
    <i r="3">
      <x v="19"/>
    </i>
    <i r="3">
      <x v="21"/>
    </i>
    <i r="2">
      <x v="105"/>
    </i>
    <i r="3">
      <x v="8"/>
    </i>
    <i r="3">
      <x v="9"/>
    </i>
    <i r="3">
      <x v="13"/>
    </i>
    <i r="3">
      <x v="20"/>
    </i>
    <i r="2">
      <x v="106"/>
    </i>
    <i r="3">
      <x v="1"/>
    </i>
    <i r="3">
      <x v="2"/>
    </i>
    <i r="3">
      <x v="3"/>
    </i>
    <i r="3">
      <x v="4"/>
    </i>
    <i r="3">
      <x v="13"/>
    </i>
    <i r="3">
      <x v="16"/>
    </i>
    <i r="3">
      <x v="17"/>
    </i>
    <i r="3">
      <x v="22"/>
    </i>
    <i r="2">
      <x v="107"/>
    </i>
    <i r="3">
      <x v="2"/>
    </i>
    <i r="3">
      <x v="5"/>
    </i>
    <i r="3">
      <x v="12"/>
    </i>
    <i r="3">
      <x v="15"/>
    </i>
    <i r="3">
      <x v="16"/>
    </i>
    <i r="3">
      <x v="17"/>
    </i>
    <i r="3">
      <x v="20"/>
    </i>
    <i r="3">
      <x v="23"/>
    </i>
    <i r="3">
      <x v="24"/>
    </i>
    <i r="2">
      <x v="108"/>
    </i>
    <i r="3">
      <x v="6"/>
    </i>
    <i r="3">
      <x v="11"/>
    </i>
    <i r="3">
      <x v="13"/>
    </i>
    <i r="3">
      <x v="14"/>
    </i>
    <i r="3">
      <x v="15"/>
    </i>
    <i r="3">
      <x v="16"/>
    </i>
    <i r="3">
      <x v="17"/>
    </i>
    <i r="3">
      <x v="18"/>
    </i>
    <i r="3">
      <x v="19"/>
    </i>
    <i r="3">
      <x v="24"/>
    </i>
    <i r="2">
      <x v="109"/>
    </i>
    <i r="3">
      <x v="1"/>
    </i>
    <i r="3">
      <x v="3"/>
    </i>
    <i r="3">
      <x v="4"/>
    </i>
    <i r="3">
      <x v="11"/>
    </i>
    <i r="3">
      <x v="12"/>
    </i>
    <i r="3">
      <x v="14"/>
    </i>
    <i r="3">
      <x v="15"/>
    </i>
    <i r="3">
      <x v="16"/>
    </i>
    <i r="3">
      <x v="18"/>
    </i>
    <i r="3">
      <x v="19"/>
    </i>
    <i r="3">
      <x v="20"/>
    </i>
    <i r="3">
      <x v="21"/>
    </i>
    <i r="3">
      <x v="22"/>
    </i>
    <i r="3">
      <x v="24"/>
    </i>
    <i r="2">
      <x v="110"/>
    </i>
    <i r="3">
      <x v="4"/>
    </i>
    <i r="3">
      <x v="9"/>
    </i>
    <i r="3">
      <x v="16"/>
    </i>
    <i r="3">
      <x v="17"/>
    </i>
    <i r="3">
      <x v="18"/>
    </i>
    <i r="3">
      <x v="20"/>
    </i>
    <i r="3">
      <x v="22"/>
    </i>
    <i r="3">
      <x v="23"/>
    </i>
    <i r="2">
      <x v="111"/>
    </i>
    <i r="3">
      <x v="11"/>
    </i>
    <i r="3">
      <x v="14"/>
    </i>
    <i r="3">
      <x v="16"/>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293719918">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293719918">
      <items count="43">
        <i x="35" s="1"/>
        <i x="33" s="1"/>
        <i x="39" s="1"/>
        <i x="10" s="1"/>
        <i x="9" s="1"/>
        <i x="25" s="1"/>
        <i x="15" s="1"/>
        <i x="1" s="1"/>
        <i x="0" s="1"/>
        <i x="21" s="1"/>
        <i x="18" s="1"/>
        <i x="16" s="1"/>
        <i x="20" s="1"/>
        <i x="22" s="1"/>
        <i x="19" s="1"/>
        <i x="12" s="1"/>
        <i x="26" s="1"/>
        <i x="36" s="1"/>
        <i x="4" s="1"/>
        <i x="14" s="1"/>
        <i x="7" s="1"/>
        <i x="40" s="1"/>
        <i x="32" s="1"/>
        <i x="41" s="1"/>
        <i x="24" s="1"/>
        <i x="23" s="1"/>
        <i x="42" s="1"/>
        <i x="3" s="1"/>
        <i x="8" s="1"/>
        <i x="28" s="1"/>
        <i x="27" s="1"/>
        <i x="17" s="1"/>
        <i x="29" s="1"/>
        <i x="37" s="1"/>
        <i x="31" s="1"/>
        <i x="30" s="1"/>
        <i x="11" s="1"/>
        <i x="38" s="1"/>
        <i x="13" s="1"/>
        <i x="34" s="1"/>
        <i x="6"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710"/>
  <slicer name="Hashtags in Tweet" cache="Slicer_Hashtags_in_Tweet" caption="Hashtags in Tweet" rowHeight="234710"/>
</slicers>
</file>

<file path=xl/tables/table1.xml><?xml version="1.0" encoding="utf-8"?>
<table xmlns="http://schemas.openxmlformats.org/spreadsheetml/2006/main" id="1" name="Edges" displayName="Edges" ref="A2:BL241" totalsRowShown="0" headerRowDxfId="492" dataDxfId="456">
  <autoFilter ref="A2:BL241"/>
  <tableColumns count="64">
    <tableColumn id="1" name="Vertex 1" dataDxfId="441"/>
    <tableColumn id="2" name="Vertex 2" dataDxfId="439"/>
    <tableColumn id="3" name="Color" dataDxfId="440"/>
    <tableColumn id="4" name="Width" dataDxfId="465"/>
    <tableColumn id="11" name="Style" dataDxfId="464"/>
    <tableColumn id="5" name="Opacity" dataDxfId="463"/>
    <tableColumn id="6" name="Visibility" dataDxfId="462"/>
    <tableColumn id="10" name="Label" dataDxfId="461"/>
    <tableColumn id="12" name="Label Text Color" dataDxfId="460"/>
    <tableColumn id="13" name="Label Font Size" dataDxfId="459"/>
    <tableColumn id="14" name="Reciprocated?" dataDxfId="94"/>
    <tableColumn id="7" name="ID" dataDxfId="458"/>
    <tableColumn id="9" name="Dynamic Filter" dataDxfId="457"/>
    <tableColumn id="8" name="Add Your Own Columns Here" dataDxfId="438"/>
    <tableColumn id="15" name="Relationship" dataDxfId="437"/>
    <tableColumn id="16" name="Relationship Date (UTC)" dataDxfId="436"/>
    <tableColumn id="17" name="Tweet" dataDxfId="435"/>
    <tableColumn id="18" name="URLs in Tweet" dataDxfId="434"/>
    <tableColumn id="19" name="Domains in Tweet" dataDxfId="433"/>
    <tableColumn id="20" name="Hashtags in Tweet" dataDxfId="432"/>
    <tableColumn id="21" name="Media in Tweet" dataDxfId="431"/>
    <tableColumn id="22" name="Tweet Image File" dataDxfId="430"/>
    <tableColumn id="23" name="Tweet Date (UTC)" dataDxfId="429"/>
    <tableColumn id="24" name="Twitter Page for Tweet" dataDxfId="428"/>
    <tableColumn id="25" name="Latitude" dataDxfId="427"/>
    <tableColumn id="26" name="Longitude" dataDxfId="426"/>
    <tableColumn id="27" name="Imported ID" dataDxfId="425"/>
    <tableColumn id="28" name="In-Reply-To Tweet ID" dataDxfId="424"/>
    <tableColumn id="29" name="Favorited" dataDxfId="423"/>
    <tableColumn id="30" name="Favorite Count" dataDxfId="422"/>
    <tableColumn id="31" name="In-Reply-To User ID" dataDxfId="421"/>
    <tableColumn id="32" name="Is Quote Status" dataDxfId="420"/>
    <tableColumn id="33" name="Language" dataDxfId="419"/>
    <tableColumn id="34" name="Possibly Sensitive" dataDxfId="418"/>
    <tableColumn id="35" name="Quoted Status ID" dataDxfId="417"/>
    <tableColumn id="36" name="Retweeted" dataDxfId="416"/>
    <tableColumn id="37" name="Retweet Count" dataDxfId="415"/>
    <tableColumn id="38" name="Retweet ID" dataDxfId="414"/>
    <tableColumn id="39" name="Source" dataDxfId="413"/>
    <tableColumn id="40" name="Truncated" dataDxfId="412"/>
    <tableColumn id="41" name="Unified Twitter ID" dataDxfId="411"/>
    <tableColumn id="42" name="Imported Tweet Type" dataDxfId="410"/>
    <tableColumn id="43" name="Added By Extended Analysis" dataDxfId="409"/>
    <tableColumn id="44" name="Corrected By Extended Analysis" dataDxfId="408"/>
    <tableColumn id="45" name="Place Bounding Box" dataDxfId="407"/>
    <tableColumn id="46" name="Place Country" dataDxfId="406"/>
    <tableColumn id="47" name="Place Country Code" dataDxfId="405"/>
    <tableColumn id="48" name="Place Full Name" dataDxfId="404"/>
    <tableColumn id="49" name="Place ID" dataDxfId="403"/>
    <tableColumn id="50" name="Place Name" dataDxfId="402"/>
    <tableColumn id="51" name="Place Type" dataDxfId="401"/>
    <tableColumn id="52" name="Place URL" dataDxfId="40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7" totalsRowShown="0" headerRowDxfId="362" dataDxfId="361">
  <autoFilter ref="A2:C37"/>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4" totalsRowShown="0" headerRowDxfId="232" dataDxfId="231">
  <autoFilter ref="A66:V74"/>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229" dataDxfId="228">
  <autoFilter ref="A77:V87"/>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82" dataDxfId="181">
  <autoFilter ref="A90:V100"/>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6" totalsRowShown="0" headerRowDxfId="491" dataDxfId="442">
  <autoFilter ref="A2:BT166"/>
  <tableColumns count="72">
    <tableColumn id="1" name="Vertex" dataDxfId="455"/>
    <tableColumn id="72" name="Subgraph"/>
    <tableColumn id="2" name="Color" dataDxfId="454"/>
    <tableColumn id="5" name="Shape" dataDxfId="453"/>
    <tableColumn id="6" name="Size" dataDxfId="452"/>
    <tableColumn id="4" name="Opacity" dataDxfId="380"/>
    <tableColumn id="7" name="Image File" dataDxfId="378"/>
    <tableColumn id="3" name="Visibility" dataDxfId="379"/>
    <tableColumn id="10" name="Label" dataDxfId="451"/>
    <tableColumn id="16" name="Label Fill Color" dataDxfId="450"/>
    <tableColumn id="9" name="Label Position" dataDxfId="374"/>
    <tableColumn id="8" name="Tooltip" dataDxfId="372"/>
    <tableColumn id="18" name="Layout Order" dataDxfId="373"/>
    <tableColumn id="13" name="X" dataDxfId="449"/>
    <tableColumn id="14" name="Y" dataDxfId="448"/>
    <tableColumn id="12" name="Locked?" dataDxfId="447"/>
    <tableColumn id="19" name="Polar R" dataDxfId="446"/>
    <tableColumn id="20" name="Polar Angle" dataDxfId="44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44"/>
    <tableColumn id="28" name="Dynamic Filter" dataDxfId="443"/>
    <tableColumn id="17" name="Add Your Own Columns Here" dataDxfId="399"/>
    <tableColumn id="30" name="Name" dataDxfId="398"/>
    <tableColumn id="31" name="Followed" dataDxfId="397"/>
    <tableColumn id="32" name="Followers" dataDxfId="396"/>
    <tableColumn id="33" name="Tweets" dataDxfId="395"/>
    <tableColumn id="34" name="Favorites" dataDxfId="394"/>
    <tableColumn id="35" name="Time Zone UTC Offset (Seconds)" dataDxfId="393"/>
    <tableColumn id="36" name="Description" dataDxfId="392"/>
    <tableColumn id="37" name="Location" dataDxfId="391"/>
    <tableColumn id="38" name="Web" dataDxfId="390"/>
    <tableColumn id="39" name="Time Zone" dataDxfId="389"/>
    <tableColumn id="40" name="Joined Twitter Date (UTC)" dataDxfId="388"/>
    <tableColumn id="41" name="Profile Banner Url" dataDxfId="387"/>
    <tableColumn id="42" name="Default Profile" dataDxfId="386"/>
    <tableColumn id="43" name="Default Profile Image" dataDxfId="385"/>
    <tableColumn id="44" name="Geo Enabled" dataDxfId="384"/>
    <tableColumn id="45" name="Language" dataDxfId="383"/>
    <tableColumn id="46" name="Listed Count" dataDxfId="382"/>
    <tableColumn id="47" name="Profile Background Image Url" dataDxfId="381"/>
    <tableColumn id="48" name="Verified" dataDxfId="377"/>
    <tableColumn id="49" name="Custom Menu Item Text" dataDxfId="376"/>
    <tableColumn id="50" name="Custom Menu Item Action" dataDxfId="375"/>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97" totalsRowShown="0" headerRowDxfId="147" dataDxfId="146">
  <autoFilter ref="A1:G119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66" totalsRowShown="0" headerRowDxfId="138" dataDxfId="137">
  <autoFilter ref="A1:L126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35" totalsRowShown="0" headerRowDxfId="64" dataDxfId="63">
  <autoFilter ref="A2:BL13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7" totalsRowShown="0" headerRowDxfId="490">
  <autoFilter ref="A2:AO37"/>
  <tableColumns count="41">
    <tableColumn id="1" name="Group" dataDxfId="371"/>
    <tableColumn id="2" name="Vertex Color" dataDxfId="370"/>
    <tableColumn id="3" name="Vertex Shape" dataDxfId="368"/>
    <tableColumn id="22" name="Visibility" dataDxfId="369"/>
    <tableColumn id="4" name="Collapsed?"/>
    <tableColumn id="18" name="Label" dataDxfId="489"/>
    <tableColumn id="20" name="Collapsed X"/>
    <tableColumn id="21" name="Collapsed Y"/>
    <tableColumn id="6" name="ID" dataDxfId="48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5" totalsRowShown="0" headerRowDxfId="487" dataDxfId="486">
  <autoFilter ref="A1:C16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85"/>
    <tableColumn id="2" name="Degree Frequency" dataDxfId="484">
      <calculatedColumnFormula>COUNTIF(Vertices[Degree], "&gt;= " &amp; D2) - COUNTIF(Vertices[Degree], "&gt;=" &amp; D3)</calculatedColumnFormula>
    </tableColumn>
    <tableColumn id="3" name="In-Degree Bin" dataDxfId="483"/>
    <tableColumn id="4" name="In-Degree Frequency" dataDxfId="482">
      <calculatedColumnFormula>COUNTIF(Vertices[In-Degree], "&gt;= " &amp; F2) - COUNTIF(Vertices[In-Degree], "&gt;=" &amp; F3)</calculatedColumnFormula>
    </tableColumn>
    <tableColumn id="5" name="Out-Degree Bin" dataDxfId="481"/>
    <tableColumn id="6" name="Out-Degree Frequency" dataDxfId="480">
      <calculatedColumnFormula>COUNTIF(Vertices[Out-Degree], "&gt;= " &amp; H2) - COUNTIF(Vertices[Out-Degree], "&gt;=" &amp; H3)</calculatedColumnFormula>
    </tableColumn>
    <tableColumn id="7" name="Betweenness Centrality Bin" dataDxfId="479"/>
    <tableColumn id="8" name="Betweenness Centrality Frequency" dataDxfId="478">
      <calculatedColumnFormula>COUNTIF(Vertices[Betweenness Centrality], "&gt;= " &amp; J2) - COUNTIF(Vertices[Betweenness Centrality], "&gt;=" &amp; J3)</calculatedColumnFormula>
    </tableColumn>
    <tableColumn id="9" name="Closeness Centrality Bin" dataDxfId="477"/>
    <tableColumn id="10" name="Closeness Centrality Frequency" dataDxfId="476">
      <calculatedColumnFormula>COUNTIF(Vertices[Closeness Centrality], "&gt;= " &amp; L2) - COUNTIF(Vertices[Closeness Centrality], "&gt;=" &amp; L3)</calculatedColumnFormula>
    </tableColumn>
    <tableColumn id="11" name="Eigenvector Centrality Bin" dataDxfId="475"/>
    <tableColumn id="12" name="Eigenvector Centrality Frequency" dataDxfId="474">
      <calculatedColumnFormula>COUNTIF(Vertices[Eigenvector Centrality], "&gt;= " &amp; N2) - COUNTIF(Vertices[Eigenvector Centrality], "&gt;=" &amp; N3)</calculatedColumnFormula>
    </tableColumn>
    <tableColumn id="18" name="PageRank Bin" dataDxfId="473"/>
    <tableColumn id="17" name="PageRank Frequency" dataDxfId="472">
      <calculatedColumnFormula>COUNTIF(Vertices[Eigenvector Centrality], "&gt;= " &amp; P2) - COUNTIF(Vertices[Eigenvector Centrality], "&gt;=" &amp; P3)</calculatedColumnFormula>
    </tableColumn>
    <tableColumn id="13" name="Clustering Coefficient Bin" dataDxfId="471"/>
    <tableColumn id="14" name="Clustering Coefficient Frequency" dataDxfId="470">
      <calculatedColumnFormula>COUNTIF(Vertices[Clustering Coefficient], "&gt;= " &amp; R2) - COUNTIF(Vertices[Clustering Coefficient], "&gt;=" &amp; R3)</calculatedColumnFormula>
    </tableColumn>
    <tableColumn id="15" name="Dynamic Filter Bin" dataDxfId="469"/>
    <tableColumn id="16" name="Dynamic Filter Frequency" dataDxfId="46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usinessinsider.com/how-to-meet-financial-and-social-impact-goals-2018-5?IR=T" TargetMode="External" /><Relationship Id="rId2" Type="http://schemas.openxmlformats.org/officeDocument/2006/relationships/hyperlink" Target="http://www.frenkeltopping.co.uk/news/frenkel-topping-launch-sri-solution-as-millennials-call-for-socially-responsible-investing/" TargetMode="External" /><Relationship Id="rId3" Type="http://schemas.openxmlformats.org/officeDocument/2006/relationships/hyperlink" Target="https://www.nbcnews.com/know-your-value/feature/why-personal-finance-extra-complicated-female-millennials-ncna993566" TargetMode="External" /><Relationship Id="rId4" Type="http://schemas.openxmlformats.org/officeDocument/2006/relationships/hyperlink" Target="https://www.youtube.com/watch?v=QpZrMf1F0Y0&amp;t=5s" TargetMode="External" /><Relationship Id="rId5" Type="http://schemas.openxmlformats.org/officeDocument/2006/relationships/hyperlink" Target="https://www.eventbrite.com/e/take-on-investing-a-conversation-book-signing-event-with-erin-lowry-co-host-chelsea-fagan-tickets-59681901173" TargetMode="External" /><Relationship Id="rId6" Type="http://schemas.openxmlformats.org/officeDocument/2006/relationships/hyperlink" Target="https://www.eventbrite.com/e/take-on-investing-a-conversation-book-signing-event-with-erin-lowry-co-host-chelsea-fagan-tickets-59681901173" TargetMode="External" /><Relationship Id="rId7" Type="http://schemas.openxmlformats.org/officeDocument/2006/relationships/hyperlink" Target="https://www.eventbrite.com/e/take-on-investing-a-conversation-book-signing-event-with-erin-lowry-co-host-chelsea-fagan-tickets-59681901173" TargetMode="External" /><Relationship Id="rId8" Type="http://schemas.openxmlformats.org/officeDocument/2006/relationships/hyperlink" Target="https://www.eventbrite.com/e/take-on-investing-a-conversation-book-signing-event-with-erin-lowry-co-host-chelsea-fagan-tickets-59681901173" TargetMode="External" /><Relationship Id="rId9" Type="http://schemas.openxmlformats.org/officeDocument/2006/relationships/hyperlink" Target="https://www.eventbrite.com/e/take-on-investing-a-conversation-book-signing-event-with-erin-lowry-co-host-chelsea-fagan-tickets-59681901173" TargetMode="External" /><Relationship Id="rId10" Type="http://schemas.openxmlformats.org/officeDocument/2006/relationships/hyperlink" Target="https://my.sociabble.com/4X7b6X1aVk" TargetMode="External" /><Relationship Id="rId11" Type="http://schemas.openxmlformats.org/officeDocument/2006/relationships/hyperlink" Target="https://www.forbes.com/sites/robertfarrington/2019/02/20/millennials-investing-easier/#3122e2162eb2" TargetMode="External" /><Relationship Id="rId12" Type="http://schemas.openxmlformats.org/officeDocument/2006/relationships/hyperlink" Target="https://buffalonews.com/2019/04/12/financial-adulting-classes-teach-about-investing-budgeting-with-wine-and-cocktails/?utm_medium=social&amp;utm_campaign=puma&amp;utm_source=Twitter#Echobox=1555087666" TargetMode="External" /><Relationship Id="rId13" Type="http://schemas.openxmlformats.org/officeDocument/2006/relationships/hyperlink" Target="https://buffalonews.com/2019/04/12/financial-adulting-classes-teach-about-investing-budgeting-with-wine-and-cocktails/?utm_medium=social&amp;utm_campaign=puma&amp;utm_source=Twitter#Echobox=1555087666" TargetMode="External" /><Relationship Id="rId14" Type="http://schemas.openxmlformats.org/officeDocument/2006/relationships/hyperlink" Target="https://buffalonews.com/2019/04/12/financial-adulting-classes-teach-about-investing-budgeting-with-wine-and-cocktails/" TargetMode="External" /><Relationship Id="rId15" Type="http://schemas.openxmlformats.org/officeDocument/2006/relationships/hyperlink" Target="https://www.linkedin.com/slink?code=e4tDGPm" TargetMode="External" /><Relationship Id="rId16" Type="http://schemas.openxmlformats.org/officeDocument/2006/relationships/hyperlink" Target="https://www.wasteyourtime.co/2019/01/online-stock-broker/" TargetMode="External" /><Relationship Id="rId17" Type="http://schemas.openxmlformats.org/officeDocument/2006/relationships/hyperlink" Target="https://ameinfo.com/real-estate-and-construction/real-estate/property-market/millennials-increasingly-looking-at-investing-in-uae-property/" TargetMode="External" /><Relationship Id="rId18" Type="http://schemas.openxmlformats.org/officeDocument/2006/relationships/hyperlink" Target="https://homes4income.com/articles/real-estate-investing/4-reasons-millennials-investing-real-estate" TargetMode="External" /><Relationship Id="rId19" Type="http://schemas.openxmlformats.org/officeDocument/2006/relationships/hyperlink" Target="https://www.iris.xyz/grow/sales-strategy/spending-and-investing-habits-of-millennials" TargetMode="External" /><Relationship Id="rId20" Type="http://schemas.openxmlformats.org/officeDocument/2006/relationships/hyperlink" Target="https://www.iris.xyz/grow/sales-strategy/spending-and-investing-habits-of-millennials" TargetMode="External" /><Relationship Id="rId21" Type="http://schemas.openxmlformats.org/officeDocument/2006/relationships/hyperlink" Target="https://www.iris.xyz/grow/sales-strategy/spending-and-investing-habits-of-millennials" TargetMode="External" /><Relationship Id="rId22" Type="http://schemas.openxmlformats.org/officeDocument/2006/relationships/hyperlink" Target="https://www.iris.xyz/grow/sales-strategy/spending-and-investing-habits-of-millennials" TargetMode="External" /><Relationship Id="rId23" Type="http://schemas.openxmlformats.org/officeDocument/2006/relationships/hyperlink" Target="https://podcasts.apple.com/us/podcast/listen-money-matters-free-your-inner-financial-badass/id736826307#episodeGuid=ca19b898-d240-11e8-8c50-af6ff75cff2b" TargetMode="External" /><Relationship Id="rId24" Type="http://schemas.openxmlformats.org/officeDocument/2006/relationships/hyperlink" Target="https://www.theglobeandmail.com/investing/personal-finance/gen-y-money/article-one-hundred-square-foot-rooms-and-5-foot-10-ceilings-harrowing-tales/" TargetMode="External" /><Relationship Id="rId25" Type="http://schemas.openxmlformats.org/officeDocument/2006/relationships/hyperlink" Target="https://business.financialpost.com/investing/millennials-breaking-investing-stereotypes-with-conservative-approaches-to-rrsps" TargetMode="External" /><Relationship Id="rId26" Type="http://schemas.openxmlformats.org/officeDocument/2006/relationships/hyperlink" Target="https://whoradio.iheart.com/content/2019-04-12-broke-millennials-can-still-invest-heres-how/" TargetMode="External" /><Relationship Id="rId27" Type="http://schemas.openxmlformats.org/officeDocument/2006/relationships/hyperlink" Target="https://www.nbcnews.com/know-your-value/feature/why-personal-finance-extra-complicated-female-millennials-ncna993566" TargetMode="External" /><Relationship Id="rId28" Type="http://schemas.openxmlformats.org/officeDocument/2006/relationships/hyperlink" Target="https://www.nbcnews.com/know-your-value/feature/why-personal-finance-extra-complicated-female-millennials-ncna993566" TargetMode="External" /><Relationship Id="rId29" Type="http://schemas.openxmlformats.org/officeDocument/2006/relationships/hyperlink" Target="https://www.investmentnews.com/dcce/20190415/4/4/WP_SPONSORED/3687504" TargetMode="External" /><Relationship Id="rId30" Type="http://schemas.openxmlformats.org/officeDocument/2006/relationships/hyperlink" Target="https://www.inc.com/peter-economy/neuroscience-millennials-need-to-lay-off-the-social-media-heres-why.html" TargetMode="External" /><Relationship Id="rId31" Type="http://schemas.openxmlformats.org/officeDocument/2006/relationships/hyperlink" Target="https://www.inc.com/peter-economy/neuroscience-millennials-need-to-lay-off-the-social-media-heres-why.html" TargetMode="External" /><Relationship Id="rId32" Type="http://schemas.openxmlformats.org/officeDocument/2006/relationships/hyperlink" Target="https://www.inc.com/peter-economy/neuroscience-millennials-need-to-lay-off-the-social-media-heres-why.html" TargetMode="External" /><Relationship Id="rId33" Type="http://schemas.openxmlformats.org/officeDocument/2006/relationships/hyperlink" Target="https://medium.com/bitsofstock/https-medium-com-bitsofstock-how-to-become-fluent-in-the-language-of-finance-def527cbe025" TargetMode="External" /><Relationship Id="rId34" Type="http://schemas.openxmlformats.org/officeDocument/2006/relationships/hyperlink" Target="https://www.investmentnews.com/assets/docs/CI119319411.PDF" TargetMode="External" /><Relationship Id="rId35" Type="http://schemas.openxmlformats.org/officeDocument/2006/relationships/hyperlink" Target="https://homes4income.com/articles/real-estate-investing/4-reasons-millennials-investing-real-estate" TargetMode="External" /><Relationship Id="rId36" Type="http://schemas.openxmlformats.org/officeDocument/2006/relationships/hyperlink" Target="https://homes4income.com/articles/real-estate-investing/4-reasons-millennials-investing-real-estate" TargetMode="External" /><Relationship Id="rId37" Type="http://schemas.openxmlformats.org/officeDocument/2006/relationships/hyperlink" Target="https://homes4income.com/articles/real-estate-investing/4-reasons-millennials-investing-real-estate" TargetMode="External" /><Relationship Id="rId38" Type="http://schemas.openxmlformats.org/officeDocument/2006/relationships/hyperlink" Target="https://homes4income.com/articles/real-estate-investing/4-reasons-millennials-investing-real-estate" TargetMode="External" /><Relationship Id="rId39" Type="http://schemas.openxmlformats.org/officeDocument/2006/relationships/hyperlink" Target="https://homes4income.com/articles/real-estate-investing/4-reasons-millennials-investing-real-estate" TargetMode="External" /><Relationship Id="rId40" Type="http://schemas.openxmlformats.org/officeDocument/2006/relationships/hyperlink" Target="https://homes4income.com/articles/real-estate-investing/4-reasons-millennials-investing-real-estate" TargetMode="External" /><Relationship Id="rId41" Type="http://schemas.openxmlformats.org/officeDocument/2006/relationships/hyperlink" Target="https://www.theglobeandmail.com/investing/personal-finance/gen-y-money/article-what-is-a-normal-financial-situation-for-millennials/?cmpid=rss&amp;Network=twitter&amp;Post%20%21D=032dfe97-bac2-4a9b-bc1a-aca2518437fd" TargetMode="External" /><Relationship Id="rId42" Type="http://schemas.openxmlformats.org/officeDocument/2006/relationships/hyperlink" Target="https://spotlight.ipsos-na.com/subscribe-ipsos-affluent-intelligence/" TargetMode="External" /><Relationship Id="rId43" Type="http://schemas.openxmlformats.org/officeDocument/2006/relationships/hyperlink" Target="http://www.dailywaffle.co.uk/2019/04/millennials-and-money-what-the-numbers-reveal-about-gen-ys-spending-and-investing-habits-infographic/" TargetMode="External" /><Relationship Id="rId44" Type="http://schemas.openxmlformats.org/officeDocument/2006/relationships/hyperlink" Target="https://www.nasdaq.com/article/is-cryptocurrency-the-way-to-get-millennials-investing-in-real-estate-again-cm1050194" TargetMode="External" /><Relationship Id="rId45" Type="http://schemas.openxmlformats.org/officeDocument/2006/relationships/hyperlink" Target="http://www.jamvitz.co.tz/" TargetMode="External" /><Relationship Id="rId46" Type="http://schemas.openxmlformats.org/officeDocument/2006/relationships/hyperlink" Target="https://www.forbes.com/sites/robertfarrington/2019/02/20/millennials-investing-easier/#fbb20522eb2b" TargetMode="External" /><Relationship Id="rId47" Type="http://schemas.openxmlformats.org/officeDocument/2006/relationships/hyperlink" Target="https://www.businessinsider.com/rich-millennials-investing-art-flipping-build-wealth-2019-4" TargetMode="External" /><Relationship Id="rId48" Type="http://schemas.openxmlformats.org/officeDocument/2006/relationships/hyperlink" Target="https://twitter.com/SCActionNetwork/status/1118579888288669696" TargetMode="External" /><Relationship Id="rId49" Type="http://schemas.openxmlformats.org/officeDocument/2006/relationships/hyperlink" Target="https://twitter.com/SCActionNetwork/status/1118579888288669696" TargetMode="External" /><Relationship Id="rId50" Type="http://schemas.openxmlformats.org/officeDocument/2006/relationships/hyperlink" Target="http://www.gainor.net/how-to-hire-and-retain-millennials/" TargetMode="External" /><Relationship Id="rId51" Type="http://schemas.openxmlformats.org/officeDocument/2006/relationships/hyperlink" Target="https://www.wsj.com/articles/why-fashion-and-luxury-companies-are-investing-in-film-11555332389" TargetMode="External" /><Relationship Id="rId52" Type="http://schemas.openxmlformats.org/officeDocument/2006/relationships/hyperlink" Target="http://angusreid.org/robo-advisors-investment/" TargetMode="External" /><Relationship Id="rId53" Type="http://schemas.openxmlformats.org/officeDocument/2006/relationships/hyperlink" Target="https://hedgeaccordingly.com/investing-and-millennials-with-financial-advisor-douglas-boneparth/" TargetMode="External" /><Relationship Id="rId54" Type="http://schemas.openxmlformats.org/officeDocument/2006/relationships/hyperlink" Target="https://hedgeaccordingly.com/investing-and-millennials-with-financial-advisor-douglas-boneparth/" TargetMode="External" /><Relationship Id="rId55" Type="http://schemas.openxmlformats.org/officeDocument/2006/relationships/hyperlink" Target="https://podcasts.apple.com/us/podcast/episode-37-blockchain-crowdfunding-in-real-estate-industry/id1382826261?i=1000434970030" TargetMode="External" /><Relationship Id="rId56" Type="http://schemas.openxmlformats.org/officeDocument/2006/relationships/hyperlink" Target="https://investmentsandwealth.org/getattachment/bbdef004-2fe8-4e71-a445-918a270b5ff7/IWM19MarApr-TheMillennialInvestor.pdf" TargetMode="External" /><Relationship Id="rId57" Type="http://schemas.openxmlformats.org/officeDocument/2006/relationships/hyperlink" Target="https://investmentsandwealth.org/getattachment/bbdef004-2fe8-4e71-a445-918a270b5ff7/IWM19MarApr-TheMillennialInvestor.pdf" TargetMode="External" /><Relationship Id="rId58" Type="http://schemas.openxmlformats.org/officeDocument/2006/relationships/hyperlink" Target="https://investmentsandwealth.org/getattachment/bbdef004-2fe8-4e71-a445-918a270b5ff7/IWM19MarApr-TheMillennialInvestor.pdf" TargetMode="External" /><Relationship Id="rId59" Type="http://schemas.openxmlformats.org/officeDocument/2006/relationships/hyperlink" Target="https://crowdfundattny.com/2019/04/16/a-millennials-guide-to-real-estate-investing-podcast/" TargetMode="External" /><Relationship Id="rId60" Type="http://schemas.openxmlformats.org/officeDocument/2006/relationships/hyperlink" Target="https://crowdfundattny.com/2019/04/16/a-millennials-guide-to-real-estate-investing-podcast/" TargetMode="External" /><Relationship Id="rId61" Type="http://schemas.openxmlformats.org/officeDocument/2006/relationships/hyperlink" Target="https://www.benefitspro.com/2019/04/18/millennials-pinning-retirement-hopes-on-lottery-winnings/" TargetMode="External" /><Relationship Id="rId62" Type="http://schemas.openxmlformats.org/officeDocument/2006/relationships/hyperlink" Target="https://twitter.com/ahrvoapp/status/1118888190323109891" TargetMode="External" /><Relationship Id="rId63" Type="http://schemas.openxmlformats.org/officeDocument/2006/relationships/hyperlink" Target="https://twitter.com/ahrvoapp/status/1118888190323109891" TargetMode="External" /><Relationship Id="rId64" Type="http://schemas.openxmlformats.org/officeDocument/2006/relationships/hyperlink" Target="https://markets.businessinsider.com/news/stocks/next-stock-market-crash-millennials-worried-impact-economy-2019-4-1028119346" TargetMode="External" /><Relationship Id="rId65" Type="http://schemas.openxmlformats.org/officeDocument/2006/relationships/hyperlink" Target="https://www.goodnewsnetwork.org/millennials-are-investing-and-good-at-it/" TargetMode="External" /><Relationship Id="rId66" Type="http://schemas.openxmlformats.org/officeDocument/2006/relationships/hyperlink" Target="http://www.jamvitz.co.tz/" TargetMode="External" /><Relationship Id="rId67" Type="http://schemas.openxmlformats.org/officeDocument/2006/relationships/hyperlink" Target="https://www.harvestreturns.com/blog/2017/11/21/why-millennials-should-invest-in-agriculture" TargetMode="External" /><Relationship Id="rId68" Type="http://schemas.openxmlformats.org/officeDocument/2006/relationships/hyperlink" Target="https://www.linkedin.com/pulse/leave-party-its-height-wait-rush-exit-how-your-investment-neil-doig" TargetMode="External" /><Relationship Id="rId69" Type="http://schemas.openxmlformats.org/officeDocument/2006/relationships/hyperlink" Target="https://www.finra.org/investors/millennials" TargetMode="External" /><Relationship Id="rId70" Type="http://schemas.openxmlformats.org/officeDocument/2006/relationships/hyperlink" Target="https://www.thenorrisgroup.com/gen-z-buying-a-lot-earlier-than-the-millennials-449/" TargetMode="External" /><Relationship Id="rId71" Type="http://schemas.openxmlformats.org/officeDocument/2006/relationships/hyperlink" Target="https://www.telegraph.co.uk/investing/isas/millennials-better-getting-boss-back-lifetime-isa-pension/" TargetMode="External" /><Relationship Id="rId72" Type="http://schemas.openxmlformats.org/officeDocument/2006/relationships/hyperlink" Target="https://mailchi.mp/876e69e91406/open-enrollment-is-here-597577" TargetMode="External" /><Relationship Id="rId73" Type="http://schemas.openxmlformats.org/officeDocument/2006/relationships/hyperlink" Target="https://podcasts.apple.com/us/podcast/animal-spirits-podcast/id1310192007?i=1000435138505" TargetMode="External" /><Relationship Id="rId74" Type="http://schemas.openxmlformats.org/officeDocument/2006/relationships/hyperlink" Target="https://podcasts.apple.com/us/podcast/animal-spirits-podcast/id1310192007?i=1000435138505" TargetMode="External" /><Relationship Id="rId75" Type="http://schemas.openxmlformats.org/officeDocument/2006/relationships/hyperlink" Target="https://www.wsj.com/articles/you-dear-investor-are-patient-prudent-and-calm-11555689601" TargetMode="External" /><Relationship Id="rId76" Type="http://schemas.openxmlformats.org/officeDocument/2006/relationships/hyperlink" Target="https://www.ft.com/content/7a7dd830-6135-11e9-b285-3acd5d43599e?shareType=nongift" TargetMode="External" /><Relationship Id="rId77" Type="http://schemas.openxmlformats.org/officeDocument/2006/relationships/hyperlink" Target="https://pbs.twimg.com/ext_tw_video_thumb/1116288507469811712/pu/img/r6jNoJsgJPakAVSo.jpg" TargetMode="External" /><Relationship Id="rId78" Type="http://schemas.openxmlformats.org/officeDocument/2006/relationships/hyperlink" Target="https://pbs.twimg.com/ext_tw_video_thumb/1116288507469811712/pu/img/r6jNoJsgJPakAVSo.jpg" TargetMode="External" /><Relationship Id="rId79" Type="http://schemas.openxmlformats.org/officeDocument/2006/relationships/hyperlink" Target="https://pbs.twimg.com/ext_tw_video_thumb/1115260006067257344/pu/img/JOjkfFXJx4y1tUui.jpg" TargetMode="External" /><Relationship Id="rId80" Type="http://schemas.openxmlformats.org/officeDocument/2006/relationships/hyperlink" Target="https://pbs.twimg.com/ext_tw_video_thumb/1115260006067257344/pu/img/JOjkfFXJx4y1tUui.jpg" TargetMode="External" /><Relationship Id="rId81" Type="http://schemas.openxmlformats.org/officeDocument/2006/relationships/hyperlink" Target="https://pbs.twimg.com/ext_tw_video_thumb/1113818687931342851/pu/img/2mzgwxyn_0xtdhfx.jpg" TargetMode="External" /><Relationship Id="rId82" Type="http://schemas.openxmlformats.org/officeDocument/2006/relationships/hyperlink" Target="https://pbs.twimg.com/ext_tw_video_thumb/1113818687931342851/pu/img/2mzgwxyn_0xtdhfx.jpg" TargetMode="External" /><Relationship Id="rId83" Type="http://schemas.openxmlformats.org/officeDocument/2006/relationships/hyperlink" Target="https://pbs.twimg.com/media/D38VjOeW0AABnn_.jpg" TargetMode="External" /><Relationship Id="rId84" Type="http://schemas.openxmlformats.org/officeDocument/2006/relationships/hyperlink" Target="https://pbs.twimg.com/media/D387q8fWwAAkG7N.jpg" TargetMode="External" /><Relationship Id="rId85" Type="http://schemas.openxmlformats.org/officeDocument/2006/relationships/hyperlink" Target="https://pbs.twimg.com/ext_tw_video_thumb/1116713587949621248/pu/img/yme1tVK7Z2N-tJSY.jpg" TargetMode="External" /><Relationship Id="rId86" Type="http://schemas.openxmlformats.org/officeDocument/2006/relationships/hyperlink" Target="https://pbs.twimg.com/ext_tw_video_thumb/1112730149936607232/pu/img/D2ZihfSkf02hE6cz.jpg" TargetMode="External" /><Relationship Id="rId87" Type="http://schemas.openxmlformats.org/officeDocument/2006/relationships/hyperlink" Target="https://pbs.twimg.com/media/D3uujKZUIAAMLaR.jpg" TargetMode="External" /><Relationship Id="rId88" Type="http://schemas.openxmlformats.org/officeDocument/2006/relationships/hyperlink" Target="https://pbs.twimg.com/media/D4IsmIbXkAIHWpr.jpg" TargetMode="External" /><Relationship Id="rId89" Type="http://schemas.openxmlformats.org/officeDocument/2006/relationships/hyperlink" Target="https://pbs.twimg.com/media/D4Is-g_XoAAvKj2.jpg" TargetMode="External" /><Relationship Id="rId90" Type="http://schemas.openxmlformats.org/officeDocument/2006/relationships/hyperlink" Target="https://pbs.twimg.com/media/D4S-fQGWwAcPPnC.jpg" TargetMode="External" /><Relationship Id="rId91" Type="http://schemas.openxmlformats.org/officeDocument/2006/relationships/hyperlink" Target="https://pbs.twimg.com/media/D4Is_JvWwAEZKNU.jpg" TargetMode="External" /><Relationship Id="rId92" Type="http://schemas.openxmlformats.org/officeDocument/2006/relationships/hyperlink" Target="https://pbs.twimg.com/media/D4S-fqIW0AE3wg4.jpg" TargetMode="External" /><Relationship Id="rId93" Type="http://schemas.openxmlformats.org/officeDocument/2006/relationships/hyperlink" Target="https://pbs.twimg.com/media/D4ItDFZW0AAt50r.jpg" TargetMode="External" /><Relationship Id="rId94" Type="http://schemas.openxmlformats.org/officeDocument/2006/relationships/hyperlink" Target="https://pbs.twimg.com/media/D4S-hNRWAAA6obg.jpg" TargetMode="External" /><Relationship Id="rId95" Type="http://schemas.openxmlformats.org/officeDocument/2006/relationships/hyperlink" Target="https://pbs.twimg.com/media/D4TKZweWkAQlaFu.jpg" TargetMode="External" /><Relationship Id="rId96" Type="http://schemas.openxmlformats.org/officeDocument/2006/relationships/hyperlink" Target="https://pbs.twimg.com/media/D4TvxH8WkAEMrry.jpg" TargetMode="External" /><Relationship Id="rId97" Type="http://schemas.openxmlformats.org/officeDocument/2006/relationships/hyperlink" Target="https://pbs.twimg.com/media/D4Y-qEAWkAY7cuQ.jpg" TargetMode="External" /><Relationship Id="rId98" Type="http://schemas.openxmlformats.org/officeDocument/2006/relationships/hyperlink" Target="https://pbs.twimg.com/media/D4Wyd4BXsAA7BOT.jpg" TargetMode="External" /><Relationship Id="rId99" Type="http://schemas.openxmlformats.org/officeDocument/2006/relationships/hyperlink" Target="https://pbs.twimg.com/media/D4Wyd4BXsAA7BOT.jpg" TargetMode="External" /><Relationship Id="rId100" Type="http://schemas.openxmlformats.org/officeDocument/2006/relationships/hyperlink" Target="https://pbs.twimg.com/media/D4Wyd4BXsAA7BOT.jpg" TargetMode="External" /><Relationship Id="rId101" Type="http://schemas.openxmlformats.org/officeDocument/2006/relationships/hyperlink" Target="https://pbs.twimg.com/media/D4Wyd4BXsAA7BOT.jpg" TargetMode="External" /><Relationship Id="rId102" Type="http://schemas.openxmlformats.org/officeDocument/2006/relationships/hyperlink" Target="https://pbs.twimg.com/media/D4Wyd4BXsAA7BOT.jpg" TargetMode="External" /><Relationship Id="rId103" Type="http://schemas.openxmlformats.org/officeDocument/2006/relationships/hyperlink" Target="https://pbs.twimg.com/media/D4hkBF2UIAE07Ef.jpg" TargetMode="External" /><Relationship Id="rId104" Type="http://schemas.openxmlformats.org/officeDocument/2006/relationships/hyperlink" Target="https://pbs.twimg.com/media/D4hkBF2UIAE07Ef.jpg" TargetMode="External" /><Relationship Id="rId105" Type="http://schemas.openxmlformats.org/officeDocument/2006/relationships/hyperlink" Target="https://pbs.twimg.com/media/D4hoASoX4AAV1CF.jpg" TargetMode="External" /><Relationship Id="rId106" Type="http://schemas.openxmlformats.org/officeDocument/2006/relationships/hyperlink" Target="https://pbs.twimg.com/media/D4h4Mk6UUAAp7Sk.jpg" TargetMode="External" /><Relationship Id="rId107" Type="http://schemas.openxmlformats.org/officeDocument/2006/relationships/hyperlink" Target="https://pbs.twimg.com/media/D4i4e_XX4AAP6mj.jpg" TargetMode="External" /><Relationship Id="rId108" Type="http://schemas.openxmlformats.org/officeDocument/2006/relationships/hyperlink" Target="https://pbs.twimg.com/media/D4myeHMXoAcACNA.jpg" TargetMode="External" /><Relationship Id="rId109" Type="http://schemas.openxmlformats.org/officeDocument/2006/relationships/hyperlink" Target="https://pbs.twimg.com/ext_tw_video_thumb/1116288507469811712/pu/img/r6jNoJsgJPakAVSo.jpg" TargetMode="External" /><Relationship Id="rId110" Type="http://schemas.openxmlformats.org/officeDocument/2006/relationships/hyperlink" Target="https://pbs.twimg.com/ext_tw_video_thumb/1116288507469811712/pu/img/r6jNoJsgJPakAVSo.jpg" TargetMode="External" /><Relationship Id="rId111" Type="http://schemas.openxmlformats.org/officeDocument/2006/relationships/hyperlink" Target="https://pbs.twimg.com/ext_tw_video_thumb/1115260006067257344/pu/img/JOjkfFXJx4y1tUui.jpg" TargetMode="External" /><Relationship Id="rId112" Type="http://schemas.openxmlformats.org/officeDocument/2006/relationships/hyperlink" Target="https://pbs.twimg.com/ext_tw_video_thumb/1115260006067257344/pu/img/JOjkfFXJx4y1tUui.jpg" TargetMode="External" /><Relationship Id="rId113" Type="http://schemas.openxmlformats.org/officeDocument/2006/relationships/hyperlink" Target="https://pbs.twimg.com/ext_tw_video_thumb/1113818687931342851/pu/img/2mzgwxyn_0xtdhfx.jpg" TargetMode="External" /><Relationship Id="rId114" Type="http://schemas.openxmlformats.org/officeDocument/2006/relationships/hyperlink" Target="https://pbs.twimg.com/ext_tw_video_thumb/1113818687931342851/pu/img/2mzgwxyn_0xtdhfx.jpg" TargetMode="External" /><Relationship Id="rId115" Type="http://schemas.openxmlformats.org/officeDocument/2006/relationships/hyperlink" Target="http://pbs.twimg.com/profile_images/663259957350039552/5XZUO2tJ_normal.jpg" TargetMode="External" /><Relationship Id="rId116" Type="http://schemas.openxmlformats.org/officeDocument/2006/relationships/hyperlink" Target="http://pbs.twimg.com/profile_images/663259957350039552/5XZUO2tJ_normal.jpg" TargetMode="External" /><Relationship Id="rId117" Type="http://schemas.openxmlformats.org/officeDocument/2006/relationships/hyperlink" Target="http://pbs.twimg.com/profile_images/663259957350039552/5XZUO2tJ_normal.jpg" TargetMode="External" /><Relationship Id="rId118" Type="http://schemas.openxmlformats.org/officeDocument/2006/relationships/hyperlink" Target="http://pbs.twimg.com/profile_images/663259957350039552/5XZUO2tJ_normal.jpg" TargetMode="External" /><Relationship Id="rId119" Type="http://schemas.openxmlformats.org/officeDocument/2006/relationships/hyperlink" Target="http://pbs.twimg.com/profile_images/663259957350039552/5XZUO2tJ_normal.jpg" TargetMode="External" /><Relationship Id="rId120" Type="http://schemas.openxmlformats.org/officeDocument/2006/relationships/hyperlink" Target="http://pbs.twimg.com/profile_images/663259957350039552/5XZUO2tJ_normal.jpg" TargetMode="External" /><Relationship Id="rId121" Type="http://schemas.openxmlformats.org/officeDocument/2006/relationships/hyperlink" Target="http://pbs.twimg.com/profile_images/663259957350039552/5XZUO2tJ_normal.jpg" TargetMode="External" /><Relationship Id="rId122" Type="http://schemas.openxmlformats.org/officeDocument/2006/relationships/hyperlink" Target="http://pbs.twimg.com/profile_images/663259957350039552/5XZUO2tJ_normal.jpg" TargetMode="External" /><Relationship Id="rId123" Type="http://schemas.openxmlformats.org/officeDocument/2006/relationships/hyperlink" Target="http://pbs.twimg.com/profile_images/663259957350039552/5XZUO2tJ_normal.jpg" TargetMode="External" /><Relationship Id="rId124" Type="http://schemas.openxmlformats.org/officeDocument/2006/relationships/hyperlink" Target="http://pbs.twimg.com/profile_images/788990307069112320/OG6qyiAC_normal.jpg" TargetMode="External" /><Relationship Id="rId125" Type="http://schemas.openxmlformats.org/officeDocument/2006/relationships/hyperlink" Target="http://pbs.twimg.com/profile_images/788990307069112320/OG6qyiAC_normal.jpg" TargetMode="External" /><Relationship Id="rId126" Type="http://schemas.openxmlformats.org/officeDocument/2006/relationships/hyperlink" Target="http://pbs.twimg.com/profile_images/788990307069112320/OG6qyiAC_normal.jpg" TargetMode="External" /><Relationship Id="rId127" Type="http://schemas.openxmlformats.org/officeDocument/2006/relationships/hyperlink" Target="http://pbs.twimg.com/profile_images/788990307069112320/OG6qyiAC_normal.jpg" TargetMode="External" /><Relationship Id="rId128" Type="http://schemas.openxmlformats.org/officeDocument/2006/relationships/hyperlink" Target="http://pbs.twimg.com/profile_images/788990307069112320/OG6qyiAC_normal.jpg" TargetMode="External" /><Relationship Id="rId129" Type="http://schemas.openxmlformats.org/officeDocument/2006/relationships/hyperlink" Target="http://pbs.twimg.com/profile_images/1106494592206192640/JnFD1DLg_normal.jpg" TargetMode="External" /><Relationship Id="rId130" Type="http://schemas.openxmlformats.org/officeDocument/2006/relationships/hyperlink" Target="http://pbs.twimg.com/profile_images/2461900981/tumblr_m1i72q3c3d1qiegleo1_500_normal.jpg" TargetMode="External" /><Relationship Id="rId131" Type="http://schemas.openxmlformats.org/officeDocument/2006/relationships/hyperlink" Target="https://pbs.twimg.com/media/D38VjOeW0AABnn_.jpg" TargetMode="External" /><Relationship Id="rId132" Type="http://schemas.openxmlformats.org/officeDocument/2006/relationships/hyperlink" Target="https://pbs.twimg.com/media/D387q8fWwAAkG7N.jpg" TargetMode="External" /><Relationship Id="rId133" Type="http://schemas.openxmlformats.org/officeDocument/2006/relationships/hyperlink" Target="https://pbs.twimg.com/ext_tw_video_thumb/1116713587949621248/pu/img/yme1tVK7Z2N-tJSY.jpg" TargetMode="External" /><Relationship Id="rId134" Type="http://schemas.openxmlformats.org/officeDocument/2006/relationships/hyperlink" Target="http://pbs.twimg.com/profile_images/1049282789898637313/kdGy7Gz__normal.jpg" TargetMode="External" /><Relationship Id="rId135" Type="http://schemas.openxmlformats.org/officeDocument/2006/relationships/hyperlink" Target="http://pbs.twimg.com/profile_images/1119081717409566726/Y50XWi5d_normal.jpg" TargetMode="External" /><Relationship Id="rId136" Type="http://schemas.openxmlformats.org/officeDocument/2006/relationships/hyperlink" Target="https://pbs.twimg.com/ext_tw_video_thumb/1112730149936607232/pu/img/D2ZihfSkf02hE6cz.jpg" TargetMode="External" /><Relationship Id="rId137" Type="http://schemas.openxmlformats.org/officeDocument/2006/relationships/hyperlink" Target="http://pbs.twimg.com/profile_images/965468675351326722/G-sDwq-1_normal.jpg" TargetMode="External" /><Relationship Id="rId138" Type="http://schemas.openxmlformats.org/officeDocument/2006/relationships/hyperlink" Target="http://pbs.twimg.com/profile_images/965468675351326722/G-sDwq-1_normal.jpg" TargetMode="External" /><Relationship Id="rId139" Type="http://schemas.openxmlformats.org/officeDocument/2006/relationships/hyperlink" Target="http://pbs.twimg.com/profile_images/1069530744895275008/uMP7oe08_normal.jpg" TargetMode="External" /><Relationship Id="rId140" Type="http://schemas.openxmlformats.org/officeDocument/2006/relationships/hyperlink" Target="http://pbs.twimg.com/profile_images/1060626119915843584/tK7LpcRw_normal.jpg" TargetMode="External" /><Relationship Id="rId141" Type="http://schemas.openxmlformats.org/officeDocument/2006/relationships/hyperlink" Target="http://pbs.twimg.com/profile_images/870279826720129025/l5CL66f-_normal.jpg" TargetMode="External" /><Relationship Id="rId142" Type="http://schemas.openxmlformats.org/officeDocument/2006/relationships/hyperlink" Target="http://pbs.twimg.com/profile_images/870279826720129025/l5CL66f-_normal.jpg" TargetMode="External" /><Relationship Id="rId143" Type="http://schemas.openxmlformats.org/officeDocument/2006/relationships/hyperlink" Target="http://pbs.twimg.com/profile_images/870279826720129025/l5CL66f-_normal.jpg" TargetMode="External" /><Relationship Id="rId144" Type="http://schemas.openxmlformats.org/officeDocument/2006/relationships/hyperlink" Target="http://pbs.twimg.com/profile_images/870279826720129025/l5CL66f-_normal.jpg" TargetMode="External" /><Relationship Id="rId145" Type="http://schemas.openxmlformats.org/officeDocument/2006/relationships/hyperlink" Target="http://pbs.twimg.com/profile_images/1036072270077280256/dTS-_rdV_normal.jpg" TargetMode="External" /><Relationship Id="rId146" Type="http://schemas.openxmlformats.org/officeDocument/2006/relationships/hyperlink" Target="http://pbs.twimg.com/profile_images/1036072270077280256/dTS-_rdV_normal.jpg" TargetMode="External" /><Relationship Id="rId147" Type="http://schemas.openxmlformats.org/officeDocument/2006/relationships/hyperlink" Target="http://pbs.twimg.com/profile_images/1036072270077280256/dTS-_rdV_normal.jpg" TargetMode="External" /><Relationship Id="rId148" Type="http://schemas.openxmlformats.org/officeDocument/2006/relationships/hyperlink" Target="http://pbs.twimg.com/profile_images/509498592831102976/wG-d6wrJ_normal.jpeg" TargetMode="External" /><Relationship Id="rId149" Type="http://schemas.openxmlformats.org/officeDocument/2006/relationships/hyperlink" Target="http://pbs.twimg.com/profile_images/684447314358882305/eW6rgOZf_normal.png" TargetMode="External" /><Relationship Id="rId150" Type="http://schemas.openxmlformats.org/officeDocument/2006/relationships/hyperlink" Target="http://pbs.twimg.com/profile_images/684447314358882305/eW6rgOZf_normal.png" TargetMode="External" /><Relationship Id="rId151" Type="http://schemas.openxmlformats.org/officeDocument/2006/relationships/hyperlink" Target="http://pbs.twimg.com/profile_images/684447314358882305/eW6rgOZf_normal.png" TargetMode="External" /><Relationship Id="rId152" Type="http://schemas.openxmlformats.org/officeDocument/2006/relationships/hyperlink" Target="http://pbs.twimg.com/profile_images/684447314358882305/eW6rgOZf_normal.png" TargetMode="External" /><Relationship Id="rId153" Type="http://schemas.openxmlformats.org/officeDocument/2006/relationships/hyperlink" Target="http://pbs.twimg.com/profile_images/1084912199032860672/Q19V6BK5_normal.jpg" TargetMode="External" /><Relationship Id="rId154" Type="http://schemas.openxmlformats.org/officeDocument/2006/relationships/hyperlink" Target="http://pbs.twimg.com/profile_images/1084912199032860672/Q19V6BK5_normal.jpg" TargetMode="External" /><Relationship Id="rId155" Type="http://schemas.openxmlformats.org/officeDocument/2006/relationships/hyperlink" Target="http://pbs.twimg.com/profile_images/1084912199032860672/Q19V6BK5_normal.jpg" TargetMode="External" /><Relationship Id="rId156" Type="http://schemas.openxmlformats.org/officeDocument/2006/relationships/hyperlink" Target="http://pbs.twimg.com/profile_images/1084912199032860672/Q19V6BK5_normal.jpg" TargetMode="External" /><Relationship Id="rId157" Type="http://schemas.openxmlformats.org/officeDocument/2006/relationships/hyperlink" Target="http://pbs.twimg.com/profile_images/943427695156781056/-LKHuXdO_normal.jpg" TargetMode="External" /><Relationship Id="rId158" Type="http://schemas.openxmlformats.org/officeDocument/2006/relationships/hyperlink" Target="http://pbs.twimg.com/profile_images/943427695156781056/-LKHuXdO_normal.jpg" TargetMode="External" /><Relationship Id="rId159" Type="http://schemas.openxmlformats.org/officeDocument/2006/relationships/hyperlink" Target="http://pbs.twimg.com/profile_images/964400673746857984/T5mm-ZKU_normal.jpg" TargetMode="External" /><Relationship Id="rId160" Type="http://schemas.openxmlformats.org/officeDocument/2006/relationships/hyperlink" Target="http://pbs.twimg.com/profile_images/785890343577198592/6v4DlZXe_normal.jpg" TargetMode="External" /><Relationship Id="rId161" Type="http://schemas.openxmlformats.org/officeDocument/2006/relationships/hyperlink" Target="http://pbs.twimg.com/profile_images/741283160898568192/Jy46FlEL_normal.jpg" TargetMode="External" /><Relationship Id="rId162" Type="http://schemas.openxmlformats.org/officeDocument/2006/relationships/hyperlink" Target="http://pbs.twimg.com/profile_images/741283160898568192/Jy46FlEL_normal.jpg" TargetMode="External" /><Relationship Id="rId163" Type="http://schemas.openxmlformats.org/officeDocument/2006/relationships/hyperlink" Target="http://pbs.twimg.com/profile_images/1111073639925985281/E9ayaq1V_normal.jpg" TargetMode="External" /><Relationship Id="rId164" Type="http://schemas.openxmlformats.org/officeDocument/2006/relationships/hyperlink" Target="http://pbs.twimg.com/profile_images/951221160292777984/JSopVDkv_normal.jpg" TargetMode="External" /><Relationship Id="rId165" Type="http://schemas.openxmlformats.org/officeDocument/2006/relationships/hyperlink" Target="http://pbs.twimg.com/profile_images/1111073639925985281/E9ayaq1V_normal.jpg" TargetMode="External" /><Relationship Id="rId166" Type="http://schemas.openxmlformats.org/officeDocument/2006/relationships/hyperlink" Target="http://pbs.twimg.com/profile_images/1111073639925985281/E9ayaq1V_normal.jpg" TargetMode="External" /><Relationship Id="rId167" Type="http://schemas.openxmlformats.org/officeDocument/2006/relationships/hyperlink" Target="http://pbs.twimg.com/profile_images/951221160292777984/JSopVDkv_normal.jpg" TargetMode="External" /><Relationship Id="rId168" Type="http://schemas.openxmlformats.org/officeDocument/2006/relationships/hyperlink" Target="http://pbs.twimg.com/profile_images/951221160292777984/JSopVDkv_normal.jpg" TargetMode="External" /><Relationship Id="rId169" Type="http://schemas.openxmlformats.org/officeDocument/2006/relationships/hyperlink" Target="http://pbs.twimg.com/profile_images/812475485879996416/RR0F06f__normal.jpg" TargetMode="External" /><Relationship Id="rId170" Type="http://schemas.openxmlformats.org/officeDocument/2006/relationships/hyperlink" Target="https://pbs.twimg.com/media/D3uujKZUIAAMLaR.jpg" TargetMode="External" /><Relationship Id="rId171" Type="http://schemas.openxmlformats.org/officeDocument/2006/relationships/hyperlink" Target="http://pbs.twimg.com/profile_images/1083775160681943045/-HrwaKN5_normal.jpg" TargetMode="External" /><Relationship Id="rId172" Type="http://schemas.openxmlformats.org/officeDocument/2006/relationships/hyperlink" Target="http://pbs.twimg.com/profile_images/1083775160681943045/-HrwaKN5_normal.jpg" TargetMode="External" /><Relationship Id="rId173" Type="http://schemas.openxmlformats.org/officeDocument/2006/relationships/hyperlink" Target="http://pbs.twimg.com/profile_images/1092310890874093568/gFTzVpEb_normal.jpg" TargetMode="External" /><Relationship Id="rId174" Type="http://schemas.openxmlformats.org/officeDocument/2006/relationships/hyperlink" Target="http://pbs.twimg.com/profile_images/1092310890874093568/gFTzVpEb_normal.jpg" TargetMode="External" /><Relationship Id="rId175" Type="http://schemas.openxmlformats.org/officeDocument/2006/relationships/hyperlink" Target="http://pbs.twimg.com/profile_images/966079149986189312/ZEiZd-hR_normal.jpg" TargetMode="External" /><Relationship Id="rId176" Type="http://schemas.openxmlformats.org/officeDocument/2006/relationships/hyperlink" Target="https://pbs.twimg.com/media/D4IsmIbXkAIHWpr.jpg" TargetMode="External" /><Relationship Id="rId177" Type="http://schemas.openxmlformats.org/officeDocument/2006/relationships/hyperlink" Target="http://pbs.twimg.com/profile_images/586582147093270528/5OxlcmDB_normal.jpg" TargetMode="External" /><Relationship Id="rId178" Type="http://schemas.openxmlformats.org/officeDocument/2006/relationships/hyperlink" Target="http://pbs.twimg.com/profile_images/586582147093270528/5OxlcmDB_normal.jpg" TargetMode="External" /><Relationship Id="rId179" Type="http://schemas.openxmlformats.org/officeDocument/2006/relationships/hyperlink" Target="http://pbs.twimg.com/profile_images/507650237637210112/imHZCsXu_normal.png" TargetMode="External" /><Relationship Id="rId180" Type="http://schemas.openxmlformats.org/officeDocument/2006/relationships/hyperlink" Target="http://pbs.twimg.com/profile_images/757984876645720064/yhajiVam_normal.jpg" TargetMode="External" /><Relationship Id="rId181" Type="http://schemas.openxmlformats.org/officeDocument/2006/relationships/hyperlink" Target="http://pbs.twimg.com/profile_images/1104389161086140416/OW7rnWop_normal.jpg" TargetMode="External" /><Relationship Id="rId182" Type="http://schemas.openxmlformats.org/officeDocument/2006/relationships/hyperlink" Target="http://pbs.twimg.com/profile_images/641504762811146241/uRwMZbRO_normal.jpg" TargetMode="External" /><Relationship Id="rId183" Type="http://schemas.openxmlformats.org/officeDocument/2006/relationships/hyperlink" Target="http://pbs.twimg.com/profile_images/641504762811146241/uRwMZbRO_normal.jpg" TargetMode="External" /><Relationship Id="rId184" Type="http://schemas.openxmlformats.org/officeDocument/2006/relationships/hyperlink" Target="http://pbs.twimg.com/profile_images/1012826876279230465/oDd2OWF7_normal.jpg" TargetMode="External" /><Relationship Id="rId185" Type="http://schemas.openxmlformats.org/officeDocument/2006/relationships/hyperlink" Target="http://pbs.twimg.com/profile_images/1116723417682563072/e_phjlBu_normal.png" TargetMode="External" /><Relationship Id="rId186" Type="http://schemas.openxmlformats.org/officeDocument/2006/relationships/hyperlink" Target="http://pbs.twimg.com/profile_images/847469644453511168/IJjLqhgv_normal.jpg" TargetMode="External" /><Relationship Id="rId187" Type="http://schemas.openxmlformats.org/officeDocument/2006/relationships/hyperlink" Target="http://pbs.twimg.com/profile_images/663738907805089792/a-3-cP5U_normal.jpg" TargetMode="External" /><Relationship Id="rId188" Type="http://schemas.openxmlformats.org/officeDocument/2006/relationships/hyperlink" Target="http://pbs.twimg.com/profile_images/1103939860660776961/3B4ymOLM_normal.png" TargetMode="External" /><Relationship Id="rId189" Type="http://schemas.openxmlformats.org/officeDocument/2006/relationships/hyperlink" Target="http://pbs.twimg.com/profile_images/935538054692970496/-vuh8x4l_normal.jpg" TargetMode="External" /><Relationship Id="rId190" Type="http://schemas.openxmlformats.org/officeDocument/2006/relationships/hyperlink" Target="http://pbs.twimg.com/profile_images/935538054692970496/-vuh8x4l_normal.jpg" TargetMode="External" /><Relationship Id="rId191" Type="http://schemas.openxmlformats.org/officeDocument/2006/relationships/hyperlink" Target="http://pbs.twimg.com/profile_images/806887716373680128/WRaZPAP7_normal.jpg" TargetMode="External" /><Relationship Id="rId192" Type="http://schemas.openxmlformats.org/officeDocument/2006/relationships/hyperlink" Target="http://pbs.twimg.com/profile_images/806887716373680128/WRaZPAP7_normal.jpg" TargetMode="External" /><Relationship Id="rId193" Type="http://schemas.openxmlformats.org/officeDocument/2006/relationships/hyperlink" Target="http://pbs.twimg.com/profile_images/1012406352612941824/L9v8wxOm_normal.jpg" TargetMode="External" /><Relationship Id="rId194" Type="http://schemas.openxmlformats.org/officeDocument/2006/relationships/hyperlink" Target="http://pbs.twimg.com/profile_images/378800000312375508/2307e121a636bca5a74ea7940bfdac87_normal.jpeg" TargetMode="External" /><Relationship Id="rId195" Type="http://schemas.openxmlformats.org/officeDocument/2006/relationships/hyperlink" Target="http://pbs.twimg.com/profile_images/2511748394/pdv3nbo3yrq5l2tae3ke_normal.jpeg" TargetMode="External" /><Relationship Id="rId196" Type="http://schemas.openxmlformats.org/officeDocument/2006/relationships/hyperlink" Target="http://pbs.twimg.com/profile_images/787145941996281856/w9TS2Dn5_normal.jpg" TargetMode="External" /><Relationship Id="rId197" Type="http://schemas.openxmlformats.org/officeDocument/2006/relationships/hyperlink" Target="http://pbs.twimg.com/profile_images/1029921365288148992/Xj1JhdFa_normal.jpg" TargetMode="External" /><Relationship Id="rId198" Type="http://schemas.openxmlformats.org/officeDocument/2006/relationships/hyperlink" Target="http://pbs.twimg.com/profile_images/981624686424584198/OxrTnZwS_normal.jpg" TargetMode="External" /><Relationship Id="rId199" Type="http://schemas.openxmlformats.org/officeDocument/2006/relationships/hyperlink" Target="http://pbs.twimg.com/profile_images/793590491027607552/gbLy0yvY_normal.jpg" TargetMode="External" /><Relationship Id="rId200" Type="http://schemas.openxmlformats.org/officeDocument/2006/relationships/hyperlink" Target="http://pbs.twimg.com/profile_images/1092457362961637381/8zD_qlxA_normal.jpg" TargetMode="External" /><Relationship Id="rId201" Type="http://schemas.openxmlformats.org/officeDocument/2006/relationships/hyperlink" Target="http://pbs.twimg.com/profile_images/1117705233826762752/0LylZzd3_normal.png" TargetMode="External" /><Relationship Id="rId202" Type="http://schemas.openxmlformats.org/officeDocument/2006/relationships/hyperlink" Target="http://pbs.twimg.com/profile_images/471770118196711425/ijq_4k09_normal.jpeg" TargetMode="External" /><Relationship Id="rId203" Type="http://schemas.openxmlformats.org/officeDocument/2006/relationships/hyperlink" Target="http://pbs.twimg.com/profile_images/773999250661216256/-9IAccTm_normal.jpg" TargetMode="External" /><Relationship Id="rId204" Type="http://schemas.openxmlformats.org/officeDocument/2006/relationships/hyperlink" Target="http://pbs.twimg.com/profile_images/773999250661216256/-9IAccTm_normal.jpg" TargetMode="External" /><Relationship Id="rId205" Type="http://schemas.openxmlformats.org/officeDocument/2006/relationships/hyperlink" Target="https://pbs.twimg.com/media/D4Is-g_XoAAvKj2.jpg" TargetMode="External" /><Relationship Id="rId206" Type="http://schemas.openxmlformats.org/officeDocument/2006/relationships/hyperlink" Target="https://pbs.twimg.com/media/D4S-fQGWwAcPPnC.jpg" TargetMode="External" /><Relationship Id="rId207" Type="http://schemas.openxmlformats.org/officeDocument/2006/relationships/hyperlink" Target="https://pbs.twimg.com/media/D4Is_JvWwAEZKNU.jpg" TargetMode="External" /><Relationship Id="rId208" Type="http://schemas.openxmlformats.org/officeDocument/2006/relationships/hyperlink" Target="https://pbs.twimg.com/media/D4S-fqIW0AE3wg4.jpg" TargetMode="External" /><Relationship Id="rId209" Type="http://schemas.openxmlformats.org/officeDocument/2006/relationships/hyperlink" Target="https://pbs.twimg.com/media/D4ItDFZW0AAt50r.jpg" TargetMode="External" /><Relationship Id="rId210" Type="http://schemas.openxmlformats.org/officeDocument/2006/relationships/hyperlink" Target="https://pbs.twimg.com/media/D4S-hNRWAAA6obg.jpg" TargetMode="External" /><Relationship Id="rId211" Type="http://schemas.openxmlformats.org/officeDocument/2006/relationships/hyperlink" Target="http://pbs.twimg.com/profile_images/603647016409899008/OPECCN1t_normal.png" TargetMode="External" /><Relationship Id="rId212" Type="http://schemas.openxmlformats.org/officeDocument/2006/relationships/hyperlink" Target="https://pbs.twimg.com/media/D4TKZweWkAQlaFu.jpg" TargetMode="External" /><Relationship Id="rId213" Type="http://schemas.openxmlformats.org/officeDocument/2006/relationships/hyperlink" Target="https://pbs.twimg.com/media/D4TvxH8WkAEMrry.jpg" TargetMode="External" /><Relationship Id="rId214" Type="http://schemas.openxmlformats.org/officeDocument/2006/relationships/hyperlink" Target="http://pbs.twimg.com/profile_images/822251270111166464/gJwjBFSB_normal.jpg" TargetMode="External" /><Relationship Id="rId215" Type="http://schemas.openxmlformats.org/officeDocument/2006/relationships/hyperlink" Target="http://pbs.twimg.com/profile_images/1111630076368613376/JxAsnJ8I_normal.jpg" TargetMode="External" /><Relationship Id="rId216" Type="http://schemas.openxmlformats.org/officeDocument/2006/relationships/hyperlink" Target="http://pbs.twimg.com/profile_images/700135427383099394/RH39K-Mv_normal.jpg" TargetMode="External" /><Relationship Id="rId217" Type="http://schemas.openxmlformats.org/officeDocument/2006/relationships/hyperlink" Target="http://pbs.twimg.com/profile_images/738300388802187264/iEokSq_7_normal.jpg" TargetMode="External" /><Relationship Id="rId218" Type="http://schemas.openxmlformats.org/officeDocument/2006/relationships/hyperlink" Target="http://pbs.twimg.com/profile_images/738300388802187264/iEokSq_7_normal.jpg" TargetMode="External" /><Relationship Id="rId219" Type="http://schemas.openxmlformats.org/officeDocument/2006/relationships/hyperlink" Target="http://pbs.twimg.com/profile_images/738300388802187264/iEokSq_7_normal.jpg" TargetMode="External" /><Relationship Id="rId220" Type="http://schemas.openxmlformats.org/officeDocument/2006/relationships/hyperlink" Target="http://pbs.twimg.com/profile_images/738300388802187264/iEokSq_7_normal.jpg" TargetMode="External" /><Relationship Id="rId221" Type="http://schemas.openxmlformats.org/officeDocument/2006/relationships/hyperlink" Target="http://pbs.twimg.com/profile_images/738300388802187264/iEokSq_7_normal.jpg" TargetMode="External" /><Relationship Id="rId222" Type="http://schemas.openxmlformats.org/officeDocument/2006/relationships/hyperlink" Target="http://pbs.twimg.com/profile_images/738300388802187264/iEokSq_7_normal.jpg" TargetMode="External" /><Relationship Id="rId223" Type="http://schemas.openxmlformats.org/officeDocument/2006/relationships/hyperlink" Target="http://pbs.twimg.com/profile_images/738300388802187264/iEokSq_7_normal.jpg" TargetMode="External" /><Relationship Id="rId224" Type="http://schemas.openxmlformats.org/officeDocument/2006/relationships/hyperlink" Target="http://pbs.twimg.com/profile_images/738300388802187264/iEokSq_7_normal.jpg" TargetMode="External" /><Relationship Id="rId225" Type="http://schemas.openxmlformats.org/officeDocument/2006/relationships/hyperlink" Target="http://pbs.twimg.com/profile_images/738300388802187264/iEokSq_7_normal.jpg" TargetMode="External" /><Relationship Id="rId226" Type="http://schemas.openxmlformats.org/officeDocument/2006/relationships/hyperlink" Target="http://pbs.twimg.com/profile_images/738300388802187264/iEokSq_7_normal.jpg" TargetMode="External" /><Relationship Id="rId227" Type="http://schemas.openxmlformats.org/officeDocument/2006/relationships/hyperlink" Target="http://pbs.twimg.com/profile_images/738300388802187264/iEokSq_7_normal.jpg" TargetMode="External" /><Relationship Id="rId228" Type="http://schemas.openxmlformats.org/officeDocument/2006/relationships/hyperlink" Target="http://pbs.twimg.com/profile_images/738300388802187264/iEokSq_7_normal.jpg" TargetMode="External" /><Relationship Id="rId229" Type="http://schemas.openxmlformats.org/officeDocument/2006/relationships/hyperlink" Target="http://pbs.twimg.com/profile_images/738300388802187264/iEokSq_7_normal.jpg" TargetMode="External" /><Relationship Id="rId230" Type="http://schemas.openxmlformats.org/officeDocument/2006/relationships/hyperlink" Target="http://pbs.twimg.com/profile_images/738300388802187264/iEokSq_7_normal.jpg" TargetMode="External" /><Relationship Id="rId231" Type="http://schemas.openxmlformats.org/officeDocument/2006/relationships/hyperlink" Target="http://pbs.twimg.com/profile_images/738300388802187264/iEokSq_7_normal.jpg" TargetMode="External" /><Relationship Id="rId232" Type="http://schemas.openxmlformats.org/officeDocument/2006/relationships/hyperlink" Target="http://pbs.twimg.com/profile_images/738300388802187264/iEokSq_7_normal.jpg" TargetMode="External" /><Relationship Id="rId233" Type="http://schemas.openxmlformats.org/officeDocument/2006/relationships/hyperlink" Target="http://pbs.twimg.com/profile_images/1097528935875788800/VIGJu1pY_normal.jpg" TargetMode="External" /><Relationship Id="rId234" Type="http://schemas.openxmlformats.org/officeDocument/2006/relationships/hyperlink" Target="http://pbs.twimg.com/profile_images/1097528935875788800/VIGJu1pY_normal.jpg" TargetMode="External" /><Relationship Id="rId235" Type="http://schemas.openxmlformats.org/officeDocument/2006/relationships/hyperlink" Target="http://pbs.twimg.com/profile_images/1097528935875788800/VIGJu1pY_normal.jpg" TargetMode="External" /><Relationship Id="rId236" Type="http://schemas.openxmlformats.org/officeDocument/2006/relationships/hyperlink" Target="http://pbs.twimg.com/profile_images/1097528935875788800/VIGJu1pY_normal.jpg" TargetMode="External" /><Relationship Id="rId237" Type="http://schemas.openxmlformats.org/officeDocument/2006/relationships/hyperlink" Target="http://pbs.twimg.com/profile_images/1097528935875788800/VIGJu1pY_normal.jpg" TargetMode="External" /><Relationship Id="rId238" Type="http://schemas.openxmlformats.org/officeDocument/2006/relationships/hyperlink" Target="http://pbs.twimg.com/profile_images/1097528935875788800/VIGJu1pY_normal.jpg" TargetMode="External" /><Relationship Id="rId239" Type="http://schemas.openxmlformats.org/officeDocument/2006/relationships/hyperlink" Target="http://pbs.twimg.com/profile_images/1097528935875788800/VIGJu1pY_normal.jpg" TargetMode="External" /><Relationship Id="rId240" Type="http://schemas.openxmlformats.org/officeDocument/2006/relationships/hyperlink" Target="http://pbs.twimg.com/profile_images/1097528935875788800/VIGJu1pY_normal.jpg" TargetMode="External" /><Relationship Id="rId241" Type="http://schemas.openxmlformats.org/officeDocument/2006/relationships/hyperlink" Target="http://pbs.twimg.com/profile_images/1097528935875788800/VIGJu1pY_normal.jpg" TargetMode="External" /><Relationship Id="rId242" Type="http://schemas.openxmlformats.org/officeDocument/2006/relationships/hyperlink" Target="http://pbs.twimg.com/profile_images/1097528935875788800/VIGJu1pY_normal.jpg" TargetMode="External" /><Relationship Id="rId243" Type="http://schemas.openxmlformats.org/officeDocument/2006/relationships/hyperlink" Target="http://pbs.twimg.com/profile_images/1097528935875788800/VIGJu1pY_normal.jpg" TargetMode="External" /><Relationship Id="rId244" Type="http://schemas.openxmlformats.org/officeDocument/2006/relationships/hyperlink" Target="http://pbs.twimg.com/profile_images/1097528935875788800/VIGJu1pY_normal.jpg" TargetMode="External" /><Relationship Id="rId245" Type="http://schemas.openxmlformats.org/officeDocument/2006/relationships/hyperlink" Target="http://pbs.twimg.com/profile_images/1097528935875788800/VIGJu1pY_normal.jpg" TargetMode="External" /><Relationship Id="rId246" Type="http://schemas.openxmlformats.org/officeDocument/2006/relationships/hyperlink" Target="http://pbs.twimg.com/profile_images/1097528935875788800/VIGJu1pY_normal.jpg" TargetMode="External" /><Relationship Id="rId247" Type="http://schemas.openxmlformats.org/officeDocument/2006/relationships/hyperlink" Target="http://pbs.twimg.com/profile_images/1039453119988555776/Nvj4crF8_normal.jpg" TargetMode="External" /><Relationship Id="rId248" Type="http://schemas.openxmlformats.org/officeDocument/2006/relationships/hyperlink" Target="http://pbs.twimg.com/profile_images/1039453119988555776/Nvj4crF8_normal.jpg" TargetMode="External" /><Relationship Id="rId249" Type="http://schemas.openxmlformats.org/officeDocument/2006/relationships/hyperlink" Target="http://pbs.twimg.com/profile_images/1039453119988555776/Nvj4crF8_normal.jpg" TargetMode="External" /><Relationship Id="rId250" Type="http://schemas.openxmlformats.org/officeDocument/2006/relationships/hyperlink" Target="http://pbs.twimg.com/profile_images/1039453119988555776/Nvj4crF8_normal.jpg" TargetMode="External" /><Relationship Id="rId251" Type="http://schemas.openxmlformats.org/officeDocument/2006/relationships/hyperlink" Target="http://pbs.twimg.com/profile_images/1039453119988555776/Nvj4crF8_normal.jpg" TargetMode="External" /><Relationship Id="rId252" Type="http://schemas.openxmlformats.org/officeDocument/2006/relationships/hyperlink" Target="http://pbs.twimg.com/profile_images/1039453119988555776/Nvj4crF8_normal.jpg" TargetMode="External" /><Relationship Id="rId253" Type="http://schemas.openxmlformats.org/officeDocument/2006/relationships/hyperlink" Target="http://pbs.twimg.com/profile_images/1930875183/profile_pics_normal.jpeg" TargetMode="External" /><Relationship Id="rId254" Type="http://schemas.openxmlformats.org/officeDocument/2006/relationships/hyperlink" Target="http://pbs.twimg.com/profile_images/3518258462/9b2d42fee8744284ceb21ff5632624b0_normal.jpeg" TargetMode="External" /><Relationship Id="rId255" Type="http://schemas.openxmlformats.org/officeDocument/2006/relationships/hyperlink" Target="http://pbs.twimg.com/profile_images/1013854687869665280/-jNnaYaQ_normal.jpg" TargetMode="External" /><Relationship Id="rId256" Type="http://schemas.openxmlformats.org/officeDocument/2006/relationships/hyperlink" Target="http://pbs.twimg.com/profile_images/1105524212968681475/VRT_ip9f_normal.jpg" TargetMode="External" /><Relationship Id="rId257" Type="http://schemas.openxmlformats.org/officeDocument/2006/relationships/hyperlink" Target="http://pbs.twimg.com/profile_images/1105524212968681475/VRT_ip9f_normal.jpg" TargetMode="External" /><Relationship Id="rId258" Type="http://schemas.openxmlformats.org/officeDocument/2006/relationships/hyperlink" Target="http://pbs.twimg.com/profile_images/1105524212968681475/VRT_ip9f_normal.jpg" TargetMode="External" /><Relationship Id="rId259" Type="http://schemas.openxmlformats.org/officeDocument/2006/relationships/hyperlink" Target="http://pbs.twimg.com/profile_images/1105524212968681475/VRT_ip9f_normal.jpg" TargetMode="External" /><Relationship Id="rId260" Type="http://schemas.openxmlformats.org/officeDocument/2006/relationships/hyperlink" Target="http://pbs.twimg.com/profile_images/1105524212968681475/VRT_ip9f_normal.jpg" TargetMode="External" /><Relationship Id="rId261" Type="http://schemas.openxmlformats.org/officeDocument/2006/relationships/hyperlink" Target="http://pbs.twimg.com/profile_images/1105524212968681475/VRT_ip9f_normal.jpg" TargetMode="External" /><Relationship Id="rId262" Type="http://schemas.openxmlformats.org/officeDocument/2006/relationships/hyperlink" Target="http://pbs.twimg.com/profile_images/1082372866471948288/g6Atkw_U_normal.jpg" TargetMode="External" /><Relationship Id="rId263" Type="http://schemas.openxmlformats.org/officeDocument/2006/relationships/hyperlink" Target="http://pbs.twimg.com/profile_images/966053594402234368/r6hA3ohM_normal.jpg" TargetMode="External" /><Relationship Id="rId264" Type="http://schemas.openxmlformats.org/officeDocument/2006/relationships/hyperlink" Target="http://pbs.twimg.com/profile_images/906163903356395520/qugfyZKp_normal.jpg" TargetMode="External" /><Relationship Id="rId265" Type="http://schemas.openxmlformats.org/officeDocument/2006/relationships/hyperlink" Target="https://pbs.twimg.com/media/D4Y-qEAWkAY7cuQ.jpg" TargetMode="External" /><Relationship Id="rId266" Type="http://schemas.openxmlformats.org/officeDocument/2006/relationships/hyperlink" Target="http://pbs.twimg.com/profile_images/1074950050722136064/jJ2p9czS_normal.jpg" TargetMode="External" /><Relationship Id="rId267" Type="http://schemas.openxmlformats.org/officeDocument/2006/relationships/hyperlink" Target="http://pbs.twimg.com/profile_images/1003888294373888001/44UE2oiO_normal.jpg" TargetMode="External" /><Relationship Id="rId268" Type="http://schemas.openxmlformats.org/officeDocument/2006/relationships/hyperlink" Target="http://pbs.twimg.com/profile_images/1034251982956060672/eDXvp2pU_normal.jpg" TargetMode="External" /><Relationship Id="rId269" Type="http://schemas.openxmlformats.org/officeDocument/2006/relationships/hyperlink" Target="http://pbs.twimg.com/profile_images/826285164363923457/0faJQx-A_normal.jpg" TargetMode="External" /><Relationship Id="rId270" Type="http://schemas.openxmlformats.org/officeDocument/2006/relationships/hyperlink" Target="http://pbs.twimg.com/profile_images/1105206166622224385/AEEjOAKf_normal.jpg" TargetMode="External" /><Relationship Id="rId271" Type="http://schemas.openxmlformats.org/officeDocument/2006/relationships/hyperlink" Target="http://pbs.twimg.com/profile_images/1105206166622224385/AEEjOAKf_normal.jpg" TargetMode="External" /><Relationship Id="rId272" Type="http://schemas.openxmlformats.org/officeDocument/2006/relationships/hyperlink" Target="http://pbs.twimg.com/profile_images/782129968058728448/KFKcoI4X_normal.jpg" TargetMode="External" /><Relationship Id="rId273" Type="http://schemas.openxmlformats.org/officeDocument/2006/relationships/hyperlink" Target="http://pbs.twimg.com/profile_images/782129968058728448/KFKcoI4X_normal.jpg" TargetMode="External" /><Relationship Id="rId274" Type="http://schemas.openxmlformats.org/officeDocument/2006/relationships/hyperlink" Target="http://pbs.twimg.com/profile_images/782129968058728448/KFKcoI4X_normal.jpg" TargetMode="External" /><Relationship Id="rId275" Type="http://schemas.openxmlformats.org/officeDocument/2006/relationships/hyperlink" Target="http://pbs.twimg.com/profile_images/1028240873862168577/bjG6Mip4_normal.jpg" TargetMode="External" /><Relationship Id="rId276" Type="http://schemas.openxmlformats.org/officeDocument/2006/relationships/hyperlink" Target="http://pbs.twimg.com/profile_images/1028240873862168577/bjG6Mip4_normal.jpg" TargetMode="External" /><Relationship Id="rId277" Type="http://schemas.openxmlformats.org/officeDocument/2006/relationships/hyperlink" Target="http://pbs.twimg.com/profile_images/1028240873862168577/bjG6Mip4_normal.jpg" TargetMode="External" /><Relationship Id="rId278" Type="http://schemas.openxmlformats.org/officeDocument/2006/relationships/hyperlink" Target="http://pbs.twimg.com/profile_images/899990650816520193/wKr9Y-Tc_normal.jpg" TargetMode="External" /><Relationship Id="rId279" Type="http://schemas.openxmlformats.org/officeDocument/2006/relationships/hyperlink" Target="http://pbs.twimg.com/profile_images/735160892002840576/N7bSf-AQ_normal.jpg" TargetMode="External" /><Relationship Id="rId280" Type="http://schemas.openxmlformats.org/officeDocument/2006/relationships/hyperlink" Target="http://pbs.twimg.com/profile_images/378800000245809096/f32d6b3caad847321cfdc65ca5d334e8_normal.jpeg" TargetMode="External" /><Relationship Id="rId281" Type="http://schemas.openxmlformats.org/officeDocument/2006/relationships/hyperlink" Target="http://pbs.twimg.com/profile_images/889699284/CHaglerSmall_normal.jpg" TargetMode="External" /><Relationship Id="rId282" Type="http://schemas.openxmlformats.org/officeDocument/2006/relationships/hyperlink" Target="http://pbs.twimg.com/profile_images/889699284/CHaglerSmall_normal.jpg" TargetMode="External" /><Relationship Id="rId283" Type="http://schemas.openxmlformats.org/officeDocument/2006/relationships/hyperlink" Target="http://pbs.twimg.com/profile_images/1117895509392461826/CytWmxr0_normal.jpg" TargetMode="External" /><Relationship Id="rId284" Type="http://schemas.openxmlformats.org/officeDocument/2006/relationships/hyperlink" Target="http://pbs.twimg.com/profile_images/1117895509392461826/CytWmxr0_normal.jpg" TargetMode="External" /><Relationship Id="rId285" Type="http://schemas.openxmlformats.org/officeDocument/2006/relationships/hyperlink" Target="http://pbs.twimg.com/profile_images/1117895509392461826/CytWmxr0_normal.jpg" TargetMode="External" /><Relationship Id="rId286" Type="http://schemas.openxmlformats.org/officeDocument/2006/relationships/hyperlink" Target="http://pbs.twimg.com/profile_images/684090088192655360/VK9E1cIU_normal.jpg" TargetMode="External" /><Relationship Id="rId287" Type="http://schemas.openxmlformats.org/officeDocument/2006/relationships/hyperlink" Target="http://pbs.twimg.com/profile_images/684090088192655360/VK9E1cIU_normal.jpg" TargetMode="External" /><Relationship Id="rId288" Type="http://schemas.openxmlformats.org/officeDocument/2006/relationships/hyperlink" Target="http://pbs.twimg.com/profile_images/1094842452819755008/t_xfLHI__normal.jpg" TargetMode="External" /><Relationship Id="rId289" Type="http://schemas.openxmlformats.org/officeDocument/2006/relationships/hyperlink" Target="http://pbs.twimg.com/profile_images/1094842452819755008/t_xfLHI__normal.jpg" TargetMode="External" /><Relationship Id="rId290" Type="http://schemas.openxmlformats.org/officeDocument/2006/relationships/hyperlink" Target="http://pbs.twimg.com/profile_images/1118848125181915136/EjvOfosH_normal.jpg" TargetMode="External" /><Relationship Id="rId291" Type="http://schemas.openxmlformats.org/officeDocument/2006/relationships/hyperlink" Target="http://pbs.twimg.com/profile_images/753355665872134146/6cVaYnUu_normal.jpg" TargetMode="External" /><Relationship Id="rId292" Type="http://schemas.openxmlformats.org/officeDocument/2006/relationships/hyperlink" Target="http://pbs.twimg.com/profile_images/1095666897696153600/zmD6YxLa_normal.jpg" TargetMode="External" /><Relationship Id="rId293" Type="http://schemas.openxmlformats.org/officeDocument/2006/relationships/hyperlink" Target="http://pbs.twimg.com/profile_images/1095666897696153600/zmD6YxLa_normal.jpg" TargetMode="External" /><Relationship Id="rId294" Type="http://schemas.openxmlformats.org/officeDocument/2006/relationships/hyperlink" Target="http://pbs.twimg.com/profile_images/1021079375138230273/6aokO1gX_normal.jpg" TargetMode="External" /><Relationship Id="rId295" Type="http://schemas.openxmlformats.org/officeDocument/2006/relationships/hyperlink" Target="http://pbs.twimg.com/profile_images/1105270654641864704/9ComFqLA_normal.jpg" TargetMode="External" /><Relationship Id="rId296" Type="http://schemas.openxmlformats.org/officeDocument/2006/relationships/hyperlink" Target="http://pbs.twimg.com/profile_images/1021079375138230273/6aokO1gX_normal.jpg" TargetMode="External" /><Relationship Id="rId297" Type="http://schemas.openxmlformats.org/officeDocument/2006/relationships/hyperlink" Target="http://pbs.twimg.com/profile_images/1105270654641864704/9ComFqLA_normal.jpg" TargetMode="External" /><Relationship Id="rId298" Type="http://schemas.openxmlformats.org/officeDocument/2006/relationships/hyperlink" Target="http://pbs.twimg.com/profile_images/1105270654641864704/9ComFqLA_normal.jpg" TargetMode="External" /><Relationship Id="rId299" Type="http://schemas.openxmlformats.org/officeDocument/2006/relationships/hyperlink" Target="http://pbs.twimg.com/profile_images/936205961802346502/EHzx6w6z_normal.jpg" TargetMode="External" /><Relationship Id="rId300" Type="http://schemas.openxmlformats.org/officeDocument/2006/relationships/hyperlink" Target="http://pbs.twimg.com/profile_images/3641632255/1d4569fb637fbea9e0fcc2ae976e6352_normal.jpeg" TargetMode="External" /><Relationship Id="rId301" Type="http://schemas.openxmlformats.org/officeDocument/2006/relationships/hyperlink" Target="http://pbs.twimg.com/profile_images/1097528935875788800/VIGJu1pY_normal.jpg" TargetMode="External" /><Relationship Id="rId302" Type="http://schemas.openxmlformats.org/officeDocument/2006/relationships/hyperlink" Target="http://pbs.twimg.com/profile_images/1097528935875788800/VIGJu1pY_normal.jpg" TargetMode="External" /><Relationship Id="rId303" Type="http://schemas.openxmlformats.org/officeDocument/2006/relationships/hyperlink" Target="http://pbs.twimg.com/profile_images/1097528935875788800/VIGJu1pY_normal.jpg" TargetMode="External" /><Relationship Id="rId304" Type="http://schemas.openxmlformats.org/officeDocument/2006/relationships/hyperlink" Target="http://pbs.twimg.com/profile_images/1097528935875788800/VIGJu1pY_normal.jpg" TargetMode="External" /><Relationship Id="rId305" Type="http://schemas.openxmlformats.org/officeDocument/2006/relationships/hyperlink" Target="https://pbs.twimg.com/media/D4Wyd4BXsAA7BOT.jpg" TargetMode="External" /><Relationship Id="rId306" Type="http://schemas.openxmlformats.org/officeDocument/2006/relationships/hyperlink" Target="https://pbs.twimg.com/media/D4Wyd4BXsAA7BOT.jpg" TargetMode="External" /><Relationship Id="rId307" Type="http://schemas.openxmlformats.org/officeDocument/2006/relationships/hyperlink" Target="https://pbs.twimg.com/media/D4Wyd4BXsAA7BOT.jpg" TargetMode="External" /><Relationship Id="rId308" Type="http://schemas.openxmlformats.org/officeDocument/2006/relationships/hyperlink" Target="https://pbs.twimg.com/media/D4Wyd4BXsAA7BOT.jpg" TargetMode="External" /><Relationship Id="rId309" Type="http://schemas.openxmlformats.org/officeDocument/2006/relationships/hyperlink" Target="https://pbs.twimg.com/media/D4Wyd4BXsAA7BOT.jpg" TargetMode="External" /><Relationship Id="rId310" Type="http://schemas.openxmlformats.org/officeDocument/2006/relationships/hyperlink" Target="http://pbs.twimg.com/profile_images/907185379375292416/HeKKeti4_normal.jpg" TargetMode="External" /><Relationship Id="rId311" Type="http://schemas.openxmlformats.org/officeDocument/2006/relationships/hyperlink" Target="http://pbs.twimg.com/profile_images/907185379375292416/HeKKeti4_normal.jpg" TargetMode="External" /><Relationship Id="rId312" Type="http://schemas.openxmlformats.org/officeDocument/2006/relationships/hyperlink" Target="http://pbs.twimg.com/profile_images/907185379375292416/HeKKeti4_normal.jpg" TargetMode="External" /><Relationship Id="rId313" Type="http://schemas.openxmlformats.org/officeDocument/2006/relationships/hyperlink" Target="http://pbs.twimg.com/profile_images/907185379375292416/HeKKeti4_normal.jpg" TargetMode="External" /><Relationship Id="rId314" Type="http://schemas.openxmlformats.org/officeDocument/2006/relationships/hyperlink" Target="http://pbs.twimg.com/profile_images/907185379375292416/HeKKeti4_normal.jpg" TargetMode="External" /><Relationship Id="rId315" Type="http://schemas.openxmlformats.org/officeDocument/2006/relationships/hyperlink" Target="http://pbs.twimg.com/profile_images/907185379375292416/HeKKeti4_normal.jpg" TargetMode="External" /><Relationship Id="rId316" Type="http://schemas.openxmlformats.org/officeDocument/2006/relationships/hyperlink" Target="http://pbs.twimg.com/profile_images/795709476338733057/dq1oq0QO_normal.jpg" TargetMode="External" /><Relationship Id="rId317" Type="http://schemas.openxmlformats.org/officeDocument/2006/relationships/hyperlink" Target="https://pbs.twimg.com/media/D4hkBF2UIAE07Ef.jpg" TargetMode="External" /><Relationship Id="rId318" Type="http://schemas.openxmlformats.org/officeDocument/2006/relationships/hyperlink" Target="https://pbs.twimg.com/media/D4hkBF2UIAE07Ef.jpg" TargetMode="External" /><Relationship Id="rId319" Type="http://schemas.openxmlformats.org/officeDocument/2006/relationships/hyperlink" Target="http://pbs.twimg.com/profile_images/922354013508575232/t8dXvGGF_normal.jpg" TargetMode="External" /><Relationship Id="rId320" Type="http://schemas.openxmlformats.org/officeDocument/2006/relationships/hyperlink" Target="http://pbs.twimg.com/profile_images/611402226750230528/a3GDBgft_normal.jpg" TargetMode="External" /><Relationship Id="rId321" Type="http://schemas.openxmlformats.org/officeDocument/2006/relationships/hyperlink" Target="http://pbs.twimg.com/profile_images/642588202935517184/dN4QABzO_normal.jpg" TargetMode="External" /><Relationship Id="rId322" Type="http://schemas.openxmlformats.org/officeDocument/2006/relationships/hyperlink" Target="http://pbs.twimg.com/profile_images/922354013508575232/t8dXvGGF_normal.jpg" TargetMode="External" /><Relationship Id="rId323" Type="http://schemas.openxmlformats.org/officeDocument/2006/relationships/hyperlink" Target="http://pbs.twimg.com/profile_images/611402226750230528/a3GDBgft_normal.jpg" TargetMode="External" /><Relationship Id="rId324" Type="http://schemas.openxmlformats.org/officeDocument/2006/relationships/hyperlink" Target="http://pbs.twimg.com/profile_images/642588202935517184/dN4QABzO_normal.jpg" TargetMode="External" /><Relationship Id="rId325" Type="http://schemas.openxmlformats.org/officeDocument/2006/relationships/hyperlink" Target="http://pbs.twimg.com/profile_images/642588202935517184/dN4QABzO_normal.jpg" TargetMode="External" /><Relationship Id="rId326" Type="http://schemas.openxmlformats.org/officeDocument/2006/relationships/hyperlink" Target="http://pbs.twimg.com/profile_images/1100043713529765888/UfFJc8Dd_normal.png" TargetMode="External" /><Relationship Id="rId327" Type="http://schemas.openxmlformats.org/officeDocument/2006/relationships/hyperlink" Target="https://pbs.twimg.com/media/D4hoASoX4AAV1CF.jpg" TargetMode="External" /><Relationship Id="rId328" Type="http://schemas.openxmlformats.org/officeDocument/2006/relationships/hyperlink" Target="http://pbs.twimg.com/profile_images/1014183686139404289/Vfgn5KKZ_normal.jpg" TargetMode="External" /><Relationship Id="rId329" Type="http://schemas.openxmlformats.org/officeDocument/2006/relationships/hyperlink" Target="https://pbs.twimg.com/media/D4h4Mk6UUAAp7Sk.jpg" TargetMode="External" /><Relationship Id="rId330" Type="http://schemas.openxmlformats.org/officeDocument/2006/relationships/hyperlink" Target="http://pbs.twimg.com/profile_images/753550126703120384/DpjBhEoj_normal.jpg" TargetMode="External" /><Relationship Id="rId331" Type="http://schemas.openxmlformats.org/officeDocument/2006/relationships/hyperlink" Target="http://pbs.twimg.com/profile_images/851646534508662784/RQCWx_Qw_normal.jpg" TargetMode="External" /><Relationship Id="rId332" Type="http://schemas.openxmlformats.org/officeDocument/2006/relationships/hyperlink" Target="https://pbs.twimg.com/media/D4i4e_XX4AAP6mj.jpg" TargetMode="External" /><Relationship Id="rId333" Type="http://schemas.openxmlformats.org/officeDocument/2006/relationships/hyperlink" Target="http://pbs.twimg.com/profile_images/1008788627332182016/EDgOPUbF_normal.jpg" TargetMode="External" /><Relationship Id="rId334" Type="http://schemas.openxmlformats.org/officeDocument/2006/relationships/hyperlink" Target="http://pbs.twimg.com/profile_images/953033628862304257/w0YY_L4Z_normal.jpg" TargetMode="External" /><Relationship Id="rId335" Type="http://schemas.openxmlformats.org/officeDocument/2006/relationships/hyperlink" Target="http://pbs.twimg.com/profile_images/1316533183/25-person_Suite_Front_normal.jpg" TargetMode="External" /><Relationship Id="rId336" Type="http://schemas.openxmlformats.org/officeDocument/2006/relationships/hyperlink" Target="http://pbs.twimg.com/profile_images/1075402033065353216/UbyLPqon_normal.jpg" TargetMode="External" /><Relationship Id="rId337" Type="http://schemas.openxmlformats.org/officeDocument/2006/relationships/hyperlink" Target="http://pbs.twimg.com/profile_images/1075402033065353216/UbyLPqon_normal.jpg" TargetMode="External" /><Relationship Id="rId338" Type="http://schemas.openxmlformats.org/officeDocument/2006/relationships/hyperlink" Target="http://pbs.twimg.com/profile_images/1075402033065353216/UbyLPqon_normal.jpg" TargetMode="External" /><Relationship Id="rId339" Type="http://schemas.openxmlformats.org/officeDocument/2006/relationships/hyperlink" Target="https://pbs.twimg.com/media/D4myeHMXoAcACNA.jpg" TargetMode="External" /><Relationship Id="rId340" Type="http://schemas.openxmlformats.org/officeDocument/2006/relationships/hyperlink" Target="http://pbs.twimg.com/profile_images/3533400496/f14169546f5922ab0d54215b95ec1a0d_normal.jpeg" TargetMode="External" /><Relationship Id="rId341" Type="http://schemas.openxmlformats.org/officeDocument/2006/relationships/hyperlink" Target="http://pbs.twimg.com/profile_images/3533400496/f14169546f5922ab0d54215b95ec1a0d_normal.jpeg" TargetMode="External" /><Relationship Id="rId342" Type="http://schemas.openxmlformats.org/officeDocument/2006/relationships/hyperlink" Target="http://pbs.twimg.com/profile_images/3533400496/f14169546f5922ab0d54215b95ec1a0d_normal.jpeg" TargetMode="External" /><Relationship Id="rId343" Type="http://schemas.openxmlformats.org/officeDocument/2006/relationships/hyperlink" Target="http://pbs.twimg.com/profile_images/1001596962972618752/oqmiIQAp_normal.jpg" TargetMode="External" /><Relationship Id="rId344" Type="http://schemas.openxmlformats.org/officeDocument/2006/relationships/hyperlink" Target="http://pbs.twimg.com/profile_images/1001596962972618752/oqmiIQAp_normal.jpg" TargetMode="External" /><Relationship Id="rId345" Type="http://schemas.openxmlformats.org/officeDocument/2006/relationships/hyperlink" Target="http://pbs.twimg.com/profile_images/3533400496/f14169546f5922ab0d54215b95ec1a0d_normal.jpeg" TargetMode="External" /><Relationship Id="rId346" Type="http://schemas.openxmlformats.org/officeDocument/2006/relationships/hyperlink" Target="http://pbs.twimg.com/profile_images/1089262745529118720/lVJfkjEF_normal.jpg" TargetMode="External" /><Relationship Id="rId347" Type="http://schemas.openxmlformats.org/officeDocument/2006/relationships/hyperlink" Target="http://pbs.twimg.com/profile_images/1089262745529118720/lVJfkjEF_normal.jpg" TargetMode="External" /><Relationship Id="rId348" Type="http://schemas.openxmlformats.org/officeDocument/2006/relationships/hyperlink" Target="https://twitter.com/bitpanda/status/1116288603720699906" TargetMode="External" /><Relationship Id="rId349" Type="http://schemas.openxmlformats.org/officeDocument/2006/relationships/hyperlink" Target="https://twitter.com/bitpanda/status/1116288603720699906" TargetMode="External" /><Relationship Id="rId350" Type="http://schemas.openxmlformats.org/officeDocument/2006/relationships/hyperlink" Target="https://twitter.com/bitpanda/status/1115260022785806336" TargetMode="External" /><Relationship Id="rId351" Type="http://schemas.openxmlformats.org/officeDocument/2006/relationships/hyperlink" Target="https://twitter.com/bitpanda/status/1115260022785806336" TargetMode="External" /><Relationship Id="rId352" Type="http://schemas.openxmlformats.org/officeDocument/2006/relationships/hyperlink" Target="https://twitter.com/bitpanda/status/1113818707699146753" TargetMode="External" /><Relationship Id="rId353" Type="http://schemas.openxmlformats.org/officeDocument/2006/relationships/hyperlink" Target="https://twitter.com/bitpanda/status/1113818707699146753" TargetMode="External" /><Relationship Id="rId354" Type="http://schemas.openxmlformats.org/officeDocument/2006/relationships/hyperlink" Target="https://twitter.com/mauerkind61/status/1116436585099223042" TargetMode="External" /><Relationship Id="rId355" Type="http://schemas.openxmlformats.org/officeDocument/2006/relationships/hyperlink" Target="https://twitter.com/mauerkind61/status/1116437120535670785" TargetMode="External" /><Relationship Id="rId356" Type="http://schemas.openxmlformats.org/officeDocument/2006/relationships/hyperlink" Target="https://twitter.com/mauerkind61/status/1116437206858698754" TargetMode="External" /><Relationship Id="rId357" Type="http://schemas.openxmlformats.org/officeDocument/2006/relationships/hyperlink" Target="https://twitter.com/mauerkind61/status/1116436585099223042" TargetMode="External" /><Relationship Id="rId358" Type="http://schemas.openxmlformats.org/officeDocument/2006/relationships/hyperlink" Target="https://twitter.com/mauerkind61/status/1116437120535670785" TargetMode="External" /><Relationship Id="rId359" Type="http://schemas.openxmlformats.org/officeDocument/2006/relationships/hyperlink" Target="https://twitter.com/mauerkind61/status/1116437206858698754" TargetMode="External" /><Relationship Id="rId360" Type="http://schemas.openxmlformats.org/officeDocument/2006/relationships/hyperlink" Target="https://twitter.com/mauerkind61/status/1116436585099223042" TargetMode="External" /><Relationship Id="rId361" Type="http://schemas.openxmlformats.org/officeDocument/2006/relationships/hyperlink" Target="https://twitter.com/mauerkind61/status/1116437120535670785" TargetMode="External" /><Relationship Id="rId362" Type="http://schemas.openxmlformats.org/officeDocument/2006/relationships/hyperlink" Target="https://twitter.com/mauerkind61/status/1116437206858698754" TargetMode="External" /><Relationship Id="rId363" Type="http://schemas.openxmlformats.org/officeDocument/2006/relationships/hyperlink" Target="https://twitter.com/kross89/status/1116572702905475072" TargetMode="External" /><Relationship Id="rId364" Type="http://schemas.openxmlformats.org/officeDocument/2006/relationships/hyperlink" Target="https://twitter.com/kross89/status/1116572702905475072" TargetMode="External" /><Relationship Id="rId365" Type="http://schemas.openxmlformats.org/officeDocument/2006/relationships/hyperlink" Target="https://twitter.com/kross89/status/1116572702905475072" TargetMode="External" /><Relationship Id="rId366" Type="http://schemas.openxmlformats.org/officeDocument/2006/relationships/hyperlink" Target="https://twitter.com/kross89/status/1116572702905475072" TargetMode="External" /><Relationship Id="rId367" Type="http://schemas.openxmlformats.org/officeDocument/2006/relationships/hyperlink" Target="https://twitter.com/kross89/status/1116572702905475072" TargetMode="External" /><Relationship Id="rId368" Type="http://schemas.openxmlformats.org/officeDocument/2006/relationships/hyperlink" Target="https://twitter.com/ighodaro1/status/1116255507994566656" TargetMode="External" /><Relationship Id="rId369" Type="http://schemas.openxmlformats.org/officeDocument/2006/relationships/hyperlink" Target="https://twitter.com/patentnigeria/status/1116590449429364736" TargetMode="External" /><Relationship Id="rId370" Type="http://schemas.openxmlformats.org/officeDocument/2006/relationships/hyperlink" Target="https://twitter.com/weefin_/status/1116635010793078784" TargetMode="External" /><Relationship Id="rId371" Type="http://schemas.openxmlformats.org/officeDocument/2006/relationships/hyperlink" Target="https://twitter.com/frenkel_topping/status/1116676843367751681" TargetMode="External" /><Relationship Id="rId372" Type="http://schemas.openxmlformats.org/officeDocument/2006/relationships/hyperlink" Target="https://twitter.com/dpierrebravo/status/1116713736126042113" TargetMode="External" /><Relationship Id="rId373" Type="http://schemas.openxmlformats.org/officeDocument/2006/relationships/hyperlink" Target="https://twitter.com/stephkbarnes/status/1116715389415821313" TargetMode="External" /><Relationship Id="rId374" Type="http://schemas.openxmlformats.org/officeDocument/2006/relationships/hyperlink" Target="https://twitter.com/almasi_/status/1116721550823251969" TargetMode="External" /><Relationship Id="rId375" Type="http://schemas.openxmlformats.org/officeDocument/2006/relationships/hyperlink" Target="https://twitter.com/paynecmwealth/status/1112730306581331968" TargetMode="External" /><Relationship Id="rId376" Type="http://schemas.openxmlformats.org/officeDocument/2006/relationships/hyperlink" Target="https://twitter.com/thepoliticooks/status/1116722616029466624" TargetMode="External" /><Relationship Id="rId377" Type="http://schemas.openxmlformats.org/officeDocument/2006/relationships/hyperlink" Target="https://twitter.com/thepoliticooks/status/1116722616029466624" TargetMode="External" /><Relationship Id="rId378" Type="http://schemas.openxmlformats.org/officeDocument/2006/relationships/hyperlink" Target="https://twitter.com/cgwm_uk/status/1116740400016969728" TargetMode="External" /><Relationship Id="rId379" Type="http://schemas.openxmlformats.org/officeDocument/2006/relationships/hyperlink" Target="https://twitter.com/adriansysnet/status/1116741756597362688" TargetMode="External" /><Relationship Id="rId380" Type="http://schemas.openxmlformats.org/officeDocument/2006/relationships/hyperlink" Target="https://twitter.com/thebuffalonews/status/1116716380924018690" TargetMode="External" /><Relationship Id="rId381" Type="http://schemas.openxmlformats.org/officeDocument/2006/relationships/hyperlink" Target="https://twitter.com/thebuffalonews/status/1116821850510774274" TargetMode="External" /><Relationship Id="rId382" Type="http://schemas.openxmlformats.org/officeDocument/2006/relationships/hyperlink" Target="https://twitter.com/thebuffalonews/status/1116821850510774274" TargetMode="External" /><Relationship Id="rId383" Type="http://schemas.openxmlformats.org/officeDocument/2006/relationships/hyperlink" Target="https://twitter.com/thebuffalonews/status/1116821850510774274" TargetMode="External" /><Relationship Id="rId384" Type="http://schemas.openxmlformats.org/officeDocument/2006/relationships/hyperlink" Target="https://twitter.com/xoanna69xo/status/1116826033469177859" TargetMode="External" /><Relationship Id="rId385" Type="http://schemas.openxmlformats.org/officeDocument/2006/relationships/hyperlink" Target="https://twitter.com/xoanna69xo/status/1116826033469177859" TargetMode="External" /><Relationship Id="rId386" Type="http://schemas.openxmlformats.org/officeDocument/2006/relationships/hyperlink" Target="https://twitter.com/xoanna69xo/status/1116826033469177859" TargetMode="External" /><Relationship Id="rId387" Type="http://schemas.openxmlformats.org/officeDocument/2006/relationships/hyperlink" Target="https://twitter.com/mralarconphoto/status/1116837177235787776" TargetMode="External" /><Relationship Id="rId388" Type="http://schemas.openxmlformats.org/officeDocument/2006/relationships/hyperlink" Target="https://twitter.com/creativelive/status/1116836253003988993" TargetMode="External" /><Relationship Id="rId389" Type="http://schemas.openxmlformats.org/officeDocument/2006/relationships/hyperlink" Target="https://twitter.com/creativelive/status/1116836253003988993" TargetMode="External" /><Relationship Id="rId390" Type="http://schemas.openxmlformats.org/officeDocument/2006/relationships/hyperlink" Target="https://twitter.com/creativelive/status/1116836253003988993" TargetMode="External" /><Relationship Id="rId391" Type="http://schemas.openxmlformats.org/officeDocument/2006/relationships/hyperlink" Target="https://twitter.com/creativelive/status/1116836253003988993" TargetMode="External" /><Relationship Id="rId392" Type="http://schemas.openxmlformats.org/officeDocument/2006/relationships/hyperlink" Target="https://twitter.com/chelsea_fagan/status/1116844578332504064" TargetMode="External" /><Relationship Id="rId393" Type="http://schemas.openxmlformats.org/officeDocument/2006/relationships/hyperlink" Target="https://twitter.com/chelsea_fagan/status/1116844578332504064" TargetMode="External" /><Relationship Id="rId394" Type="http://schemas.openxmlformats.org/officeDocument/2006/relationships/hyperlink" Target="https://twitter.com/chelsea_fagan/status/1116844578332504064" TargetMode="External" /><Relationship Id="rId395" Type="http://schemas.openxmlformats.org/officeDocument/2006/relationships/hyperlink" Target="https://twitter.com/chelsea_fagan/status/1116844578332504064" TargetMode="External" /><Relationship Id="rId396" Type="http://schemas.openxmlformats.org/officeDocument/2006/relationships/hyperlink" Target="https://twitter.com/howtomoneyaus/status/1116855051702562816" TargetMode="External" /><Relationship Id="rId397" Type="http://schemas.openxmlformats.org/officeDocument/2006/relationships/hyperlink" Target="https://twitter.com/howtomoneyaus/status/1116855051702562816" TargetMode="External" /><Relationship Id="rId398" Type="http://schemas.openxmlformats.org/officeDocument/2006/relationships/hyperlink" Target="https://twitter.com/marekschweigert/status/1117038576871596034" TargetMode="External" /><Relationship Id="rId399" Type="http://schemas.openxmlformats.org/officeDocument/2006/relationships/hyperlink" Target="https://twitter.com/thorleywm/status/1117052924385988609" TargetMode="External" /><Relationship Id="rId400" Type="http://schemas.openxmlformats.org/officeDocument/2006/relationships/hyperlink" Target="https://twitter.com/gustobuffalo/status/1116819266358190081" TargetMode="External" /><Relationship Id="rId401" Type="http://schemas.openxmlformats.org/officeDocument/2006/relationships/hyperlink" Target="https://twitter.com/gustobuffalo/status/1116819266358190081" TargetMode="External" /><Relationship Id="rId402" Type="http://schemas.openxmlformats.org/officeDocument/2006/relationships/hyperlink" Target="https://twitter.com/chessabond/status/1116822751786958851" TargetMode="External" /><Relationship Id="rId403" Type="http://schemas.openxmlformats.org/officeDocument/2006/relationships/hyperlink" Target="https://twitter.com/jwestmoore/status/1117123384264003585" TargetMode="External" /><Relationship Id="rId404" Type="http://schemas.openxmlformats.org/officeDocument/2006/relationships/hyperlink" Target="https://twitter.com/chessabond/status/1116714701713498112" TargetMode="External" /><Relationship Id="rId405" Type="http://schemas.openxmlformats.org/officeDocument/2006/relationships/hyperlink" Target="https://twitter.com/chessabond/status/1116822751786958851" TargetMode="External" /><Relationship Id="rId406" Type="http://schemas.openxmlformats.org/officeDocument/2006/relationships/hyperlink" Target="https://twitter.com/jwestmoore/status/1117123384264003585" TargetMode="External" /><Relationship Id="rId407" Type="http://schemas.openxmlformats.org/officeDocument/2006/relationships/hyperlink" Target="https://twitter.com/jwestmoore/status/1117123384264003585" TargetMode="External" /><Relationship Id="rId408" Type="http://schemas.openxmlformats.org/officeDocument/2006/relationships/hyperlink" Target="https://twitter.com/joeoptions/status/1117131145924235264" TargetMode="External" /><Relationship Id="rId409" Type="http://schemas.openxmlformats.org/officeDocument/2006/relationships/hyperlink" Target="https://twitter.com/yahoofinance/status/1115677258948075520" TargetMode="External" /><Relationship Id="rId410" Type="http://schemas.openxmlformats.org/officeDocument/2006/relationships/hyperlink" Target="https://twitter.com/mxohammad_/status/1117159633116905478" TargetMode="External" /><Relationship Id="rId411" Type="http://schemas.openxmlformats.org/officeDocument/2006/relationships/hyperlink" Target="https://twitter.com/mxohammad_/status/1117159633116905478" TargetMode="External" /><Relationship Id="rId412" Type="http://schemas.openxmlformats.org/officeDocument/2006/relationships/hyperlink" Target="https://twitter.com/lmwyt/status/1112987878668361728" TargetMode="External" /><Relationship Id="rId413" Type="http://schemas.openxmlformats.org/officeDocument/2006/relationships/hyperlink" Target="https://twitter.com/lmwyt/status/1117322848459284480" TargetMode="External" /><Relationship Id="rId414" Type="http://schemas.openxmlformats.org/officeDocument/2006/relationships/hyperlink" Target="https://twitter.com/saeedajaffar/status/1117337192559464448" TargetMode="External" /><Relationship Id="rId415" Type="http://schemas.openxmlformats.org/officeDocument/2006/relationships/hyperlink" Target="https://twitter.com/multinagib/status/1117504695214514176" TargetMode="External" /><Relationship Id="rId416" Type="http://schemas.openxmlformats.org/officeDocument/2006/relationships/hyperlink" Target="https://twitter.com/ranjeetk1008/status/1117586684751822849" TargetMode="External" /><Relationship Id="rId417" Type="http://schemas.openxmlformats.org/officeDocument/2006/relationships/hyperlink" Target="https://twitter.com/ranjeetk1008/status/1117586684751822849" TargetMode="External" /><Relationship Id="rId418" Type="http://schemas.openxmlformats.org/officeDocument/2006/relationships/hyperlink" Target="https://twitter.com/iris_xyz/status/1117585888207343617" TargetMode="External" /><Relationship Id="rId419" Type="http://schemas.openxmlformats.org/officeDocument/2006/relationships/hyperlink" Target="https://twitter.com/smoothsale/status/1117596030764224513" TargetMode="External" /><Relationship Id="rId420" Type="http://schemas.openxmlformats.org/officeDocument/2006/relationships/hyperlink" Target="https://twitter.com/anishteli/status/1117620274164305920" TargetMode="External" /><Relationship Id="rId421" Type="http://schemas.openxmlformats.org/officeDocument/2006/relationships/hyperlink" Target="https://twitter.com/debleenar/status/1117631627767607297" TargetMode="External" /><Relationship Id="rId422" Type="http://schemas.openxmlformats.org/officeDocument/2006/relationships/hyperlink" Target="https://twitter.com/debleenar/status/1117613638204964865" TargetMode="External" /><Relationship Id="rId423" Type="http://schemas.openxmlformats.org/officeDocument/2006/relationships/hyperlink" Target="https://twitter.com/wooddagood/status/1117773520812093441" TargetMode="External" /><Relationship Id="rId424" Type="http://schemas.openxmlformats.org/officeDocument/2006/relationships/hyperlink" Target="https://twitter.com/rentgossipont/status/1117817936041758720" TargetMode="External" /><Relationship Id="rId425" Type="http://schemas.openxmlformats.org/officeDocument/2006/relationships/hyperlink" Target="https://twitter.com/richardpmwealth/status/1117820465333063680" TargetMode="External" /><Relationship Id="rId426" Type="http://schemas.openxmlformats.org/officeDocument/2006/relationships/hyperlink" Target="https://twitter.com/whoradio/status/1116925227139776513" TargetMode="External" /><Relationship Id="rId427" Type="http://schemas.openxmlformats.org/officeDocument/2006/relationships/hyperlink" Target="https://twitter.com/jeffangeloradio/status/1116930470867099653" TargetMode="External" /><Relationship Id="rId428" Type="http://schemas.openxmlformats.org/officeDocument/2006/relationships/hyperlink" Target="https://twitter.com/heather_mill/status/1117828059896455168" TargetMode="External" /><Relationship Id="rId429" Type="http://schemas.openxmlformats.org/officeDocument/2006/relationships/hyperlink" Target="https://twitter.com/heather_mill/status/1117828059896455168" TargetMode="External" /><Relationship Id="rId430" Type="http://schemas.openxmlformats.org/officeDocument/2006/relationships/hyperlink" Target="https://twitter.com/kathrynsollmann/status/1117828227626622977" TargetMode="External" /><Relationship Id="rId431" Type="http://schemas.openxmlformats.org/officeDocument/2006/relationships/hyperlink" Target="https://twitter.com/kathrynsollmann/status/1117828428441497601" TargetMode="External" /><Relationship Id="rId432" Type="http://schemas.openxmlformats.org/officeDocument/2006/relationships/hyperlink" Target="https://twitter.com/no_ordinary_biz/status/1117902084756496384" TargetMode="External" /><Relationship Id="rId433" Type="http://schemas.openxmlformats.org/officeDocument/2006/relationships/hyperlink" Target="https://twitter.com/bizzwriter/status/1117955919206322176" TargetMode="External" /><Relationship Id="rId434" Type="http://schemas.openxmlformats.org/officeDocument/2006/relationships/hyperlink" Target="https://twitter.com/btlyng/status/1117956653360353281" TargetMode="External" /><Relationship Id="rId435" Type="http://schemas.openxmlformats.org/officeDocument/2006/relationships/hyperlink" Target="https://twitter.com/iamnotmudkip/status/1117956877122527233" TargetMode="External" /><Relationship Id="rId436" Type="http://schemas.openxmlformats.org/officeDocument/2006/relationships/hyperlink" Target="https://twitter.com/mcleanmills7/status/1117956888430284800" TargetMode="External" /><Relationship Id="rId437" Type="http://schemas.openxmlformats.org/officeDocument/2006/relationships/hyperlink" Target="https://twitter.com/thenxtmove/status/1118006115596476417" TargetMode="External" /><Relationship Id="rId438" Type="http://schemas.openxmlformats.org/officeDocument/2006/relationships/hyperlink" Target="https://twitter.com/geohil/status/1118114852252332032" TargetMode="External" /><Relationship Id="rId439" Type="http://schemas.openxmlformats.org/officeDocument/2006/relationships/hyperlink" Target="https://twitter.com/bitsofstock/status/1118163449861873666" TargetMode="External" /><Relationship Id="rId440" Type="http://schemas.openxmlformats.org/officeDocument/2006/relationships/hyperlink" Target="https://twitter.com/askbits/status/1118168987815292929" TargetMode="External" /><Relationship Id="rId441" Type="http://schemas.openxmlformats.org/officeDocument/2006/relationships/hyperlink" Target="https://twitter.com/casefoundation/status/1118182415346864133" TargetMode="External" /><Relationship Id="rId442" Type="http://schemas.openxmlformats.org/officeDocument/2006/relationships/hyperlink" Target="https://twitter.com/joshpinnick/status/1118182912178913280" TargetMode="External" /><Relationship Id="rId443" Type="http://schemas.openxmlformats.org/officeDocument/2006/relationships/hyperlink" Target="https://twitter.com/joshpinnick/status/1118182912178913280" TargetMode="External" /><Relationship Id="rId444" Type="http://schemas.openxmlformats.org/officeDocument/2006/relationships/hyperlink" Target="https://twitter.com/raymondbasden/status/1117505113785032705" TargetMode="External" /><Relationship Id="rId445" Type="http://schemas.openxmlformats.org/officeDocument/2006/relationships/hyperlink" Target="https://twitter.com/raymondbasden/status/1118228055414190080" TargetMode="External" /><Relationship Id="rId446" Type="http://schemas.openxmlformats.org/officeDocument/2006/relationships/hyperlink" Target="https://twitter.com/raficastro/status/1117505124874764290" TargetMode="External" /><Relationship Id="rId447" Type="http://schemas.openxmlformats.org/officeDocument/2006/relationships/hyperlink" Target="https://twitter.com/raficastro/status/1118228061579808768" TargetMode="External" /><Relationship Id="rId448" Type="http://schemas.openxmlformats.org/officeDocument/2006/relationships/hyperlink" Target="https://twitter.com/homes4income/status/1117505192197591043" TargetMode="External" /><Relationship Id="rId449" Type="http://schemas.openxmlformats.org/officeDocument/2006/relationships/hyperlink" Target="https://twitter.com/homes4income/status/1118228088981270528" TargetMode="External" /><Relationship Id="rId450" Type="http://schemas.openxmlformats.org/officeDocument/2006/relationships/hyperlink" Target="https://twitter.com/mceachniegroup/status/1118238928627277825" TargetMode="External" /><Relationship Id="rId451" Type="http://schemas.openxmlformats.org/officeDocument/2006/relationships/hyperlink" Target="https://twitter.com/affluentintel/status/1118241153248313345" TargetMode="External" /><Relationship Id="rId452" Type="http://schemas.openxmlformats.org/officeDocument/2006/relationships/hyperlink" Target="https://twitter.com/tskdynamo/status/1118282237500325889" TargetMode="External" /><Relationship Id="rId453" Type="http://schemas.openxmlformats.org/officeDocument/2006/relationships/hyperlink" Target="https://twitter.com/damatorecord/status/1118301946648174592" TargetMode="External" /><Relationship Id="rId454" Type="http://schemas.openxmlformats.org/officeDocument/2006/relationships/hyperlink" Target="https://twitter.com/mounia_nl/status/1059721508514422785" TargetMode="External" /><Relationship Id="rId455" Type="http://schemas.openxmlformats.org/officeDocument/2006/relationships/hyperlink" Target="https://twitter.com/sopexaonline/status/1118456924419362816" TargetMode="External" /><Relationship Id="rId456" Type="http://schemas.openxmlformats.org/officeDocument/2006/relationships/hyperlink" Target="https://twitter.com/aikande/status/1117409740341088261" TargetMode="External" /><Relationship Id="rId457" Type="http://schemas.openxmlformats.org/officeDocument/2006/relationships/hyperlink" Target="https://twitter.com/aikande/status/1117409740341088261" TargetMode="External" /><Relationship Id="rId458" Type="http://schemas.openxmlformats.org/officeDocument/2006/relationships/hyperlink" Target="https://twitter.com/aikande/status/1117409740341088261" TargetMode="External" /><Relationship Id="rId459" Type="http://schemas.openxmlformats.org/officeDocument/2006/relationships/hyperlink" Target="https://twitter.com/aikande/status/1117409740341088261" TargetMode="External" /><Relationship Id="rId460" Type="http://schemas.openxmlformats.org/officeDocument/2006/relationships/hyperlink" Target="https://twitter.com/aikande/status/1117409740341088261" TargetMode="External" /><Relationship Id="rId461" Type="http://schemas.openxmlformats.org/officeDocument/2006/relationships/hyperlink" Target="https://twitter.com/aikande/status/1117409740341088261" TargetMode="External" /><Relationship Id="rId462" Type="http://schemas.openxmlformats.org/officeDocument/2006/relationships/hyperlink" Target="https://twitter.com/aikande/status/1117409740341088261" TargetMode="External" /><Relationship Id="rId463" Type="http://schemas.openxmlformats.org/officeDocument/2006/relationships/hyperlink" Target="https://twitter.com/aikande/status/1117409740341088261" TargetMode="External" /><Relationship Id="rId464" Type="http://schemas.openxmlformats.org/officeDocument/2006/relationships/hyperlink" Target="https://twitter.com/aikande/status/1117409740341088261" TargetMode="External" /><Relationship Id="rId465" Type="http://schemas.openxmlformats.org/officeDocument/2006/relationships/hyperlink" Target="https://twitter.com/aikande/status/1117409740341088261" TargetMode="External" /><Relationship Id="rId466" Type="http://schemas.openxmlformats.org/officeDocument/2006/relationships/hyperlink" Target="https://twitter.com/aikande/status/1117409740341088261" TargetMode="External" /><Relationship Id="rId467" Type="http://schemas.openxmlformats.org/officeDocument/2006/relationships/hyperlink" Target="https://twitter.com/aikande/status/1117409740341088261" TargetMode="External" /><Relationship Id="rId468" Type="http://schemas.openxmlformats.org/officeDocument/2006/relationships/hyperlink" Target="https://twitter.com/aikande/status/1117409740341088261" TargetMode="External" /><Relationship Id="rId469" Type="http://schemas.openxmlformats.org/officeDocument/2006/relationships/hyperlink" Target="https://twitter.com/aikande/status/1117409740341088261" TargetMode="External" /><Relationship Id="rId470" Type="http://schemas.openxmlformats.org/officeDocument/2006/relationships/hyperlink" Target="https://twitter.com/aikande/status/1117409740341088261" TargetMode="External" /><Relationship Id="rId471" Type="http://schemas.openxmlformats.org/officeDocument/2006/relationships/hyperlink" Target="https://twitter.com/aikande/status/1117409740341088261" TargetMode="External" /><Relationship Id="rId472" Type="http://schemas.openxmlformats.org/officeDocument/2006/relationships/hyperlink" Target="https://twitter.com/danfordshadrack/status/1117327809200914432" TargetMode="External" /><Relationship Id="rId473" Type="http://schemas.openxmlformats.org/officeDocument/2006/relationships/hyperlink" Target="https://twitter.com/danfordshadrack/status/1117327809200914432" TargetMode="External" /><Relationship Id="rId474" Type="http://schemas.openxmlformats.org/officeDocument/2006/relationships/hyperlink" Target="https://twitter.com/danfordshadrack/status/1117327809200914432" TargetMode="External" /><Relationship Id="rId475" Type="http://schemas.openxmlformats.org/officeDocument/2006/relationships/hyperlink" Target="https://twitter.com/danfordshadrack/status/1117327809200914432" TargetMode="External" /><Relationship Id="rId476" Type="http://schemas.openxmlformats.org/officeDocument/2006/relationships/hyperlink" Target="https://twitter.com/danfordshadrack/status/1117327809200914432" TargetMode="External" /><Relationship Id="rId477" Type="http://schemas.openxmlformats.org/officeDocument/2006/relationships/hyperlink" Target="https://twitter.com/danfordshadrack/status/1117327809200914432" TargetMode="External" /><Relationship Id="rId478" Type="http://schemas.openxmlformats.org/officeDocument/2006/relationships/hyperlink" Target="https://twitter.com/danfordshadrack/status/1117327809200914432" TargetMode="External" /><Relationship Id="rId479" Type="http://schemas.openxmlformats.org/officeDocument/2006/relationships/hyperlink" Target="https://twitter.com/danfordshadrack/status/1117327809200914432" TargetMode="External" /><Relationship Id="rId480" Type="http://schemas.openxmlformats.org/officeDocument/2006/relationships/hyperlink" Target="https://twitter.com/danfordshadrack/status/1117327809200914432" TargetMode="External" /><Relationship Id="rId481" Type="http://schemas.openxmlformats.org/officeDocument/2006/relationships/hyperlink" Target="https://twitter.com/danfordshadrack/status/1117327809200914432" TargetMode="External" /><Relationship Id="rId482" Type="http://schemas.openxmlformats.org/officeDocument/2006/relationships/hyperlink" Target="https://twitter.com/danfordshadrack/status/1117327809200914432" TargetMode="External" /><Relationship Id="rId483" Type="http://schemas.openxmlformats.org/officeDocument/2006/relationships/hyperlink" Target="https://twitter.com/danfordshadrack/status/1117327809200914432" TargetMode="External" /><Relationship Id="rId484" Type="http://schemas.openxmlformats.org/officeDocument/2006/relationships/hyperlink" Target="https://twitter.com/danfordshadrack/status/1117327809200914432" TargetMode="External" /><Relationship Id="rId485" Type="http://schemas.openxmlformats.org/officeDocument/2006/relationships/hyperlink" Target="https://twitter.com/danfordshadrack/status/1118388801204834305" TargetMode="External" /><Relationship Id="rId486" Type="http://schemas.openxmlformats.org/officeDocument/2006/relationships/hyperlink" Target="https://twitter.com/jjnabiry/status/1118502346290532352" TargetMode="External" /><Relationship Id="rId487" Type="http://schemas.openxmlformats.org/officeDocument/2006/relationships/hyperlink" Target="https://twitter.com/jjnabiry/status/1118502346290532352" TargetMode="External" /><Relationship Id="rId488" Type="http://schemas.openxmlformats.org/officeDocument/2006/relationships/hyperlink" Target="https://twitter.com/jjnabiry/status/1118502346290532352" TargetMode="External" /><Relationship Id="rId489" Type="http://schemas.openxmlformats.org/officeDocument/2006/relationships/hyperlink" Target="https://twitter.com/jjnabiry/status/1118502346290532352" TargetMode="External" /><Relationship Id="rId490" Type="http://schemas.openxmlformats.org/officeDocument/2006/relationships/hyperlink" Target="https://twitter.com/jjnabiry/status/1118502346290532352" TargetMode="External" /><Relationship Id="rId491" Type="http://schemas.openxmlformats.org/officeDocument/2006/relationships/hyperlink" Target="https://twitter.com/jjnabiry/status/1118502346290532352" TargetMode="External" /><Relationship Id="rId492" Type="http://schemas.openxmlformats.org/officeDocument/2006/relationships/hyperlink" Target="https://twitter.com/carmelazabala/status/1118514504491515905" TargetMode="External" /><Relationship Id="rId493" Type="http://schemas.openxmlformats.org/officeDocument/2006/relationships/hyperlink" Target="https://twitter.com/bsykes37/status/1118527033368371201" TargetMode="External" /><Relationship Id="rId494" Type="http://schemas.openxmlformats.org/officeDocument/2006/relationships/hyperlink" Target="https://twitter.com/massart/status/1118533342281048064" TargetMode="External" /><Relationship Id="rId495" Type="http://schemas.openxmlformats.org/officeDocument/2006/relationships/hyperlink" Target="https://twitter.com/kennysoblessed/status/1118548751117955072" TargetMode="External" /><Relationship Id="rId496" Type="http://schemas.openxmlformats.org/officeDocument/2006/relationships/hyperlink" Target="https://twitter.com/kennysoblessed/status/1118548751117955072" TargetMode="External" /><Relationship Id="rId497" Type="http://schemas.openxmlformats.org/officeDocument/2006/relationships/hyperlink" Target="https://twitter.com/kennysoblessed/status/1118548751117955072" TargetMode="External" /><Relationship Id="rId498" Type="http://schemas.openxmlformats.org/officeDocument/2006/relationships/hyperlink" Target="https://twitter.com/kennysoblessed/status/1118548751117955072" TargetMode="External" /><Relationship Id="rId499" Type="http://schemas.openxmlformats.org/officeDocument/2006/relationships/hyperlink" Target="https://twitter.com/kennysoblessed/status/1118548751117955072" TargetMode="External" /><Relationship Id="rId500" Type="http://schemas.openxmlformats.org/officeDocument/2006/relationships/hyperlink" Target="https://twitter.com/kennysoblessed/status/1118548751117955072" TargetMode="External" /><Relationship Id="rId501" Type="http://schemas.openxmlformats.org/officeDocument/2006/relationships/hyperlink" Target="https://twitter.com/kindercaregr/status/1118580805238845440" TargetMode="External" /><Relationship Id="rId502" Type="http://schemas.openxmlformats.org/officeDocument/2006/relationships/hyperlink" Target="https://twitter.com/scactionnetwork/status/1118581111536476160" TargetMode="External" /><Relationship Id="rId503" Type="http://schemas.openxmlformats.org/officeDocument/2006/relationships/hyperlink" Target="https://twitter.com/angiealbright/status/1118581643332194310" TargetMode="External" /><Relationship Id="rId504" Type="http://schemas.openxmlformats.org/officeDocument/2006/relationships/hyperlink" Target="https://twitter.com/gainorstaffing/status/1118650451824730115" TargetMode="External" /><Relationship Id="rId505" Type="http://schemas.openxmlformats.org/officeDocument/2006/relationships/hyperlink" Target="https://twitter.com/jguemes/status/1118674868927483904" TargetMode="External" /><Relationship Id="rId506" Type="http://schemas.openxmlformats.org/officeDocument/2006/relationships/hyperlink" Target="https://twitter.com/rjkarcher/status/1118675451285610496" TargetMode="External" /><Relationship Id="rId507" Type="http://schemas.openxmlformats.org/officeDocument/2006/relationships/hyperlink" Target="https://twitter.com/henrydong888/status/1118699470072324096" TargetMode="External" /><Relationship Id="rId508" Type="http://schemas.openxmlformats.org/officeDocument/2006/relationships/hyperlink" Target="https://twitter.com/navdeep1969/status/1118702727763197954" TargetMode="External" /><Relationship Id="rId509" Type="http://schemas.openxmlformats.org/officeDocument/2006/relationships/hyperlink" Target="https://twitter.com/politicalhedge/status/1118506767707725824" TargetMode="External" /><Relationship Id="rId510" Type="http://schemas.openxmlformats.org/officeDocument/2006/relationships/hyperlink" Target="https://twitter.com/politicalhedge/status/1118721364645560324" TargetMode="External" /><Relationship Id="rId511" Type="http://schemas.openxmlformats.org/officeDocument/2006/relationships/hyperlink" Target="https://twitter.com/iarunj/status/1118830274182361088" TargetMode="External" /><Relationship Id="rId512" Type="http://schemas.openxmlformats.org/officeDocument/2006/relationships/hyperlink" Target="https://twitter.com/iarunj/status/1118830274182361088" TargetMode="External" /><Relationship Id="rId513" Type="http://schemas.openxmlformats.org/officeDocument/2006/relationships/hyperlink" Target="https://twitter.com/iarunj/status/1118830274182361088" TargetMode="External" /><Relationship Id="rId514" Type="http://schemas.openxmlformats.org/officeDocument/2006/relationships/hyperlink" Target="https://twitter.com/vivinav/status/1118837258960826370" TargetMode="External" /><Relationship Id="rId515" Type="http://schemas.openxmlformats.org/officeDocument/2006/relationships/hyperlink" Target="https://twitter.com/vivinav/status/1118837258960826370" TargetMode="External" /><Relationship Id="rId516" Type="http://schemas.openxmlformats.org/officeDocument/2006/relationships/hyperlink" Target="https://twitter.com/vivinav/status/1118837258960826370" TargetMode="External" /><Relationship Id="rId517" Type="http://schemas.openxmlformats.org/officeDocument/2006/relationships/hyperlink" Target="https://twitter.com/oursmallchange/status/1118572906257293312" TargetMode="External" /><Relationship Id="rId518" Type="http://schemas.openxmlformats.org/officeDocument/2006/relationships/hyperlink" Target="https://twitter.com/crowdfundattny/status/1118873774349344770" TargetMode="External" /><Relationship Id="rId519" Type="http://schemas.openxmlformats.org/officeDocument/2006/relationships/hyperlink" Target="https://twitter.com/dschaegga/status/1118891285199372288" TargetMode="External" /><Relationship Id="rId520" Type="http://schemas.openxmlformats.org/officeDocument/2006/relationships/hyperlink" Target="https://twitter.com/chrishagler/status/1118899939034238976" TargetMode="External" /><Relationship Id="rId521" Type="http://schemas.openxmlformats.org/officeDocument/2006/relationships/hyperlink" Target="https://twitter.com/chrishagler/status/1118899939034238976" TargetMode="External" /><Relationship Id="rId522" Type="http://schemas.openxmlformats.org/officeDocument/2006/relationships/hyperlink" Target="https://twitter.com/bunchubets/status/1118901136054988800" TargetMode="External" /><Relationship Id="rId523" Type="http://schemas.openxmlformats.org/officeDocument/2006/relationships/hyperlink" Target="https://twitter.com/bunchubets/status/1118901136054988800" TargetMode="External" /><Relationship Id="rId524" Type="http://schemas.openxmlformats.org/officeDocument/2006/relationships/hyperlink" Target="https://twitter.com/bunchubets/status/1118901136054988800" TargetMode="External" /><Relationship Id="rId525" Type="http://schemas.openxmlformats.org/officeDocument/2006/relationships/hyperlink" Target="https://twitter.com/flaster/status/1118872173865775109" TargetMode="External" /><Relationship Id="rId526" Type="http://schemas.openxmlformats.org/officeDocument/2006/relationships/hyperlink" Target="https://twitter.com/flaster/status/1118872173865775109" TargetMode="External" /><Relationship Id="rId527" Type="http://schemas.openxmlformats.org/officeDocument/2006/relationships/hyperlink" Target="https://twitter.com/martelantoine/status/1118901820066160640" TargetMode="External" /><Relationship Id="rId528" Type="http://schemas.openxmlformats.org/officeDocument/2006/relationships/hyperlink" Target="https://twitter.com/martelantoine/status/1118901820066160640" TargetMode="External" /><Relationship Id="rId529" Type="http://schemas.openxmlformats.org/officeDocument/2006/relationships/hyperlink" Target="https://twitter.com/khylesocrates/status/1118929515554545664" TargetMode="External" /><Relationship Id="rId530" Type="http://schemas.openxmlformats.org/officeDocument/2006/relationships/hyperlink" Target="https://twitter.com/benefits_pro/status/1118945729119232000" TargetMode="External" /><Relationship Id="rId531" Type="http://schemas.openxmlformats.org/officeDocument/2006/relationships/hyperlink" Target="https://twitter.com/faceofahrvo/status/1118891000376844291" TargetMode="External" /><Relationship Id="rId532" Type="http://schemas.openxmlformats.org/officeDocument/2006/relationships/hyperlink" Target="https://twitter.com/faceofahrvo/status/1118891000376844291" TargetMode="External" /><Relationship Id="rId533" Type="http://schemas.openxmlformats.org/officeDocument/2006/relationships/hyperlink" Target="https://twitter.com/rekt_podcast/status/1118891107155415040" TargetMode="External" /><Relationship Id="rId534" Type="http://schemas.openxmlformats.org/officeDocument/2006/relationships/hyperlink" Target="https://twitter.com/ccryptochamber/status/1118946277817974784" TargetMode="External" /><Relationship Id="rId535" Type="http://schemas.openxmlformats.org/officeDocument/2006/relationships/hyperlink" Target="https://twitter.com/rekt_podcast/status/1118891107155415040" TargetMode="External" /><Relationship Id="rId536" Type="http://schemas.openxmlformats.org/officeDocument/2006/relationships/hyperlink" Target="https://twitter.com/ccryptochamber/status/1118946277817974784" TargetMode="External" /><Relationship Id="rId537" Type="http://schemas.openxmlformats.org/officeDocument/2006/relationships/hyperlink" Target="https://twitter.com/ccryptochamber/status/1118946277817974784" TargetMode="External" /><Relationship Id="rId538" Type="http://schemas.openxmlformats.org/officeDocument/2006/relationships/hyperlink" Target="https://twitter.com/lombardiletter/status/1118952550055718919" TargetMode="External" /><Relationship Id="rId539" Type="http://schemas.openxmlformats.org/officeDocument/2006/relationships/hyperlink" Target="https://twitter.com/mikeandmorley/status/1118969998112956416" TargetMode="External" /><Relationship Id="rId540" Type="http://schemas.openxmlformats.org/officeDocument/2006/relationships/hyperlink" Target="https://twitter.com/danfordshadrack/status/1117327809200914432" TargetMode="External" /><Relationship Id="rId541" Type="http://schemas.openxmlformats.org/officeDocument/2006/relationships/hyperlink" Target="https://twitter.com/danfordshadrack/status/1117327809200914432" TargetMode="External" /><Relationship Id="rId542" Type="http://schemas.openxmlformats.org/officeDocument/2006/relationships/hyperlink" Target="https://twitter.com/danfordshadrack/status/1117327809200914432" TargetMode="External" /><Relationship Id="rId543" Type="http://schemas.openxmlformats.org/officeDocument/2006/relationships/hyperlink" Target="https://twitter.com/danfordshadrack/status/1118388801204834305" TargetMode="External" /><Relationship Id="rId544" Type="http://schemas.openxmlformats.org/officeDocument/2006/relationships/hyperlink" Target="https://twitter.com/danfordshadrack/status/1118496436436516865" TargetMode="External" /><Relationship Id="rId545" Type="http://schemas.openxmlformats.org/officeDocument/2006/relationships/hyperlink" Target="https://twitter.com/danfordshadrack/status/1118496436436516865" TargetMode="External" /><Relationship Id="rId546" Type="http://schemas.openxmlformats.org/officeDocument/2006/relationships/hyperlink" Target="https://twitter.com/danfordshadrack/status/1118496436436516865" TargetMode="External" /><Relationship Id="rId547" Type="http://schemas.openxmlformats.org/officeDocument/2006/relationships/hyperlink" Target="https://twitter.com/danfordshadrack/status/1118496436436516865" TargetMode="External" /><Relationship Id="rId548" Type="http://schemas.openxmlformats.org/officeDocument/2006/relationships/hyperlink" Target="https://twitter.com/danfordshadrack/status/1118496436436516865" TargetMode="External" /><Relationship Id="rId549" Type="http://schemas.openxmlformats.org/officeDocument/2006/relationships/hyperlink" Target="https://twitter.com/pemachele/status/1118991279738773510" TargetMode="External" /><Relationship Id="rId550" Type="http://schemas.openxmlformats.org/officeDocument/2006/relationships/hyperlink" Target="https://twitter.com/pemachele/status/1118991279738773510" TargetMode="External" /><Relationship Id="rId551" Type="http://schemas.openxmlformats.org/officeDocument/2006/relationships/hyperlink" Target="https://twitter.com/pemachele/status/1118991279738773510" TargetMode="External" /><Relationship Id="rId552" Type="http://schemas.openxmlformats.org/officeDocument/2006/relationships/hyperlink" Target="https://twitter.com/pemachele/status/1118991279738773510" TargetMode="External" /><Relationship Id="rId553" Type="http://schemas.openxmlformats.org/officeDocument/2006/relationships/hyperlink" Target="https://twitter.com/pemachele/status/1118991279738773510" TargetMode="External" /><Relationship Id="rId554" Type="http://schemas.openxmlformats.org/officeDocument/2006/relationships/hyperlink" Target="https://twitter.com/pemachele/status/1118991279738773510" TargetMode="External" /><Relationship Id="rId555" Type="http://schemas.openxmlformats.org/officeDocument/2006/relationships/hyperlink" Target="https://twitter.com/harvestreturns/status/1119012957311074304" TargetMode="External" /><Relationship Id="rId556" Type="http://schemas.openxmlformats.org/officeDocument/2006/relationships/hyperlink" Target="https://twitter.com/moneycontrolcom/status/1118825127452364800" TargetMode="External" /><Relationship Id="rId557" Type="http://schemas.openxmlformats.org/officeDocument/2006/relationships/hyperlink" Target="https://twitter.com/moneycontrolcom/status/1118825127452364800" TargetMode="External" /><Relationship Id="rId558" Type="http://schemas.openxmlformats.org/officeDocument/2006/relationships/hyperlink" Target="https://twitter.com/rakshabihani/status/1118825339382185984" TargetMode="External" /><Relationship Id="rId559" Type="http://schemas.openxmlformats.org/officeDocument/2006/relationships/hyperlink" Target="https://twitter.com/kayezad/status/1118829588447207425" TargetMode="External" /><Relationship Id="rId560" Type="http://schemas.openxmlformats.org/officeDocument/2006/relationships/hyperlink" Target="https://twitter.com/thanawala_hiral/status/1119087040505626624" TargetMode="External" /><Relationship Id="rId561" Type="http://schemas.openxmlformats.org/officeDocument/2006/relationships/hyperlink" Target="https://twitter.com/rakshabihani/status/1118825339382185984" TargetMode="External" /><Relationship Id="rId562" Type="http://schemas.openxmlformats.org/officeDocument/2006/relationships/hyperlink" Target="https://twitter.com/kayezad/status/1118829588447207425" TargetMode="External" /><Relationship Id="rId563" Type="http://schemas.openxmlformats.org/officeDocument/2006/relationships/hyperlink" Target="https://twitter.com/thanawala_hiral/status/1119087040505626624" TargetMode="External" /><Relationship Id="rId564" Type="http://schemas.openxmlformats.org/officeDocument/2006/relationships/hyperlink" Target="https://twitter.com/thanawala_hiral/status/1119087040505626624" TargetMode="External" /><Relationship Id="rId565" Type="http://schemas.openxmlformats.org/officeDocument/2006/relationships/hyperlink" Target="https://twitter.com/neildoig/status/1119151106473332736" TargetMode="External" /><Relationship Id="rId566" Type="http://schemas.openxmlformats.org/officeDocument/2006/relationships/hyperlink" Target="https://twitter.com/finra/status/1119258863360991232" TargetMode="External" /><Relationship Id="rId567" Type="http://schemas.openxmlformats.org/officeDocument/2006/relationships/hyperlink" Target="https://twitter.com/finrafoundation/status/1119264025790091264" TargetMode="External" /><Relationship Id="rId568" Type="http://schemas.openxmlformats.org/officeDocument/2006/relationships/hyperlink" Target="https://twitter.com/thenorrisgroup/status/1119276689140228096" TargetMode="External" /><Relationship Id="rId569" Type="http://schemas.openxmlformats.org/officeDocument/2006/relationships/hyperlink" Target="https://twitter.com/cunningham_uk/status/1119277096046608385" TargetMode="External" /><Relationship Id="rId570" Type="http://schemas.openxmlformats.org/officeDocument/2006/relationships/hyperlink" Target="https://twitter.com/abhigolhar/status/1119318429310312448" TargetMode="External" /><Relationship Id="rId571" Type="http://schemas.openxmlformats.org/officeDocument/2006/relationships/hyperlink" Target="https://twitter.com/jillonmoney/status/1119347352530239488" TargetMode="External" /><Relationship Id="rId572" Type="http://schemas.openxmlformats.org/officeDocument/2006/relationships/hyperlink" Target="https://twitter.com/mkopy/status/1119363381830483968" TargetMode="External" /><Relationship Id="rId573" Type="http://schemas.openxmlformats.org/officeDocument/2006/relationships/hyperlink" Target="https://twitter.com/thecryptorep/status/1119546954126626816" TargetMode="External" /><Relationship Id="rId574" Type="http://schemas.openxmlformats.org/officeDocument/2006/relationships/hyperlink" Target="https://twitter.com/psuitenetwork/status/1119589362021355521" TargetMode="External" /><Relationship Id="rId575" Type="http://schemas.openxmlformats.org/officeDocument/2006/relationships/hyperlink" Target="https://twitter.com/nick4business/status/1119591577553448960" TargetMode="External" /><Relationship Id="rId576" Type="http://schemas.openxmlformats.org/officeDocument/2006/relationships/hyperlink" Target="https://twitter.com/nick4business/status/1119591577553448960" TargetMode="External" /><Relationship Id="rId577" Type="http://schemas.openxmlformats.org/officeDocument/2006/relationships/hyperlink" Target="https://twitter.com/nick4business/status/1119591577553448960" TargetMode="External" /><Relationship Id="rId578" Type="http://schemas.openxmlformats.org/officeDocument/2006/relationships/hyperlink" Target="https://twitter.com/thelaurenbowlin/status/1119622213773271040" TargetMode="External" /><Relationship Id="rId579" Type="http://schemas.openxmlformats.org/officeDocument/2006/relationships/hyperlink" Target="https://twitter.com/danherronruns/status/1118492715644121088" TargetMode="External" /><Relationship Id="rId580" Type="http://schemas.openxmlformats.org/officeDocument/2006/relationships/hyperlink" Target="https://twitter.com/danherronruns/status/1118492715644121088" TargetMode="External" /><Relationship Id="rId581" Type="http://schemas.openxmlformats.org/officeDocument/2006/relationships/hyperlink" Target="https://twitter.com/danherronruns/status/1119287347588112384" TargetMode="External" /><Relationship Id="rId582" Type="http://schemas.openxmlformats.org/officeDocument/2006/relationships/hyperlink" Target="https://twitter.com/_eugeniegeorge/status/1119636633735847936" TargetMode="External" /><Relationship Id="rId583" Type="http://schemas.openxmlformats.org/officeDocument/2006/relationships/hyperlink" Target="https://twitter.com/_eugeniegeorge/status/1119636633735847936" TargetMode="External" /><Relationship Id="rId584" Type="http://schemas.openxmlformats.org/officeDocument/2006/relationships/hyperlink" Target="https://twitter.com/danherronruns/status/1119635470953005057" TargetMode="External" /><Relationship Id="rId585" Type="http://schemas.openxmlformats.org/officeDocument/2006/relationships/hyperlink" Target="https://twitter.com/cbriancpa/status/1119647142363193345" TargetMode="External" /><Relationship Id="rId586" Type="http://schemas.openxmlformats.org/officeDocument/2006/relationships/hyperlink" Target="https://twitter.com/cbriancpa/status/1119647142363193345" TargetMode="External" /><Relationship Id="rId587" Type="http://schemas.openxmlformats.org/officeDocument/2006/relationships/hyperlink" Target="https://api.twitter.com/1.1/geo/id/01a9a39529b27f36.json" TargetMode="External" /><Relationship Id="rId588" Type="http://schemas.openxmlformats.org/officeDocument/2006/relationships/hyperlink" Target="https://api.twitter.com/1.1/geo/id/01a9a39529b27f36.json" TargetMode="External" /><Relationship Id="rId589" Type="http://schemas.openxmlformats.org/officeDocument/2006/relationships/hyperlink" Target="https://api.twitter.com/1.1/geo/id/01a9a39529b27f36.json" TargetMode="External" /><Relationship Id="rId590" Type="http://schemas.openxmlformats.org/officeDocument/2006/relationships/comments" Target="../comments1.xml" /><Relationship Id="rId591" Type="http://schemas.openxmlformats.org/officeDocument/2006/relationships/vmlDrawing" Target="../drawings/vmlDrawing1.vml" /><Relationship Id="rId592" Type="http://schemas.openxmlformats.org/officeDocument/2006/relationships/table" Target="../tables/table1.xml" /><Relationship Id="rId59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businessinsider.com/how-to-meet-financial-and-social-impact-goals-2018-5?IR=T" TargetMode="External" /><Relationship Id="rId2" Type="http://schemas.openxmlformats.org/officeDocument/2006/relationships/hyperlink" Target="http://www.frenkeltopping.co.uk/news/frenkel-topping-launch-sri-solution-as-millennials-call-for-socially-responsible-investing/" TargetMode="External" /><Relationship Id="rId3" Type="http://schemas.openxmlformats.org/officeDocument/2006/relationships/hyperlink" Target="https://www.nbcnews.com/know-your-value/feature/why-personal-finance-extra-complicated-female-millennials-ncna993566" TargetMode="External" /><Relationship Id="rId4" Type="http://schemas.openxmlformats.org/officeDocument/2006/relationships/hyperlink" Target="https://www.youtube.com/watch?v=QpZrMf1F0Y0&amp;t=5s" TargetMode="External" /><Relationship Id="rId5" Type="http://schemas.openxmlformats.org/officeDocument/2006/relationships/hyperlink" Target="https://www.eventbrite.com/e/take-on-investing-a-conversation-book-signing-event-with-erin-lowry-co-host-chelsea-fagan-tickets-59681901173" TargetMode="External" /><Relationship Id="rId6" Type="http://schemas.openxmlformats.org/officeDocument/2006/relationships/hyperlink" Target="https://www.eventbrite.com/e/take-on-investing-a-conversation-book-signing-event-with-erin-lowry-co-host-chelsea-fagan-tickets-59681901173" TargetMode="External" /><Relationship Id="rId7" Type="http://schemas.openxmlformats.org/officeDocument/2006/relationships/hyperlink" Target="https://my.sociabble.com/4X7b6X1aVk" TargetMode="External" /><Relationship Id="rId8" Type="http://schemas.openxmlformats.org/officeDocument/2006/relationships/hyperlink" Target="https://www.forbes.com/sites/robertfarrington/2019/02/20/millennials-investing-easier/#3122e2162eb2" TargetMode="External" /><Relationship Id="rId9" Type="http://schemas.openxmlformats.org/officeDocument/2006/relationships/hyperlink" Target="https://buffalonews.com/2019/04/12/financial-adulting-classes-teach-about-investing-budgeting-with-wine-and-cocktails/?utm_medium=social&amp;utm_campaign=puma&amp;utm_source=Twitter#Echobox=1555087666" TargetMode="External" /><Relationship Id="rId10" Type="http://schemas.openxmlformats.org/officeDocument/2006/relationships/hyperlink" Target="https://buffalonews.com/2019/04/12/financial-adulting-classes-teach-about-investing-budgeting-with-wine-and-cocktails/" TargetMode="External" /><Relationship Id="rId11" Type="http://schemas.openxmlformats.org/officeDocument/2006/relationships/hyperlink" Target="https://www.linkedin.com/slink?code=e4tDGPm" TargetMode="External" /><Relationship Id="rId12" Type="http://schemas.openxmlformats.org/officeDocument/2006/relationships/hyperlink" Target="https://www.wasteyourtime.co/2019/01/online-stock-broker/" TargetMode="External" /><Relationship Id="rId13" Type="http://schemas.openxmlformats.org/officeDocument/2006/relationships/hyperlink" Target="https://ameinfo.com/real-estate-and-construction/real-estate/property-market/millennials-increasingly-looking-at-investing-in-uae-property/" TargetMode="External" /><Relationship Id="rId14" Type="http://schemas.openxmlformats.org/officeDocument/2006/relationships/hyperlink" Target="https://homes4income.com/articles/real-estate-investing/4-reasons-millennials-investing-real-estate" TargetMode="External" /><Relationship Id="rId15" Type="http://schemas.openxmlformats.org/officeDocument/2006/relationships/hyperlink" Target="https://www.iris.xyz/grow/sales-strategy/spending-and-investing-habits-of-millennials" TargetMode="External" /><Relationship Id="rId16" Type="http://schemas.openxmlformats.org/officeDocument/2006/relationships/hyperlink" Target="https://www.iris.xyz/grow/sales-strategy/spending-and-investing-habits-of-millennials" TargetMode="External" /><Relationship Id="rId17" Type="http://schemas.openxmlformats.org/officeDocument/2006/relationships/hyperlink" Target="https://www.iris.xyz/grow/sales-strategy/spending-and-investing-habits-of-millennials" TargetMode="External" /><Relationship Id="rId18" Type="http://schemas.openxmlformats.org/officeDocument/2006/relationships/hyperlink" Target="https://podcasts.apple.com/us/podcast/listen-money-matters-free-your-inner-financial-badass/id736826307#episodeGuid=ca19b898-d240-11e8-8c50-af6ff75cff2b" TargetMode="External" /><Relationship Id="rId19" Type="http://schemas.openxmlformats.org/officeDocument/2006/relationships/hyperlink" Target="https://www.theglobeandmail.com/investing/personal-finance/gen-y-money/article-one-hundred-square-foot-rooms-and-5-foot-10-ceilings-harrowing-tales/" TargetMode="External" /><Relationship Id="rId20" Type="http://schemas.openxmlformats.org/officeDocument/2006/relationships/hyperlink" Target="https://business.financialpost.com/investing/millennials-breaking-investing-stereotypes-with-conservative-approaches-to-rrsps" TargetMode="External" /><Relationship Id="rId21" Type="http://schemas.openxmlformats.org/officeDocument/2006/relationships/hyperlink" Target="https://whoradio.iheart.com/content/2019-04-12-broke-millennials-can-still-invest-heres-how/" TargetMode="External" /><Relationship Id="rId22" Type="http://schemas.openxmlformats.org/officeDocument/2006/relationships/hyperlink" Target="https://www.nbcnews.com/know-your-value/feature/why-personal-finance-extra-complicated-female-millennials-ncna993566" TargetMode="External" /><Relationship Id="rId23" Type="http://schemas.openxmlformats.org/officeDocument/2006/relationships/hyperlink" Target="https://www.nbcnews.com/know-your-value/feature/why-personal-finance-extra-complicated-female-millennials-ncna993566" TargetMode="External" /><Relationship Id="rId24" Type="http://schemas.openxmlformats.org/officeDocument/2006/relationships/hyperlink" Target="https://www.investmentnews.com/dcce/20190415/4/4/WP_SPONSORED/3687504" TargetMode="External" /><Relationship Id="rId25" Type="http://schemas.openxmlformats.org/officeDocument/2006/relationships/hyperlink" Target="https://www.inc.com/peter-economy/neuroscience-millennials-need-to-lay-off-the-social-media-heres-why.html" TargetMode="External" /><Relationship Id="rId26" Type="http://schemas.openxmlformats.org/officeDocument/2006/relationships/hyperlink" Target="https://www.inc.com/peter-economy/neuroscience-millennials-need-to-lay-off-the-social-media-heres-why.html" TargetMode="External" /><Relationship Id="rId27" Type="http://schemas.openxmlformats.org/officeDocument/2006/relationships/hyperlink" Target="https://www.inc.com/peter-economy/neuroscience-millennials-need-to-lay-off-the-social-media-heres-why.html" TargetMode="External" /><Relationship Id="rId28" Type="http://schemas.openxmlformats.org/officeDocument/2006/relationships/hyperlink" Target="https://medium.com/bitsofstock/https-medium-com-bitsofstock-how-to-become-fluent-in-the-language-of-finance-def527cbe025" TargetMode="External" /><Relationship Id="rId29" Type="http://schemas.openxmlformats.org/officeDocument/2006/relationships/hyperlink" Target="https://www.investmentnews.com/assets/docs/CI119319411.PDF" TargetMode="External" /><Relationship Id="rId30" Type="http://schemas.openxmlformats.org/officeDocument/2006/relationships/hyperlink" Target="https://homes4income.com/articles/real-estate-investing/4-reasons-millennials-investing-real-estate" TargetMode="External" /><Relationship Id="rId31" Type="http://schemas.openxmlformats.org/officeDocument/2006/relationships/hyperlink" Target="https://homes4income.com/articles/real-estate-investing/4-reasons-millennials-investing-real-estate" TargetMode="External" /><Relationship Id="rId32" Type="http://schemas.openxmlformats.org/officeDocument/2006/relationships/hyperlink" Target="https://homes4income.com/articles/real-estate-investing/4-reasons-millennials-investing-real-estate" TargetMode="External" /><Relationship Id="rId33" Type="http://schemas.openxmlformats.org/officeDocument/2006/relationships/hyperlink" Target="https://homes4income.com/articles/real-estate-investing/4-reasons-millennials-investing-real-estate" TargetMode="External" /><Relationship Id="rId34" Type="http://schemas.openxmlformats.org/officeDocument/2006/relationships/hyperlink" Target="https://homes4income.com/articles/real-estate-investing/4-reasons-millennials-investing-real-estate" TargetMode="External" /><Relationship Id="rId35" Type="http://schemas.openxmlformats.org/officeDocument/2006/relationships/hyperlink" Target="https://homes4income.com/articles/real-estate-investing/4-reasons-millennials-investing-real-estate" TargetMode="External" /><Relationship Id="rId36" Type="http://schemas.openxmlformats.org/officeDocument/2006/relationships/hyperlink" Target="https://www.theglobeandmail.com/investing/personal-finance/gen-y-money/article-what-is-a-normal-financial-situation-for-millennials/?cmpid=rss&amp;Network=twitter&amp;Post%20%21D=032dfe97-bac2-4a9b-bc1a-aca2518437fd" TargetMode="External" /><Relationship Id="rId37" Type="http://schemas.openxmlformats.org/officeDocument/2006/relationships/hyperlink" Target="https://spotlight.ipsos-na.com/subscribe-ipsos-affluent-intelligence/" TargetMode="External" /><Relationship Id="rId38" Type="http://schemas.openxmlformats.org/officeDocument/2006/relationships/hyperlink" Target="http://www.dailywaffle.co.uk/2019/04/millennials-and-money-what-the-numbers-reveal-about-gen-ys-spending-and-investing-habits-infographic/" TargetMode="External" /><Relationship Id="rId39" Type="http://schemas.openxmlformats.org/officeDocument/2006/relationships/hyperlink" Target="https://www.nasdaq.com/article/is-cryptocurrency-the-way-to-get-millennials-investing-in-real-estate-again-cm1050194" TargetMode="External" /><Relationship Id="rId40" Type="http://schemas.openxmlformats.org/officeDocument/2006/relationships/hyperlink" Target="http://www.jamvitz.co.tz/" TargetMode="External" /><Relationship Id="rId41" Type="http://schemas.openxmlformats.org/officeDocument/2006/relationships/hyperlink" Target="https://www.forbes.com/sites/robertfarrington/2019/02/20/millennials-investing-easier/#fbb20522eb2b" TargetMode="External" /><Relationship Id="rId42" Type="http://schemas.openxmlformats.org/officeDocument/2006/relationships/hyperlink" Target="https://www.businessinsider.com/rich-millennials-investing-art-flipping-build-wealth-2019-4" TargetMode="External" /><Relationship Id="rId43" Type="http://schemas.openxmlformats.org/officeDocument/2006/relationships/hyperlink" Target="https://twitter.com/SCActionNetwork/status/1118579888288669696" TargetMode="External" /><Relationship Id="rId44" Type="http://schemas.openxmlformats.org/officeDocument/2006/relationships/hyperlink" Target="https://twitter.com/SCActionNetwork/status/1118579888288669696" TargetMode="External" /><Relationship Id="rId45" Type="http://schemas.openxmlformats.org/officeDocument/2006/relationships/hyperlink" Target="http://www.gainor.net/how-to-hire-and-retain-millennials/" TargetMode="External" /><Relationship Id="rId46" Type="http://schemas.openxmlformats.org/officeDocument/2006/relationships/hyperlink" Target="https://www.wsj.com/articles/why-fashion-and-luxury-companies-are-investing-in-film-11555332389" TargetMode="External" /><Relationship Id="rId47" Type="http://schemas.openxmlformats.org/officeDocument/2006/relationships/hyperlink" Target="http://angusreid.org/robo-advisors-investment/" TargetMode="External" /><Relationship Id="rId48" Type="http://schemas.openxmlformats.org/officeDocument/2006/relationships/hyperlink" Target="https://hedgeaccordingly.com/investing-and-millennials-with-financial-advisor-douglas-boneparth/" TargetMode="External" /><Relationship Id="rId49" Type="http://schemas.openxmlformats.org/officeDocument/2006/relationships/hyperlink" Target="https://hedgeaccordingly.com/investing-and-millennials-with-financial-advisor-douglas-boneparth/" TargetMode="External" /><Relationship Id="rId50" Type="http://schemas.openxmlformats.org/officeDocument/2006/relationships/hyperlink" Target="https://podcasts.apple.com/us/podcast/episode-37-blockchain-crowdfunding-in-real-estate-industry/id1382826261?i=1000434970030" TargetMode="External" /><Relationship Id="rId51" Type="http://schemas.openxmlformats.org/officeDocument/2006/relationships/hyperlink" Target="https://investmentsandwealth.org/getattachment/bbdef004-2fe8-4e71-a445-918a270b5ff7/IWM19MarApr-TheMillennialInvestor.pdf" TargetMode="External" /><Relationship Id="rId52" Type="http://schemas.openxmlformats.org/officeDocument/2006/relationships/hyperlink" Target="https://investmentsandwealth.org/getattachment/bbdef004-2fe8-4e71-a445-918a270b5ff7/IWM19MarApr-TheMillennialInvestor.pdf" TargetMode="External" /><Relationship Id="rId53" Type="http://schemas.openxmlformats.org/officeDocument/2006/relationships/hyperlink" Target="https://crowdfundattny.com/2019/04/16/a-millennials-guide-to-real-estate-investing-podcast/" TargetMode="External" /><Relationship Id="rId54" Type="http://schemas.openxmlformats.org/officeDocument/2006/relationships/hyperlink" Target="https://www.benefitspro.com/2019/04/18/millennials-pinning-retirement-hopes-on-lottery-winnings/" TargetMode="External" /><Relationship Id="rId55" Type="http://schemas.openxmlformats.org/officeDocument/2006/relationships/hyperlink" Target="https://twitter.com/ahrvoapp/status/1118888190323109891" TargetMode="External" /><Relationship Id="rId56" Type="http://schemas.openxmlformats.org/officeDocument/2006/relationships/hyperlink" Target="https://markets.businessinsider.com/news/stocks/next-stock-market-crash-millennials-worried-impact-economy-2019-4-1028119346" TargetMode="External" /><Relationship Id="rId57" Type="http://schemas.openxmlformats.org/officeDocument/2006/relationships/hyperlink" Target="https://www.goodnewsnetwork.org/millennials-are-investing-and-good-at-it/" TargetMode="External" /><Relationship Id="rId58" Type="http://schemas.openxmlformats.org/officeDocument/2006/relationships/hyperlink" Target="https://www.harvestreturns.com/blog/2017/11/21/why-millennials-should-invest-in-agriculture" TargetMode="External" /><Relationship Id="rId59" Type="http://schemas.openxmlformats.org/officeDocument/2006/relationships/hyperlink" Target="https://www.linkedin.com/pulse/leave-party-its-height-wait-rush-exit-how-your-investment-neil-doig" TargetMode="External" /><Relationship Id="rId60" Type="http://schemas.openxmlformats.org/officeDocument/2006/relationships/hyperlink" Target="https://www.finra.org/investors/millennials" TargetMode="External" /><Relationship Id="rId61" Type="http://schemas.openxmlformats.org/officeDocument/2006/relationships/hyperlink" Target="https://www.thenorrisgroup.com/gen-z-buying-a-lot-earlier-than-the-millennials-449/" TargetMode="External" /><Relationship Id="rId62" Type="http://schemas.openxmlformats.org/officeDocument/2006/relationships/hyperlink" Target="https://www.telegraph.co.uk/investing/isas/millennials-better-getting-boss-back-lifetime-isa-pension/" TargetMode="External" /><Relationship Id="rId63" Type="http://schemas.openxmlformats.org/officeDocument/2006/relationships/hyperlink" Target="https://mailchi.mp/876e69e91406/open-enrollment-is-here-597577" TargetMode="External" /><Relationship Id="rId64" Type="http://schemas.openxmlformats.org/officeDocument/2006/relationships/hyperlink" Target="https://podcasts.apple.com/us/podcast/animal-spirits-podcast/id1310192007?i=1000435138505" TargetMode="External" /><Relationship Id="rId65" Type="http://schemas.openxmlformats.org/officeDocument/2006/relationships/hyperlink" Target="https://www.wsj.com/articles/you-dear-investor-are-patient-prudent-and-calm-11555689601" TargetMode="External" /><Relationship Id="rId66" Type="http://schemas.openxmlformats.org/officeDocument/2006/relationships/hyperlink" Target="https://www.ft.com/content/7a7dd830-6135-11e9-b285-3acd5d43599e?shareType=nongift" TargetMode="External" /><Relationship Id="rId67" Type="http://schemas.openxmlformats.org/officeDocument/2006/relationships/hyperlink" Target="https://pbs.twimg.com/ext_tw_video_thumb/1116288507469811712/pu/img/r6jNoJsgJPakAVSo.jpg" TargetMode="External" /><Relationship Id="rId68" Type="http://schemas.openxmlformats.org/officeDocument/2006/relationships/hyperlink" Target="https://pbs.twimg.com/ext_tw_video_thumb/1115260006067257344/pu/img/JOjkfFXJx4y1tUui.jpg" TargetMode="External" /><Relationship Id="rId69" Type="http://schemas.openxmlformats.org/officeDocument/2006/relationships/hyperlink" Target="https://pbs.twimg.com/ext_tw_video_thumb/1113818687931342851/pu/img/2mzgwxyn_0xtdhfx.jpg" TargetMode="External" /><Relationship Id="rId70" Type="http://schemas.openxmlformats.org/officeDocument/2006/relationships/hyperlink" Target="https://pbs.twimg.com/media/D38VjOeW0AABnn_.jpg" TargetMode="External" /><Relationship Id="rId71" Type="http://schemas.openxmlformats.org/officeDocument/2006/relationships/hyperlink" Target="https://pbs.twimg.com/media/D387q8fWwAAkG7N.jpg" TargetMode="External" /><Relationship Id="rId72" Type="http://schemas.openxmlformats.org/officeDocument/2006/relationships/hyperlink" Target="https://pbs.twimg.com/ext_tw_video_thumb/1116713587949621248/pu/img/yme1tVK7Z2N-tJSY.jpg" TargetMode="External" /><Relationship Id="rId73" Type="http://schemas.openxmlformats.org/officeDocument/2006/relationships/hyperlink" Target="https://pbs.twimg.com/ext_tw_video_thumb/1112730149936607232/pu/img/D2ZihfSkf02hE6cz.jpg" TargetMode="External" /><Relationship Id="rId74" Type="http://schemas.openxmlformats.org/officeDocument/2006/relationships/hyperlink" Target="https://pbs.twimg.com/media/D3uujKZUIAAMLaR.jpg" TargetMode="External" /><Relationship Id="rId75" Type="http://schemas.openxmlformats.org/officeDocument/2006/relationships/hyperlink" Target="https://pbs.twimg.com/media/D4IsmIbXkAIHWpr.jpg" TargetMode="External" /><Relationship Id="rId76" Type="http://schemas.openxmlformats.org/officeDocument/2006/relationships/hyperlink" Target="https://pbs.twimg.com/media/D4Is-g_XoAAvKj2.jpg" TargetMode="External" /><Relationship Id="rId77" Type="http://schemas.openxmlformats.org/officeDocument/2006/relationships/hyperlink" Target="https://pbs.twimg.com/media/D4S-fQGWwAcPPnC.jpg" TargetMode="External" /><Relationship Id="rId78" Type="http://schemas.openxmlformats.org/officeDocument/2006/relationships/hyperlink" Target="https://pbs.twimg.com/media/D4Is_JvWwAEZKNU.jpg" TargetMode="External" /><Relationship Id="rId79" Type="http://schemas.openxmlformats.org/officeDocument/2006/relationships/hyperlink" Target="https://pbs.twimg.com/media/D4S-fqIW0AE3wg4.jpg" TargetMode="External" /><Relationship Id="rId80" Type="http://schemas.openxmlformats.org/officeDocument/2006/relationships/hyperlink" Target="https://pbs.twimg.com/media/D4ItDFZW0AAt50r.jpg" TargetMode="External" /><Relationship Id="rId81" Type="http://schemas.openxmlformats.org/officeDocument/2006/relationships/hyperlink" Target="https://pbs.twimg.com/media/D4S-hNRWAAA6obg.jpg" TargetMode="External" /><Relationship Id="rId82" Type="http://schemas.openxmlformats.org/officeDocument/2006/relationships/hyperlink" Target="https://pbs.twimg.com/media/D4TKZweWkAQlaFu.jpg" TargetMode="External" /><Relationship Id="rId83" Type="http://schemas.openxmlformats.org/officeDocument/2006/relationships/hyperlink" Target="https://pbs.twimg.com/media/D4TvxH8WkAEMrry.jpg" TargetMode="External" /><Relationship Id="rId84" Type="http://schemas.openxmlformats.org/officeDocument/2006/relationships/hyperlink" Target="https://pbs.twimg.com/media/D4Y-qEAWkAY7cuQ.jpg" TargetMode="External" /><Relationship Id="rId85" Type="http://schemas.openxmlformats.org/officeDocument/2006/relationships/hyperlink" Target="https://pbs.twimg.com/media/D4Wyd4BXsAA7BOT.jpg" TargetMode="External" /><Relationship Id="rId86" Type="http://schemas.openxmlformats.org/officeDocument/2006/relationships/hyperlink" Target="https://pbs.twimg.com/media/D4hkBF2UIAE07Ef.jpg" TargetMode="External" /><Relationship Id="rId87" Type="http://schemas.openxmlformats.org/officeDocument/2006/relationships/hyperlink" Target="https://pbs.twimg.com/media/D4hoASoX4AAV1CF.jpg" TargetMode="External" /><Relationship Id="rId88" Type="http://schemas.openxmlformats.org/officeDocument/2006/relationships/hyperlink" Target="https://pbs.twimg.com/media/D4h4Mk6UUAAp7Sk.jpg" TargetMode="External" /><Relationship Id="rId89" Type="http://schemas.openxmlformats.org/officeDocument/2006/relationships/hyperlink" Target="https://pbs.twimg.com/media/D4i4e_XX4AAP6mj.jpg" TargetMode="External" /><Relationship Id="rId90" Type="http://schemas.openxmlformats.org/officeDocument/2006/relationships/hyperlink" Target="https://pbs.twimg.com/media/D4myeHMXoAcACNA.jpg" TargetMode="External" /><Relationship Id="rId91" Type="http://schemas.openxmlformats.org/officeDocument/2006/relationships/hyperlink" Target="https://pbs.twimg.com/ext_tw_video_thumb/1116288507469811712/pu/img/r6jNoJsgJPakAVSo.jpg" TargetMode="External" /><Relationship Id="rId92" Type="http://schemas.openxmlformats.org/officeDocument/2006/relationships/hyperlink" Target="https://pbs.twimg.com/ext_tw_video_thumb/1115260006067257344/pu/img/JOjkfFXJx4y1tUui.jpg" TargetMode="External" /><Relationship Id="rId93" Type="http://schemas.openxmlformats.org/officeDocument/2006/relationships/hyperlink" Target="https://pbs.twimg.com/ext_tw_video_thumb/1113818687931342851/pu/img/2mzgwxyn_0xtdhfx.jpg" TargetMode="External" /><Relationship Id="rId94" Type="http://schemas.openxmlformats.org/officeDocument/2006/relationships/hyperlink" Target="http://pbs.twimg.com/profile_images/663259957350039552/5XZUO2tJ_normal.jpg" TargetMode="External" /><Relationship Id="rId95" Type="http://schemas.openxmlformats.org/officeDocument/2006/relationships/hyperlink" Target="http://pbs.twimg.com/profile_images/663259957350039552/5XZUO2tJ_normal.jpg" TargetMode="External" /><Relationship Id="rId96" Type="http://schemas.openxmlformats.org/officeDocument/2006/relationships/hyperlink" Target="http://pbs.twimg.com/profile_images/663259957350039552/5XZUO2tJ_normal.jpg" TargetMode="External" /><Relationship Id="rId97" Type="http://schemas.openxmlformats.org/officeDocument/2006/relationships/hyperlink" Target="http://pbs.twimg.com/profile_images/788990307069112320/OG6qyiAC_normal.jpg" TargetMode="External" /><Relationship Id="rId98" Type="http://schemas.openxmlformats.org/officeDocument/2006/relationships/hyperlink" Target="http://pbs.twimg.com/profile_images/1106494592206192640/JnFD1DLg_normal.jpg" TargetMode="External" /><Relationship Id="rId99" Type="http://schemas.openxmlformats.org/officeDocument/2006/relationships/hyperlink" Target="http://pbs.twimg.com/profile_images/2461900981/tumblr_m1i72q3c3d1qiegleo1_500_normal.jpg" TargetMode="External" /><Relationship Id="rId100" Type="http://schemas.openxmlformats.org/officeDocument/2006/relationships/hyperlink" Target="https://pbs.twimg.com/media/D38VjOeW0AABnn_.jpg" TargetMode="External" /><Relationship Id="rId101" Type="http://schemas.openxmlformats.org/officeDocument/2006/relationships/hyperlink" Target="https://pbs.twimg.com/media/D387q8fWwAAkG7N.jpg" TargetMode="External" /><Relationship Id="rId102" Type="http://schemas.openxmlformats.org/officeDocument/2006/relationships/hyperlink" Target="https://pbs.twimg.com/ext_tw_video_thumb/1116713587949621248/pu/img/yme1tVK7Z2N-tJSY.jpg" TargetMode="External" /><Relationship Id="rId103" Type="http://schemas.openxmlformats.org/officeDocument/2006/relationships/hyperlink" Target="http://pbs.twimg.com/profile_images/1049282789898637313/kdGy7Gz__normal.jpg" TargetMode="External" /><Relationship Id="rId104" Type="http://schemas.openxmlformats.org/officeDocument/2006/relationships/hyperlink" Target="http://pbs.twimg.com/profile_images/1119081717409566726/Y50XWi5d_normal.jpg" TargetMode="External" /><Relationship Id="rId105" Type="http://schemas.openxmlformats.org/officeDocument/2006/relationships/hyperlink" Target="https://pbs.twimg.com/ext_tw_video_thumb/1112730149936607232/pu/img/D2ZihfSkf02hE6cz.jpg" TargetMode="External" /><Relationship Id="rId106" Type="http://schemas.openxmlformats.org/officeDocument/2006/relationships/hyperlink" Target="http://pbs.twimg.com/profile_images/965468675351326722/G-sDwq-1_normal.jpg" TargetMode="External" /><Relationship Id="rId107" Type="http://schemas.openxmlformats.org/officeDocument/2006/relationships/hyperlink" Target="http://pbs.twimg.com/profile_images/1069530744895275008/uMP7oe08_normal.jpg" TargetMode="External" /><Relationship Id="rId108" Type="http://schemas.openxmlformats.org/officeDocument/2006/relationships/hyperlink" Target="http://pbs.twimg.com/profile_images/1060626119915843584/tK7LpcRw_normal.jpg" TargetMode="External" /><Relationship Id="rId109" Type="http://schemas.openxmlformats.org/officeDocument/2006/relationships/hyperlink" Target="http://pbs.twimg.com/profile_images/870279826720129025/l5CL66f-_normal.jpg" TargetMode="External" /><Relationship Id="rId110" Type="http://schemas.openxmlformats.org/officeDocument/2006/relationships/hyperlink" Target="http://pbs.twimg.com/profile_images/870279826720129025/l5CL66f-_normal.jpg" TargetMode="External" /><Relationship Id="rId111" Type="http://schemas.openxmlformats.org/officeDocument/2006/relationships/hyperlink" Target="http://pbs.twimg.com/profile_images/1036072270077280256/dTS-_rdV_normal.jpg" TargetMode="External" /><Relationship Id="rId112" Type="http://schemas.openxmlformats.org/officeDocument/2006/relationships/hyperlink" Target="http://pbs.twimg.com/profile_images/509498592831102976/wG-d6wrJ_normal.jpeg" TargetMode="External" /><Relationship Id="rId113" Type="http://schemas.openxmlformats.org/officeDocument/2006/relationships/hyperlink" Target="http://pbs.twimg.com/profile_images/684447314358882305/eW6rgOZf_normal.png" TargetMode="External" /><Relationship Id="rId114" Type="http://schemas.openxmlformats.org/officeDocument/2006/relationships/hyperlink" Target="http://pbs.twimg.com/profile_images/1084912199032860672/Q19V6BK5_normal.jpg" TargetMode="External" /><Relationship Id="rId115" Type="http://schemas.openxmlformats.org/officeDocument/2006/relationships/hyperlink" Target="http://pbs.twimg.com/profile_images/943427695156781056/-LKHuXdO_normal.jpg" TargetMode="External" /><Relationship Id="rId116" Type="http://schemas.openxmlformats.org/officeDocument/2006/relationships/hyperlink" Target="http://pbs.twimg.com/profile_images/964400673746857984/T5mm-ZKU_normal.jpg" TargetMode="External" /><Relationship Id="rId117" Type="http://schemas.openxmlformats.org/officeDocument/2006/relationships/hyperlink" Target="http://pbs.twimg.com/profile_images/785890343577198592/6v4DlZXe_normal.jpg" TargetMode="External" /><Relationship Id="rId118" Type="http://schemas.openxmlformats.org/officeDocument/2006/relationships/hyperlink" Target="http://pbs.twimg.com/profile_images/741283160898568192/Jy46FlEL_normal.jpg" TargetMode="External" /><Relationship Id="rId119" Type="http://schemas.openxmlformats.org/officeDocument/2006/relationships/hyperlink" Target="http://pbs.twimg.com/profile_images/1111073639925985281/E9ayaq1V_normal.jpg" TargetMode="External" /><Relationship Id="rId120" Type="http://schemas.openxmlformats.org/officeDocument/2006/relationships/hyperlink" Target="http://pbs.twimg.com/profile_images/951221160292777984/JSopVDkv_normal.jpg" TargetMode="External" /><Relationship Id="rId121" Type="http://schemas.openxmlformats.org/officeDocument/2006/relationships/hyperlink" Target="http://pbs.twimg.com/profile_images/1111073639925985281/E9ayaq1V_normal.jpg" TargetMode="External" /><Relationship Id="rId122" Type="http://schemas.openxmlformats.org/officeDocument/2006/relationships/hyperlink" Target="http://pbs.twimg.com/profile_images/812475485879996416/RR0F06f__normal.jpg" TargetMode="External" /><Relationship Id="rId123" Type="http://schemas.openxmlformats.org/officeDocument/2006/relationships/hyperlink" Target="https://pbs.twimg.com/media/D3uujKZUIAAMLaR.jpg" TargetMode="External" /><Relationship Id="rId124" Type="http://schemas.openxmlformats.org/officeDocument/2006/relationships/hyperlink" Target="http://pbs.twimg.com/profile_images/1083775160681943045/-HrwaKN5_normal.jpg" TargetMode="External" /><Relationship Id="rId125" Type="http://schemas.openxmlformats.org/officeDocument/2006/relationships/hyperlink" Target="http://pbs.twimg.com/profile_images/1092310890874093568/gFTzVpEb_normal.jpg" TargetMode="External" /><Relationship Id="rId126" Type="http://schemas.openxmlformats.org/officeDocument/2006/relationships/hyperlink" Target="http://pbs.twimg.com/profile_images/1092310890874093568/gFTzVpEb_normal.jpg" TargetMode="External" /><Relationship Id="rId127" Type="http://schemas.openxmlformats.org/officeDocument/2006/relationships/hyperlink" Target="http://pbs.twimg.com/profile_images/966079149986189312/ZEiZd-hR_normal.jpg" TargetMode="External" /><Relationship Id="rId128" Type="http://schemas.openxmlformats.org/officeDocument/2006/relationships/hyperlink" Target="https://pbs.twimg.com/media/D4IsmIbXkAIHWpr.jpg" TargetMode="External" /><Relationship Id="rId129" Type="http://schemas.openxmlformats.org/officeDocument/2006/relationships/hyperlink" Target="http://pbs.twimg.com/profile_images/586582147093270528/5OxlcmDB_normal.jpg" TargetMode="External" /><Relationship Id="rId130" Type="http://schemas.openxmlformats.org/officeDocument/2006/relationships/hyperlink" Target="http://pbs.twimg.com/profile_images/507650237637210112/imHZCsXu_normal.png" TargetMode="External" /><Relationship Id="rId131" Type="http://schemas.openxmlformats.org/officeDocument/2006/relationships/hyperlink" Target="http://pbs.twimg.com/profile_images/757984876645720064/yhajiVam_normal.jpg" TargetMode="External" /><Relationship Id="rId132" Type="http://schemas.openxmlformats.org/officeDocument/2006/relationships/hyperlink" Target="http://pbs.twimg.com/profile_images/1104389161086140416/OW7rnWop_normal.jpg" TargetMode="External" /><Relationship Id="rId133" Type="http://schemas.openxmlformats.org/officeDocument/2006/relationships/hyperlink" Target="http://pbs.twimg.com/profile_images/641504762811146241/uRwMZbRO_normal.jpg" TargetMode="External" /><Relationship Id="rId134" Type="http://schemas.openxmlformats.org/officeDocument/2006/relationships/hyperlink" Target="http://pbs.twimg.com/profile_images/641504762811146241/uRwMZbRO_normal.jpg" TargetMode="External" /><Relationship Id="rId135" Type="http://schemas.openxmlformats.org/officeDocument/2006/relationships/hyperlink" Target="http://pbs.twimg.com/profile_images/1012826876279230465/oDd2OWF7_normal.jpg" TargetMode="External" /><Relationship Id="rId136" Type="http://schemas.openxmlformats.org/officeDocument/2006/relationships/hyperlink" Target="http://pbs.twimg.com/profile_images/1116723417682563072/e_phjlBu_normal.png" TargetMode="External" /><Relationship Id="rId137" Type="http://schemas.openxmlformats.org/officeDocument/2006/relationships/hyperlink" Target="http://pbs.twimg.com/profile_images/847469644453511168/IJjLqhgv_normal.jpg" TargetMode="External" /><Relationship Id="rId138" Type="http://schemas.openxmlformats.org/officeDocument/2006/relationships/hyperlink" Target="http://pbs.twimg.com/profile_images/663738907805089792/a-3-cP5U_normal.jpg" TargetMode="External" /><Relationship Id="rId139" Type="http://schemas.openxmlformats.org/officeDocument/2006/relationships/hyperlink" Target="http://pbs.twimg.com/profile_images/1103939860660776961/3B4ymOLM_normal.png" TargetMode="External" /><Relationship Id="rId140" Type="http://schemas.openxmlformats.org/officeDocument/2006/relationships/hyperlink" Target="http://pbs.twimg.com/profile_images/935538054692970496/-vuh8x4l_normal.jpg" TargetMode="External" /><Relationship Id="rId141" Type="http://schemas.openxmlformats.org/officeDocument/2006/relationships/hyperlink" Target="http://pbs.twimg.com/profile_images/806887716373680128/WRaZPAP7_normal.jpg" TargetMode="External" /><Relationship Id="rId142" Type="http://schemas.openxmlformats.org/officeDocument/2006/relationships/hyperlink" Target="http://pbs.twimg.com/profile_images/806887716373680128/WRaZPAP7_normal.jpg" TargetMode="External" /><Relationship Id="rId143" Type="http://schemas.openxmlformats.org/officeDocument/2006/relationships/hyperlink" Target="http://pbs.twimg.com/profile_images/1012406352612941824/L9v8wxOm_normal.jpg" TargetMode="External" /><Relationship Id="rId144" Type="http://schemas.openxmlformats.org/officeDocument/2006/relationships/hyperlink" Target="http://pbs.twimg.com/profile_images/378800000312375508/2307e121a636bca5a74ea7940bfdac87_normal.jpeg" TargetMode="External" /><Relationship Id="rId145" Type="http://schemas.openxmlformats.org/officeDocument/2006/relationships/hyperlink" Target="http://pbs.twimg.com/profile_images/2511748394/pdv3nbo3yrq5l2tae3ke_normal.jpeg" TargetMode="External" /><Relationship Id="rId146" Type="http://schemas.openxmlformats.org/officeDocument/2006/relationships/hyperlink" Target="http://pbs.twimg.com/profile_images/787145941996281856/w9TS2Dn5_normal.jpg" TargetMode="External" /><Relationship Id="rId147" Type="http://schemas.openxmlformats.org/officeDocument/2006/relationships/hyperlink" Target="http://pbs.twimg.com/profile_images/1029921365288148992/Xj1JhdFa_normal.jpg" TargetMode="External" /><Relationship Id="rId148" Type="http://schemas.openxmlformats.org/officeDocument/2006/relationships/hyperlink" Target="http://pbs.twimg.com/profile_images/981624686424584198/OxrTnZwS_normal.jpg" TargetMode="External" /><Relationship Id="rId149" Type="http://schemas.openxmlformats.org/officeDocument/2006/relationships/hyperlink" Target="http://pbs.twimg.com/profile_images/793590491027607552/gbLy0yvY_normal.jpg" TargetMode="External" /><Relationship Id="rId150" Type="http://schemas.openxmlformats.org/officeDocument/2006/relationships/hyperlink" Target="http://pbs.twimg.com/profile_images/1092457362961637381/8zD_qlxA_normal.jpg" TargetMode="External" /><Relationship Id="rId151" Type="http://schemas.openxmlformats.org/officeDocument/2006/relationships/hyperlink" Target="http://pbs.twimg.com/profile_images/1117705233826762752/0LylZzd3_normal.png" TargetMode="External" /><Relationship Id="rId152" Type="http://schemas.openxmlformats.org/officeDocument/2006/relationships/hyperlink" Target="http://pbs.twimg.com/profile_images/471770118196711425/ijq_4k09_normal.jpeg" TargetMode="External" /><Relationship Id="rId153" Type="http://schemas.openxmlformats.org/officeDocument/2006/relationships/hyperlink" Target="http://pbs.twimg.com/profile_images/773999250661216256/-9IAccTm_normal.jpg" TargetMode="External" /><Relationship Id="rId154" Type="http://schemas.openxmlformats.org/officeDocument/2006/relationships/hyperlink" Target="https://pbs.twimg.com/media/D4Is-g_XoAAvKj2.jpg" TargetMode="External" /><Relationship Id="rId155" Type="http://schemas.openxmlformats.org/officeDocument/2006/relationships/hyperlink" Target="https://pbs.twimg.com/media/D4S-fQGWwAcPPnC.jpg" TargetMode="External" /><Relationship Id="rId156" Type="http://schemas.openxmlformats.org/officeDocument/2006/relationships/hyperlink" Target="https://pbs.twimg.com/media/D4Is_JvWwAEZKNU.jpg" TargetMode="External" /><Relationship Id="rId157" Type="http://schemas.openxmlformats.org/officeDocument/2006/relationships/hyperlink" Target="https://pbs.twimg.com/media/D4S-fqIW0AE3wg4.jpg" TargetMode="External" /><Relationship Id="rId158" Type="http://schemas.openxmlformats.org/officeDocument/2006/relationships/hyperlink" Target="https://pbs.twimg.com/media/D4ItDFZW0AAt50r.jpg" TargetMode="External" /><Relationship Id="rId159" Type="http://schemas.openxmlformats.org/officeDocument/2006/relationships/hyperlink" Target="https://pbs.twimg.com/media/D4S-hNRWAAA6obg.jpg" TargetMode="External" /><Relationship Id="rId160" Type="http://schemas.openxmlformats.org/officeDocument/2006/relationships/hyperlink" Target="http://pbs.twimg.com/profile_images/603647016409899008/OPECCN1t_normal.png" TargetMode="External" /><Relationship Id="rId161" Type="http://schemas.openxmlformats.org/officeDocument/2006/relationships/hyperlink" Target="https://pbs.twimg.com/media/D4TKZweWkAQlaFu.jpg" TargetMode="External" /><Relationship Id="rId162" Type="http://schemas.openxmlformats.org/officeDocument/2006/relationships/hyperlink" Target="https://pbs.twimg.com/media/D4TvxH8WkAEMrry.jpg" TargetMode="External" /><Relationship Id="rId163" Type="http://schemas.openxmlformats.org/officeDocument/2006/relationships/hyperlink" Target="http://pbs.twimg.com/profile_images/822251270111166464/gJwjBFSB_normal.jpg" TargetMode="External" /><Relationship Id="rId164" Type="http://schemas.openxmlformats.org/officeDocument/2006/relationships/hyperlink" Target="http://pbs.twimg.com/profile_images/1111630076368613376/JxAsnJ8I_normal.jpg" TargetMode="External" /><Relationship Id="rId165" Type="http://schemas.openxmlformats.org/officeDocument/2006/relationships/hyperlink" Target="http://pbs.twimg.com/profile_images/700135427383099394/RH39K-Mv_normal.jpg" TargetMode="External" /><Relationship Id="rId166" Type="http://schemas.openxmlformats.org/officeDocument/2006/relationships/hyperlink" Target="http://pbs.twimg.com/profile_images/738300388802187264/iEokSq_7_normal.jpg" TargetMode="External" /><Relationship Id="rId167" Type="http://schemas.openxmlformats.org/officeDocument/2006/relationships/hyperlink" Target="http://pbs.twimg.com/profile_images/1097528935875788800/VIGJu1pY_normal.jpg" TargetMode="External" /><Relationship Id="rId168" Type="http://schemas.openxmlformats.org/officeDocument/2006/relationships/hyperlink" Target="http://pbs.twimg.com/profile_images/1097528935875788800/VIGJu1pY_normal.jpg" TargetMode="External" /><Relationship Id="rId169" Type="http://schemas.openxmlformats.org/officeDocument/2006/relationships/hyperlink" Target="http://pbs.twimg.com/profile_images/1039453119988555776/Nvj4crF8_normal.jpg" TargetMode="External" /><Relationship Id="rId170" Type="http://schemas.openxmlformats.org/officeDocument/2006/relationships/hyperlink" Target="http://pbs.twimg.com/profile_images/1930875183/profile_pics_normal.jpeg" TargetMode="External" /><Relationship Id="rId171" Type="http://schemas.openxmlformats.org/officeDocument/2006/relationships/hyperlink" Target="http://pbs.twimg.com/profile_images/3518258462/9b2d42fee8744284ceb21ff5632624b0_normal.jpeg" TargetMode="External" /><Relationship Id="rId172" Type="http://schemas.openxmlformats.org/officeDocument/2006/relationships/hyperlink" Target="http://pbs.twimg.com/profile_images/1013854687869665280/-jNnaYaQ_normal.jpg" TargetMode="External" /><Relationship Id="rId173" Type="http://schemas.openxmlformats.org/officeDocument/2006/relationships/hyperlink" Target="http://pbs.twimg.com/profile_images/1105524212968681475/VRT_ip9f_normal.jpg" TargetMode="External" /><Relationship Id="rId174" Type="http://schemas.openxmlformats.org/officeDocument/2006/relationships/hyperlink" Target="http://pbs.twimg.com/profile_images/1082372866471948288/g6Atkw_U_normal.jpg" TargetMode="External" /><Relationship Id="rId175" Type="http://schemas.openxmlformats.org/officeDocument/2006/relationships/hyperlink" Target="http://pbs.twimg.com/profile_images/966053594402234368/r6hA3ohM_normal.jpg" TargetMode="External" /><Relationship Id="rId176" Type="http://schemas.openxmlformats.org/officeDocument/2006/relationships/hyperlink" Target="http://pbs.twimg.com/profile_images/906163903356395520/qugfyZKp_normal.jpg" TargetMode="External" /><Relationship Id="rId177" Type="http://schemas.openxmlformats.org/officeDocument/2006/relationships/hyperlink" Target="https://pbs.twimg.com/media/D4Y-qEAWkAY7cuQ.jpg" TargetMode="External" /><Relationship Id="rId178" Type="http://schemas.openxmlformats.org/officeDocument/2006/relationships/hyperlink" Target="http://pbs.twimg.com/profile_images/1074950050722136064/jJ2p9czS_normal.jpg" TargetMode="External" /><Relationship Id="rId179" Type="http://schemas.openxmlformats.org/officeDocument/2006/relationships/hyperlink" Target="http://pbs.twimg.com/profile_images/1003888294373888001/44UE2oiO_normal.jpg" TargetMode="External" /><Relationship Id="rId180" Type="http://schemas.openxmlformats.org/officeDocument/2006/relationships/hyperlink" Target="http://pbs.twimg.com/profile_images/1034251982956060672/eDXvp2pU_normal.jpg" TargetMode="External" /><Relationship Id="rId181" Type="http://schemas.openxmlformats.org/officeDocument/2006/relationships/hyperlink" Target="http://pbs.twimg.com/profile_images/826285164363923457/0faJQx-A_normal.jpg" TargetMode="External" /><Relationship Id="rId182" Type="http://schemas.openxmlformats.org/officeDocument/2006/relationships/hyperlink" Target="http://pbs.twimg.com/profile_images/1105206166622224385/AEEjOAKf_normal.jpg" TargetMode="External" /><Relationship Id="rId183" Type="http://schemas.openxmlformats.org/officeDocument/2006/relationships/hyperlink" Target="http://pbs.twimg.com/profile_images/1105206166622224385/AEEjOAKf_normal.jpg" TargetMode="External" /><Relationship Id="rId184" Type="http://schemas.openxmlformats.org/officeDocument/2006/relationships/hyperlink" Target="http://pbs.twimg.com/profile_images/782129968058728448/KFKcoI4X_normal.jpg" TargetMode="External" /><Relationship Id="rId185" Type="http://schemas.openxmlformats.org/officeDocument/2006/relationships/hyperlink" Target="http://pbs.twimg.com/profile_images/1028240873862168577/bjG6Mip4_normal.jpg" TargetMode="External" /><Relationship Id="rId186" Type="http://schemas.openxmlformats.org/officeDocument/2006/relationships/hyperlink" Target="http://pbs.twimg.com/profile_images/899990650816520193/wKr9Y-Tc_normal.jpg" TargetMode="External" /><Relationship Id="rId187" Type="http://schemas.openxmlformats.org/officeDocument/2006/relationships/hyperlink" Target="http://pbs.twimg.com/profile_images/735160892002840576/N7bSf-AQ_normal.jpg" TargetMode="External" /><Relationship Id="rId188" Type="http://schemas.openxmlformats.org/officeDocument/2006/relationships/hyperlink" Target="http://pbs.twimg.com/profile_images/378800000245809096/f32d6b3caad847321cfdc65ca5d334e8_normal.jpeg" TargetMode="External" /><Relationship Id="rId189" Type="http://schemas.openxmlformats.org/officeDocument/2006/relationships/hyperlink" Target="http://pbs.twimg.com/profile_images/889699284/CHaglerSmall_normal.jpg" TargetMode="External" /><Relationship Id="rId190" Type="http://schemas.openxmlformats.org/officeDocument/2006/relationships/hyperlink" Target="http://pbs.twimg.com/profile_images/1117895509392461826/CytWmxr0_normal.jpg" TargetMode="External" /><Relationship Id="rId191" Type="http://schemas.openxmlformats.org/officeDocument/2006/relationships/hyperlink" Target="http://pbs.twimg.com/profile_images/684090088192655360/VK9E1cIU_normal.jpg" TargetMode="External" /><Relationship Id="rId192" Type="http://schemas.openxmlformats.org/officeDocument/2006/relationships/hyperlink" Target="http://pbs.twimg.com/profile_images/1094842452819755008/t_xfLHI__normal.jpg" TargetMode="External" /><Relationship Id="rId193" Type="http://schemas.openxmlformats.org/officeDocument/2006/relationships/hyperlink" Target="http://pbs.twimg.com/profile_images/1118848125181915136/EjvOfosH_normal.jpg" TargetMode="External" /><Relationship Id="rId194" Type="http://schemas.openxmlformats.org/officeDocument/2006/relationships/hyperlink" Target="http://pbs.twimg.com/profile_images/753355665872134146/6cVaYnUu_normal.jpg" TargetMode="External" /><Relationship Id="rId195" Type="http://schemas.openxmlformats.org/officeDocument/2006/relationships/hyperlink" Target="http://pbs.twimg.com/profile_images/1095666897696153600/zmD6YxLa_normal.jpg" TargetMode="External" /><Relationship Id="rId196" Type="http://schemas.openxmlformats.org/officeDocument/2006/relationships/hyperlink" Target="http://pbs.twimg.com/profile_images/1021079375138230273/6aokO1gX_normal.jpg" TargetMode="External" /><Relationship Id="rId197" Type="http://schemas.openxmlformats.org/officeDocument/2006/relationships/hyperlink" Target="http://pbs.twimg.com/profile_images/1105270654641864704/9ComFqLA_normal.jpg" TargetMode="External" /><Relationship Id="rId198" Type="http://schemas.openxmlformats.org/officeDocument/2006/relationships/hyperlink" Target="http://pbs.twimg.com/profile_images/936205961802346502/EHzx6w6z_normal.jpg" TargetMode="External" /><Relationship Id="rId199" Type="http://schemas.openxmlformats.org/officeDocument/2006/relationships/hyperlink" Target="http://pbs.twimg.com/profile_images/3641632255/1d4569fb637fbea9e0fcc2ae976e6352_normal.jpeg" TargetMode="External" /><Relationship Id="rId200" Type="http://schemas.openxmlformats.org/officeDocument/2006/relationships/hyperlink" Target="https://pbs.twimg.com/media/D4Wyd4BXsAA7BOT.jpg" TargetMode="External" /><Relationship Id="rId201" Type="http://schemas.openxmlformats.org/officeDocument/2006/relationships/hyperlink" Target="http://pbs.twimg.com/profile_images/907185379375292416/HeKKeti4_normal.jpg" TargetMode="External" /><Relationship Id="rId202" Type="http://schemas.openxmlformats.org/officeDocument/2006/relationships/hyperlink" Target="http://pbs.twimg.com/profile_images/795709476338733057/dq1oq0QO_normal.jpg" TargetMode="External" /><Relationship Id="rId203" Type="http://schemas.openxmlformats.org/officeDocument/2006/relationships/hyperlink" Target="https://pbs.twimg.com/media/D4hkBF2UIAE07Ef.jpg" TargetMode="External" /><Relationship Id="rId204" Type="http://schemas.openxmlformats.org/officeDocument/2006/relationships/hyperlink" Target="http://pbs.twimg.com/profile_images/922354013508575232/t8dXvGGF_normal.jpg" TargetMode="External" /><Relationship Id="rId205" Type="http://schemas.openxmlformats.org/officeDocument/2006/relationships/hyperlink" Target="http://pbs.twimg.com/profile_images/611402226750230528/a3GDBgft_normal.jpg" TargetMode="External" /><Relationship Id="rId206" Type="http://schemas.openxmlformats.org/officeDocument/2006/relationships/hyperlink" Target="http://pbs.twimg.com/profile_images/642588202935517184/dN4QABzO_normal.jpg" TargetMode="External" /><Relationship Id="rId207" Type="http://schemas.openxmlformats.org/officeDocument/2006/relationships/hyperlink" Target="http://pbs.twimg.com/profile_images/1100043713529765888/UfFJc8Dd_normal.png" TargetMode="External" /><Relationship Id="rId208" Type="http://schemas.openxmlformats.org/officeDocument/2006/relationships/hyperlink" Target="https://pbs.twimg.com/media/D4hoASoX4AAV1CF.jpg" TargetMode="External" /><Relationship Id="rId209" Type="http://schemas.openxmlformats.org/officeDocument/2006/relationships/hyperlink" Target="http://pbs.twimg.com/profile_images/1014183686139404289/Vfgn5KKZ_normal.jpg" TargetMode="External" /><Relationship Id="rId210" Type="http://schemas.openxmlformats.org/officeDocument/2006/relationships/hyperlink" Target="https://pbs.twimg.com/media/D4h4Mk6UUAAp7Sk.jpg" TargetMode="External" /><Relationship Id="rId211" Type="http://schemas.openxmlformats.org/officeDocument/2006/relationships/hyperlink" Target="http://pbs.twimg.com/profile_images/753550126703120384/DpjBhEoj_normal.jpg" TargetMode="External" /><Relationship Id="rId212" Type="http://schemas.openxmlformats.org/officeDocument/2006/relationships/hyperlink" Target="http://pbs.twimg.com/profile_images/851646534508662784/RQCWx_Qw_normal.jpg" TargetMode="External" /><Relationship Id="rId213" Type="http://schemas.openxmlformats.org/officeDocument/2006/relationships/hyperlink" Target="https://pbs.twimg.com/media/D4i4e_XX4AAP6mj.jpg" TargetMode="External" /><Relationship Id="rId214" Type="http://schemas.openxmlformats.org/officeDocument/2006/relationships/hyperlink" Target="http://pbs.twimg.com/profile_images/1008788627332182016/EDgOPUbF_normal.jpg" TargetMode="External" /><Relationship Id="rId215" Type="http://schemas.openxmlformats.org/officeDocument/2006/relationships/hyperlink" Target="http://pbs.twimg.com/profile_images/953033628862304257/w0YY_L4Z_normal.jpg" TargetMode="External" /><Relationship Id="rId216" Type="http://schemas.openxmlformats.org/officeDocument/2006/relationships/hyperlink" Target="http://pbs.twimg.com/profile_images/1316533183/25-person_Suite_Front_normal.jpg" TargetMode="External" /><Relationship Id="rId217" Type="http://schemas.openxmlformats.org/officeDocument/2006/relationships/hyperlink" Target="http://pbs.twimg.com/profile_images/1075402033065353216/UbyLPqon_normal.jpg" TargetMode="External" /><Relationship Id="rId218" Type="http://schemas.openxmlformats.org/officeDocument/2006/relationships/hyperlink" Target="https://pbs.twimg.com/media/D4myeHMXoAcACNA.jpg" TargetMode="External" /><Relationship Id="rId219" Type="http://schemas.openxmlformats.org/officeDocument/2006/relationships/hyperlink" Target="http://pbs.twimg.com/profile_images/3533400496/f14169546f5922ab0d54215b95ec1a0d_normal.jpeg" TargetMode="External" /><Relationship Id="rId220" Type="http://schemas.openxmlformats.org/officeDocument/2006/relationships/hyperlink" Target="http://pbs.twimg.com/profile_images/3533400496/f14169546f5922ab0d54215b95ec1a0d_normal.jpeg" TargetMode="External" /><Relationship Id="rId221" Type="http://schemas.openxmlformats.org/officeDocument/2006/relationships/hyperlink" Target="http://pbs.twimg.com/profile_images/1001596962972618752/oqmiIQAp_normal.jpg" TargetMode="External" /><Relationship Id="rId222" Type="http://schemas.openxmlformats.org/officeDocument/2006/relationships/hyperlink" Target="http://pbs.twimg.com/profile_images/3533400496/f14169546f5922ab0d54215b95ec1a0d_normal.jpeg" TargetMode="External" /><Relationship Id="rId223" Type="http://schemas.openxmlformats.org/officeDocument/2006/relationships/hyperlink" Target="http://pbs.twimg.com/profile_images/1089262745529118720/lVJfkjEF_normal.jpg" TargetMode="External" /><Relationship Id="rId224" Type="http://schemas.openxmlformats.org/officeDocument/2006/relationships/hyperlink" Target="https://twitter.com/bitpanda/status/1116288603720699906" TargetMode="External" /><Relationship Id="rId225" Type="http://schemas.openxmlformats.org/officeDocument/2006/relationships/hyperlink" Target="https://twitter.com/bitpanda/status/1115260022785806336" TargetMode="External" /><Relationship Id="rId226" Type="http://schemas.openxmlformats.org/officeDocument/2006/relationships/hyperlink" Target="https://twitter.com/bitpanda/status/1113818707699146753" TargetMode="External" /><Relationship Id="rId227" Type="http://schemas.openxmlformats.org/officeDocument/2006/relationships/hyperlink" Target="https://twitter.com/mauerkind61/status/1116436585099223042" TargetMode="External" /><Relationship Id="rId228" Type="http://schemas.openxmlformats.org/officeDocument/2006/relationships/hyperlink" Target="https://twitter.com/mauerkind61/status/1116437120535670785" TargetMode="External" /><Relationship Id="rId229" Type="http://schemas.openxmlformats.org/officeDocument/2006/relationships/hyperlink" Target="https://twitter.com/mauerkind61/status/1116437206858698754" TargetMode="External" /><Relationship Id="rId230" Type="http://schemas.openxmlformats.org/officeDocument/2006/relationships/hyperlink" Target="https://twitter.com/kross89/status/1116572702905475072" TargetMode="External" /><Relationship Id="rId231" Type="http://schemas.openxmlformats.org/officeDocument/2006/relationships/hyperlink" Target="https://twitter.com/ighodaro1/status/1116255507994566656" TargetMode="External" /><Relationship Id="rId232" Type="http://schemas.openxmlformats.org/officeDocument/2006/relationships/hyperlink" Target="https://twitter.com/patentnigeria/status/1116590449429364736" TargetMode="External" /><Relationship Id="rId233" Type="http://schemas.openxmlformats.org/officeDocument/2006/relationships/hyperlink" Target="https://twitter.com/weefin_/status/1116635010793078784" TargetMode="External" /><Relationship Id="rId234" Type="http://schemas.openxmlformats.org/officeDocument/2006/relationships/hyperlink" Target="https://twitter.com/frenkel_topping/status/1116676843367751681" TargetMode="External" /><Relationship Id="rId235" Type="http://schemas.openxmlformats.org/officeDocument/2006/relationships/hyperlink" Target="https://twitter.com/dpierrebravo/status/1116713736126042113" TargetMode="External" /><Relationship Id="rId236" Type="http://schemas.openxmlformats.org/officeDocument/2006/relationships/hyperlink" Target="https://twitter.com/stephkbarnes/status/1116715389415821313" TargetMode="External" /><Relationship Id="rId237" Type="http://schemas.openxmlformats.org/officeDocument/2006/relationships/hyperlink" Target="https://twitter.com/almasi_/status/1116721550823251969" TargetMode="External" /><Relationship Id="rId238" Type="http://schemas.openxmlformats.org/officeDocument/2006/relationships/hyperlink" Target="https://twitter.com/paynecmwealth/status/1112730306581331968" TargetMode="External" /><Relationship Id="rId239" Type="http://schemas.openxmlformats.org/officeDocument/2006/relationships/hyperlink" Target="https://twitter.com/thepoliticooks/status/1116722616029466624" TargetMode="External" /><Relationship Id="rId240" Type="http://schemas.openxmlformats.org/officeDocument/2006/relationships/hyperlink" Target="https://twitter.com/cgwm_uk/status/1116740400016969728" TargetMode="External" /><Relationship Id="rId241" Type="http://schemas.openxmlformats.org/officeDocument/2006/relationships/hyperlink" Target="https://twitter.com/adriansysnet/status/1116741756597362688" TargetMode="External" /><Relationship Id="rId242" Type="http://schemas.openxmlformats.org/officeDocument/2006/relationships/hyperlink" Target="https://twitter.com/thebuffalonews/status/1116716380924018690" TargetMode="External" /><Relationship Id="rId243" Type="http://schemas.openxmlformats.org/officeDocument/2006/relationships/hyperlink" Target="https://twitter.com/thebuffalonews/status/1116821850510774274" TargetMode="External" /><Relationship Id="rId244" Type="http://schemas.openxmlformats.org/officeDocument/2006/relationships/hyperlink" Target="https://twitter.com/xoanna69xo/status/1116826033469177859" TargetMode="External" /><Relationship Id="rId245" Type="http://schemas.openxmlformats.org/officeDocument/2006/relationships/hyperlink" Target="https://twitter.com/mralarconphoto/status/1116837177235787776" TargetMode="External" /><Relationship Id="rId246" Type="http://schemas.openxmlformats.org/officeDocument/2006/relationships/hyperlink" Target="https://twitter.com/creativelive/status/1116836253003988993" TargetMode="External" /><Relationship Id="rId247" Type="http://schemas.openxmlformats.org/officeDocument/2006/relationships/hyperlink" Target="https://twitter.com/chelsea_fagan/status/1116844578332504064" TargetMode="External" /><Relationship Id="rId248" Type="http://schemas.openxmlformats.org/officeDocument/2006/relationships/hyperlink" Target="https://twitter.com/howtomoneyaus/status/1116855051702562816" TargetMode="External" /><Relationship Id="rId249" Type="http://schemas.openxmlformats.org/officeDocument/2006/relationships/hyperlink" Target="https://twitter.com/marekschweigert/status/1117038576871596034" TargetMode="External" /><Relationship Id="rId250" Type="http://schemas.openxmlformats.org/officeDocument/2006/relationships/hyperlink" Target="https://twitter.com/thorleywm/status/1117052924385988609" TargetMode="External" /><Relationship Id="rId251" Type="http://schemas.openxmlformats.org/officeDocument/2006/relationships/hyperlink" Target="https://twitter.com/gustobuffalo/status/1116819266358190081" TargetMode="External" /><Relationship Id="rId252" Type="http://schemas.openxmlformats.org/officeDocument/2006/relationships/hyperlink" Target="https://twitter.com/chessabond/status/1116822751786958851" TargetMode="External" /><Relationship Id="rId253" Type="http://schemas.openxmlformats.org/officeDocument/2006/relationships/hyperlink" Target="https://twitter.com/jwestmoore/status/1117123384264003585" TargetMode="External" /><Relationship Id="rId254" Type="http://schemas.openxmlformats.org/officeDocument/2006/relationships/hyperlink" Target="https://twitter.com/chessabond/status/1116714701713498112" TargetMode="External" /><Relationship Id="rId255" Type="http://schemas.openxmlformats.org/officeDocument/2006/relationships/hyperlink" Target="https://twitter.com/joeoptions/status/1117131145924235264" TargetMode="External" /><Relationship Id="rId256" Type="http://schemas.openxmlformats.org/officeDocument/2006/relationships/hyperlink" Target="https://twitter.com/yahoofinance/status/1115677258948075520" TargetMode="External" /><Relationship Id="rId257" Type="http://schemas.openxmlformats.org/officeDocument/2006/relationships/hyperlink" Target="https://twitter.com/mxohammad_/status/1117159633116905478" TargetMode="External" /><Relationship Id="rId258" Type="http://schemas.openxmlformats.org/officeDocument/2006/relationships/hyperlink" Target="https://twitter.com/lmwyt/status/1112987878668361728" TargetMode="External" /><Relationship Id="rId259" Type="http://schemas.openxmlformats.org/officeDocument/2006/relationships/hyperlink" Target="https://twitter.com/lmwyt/status/1117322848459284480" TargetMode="External" /><Relationship Id="rId260" Type="http://schemas.openxmlformats.org/officeDocument/2006/relationships/hyperlink" Target="https://twitter.com/saeedajaffar/status/1117337192559464448" TargetMode="External" /><Relationship Id="rId261" Type="http://schemas.openxmlformats.org/officeDocument/2006/relationships/hyperlink" Target="https://twitter.com/multinagib/status/1117504695214514176" TargetMode="External" /><Relationship Id="rId262" Type="http://schemas.openxmlformats.org/officeDocument/2006/relationships/hyperlink" Target="https://twitter.com/ranjeetk1008/status/1117586684751822849" TargetMode="External" /><Relationship Id="rId263" Type="http://schemas.openxmlformats.org/officeDocument/2006/relationships/hyperlink" Target="https://twitter.com/iris_xyz/status/1117585888207343617" TargetMode="External" /><Relationship Id="rId264" Type="http://schemas.openxmlformats.org/officeDocument/2006/relationships/hyperlink" Target="https://twitter.com/smoothsale/status/1117596030764224513" TargetMode="External" /><Relationship Id="rId265" Type="http://schemas.openxmlformats.org/officeDocument/2006/relationships/hyperlink" Target="https://twitter.com/anishteli/status/1117620274164305920" TargetMode="External" /><Relationship Id="rId266" Type="http://schemas.openxmlformats.org/officeDocument/2006/relationships/hyperlink" Target="https://twitter.com/debleenar/status/1117631627767607297" TargetMode="External" /><Relationship Id="rId267" Type="http://schemas.openxmlformats.org/officeDocument/2006/relationships/hyperlink" Target="https://twitter.com/debleenar/status/1117613638204964865" TargetMode="External" /><Relationship Id="rId268" Type="http://schemas.openxmlformats.org/officeDocument/2006/relationships/hyperlink" Target="https://twitter.com/wooddagood/status/1117773520812093441" TargetMode="External" /><Relationship Id="rId269" Type="http://schemas.openxmlformats.org/officeDocument/2006/relationships/hyperlink" Target="https://twitter.com/rentgossipont/status/1117817936041758720" TargetMode="External" /><Relationship Id="rId270" Type="http://schemas.openxmlformats.org/officeDocument/2006/relationships/hyperlink" Target="https://twitter.com/richardpmwealth/status/1117820465333063680" TargetMode="External" /><Relationship Id="rId271" Type="http://schemas.openxmlformats.org/officeDocument/2006/relationships/hyperlink" Target="https://twitter.com/whoradio/status/1116925227139776513" TargetMode="External" /><Relationship Id="rId272" Type="http://schemas.openxmlformats.org/officeDocument/2006/relationships/hyperlink" Target="https://twitter.com/jeffangeloradio/status/1116930470867099653" TargetMode="External" /><Relationship Id="rId273" Type="http://schemas.openxmlformats.org/officeDocument/2006/relationships/hyperlink" Target="https://twitter.com/heather_mill/status/1117828059896455168" TargetMode="External" /><Relationship Id="rId274" Type="http://schemas.openxmlformats.org/officeDocument/2006/relationships/hyperlink" Target="https://twitter.com/kathrynsollmann/status/1117828227626622977" TargetMode="External" /><Relationship Id="rId275" Type="http://schemas.openxmlformats.org/officeDocument/2006/relationships/hyperlink" Target="https://twitter.com/kathrynsollmann/status/1117828428441497601" TargetMode="External" /><Relationship Id="rId276" Type="http://schemas.openxmlformats.org/officeDocument/2006/relationships/hyperlink" Target="https://twitter.com/no_ordinary_biz/status/1117902084756496384" TargetMode="External" /><Relationship Id="rId277" Type="http://schemas.openxmlformats.org/officeDocument/2006/relationships/hyperlink" Target="https://twitter.com/bizzwriter/status/1117955919206322176" TargetMode="External" /><Relationship Id="rId278" Type="http://schemas.openxmlformats.org/officeDocument/2006/relationships/hyperlink" Target="https://twitter.com/btlyng/status/1117956653360353281" TargetMode="External" /><Relationship Id="rId279" Type="http://schemas.openxmlformats.org/officeDocument/2006/relationships/hyperlink" Target="https://twitter.com/iamnotmudkip/status/1117956877122527233" TargetMode="External" /><Relationship Id="rId280" Type="http://schemas.openxmlformats.org/officeDocument/2006/relationships/hyperlink" Target="https://twitter.com/mcleanmills7/status/1117956888430284800" TargetMode="External" /><Relationship Id="rId281" Type="http://schemas.openxmlformats.org/officeDocument/2006/relationships/hyperlink" Target="https://twitter.com/thenxtmove/status/1118006115596476417" TargetMode="External" /><Relationship Id="rId282" Type="http://schemas.openxmlformats.org/officeDocument/2006/relationships/hyperlink" Target="https://twitter.com/geohil/status/1118114852252332032" TargetMode="External" /><Relationship Id="rId283" Type="http://schemas.openxmlformats.org/officeDocument/2006/relationships/hyperlink" Target="https://twitter.com/bitsofstock/status/1118163449861873666" TargetMode="External" /><Relationship Id="rId284" Type="http://schemas.openxmlformats.org/officeDocument/2006/relationships/hyperlink" Target="https://twitter.com/askbits/status/1118168987815292929" TargetMode="External" /><Relationship Id="rId285" Type="http://schemas.openxmlformats.org/officeDocument/2006/relationships/hyperlink" Target="https://twitter.com/casefoundation/status/1118182415346864133" TargetMode="External" /><Relationship Id="rId286" Type="http://schemas.openxmlformats.org/officeDocument/2006/relationships/hyperlink" Target="https://twitter.com/joshpinnick/status/1118182912178913280" TargetMode="External" /><Relationship Id="rId287" Type="http://schemas.openxmlformats.org/officeDocument/2006/relationships/hyperlink" Target="https://twitter.com/raymondbasden/status/1117505113785032705" TargetMode="External" /><Relationship Id="rId288" Type="http://schemas.openxmlformats.org/officeDocument/2006/relationships/hyperlink" Target="https://twitter.com/raymondbasden/status/1118228055414190080" TargetMode="External" /><Relationship Id="rId289" Type="http://schemas.openxmlformats.org/officeDocument/2006/relationships/hyperlink" Target="https://twitter.com/raficastro/status/1117505124874764290" TargetMode="External" /><Relationship Id="rId290" Type="http://schemas.openxmlformats.org/officeDocument/2006/relationships/hyperlink" Target="https://twitter.com/raficastro/status/1118228061579808768" TargetMode="External" /><Relationship Id="rId291" Type="http://schemas.openxmlformats.org/officeDocument/2006/relationships/hyperlink" Target="https://twitter.com/homes4income/status/1117505192197591043" TargetMode="External" /><Relationship Id="rId292" Type="http://schemas.openxmlformats.org/officeDocument/2006/relationships/hyperlink" Target="https://twitter.com/homes4income/status/1118228088981270528" TargetMode="External" /><Relationship Id="rId293" Type="http://schemas.openxmlformats.org/officeDocument/2006/relationships/hyperlink" Target="https://twitter.com/mceachniegroup/status/1118238928627277825" TargetMode="External" /><Relationship Id="rId294" Type="http://schemas.openxmlformats.org/officeDocument/2006/relationships/hyperlink" Target="https://twitter.com/affluentintel/status/1118241153248313345" TargetMode="External" /><Relationship Id="rId295" Type="http://schemas.openxmlformats.org/officeDocument/2006/relationships/hyperlink" Target="https://twitter.com/tskdynamo/status/1118282237500325889" TargetMode="External" /><Relationship Id="rId296" Type="http://schemas.openxmlformats.org/officeDocument/2006/relationships/hyperlink" Target="https://twitter.com/damatorecord/status/1118301946648174592" TargetMode="External" /><Relationship Id="rId297" Type="http://schemas.openxmlformats.org/officeDocument/2006/relationships/hyperlink" Target="https://twitter.com/mounia_nl/status/1059721508514422785" TargetMode="External" /><Relationship Id="rId298" Type="http://schemas.openxmlformats.org/officeDocument/2006/relationships/hyperlink" Target="https://twitter.com/sopexaonline/status/1118456924419362816" TargetMode="External" /><Relationship Id="rId299" Type="http://schemas.openxmlformats.org/officeDocument/2006/relationships/hyperlink" Target="https://twitter.com/aikande/status/1117409740341088261" TargetMode="External" /><Relationship Id="rId300" Type="http://schemas.openxmlformats.org/officeDocument/2006/relationships/hyperlink" Target="https://twitter.com/danfordshadrack/status/1117327809200914432" TargetMode="External" /><Relationship Id="rId301" Type="http://schemas.openxmlformats.org/officeDocument/2006/relationships/hyperlink" Target="https://twitter.com/danfordshadrack/status/1118388801204834305" TargetMode="External" /><Relationship Id="rId302" Type="http://schemas.openxmlformats.org/officeDocument/2006/relationships/hyperlink" Target="https://twitter.com/jjnabiry/status/1118502346290532352" TargetMode="External" /><Relationship Id="rId303" Type="http://schemas.openxmlformats.org/officeDocument/2006/relationships/hyperlink" Target="https://twitter.com/carmelazabala/status/1118514504491515905" TargetMode="External" /><Relationship Id="rId304" Type="http://schemas.openxmlformats.org/officeDocument/2006/relationships/hyperlink" Target="https://twitter.com/bsykes37/status/1118527033368371201" TargetMode="External" /><Relationship Id="rId305" Type="http://schemas.openxmlformats.org/officeDocument/2006/relationships/hyperlink" Target="https://twitter.com/massart/status/1118533342281048064" TargetMode="External" /><Relationship Id="rId306" Type="http://schemas.openxmlformats.org/officeDocument/2006/relationships/hyperlink" Target="https://twitter.com/kennysoblessed/status/1118548751117955072" TargetMode="External" /><Relationship Id="rId307" Type="http://schemas.openxmlformats.org/officeDocument/2006/relationships/hyperlink" Target="https://twitter.com/kindercaregr/status/1118580805238845440" TargetMode="External" /><Relationship Id="rId308" Type="http://schemas.openxmlformats.org/officeDocument/2006/relationships/hyperlink" Target="https://twitter.com/scactionnetwork/status/1118581111536476160" TargetMode="External" /><Relationship Id="rId309" Type="http://schemas.openxmlformats.org/officeDocument/2006/relationships/hyperlink" Target="https://twitter.com/angiealbright/status/1118581643332194310" TargetMode="External" /><Relationship Id="rId310" Type="http://schemas.openxmlformats.org/officeDocument/2006/relationships/hyperlink" Target="https://twitter.com/gainorstaffing/status/1118650451824730115" TargetMode="External" /><Relationship Id="rId311" Type="http://schemas.openxmlformats.org/officeDocument/2006/relationships/hyperlink" Target="https://twitter.com/jguemes/status/1118674868927483904" TargetMode="External" /><Relationship Id="rId312" Type="http://schemas.openxmlformats.org/officeDocument/2006/relationships/hyperlink" Target="https://twitter.com/rjkarcher/status/1118675451285610496" TargetMode="External" /><Relationship Id="rId313" Type="http://schemas.openxmlformats.org/officeDocument/2006/relationships/hyperlink" Target="https://twitter.com/henrydong888/status/1118699470072324096" TargetMode="External" /><Relationship Id="rId314" Type="http://schemas.openxmlformats.org/officeDocument/2006/relationships/hyperlink" Target="https://twitter.com/navdeep1969/status/1118702727763197954" TargetMode="External" /><Relationship Id="rId315" Type="http://schemas.openxmlformats.org/officeDocument/2006/relationships/hyperlink" Target="https://twitter.com/politicalhedge/status/1118506767707725824" TargetMode="External" /><Relationship Id="rId316" Type="http://schemas.openxmlformats.org/officeDocument/2006/relationships/hyperlink" Target="https://twitter.com/politicalhedge/status/1118721364645560324" TargetMode="External" /><Relationship Id="rId317" Type="http://schemas.openxmlformats.org/officeDocument/2006/relationships/hyperlink" Target="https://twitter.com/iarunj/status/1118830274182361088" TargetMode="External" /><Relationship Id="rId318" Type="http://schemas.openxmlformats.org/officeDocument/2006/relationships/hyperlink" Target="https://twitter.com/vivinav/status/1118837258960826370" TargetMode="External" /><Relationship Id="rId319" Type="http://schemas.openxmlformats.org/officeDocument/2006/relationships/hyperlink" Target="https://twitter.com/oursmallchange/status/1118572906257293312" TargetMode="External" /><Relationship Id="rId320" Type="http://schemas.openxmlformats.org/officeDocument/2006/relationships/hyperlink" Target="https://twitter.com/crowdfundattny/status/1118873774349344770" TargetMode="External" /><Relationship Id="rId321" Type="http://schemas.openxmlformats.org/officeDocument/2006/relationships/hyperlink" Target="https://twitter.com/dschaegga/status/1118891285199372288" TargetMode="External" /><Relationship Id="rId322" Type="http://schemas.openxmlformats.org/officeDocument/2006/relationships/hyperlink" Target="https://twitter.com/chrishagler/status/1118899939034238976" TargetMode="External" /><Relationship Id="rId323" Type="http://schemas.openxmlformats.org/officeDocument/2006/relationships/hyperlink" Target="https://twitter.com/bunchubets/status/1118901136054988800" TargetMode="External" /><Relationship Id="rId324" Type="http://schemas.openxmlformats.org/officeDocument/2006/relationships/hyperlink" Target="https://twitter.com/flaster/status/1118872173865775109" TargetMode="External" /><Relationship Id="rId325" Type="http://schemas.openxmlformats.org/officeDocument/2006/relationships/hyperlink" Target="https://twitter.com/martelantoine/status/1118901820066160640" TargetMode="External" /><Relationship Id="rId326" Type="http://schemas.openxmlformats.org/officeDocument/2006/relationships/hyperlink" Target="https://twitter.com/khylesocrates/status/1118929515554545664" TargetMode="External" /><Relationship Id="rId327" Type="http://schemas.openxmlformats.org/officeDocument/2006/relationships/hyperlink" Target="https://twitter.com/benefits_pro/status/1118945729119232000" TargetMode="External" /><Relationship Id="rId328" Type="http://schemas.openxmlformats.org/officeDocument/2006/relationships/hyperlink" Target="https://twitter.com/faceofahrvo/status/1118891000376844291" TargetMode="External" /><Relationship Id="rId329" Type="http://schemas.openxmlformats.org/officeDocument/2006/relationships/hyperlink" Target="https://twitter.com/rekt_podcast/status/1118891107155415040" TargetMode="External" /><Relationship Id="rId330" Type="http://schemas.openxmlformats.org/officeDocument/2006/relationships/hyperlink" Target="https://twitter.com/ccryptochamber/status/1118946277817974784" TargetMode="External" /><Relationship Id="rId331" Type="http://schemas.openxmlformats.org/officeDocument/2006/relationships/hyperlink" Target="https://twitter.com/lombardiletter/status/1118952550055718919" TargetMode="External" /><Relationship Id="rId332" Type="http://schemas.openxmlformats.org/officeDocument/2006/relationships/hyperlink" Target="https://twitter.com/mikeandmorley/status/1118969998112956416" TargetMode="External" /><Relationship Id="rId333" Type="http://schemas.openxmlformats.org/officeDocument/2006/relationships/hyperlink" Target="https://twitter.com/danfordshadrack/status/1118496436436516865" TargetMode="External" /><Relationship Id="rId334" Type="http://schemas.openxmlformats.org/officeDocument/2006/relationships/hyperlink" Target="https://twitter.com/pemachele/status/1118991279738773510" TargetMode="External" /><Relationship Id="rId335" Type="http://schemas.openxmlformats.org/officeDocument/2006/relationships/hyperlink" Target="https://twitter.com/harvestreturns/status/1119012957311074304" TargetMode="External" /><Relationship Id="rId336" Type="http://schemas.openxmlformats.org/officeDocument/2006/relationships/hyperlink" Target="https://twitter.com/moneycontrolcom/status/1118825127452364800" TargetMode="External" /><Relationship Id="rId337" Type="http://schemas.openxmlformats.org/officeDocument/2006/relationships/hyperlink" Target="https://twitter.com/rakshabihani/status/1118825339382185984" TargetMode="External" /><Relationship Id="rId338" Type="http://schemas.openxmlformats.org/officeDocument/2006/relationships/hyperlink" Target="https://twitter.com/kayezad/status/1118829588447207425" TargetMode="External" /><Relationship Id="rId339" Type="http://schemas.openxmlformats.org/officeDocument/2006/relationships/hyperlink" Target="https://twitter.com/thanawala_hiral/status/1119087040505626624" TargetMode="External" /><Relationship Id="rId340" Type="http://schemas.openxmlformats.org/officeDocument/2006/relationships/hyperlink" Target="https://twitter.com/neildoig/status/1119151106473332736" TargetMode="External" /><Relationship Id="rId341" Type="http://schemas.openxmlformats.org/officeDocument/2006/relationships/hyperlink" Target="https://twitter.com/finra/status/1119258863360991232" TargetMode="External" /><Relationship Id="rId342" Type="http://schemas.openxmlformats.org/officeDocument/2006/relationships/hyperlink" Target="https://twitter.com/finrafoundation/status/1119264025790091264" TargetMode="External" /><Relationship Id="rId343" Type="http://schemas.openxmlformats.org/officeDocument/2006/relationships/hyperlink" Target="https://twitter.com/thenorrisgroup/status/1119276689140228096" TargetMode="External" /><Relationship Id="rId344" Type="http://schemas.openxmlformats.org/officeDocument/2006/relationships/hyperlink" Target="https://twitter.com/cunningham_uk/status/1119277096046608385" TargetMode="External" /><Relationship Id="rId345" Type="http://schemas.openxmlformats.org/officeDocument/2006/relationships/hyperlink" Target="https://twitter.com/abhigolhar/status/1119318429310312448" TargetMode="External" /><Relationship Id="rId346" Type="http://schemas.openxmlformats.org/officeDocument/2006/relationships/hyperlink" Target="https://twitter.com/jillonmoney/status/1119347352530239488" TargetMode="External" /><Relationship Id="rId347" Type="http://schemas.openxmlformats.org/officeDocument/2006/relationships/hyperlink" Target="https://twitter.com/mkopy/status/1119363381830483968" TargetMode="External" /><Relationship Id="rId348" Type="http://schemas.openxmlformats.org/officeDocument/2006/relationships/hyperlink" Target="https://twitter.com/thecryptorep/status/1119546954126626816" TargetMode="External" /><Relationship Id="rId349" Type="http://schemas.openxmlformats.org/officeDocument/2006/relationships/hyperlink" Target="https://twitter.com/psuitenetwork/status/1119589362021355521" TargetMode="External" /><Relationship Id="rId350" Type="http://schemas.openxmlformats.org/officeDocument/2006/relationships/hyperlink" Target="https://twitter.com/nick4business/status/1119591577553448960" TargetMode="External" /><Relationship Id="rId351" Type="http://schemas.openxmlformats.org/officeDocument/2006/relationships/hyperlink" Target="https://twitter.com/thelaurenbowlin/status/1119622213773271040" TargetMode="External" /><Relationship Id="rId352" Type="http://schemas.openxmlformats.org/officeDocument/2006/relationships/hyperlink" Target="https://twitter.com/danherronruns/status/1118492715644121088" TargetMode="External" /><Relationship Id="rId353" Type="http://schemas.openxmlformats.org/officeDocument/2006/relationships/hyperlink" Target="https://twitter.com/danherronruns/status/1119287347588112384" TargetMode="External" /><Relationship Id="rId354" Type="http://schemas.openxmlformats.org/officeDocument/2006/relationships/hyperlink" Target="https://twitter.com/_eugeniegeorge/status/1119636633735847936" TargetMode="External" /><Relationship Id="rId355" Type="http://schemas.openxmlformats.org/officeDocument/2006/relationships/hyperlink" Target="https://twitter.com/danherronruns/status/1119635470953005057" TargetMode="External" /><Relationship Id="rId356" Type="http://schemas.openxmlformats.org/officeDocument/2006/relationships/hyperlink" Target="https://twitter.com/cbriancpa/status/1119647142363193345" TargetMode="External" /><Relationship Id="rId357" Type="http://schemas.openxmlformats.org/officeDocument/2006/relationships/hyperlink" Target="https://api.twitter.com/1.1/geo/id/01a9a39529b27f36.json" TargetMode="External" /><Relationship Id="rId358" Type="http://schemas.openxmlformats.org/officeDocument/2006/relationships/hyperlink" Target="https://api.twitter.com/1.1/geo/id/01a9a39529b27f36.json" TargetMode="External" /><Relationship Id="rId359" Type="http://schemas.openxmlformats.org/officeDocument/2006/relationships/comments" Target="../comments12.xml" /><Relationship Id="rId360" Type="http://schemas.openxmlformats.org/officeDocument/2006/relationships/vmlDrawing" Target="../drawings/vmlDrawing6.vml" /><Relationship Id="rId361" Type="http://schemas.openxmlformats.org/officeDocument/2006/relationships/table" Target="../tables/table22.xml" /><Relationship Id="rId36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vDqXhJJTe" TargetMode="External" /><Relationship Id="rId2" Type="http://schemas.openxmlformats.org/officeDocument/2006/relationships/hyperlink" Target="https://t.co/vzYtTZmZ6Y" TargetMode="External" /><Relationship Id="rId3" Type="http://schemas.openxmlformats.org/officeDocument/2006/relationships/hyperlink" Target="https://t.co/hnSaJKc6Ja" TargetMode="External" /><Relationship Id="rId4" Type="http://schemas.openxmlformats.org/officeDocument/2006/relationships/hyperlink" Target="https://t.co/OSzNa1VZan" TargetMode="External" /><Relationship Id="rId5" Type="http://schemas.openxmlformats.org/officeDocument/2006/relationships/hyperlink" Target="https://t.co/EtExOcRqZo" TargetMode="External" /><Relationship Id="rId6" Type="http://schemas.openxmlformats.org/officeDocument/2006/relationships/hyperlink" Target="https://t.co/NjqLLpTdpy" TargetMode="External" /><Relationship Id="rId7" Type="http://schemas.openxmlformats.org/officeDocument/2006/relationships/hyperlink" Target="https://t.co/k04wLSobbl" TargetMode="External" /><Relationship Id="rId8" Type="http://schemas.openxmlformats.org/officeDocument/2006/relationships/hyperlink" Target="https://t.co/oXGotoEthJ" TargetMode="External" /><Relationship Id="rId9" Type="http://schemas.openxmlformats.org/officeDocument/2006/relationships/hyperlink" Target="https://t.co/O0AnJAdh6G" TargetMode="External" /><Relationship Id="rId10" Type="http://schemas.openxmlformats.org/officeDocument/2006/relationships/hyperlink" Target="https://t.co/rXRWXA3cAb" TargetMode="External" /><Relationship Id="rId11" Type="http://schemas.openxmlformats.org/officeDocument/2006/relationships/hyperlink" Target="https://t.co/yIkW25tou8" TargetMode="External" /><Relationship Id="rId12" Type="http://schemas.openxmlformats.org/officeDocument/2006/relationships/hyperlink" Target="https://t.co/DwqmYo18xK" TargetMode="External" /><Relationship Id="rId13" Type="http://schemas.openxmlformats.org/officeDocument/2006/relationships/hyperlink" Target="https://t.co/jlKKVKVYqS" TargetMode="External" /><Relationship Id="rId14" Type="http://schemas.openxmlformats.org/officeDocument/2006/relationships/hyperlink" Target="http://t.co/L0GXZOmTTk" TargetMode="External" /><Relationship Id="rId15" Type="http://schemas.openxmlformats.org/officeDocument/2006/relationships/hyperlink" Target="https://t.co/dFIoBkPhvD" TargetMode="External" /><Relationship Id="rId16" Type="http://schemas.openxmlformats.org/officeDocument/2006/relationships/hyperlink" Target="https://t.co/q16Ix5n8dZ" TargetMode="External" /><Relationship Id="rId17" Type="http://schemas.openxmlformats.org/officeDocument/2006/relationships/hyperlink" Target="http://t.co/skIW9h9rju" TargetMode="External" /><Relationship Id="rId18" Type="http://schemas.openxmlformats.org/officeDocument/2006/relationships/hyperlink" Target="https://t.co/HEcgOcWZZf" TargetMode="External" /><Relationship Id="rId19" Type="http://schemas.openxmlformats.org/officeDocument/2006/relationships/hyperlink" Target="https://t.co/M5l57hnyP2" TargetMode="External" /><Relationship Id="rId20" Type="http://schemas.openxmlformats.org/officeDocument/2006/relationships/hyperlink" Target="https://t.co/M5l57hnyP2" TargetMode="External" /><Relationship Id="rId21" Type="http://schemas.openxmlformats.org/officeDocument/2006/relationships/hyperlink" Target="https://t.co/32foDQd502" TargetMode="External" /><Relationship Id="rId22" Type="http://schemas.openxmlformats.org/officeDocument/2006/relationships/hyperlink" Target="https://t.co/GlxXuAPJkp" TargetMode="External" /><Relationship Id="rId23" Type="http://schemas.openxmlformats.org/officeDocument/2006/relationships/hyperlink" Target="https://t.co/EKtgJpwgUN" TargetMode="External" /><Relationship Id="rId24" Type="http://schemas.openxmlformats.org/officeDocument/2006/relationships/hyperlink" Target="https://t.co/3na8DjYVs3" TargetMode="External" /><Relationship Id="rId25" Type="http://schemas.openxmlformats.org/officeDocument/2006/relationships/hyperlink" Target="https://t.co/lmw1bplWlm" TargetMode="External" /><Relationship Id="rId26" Type="http://schemas.openxmlformats.org/officeDocument/2006/relationships/hyperlink" Target="http://t.co/DucXxTEEtL" TargetMode="External" /><Relationship Id="rId27" Type="http://schemas.openxmlformats.org/officeDocument/2006/relationships/hyperlink" Target="http://t.co/KH6EtekF5q" TargetMode="External" /><Relationship Id="rId28" Type="http://schemas.openxmlformats.org/officeDocument/2006/relationships/hyperlink" Target="https://t.co/o2l3WdIPTq" TargetMode="External" /><Relationship Id="rId29" Type="http://schemas.openxmlformats.org/officeDocument/2006/relationships/hyperlink" Target="https://t.co/cYY49FOB64" TargetMode="External" /><Relationship Id="rId30" Type="http://schemas.openxmlformats.org/officeDocument/2006/relationships/hyperlink" Target="https://t.co/HsUxAuQLDa" TargetMode="External" /><Relationship Id="rId31" Type="http://schemas.openxmlformats.org/officeDocument/2006/relationships/hyperlink" Target="http://t.co/zpJ9SdQV3g" TargetMode="External" /><Relationship Id="rId32" Type="http://schemas.openxmlformats.org/officeDocument/2006/relationships/hyperlink" Target="https://t.co/Y1X5rZuTtT" TargetMode="External" /><Relationship Id="rId33" Type="http://schemas.openxmlformats.org/officeDocument/2006/relationships/hyperlink" Target="http://t.co/zjMUAMCINw" TargetMode="External" /><Relationship Id="rId34" Type="http://schemas.openxmlformats.org/officeDocument/2006/relationships/hyperlink" Target="https://t.co/2NGmfF1OSv" TargetMode="External" /><Relationship Id="rId35" Type="http://schemas.openxmlformats.org/officeDocument/2006/relationships/hyperlink" Target="https://t.co/WKitO4lPeR" TargetMode="External" /><Relationship Id="rId36" Type="http://schemas.openxmlformats.org/officeDocument/2006/relationships/hyperlink" Target="https://t.co/vCu8tLe0x2" TargetMode="External" /><Relationship Id="rId37" Type="http://schemas.openxmlformats.org/officeDocument/2006/relationships/hyperlink" Target="http://t.co/NUeFh8fvDM" TargetMode="External" /><Relationship Id="rId38" Type="http://schemas.openxmlformats.org/officeDocument/2006/relationships/hyperlink" Target="https://t.co/1MuRW2GmGr" TargetMode="External" /><Relationship Id="rId39" Type="http://schemas.openxmlformats.org/officeDocument/2006/relationships/hyperlink" Target="https://t.co/ToZ3YuRPdH" TargetMode="External" /><Relationship Id="rId40" Type="http://schemas.openxmlformats.org/officeDocument/2006/relationships/hyperlink" Target="https://t.co/ERb4qILECw" TargetMode="External" /><Relationship Id="rId41" Type="http://schemas.openxmlformats.org/officeDocument/2006/relationships/hyperlink" Target="https://t.co/T0sbxZsgKm" TargetMode="External" /><Relationship Id="rId42" Type="http://schemas.openxmlformats.org/officeDocument/2006/relationships/hyperlink" Target="https://t.co/QS2SsiWkCQ" TargetMode="External" /><Relationship Id="rId43" Type="http://schemas.openxmlformats.org/officeDocument/2006/relationships/hyperlink" Target="https://t.co/c0eF9o2DwW" TargetMode="External" /><Relationship Id="rId44" Type="http://schemas.openxmlformats.org/officeDocument/2006/relationships/hyperlink" Target="https://t.co/luKjKKI50k" TargetMode="External" /><Relationship Id="rId45" Type="http://schemas.openxmlformats.org/officeDocument/2006/relationships/hyperlink" Target="https://t.co/zaHLPSg9bI" TargetMode="External" /><Relationship Id="rId46" Type="http://schemas.openxmlformats.org/officeDocument/2006/relationships/hyperlink" Target="http://t.co/KfQCRdH0Cz" TargetMode="External" /><Relationship Id="rId47" Type="http://schemas.openxmlformats.org/officeDocument/2006/relationships/hyperlink" Target="https://t.co/YxK0keEWth" TargetMode="External" /><Relationship Id="rId48" Type="http://schemas.openxmlformats.org/officeDocument/2006/relationships/hyperlink" Target="https://t.co/3fsNWTL17S" TargetMode="External" /><Relationship Id="rId49" Type="http://schemas.openxmlformats.org/officeDocument/2006/relationships/hyperlink" Target="http://t.co/VIWC3pLWMy" TargetMode="External" /><Relationship Id="rId50" Type="http://schemas.openxmlformats.org/officeDocument/2006/relationships/hyperlink" Target="http://t.co/L4KexIAACk" TargetMode="External" /><Relationship Id="rId51" Type="http://schemas.openxmlformats.org/officeDocument/2006/relationships/hyperlink" Target="http://t.co/YR5dyGYgRn" TargetMode="External" /><Relationship Id="rId52" Type="http://schemas.openxmlformats.org/officeDocument/2006/relationships/hyperlink" Target="https://t.co/SvyqpugYWw" TargetMode="External" /><Relationship Id="rId53" Type="http://schemas.openxmlformats.org/officeDocument/2006/relationships/hyperlink" Target="https://t.co/JMPZkEjwBb" TargetMode="External" /><Relationship Id="rId54" Type="http://schemas.openxmlformats.org/officeDocument/2006/relationships/hyperlink" Target="https://t.co/Hk8wH3eOYE" TargetMode="External" /><Relationship Id="rId55" Type="http://schemas.openxmlformats.org/officeDocument/2006/relationships/hyperlink" Target="https://t.co/gvW9fRR6ov" TargetMode="External" /><Relationship Id="rId56" Type="http://schemas.openxmlformats.org/officeDocument/2006/relationships/hyperlink" Target="https://t.co/Z8DVM3hAK9" TargetMode="External" /><Relationship Id="rId57" Type="http://schemas.openxmlformats.org/officeDocument/2006/relationships/hyperlink" Target="https://t.co/rVNqb0C1AW" TargetMode="External" /><Relationship Id="rId58" Type="http://schemas.openxmlformats.org/officeDocument/2006/relationships/hyperlink" Target="https://t.co/Jnhz2VOFyo" TargetMode="External" /><Relationship Id="rId59" Type="http://schemas.openxmlformats.org/officeDocument/2006/relationships/hyperlink" Target="https://t.co/Jnhz2VOFyo" TargetMode="External" /><Relationship Id="rId60" Type="http://schemas.openxmlformats.org/officeDocument/2006/relationships/hyperlink" Target="https://t.co/SQrMANA7UI" TargetMode="External" /><Relationship Id="rId61" Type="http://schemas.openxmlformats.org/officeDocument/2006/relationships/hyperlink" Target="https://t.co/4y2BgRUy0L" TargetMode="External" /><Relationship Id="rId62" Type="http://schemas.openxmlformats.org/officeDocument/2006/relationships/hyperlink" Target="https://t.co/nUGD40Xq95" TargetMode="External" /><Relationship Id="rId63" Type="http://schemas.openxmlformats.org/officeDocument/2006/relationships/hyperlink" Target="http://t.co/n3qv7VDvNq" TargetMode="External" /><Relationship Id="rId64" Type="http://schemas.openxmlformats.org/officeDocument/2006/relationships/hyperlink" Target="http://t.co/g5cwMEPzc6" TargetMode="External" /><Relationship Id="rId65" Type="http://schemas.openxmlformats.org/officeDocument/2006/relationships/hyperlink" Target="http://t.co/E2avRnJEFX" TargetMode="External" /><Relationship Id="rId66" Type="http://schemas.openxmlformats.org/officeDocument/2006/relationships/hyperlink" Target="https://t.co/iZsIxTs79Z" TargetMode="External" /><Relationship Id="rId67" Type="http://schemas.openxmlformats.org/officeDocument/2006/relationships/hyperlink" Target="https://t.co/jjhVj03nFr" TargetMode="External" /><Relationship Id="rId68" Type="http://schemas.openxmlformats.org/officeDocument/2006/relationships/hyperlink" Target="https://t.co/SQrMANA7UI" TargetMode="External" /><Relationship Id="rId69" Type="http://schemas.openxmlformats.org/officeDocument/2006/relationships/hyperlink" Target="https://t.co/lKjt57nFhr" TargetMode="External" /><Relationship Id="rId70" Type="http://schemas.openxmlformats.org/officeDocument/2006/relationships/hyperlink" Target="https://t.co/zPVuQd6gaC" TargetMode="External" /><Relationship Id="rId71" Type="http://schemas.openxmlformats.org/officeDocument/2006/relationships/hyperlink" Target="https://t.co/MWMQ1WFDah" TargetMode="External" /><Relationship Id="rId72" Type="http://schemas.openxmlformats.org/officeDocument/2006/relationships/hyperlink" Target="https://t.co/loJV3psZFX" TargetMode="External" /><Relationship Id="rId73" Type="http://schemas.openxmlformats.org/officeDocument/2006/relationships/hyperlink" Target="https://t.co/OSfpyFq1T6" TargetMode="External" /><Relationship Id="rId74" Type="http://schemas.openxmlformats.org/officeDocument/2006/relationships/hyperlink" Target="https://t.co/U0cn9PijsL" TargetMode="External" /><Relationship Id="rId75" Type="http://schemas.openxmlformats.org/officeDocument/2006/relationships/hyperlink" Target="https://t.co/yhnQK9vUF6" TargetMode="External" /><Relationship Id="rId76" Type="http://schemas.openxmlformats.org/officeDocument/2006/relationships/hyperlink" Target="https://t.co/MNMLRKlvGI" TargetMode="External" /><Relationship Id="rId77" Type="http://schemas.openxmlformats.org/officeDocument/2006/relationships/hyperlink" Target="https://t.co/2RdQUiXhPy" TargetMode="External" /><Relationship Id="rId78" Type="http://schemas.openxmlformats.org/officeDocument/2006/relationships/hyperlink" Target="http://t.co/Jzmufu0Bj2" TargetMode="External" /><Relationship Id="rId79" Type="http://schemas.openxmlformats.org/officeDocument/2006/relationships/hyperlink" Target="https://t.co/Q1TiNbdzJl" TargetMode="External" /><Relationship Id="rId80" Type="http://schemas.openxmlformats.org/officeDocument/2006/relationships/hyperlink" Target="https://t.co/hCLcVDIXtm" TargetMode="External" /><Relationship Id="rId81" Type="http://schemas.openxmlformats.org/officeDocument/2006/relationships/hyperlink" Target="http://t.co/Uzl3ixzfxt" TargetMode="External" /><Relationship Id="rId82" Type="http://schemas.openxmlformats.org/officeDocument/2006/relationships/hyperlink" Target="https://t.co/fqPKLD2uUZ" TargetMode="External" /><Relationship Id="rId83" Type="http://schemas.openxmlformats.org/officeDocument/2006/relationships/hyperlink" Target="https://t.co/6SHoM8WEVP" TargetMode="External" /><Relationship Id="rId84" Type="http://schemas.openxmlformats.org/officeDocument/2006/relationships/hyperlink" Target="http://t.co/r3Ktf3sjPb" TargetMode="External" /><Relationship Id="rId85" Type="http://schemas.openxmlformats.org/officeDocument/2006/relationships/hyperlink" Target="https://t.co/cgQ0MeElgW" TargetMode="External" /><Relationship Id="rId86" Type="http://schemas.openxmlformats.org/officeDocument/2006/relationships/hyperlink" Target="https://t.co/bnlWVE2Gmm" TargetMode="External" /><Relationship Id="rId87" Type="http://schemas.openxmlformats.org/officeDocument/2006/relationships/hyperlink" Target="http://t.co/UyNOZxn8Gr" TargetMode="External" /><Relationship Id="rId88" Type="http://schemas.openxmlformats.org/officeDocument/2006/relationships/hyperlink" Target="https://t.co/mxxMe6v3ua" TargetMode="External" /><Relationship Id="rId89" Type="http://schemas.openxmlformats.org/officeDocument/2006/relationships/hyperlink" Target="https://t.co/qtoM5JpeEe" TargetMode="External" /><Relationship Id="rId90" Type="http://schemas.openxmlformats.org/officeDocument/2006/relationships/hyperlink" Target="https://t.co/ytVVnE3q2v" TargetMode="External" /><Relationship Id="rId91" Type="http://schemas.openxmlformats.org/officeDocument/2006/relationships/hyperlink" Target="https://t.co/TrlOnTfuhn" TargetMode="External" /><Relationship Id="rId92" Type="http://schemas.openxmlformats.org/officeDocument/2006/relationships/hyperlink" Target="https://t.co/ytVVnE3q2v" TargetMode="External" /><Relationship Id="rId93" Type="http://schemas.openxmlformats.org/officeDocument/2006/relationships/hyperlink" Target="https://t.co/i10hkHhL2u" TargetMode="External" /><Relationship Id="rId94" Type="http://schemas.openxmlformats.org/officeDocument/2006/relationships/hyperlink" Target="https://t.co/hxnU1dgh8e" TargetMode="External" /><Relationship Id="rId95" Type="http://schemas.openxmlformats.org/officeDocument/2006/relationships/hyperlink" Target="http://t.co/15VWfW8ga9" TargetMode="External" /><Relationship Id="rId96" Type="http://schemas.openxmlformats.org/officeDocument/2006/relationships/hyperlink" Target="https://t.co/L0TQBJku4J" TargetMode="External" /><Relationship Id="rId97" Type="http://schemas.openxmlformats.org/officeDocument/2006/relationships/hyperlink" Target="https://t.co/ovh8gOCdJ1" TargetMode="External" /><Relationship Id="rId98" Type="http://schemas.openxmlformats.org/officeDocument/2006/relationships/hyperlink" Target="http://t.co/a9lGfGD589" TargetMode="External" /><Relationship Id="rId99" Type="http://schemas.openxmlformats.org/officeDocument/2006/relationships/hyperlink" Target="https://t.co/Z0BVz8QhFh" TargetMode="External" /><Relationship Id="rId100" Type="http://schemas.openxmlformats.org/officeDocument/2006/relationships/hyperlink" Target="https://t.co/LnxWtJMbZd" TargetMode="External" /><Relationship Id="rId101" Type="http://schemas.openxmlformats.org/officeDocument/2006/relationships/hyperlink" Target="https://t.co/tYOVU8jXc0" TargetMode="External" /><Relationship Id="rId102" Type="http://schemas.openxmlformats.org/officeDocument/2006/relationships/hyperlink" Target="https://t.co/Ewb0ZEwlcR" TargetMode="External" /><Relationship Id="rId103" Type="http://schemas.openxmlformats.org/officeDocument/2006/relationships/hyperlink" Target="http://t.co/D0ELoLZK2G" TargetMode="External" /><Relationship Id="rId104" Type="http://schemas.openxmlformats.org/officeDocument/2006/relationships/hyperlink" Target="https://t.co/V02M5lg7Nz" TargetMode="External" /><Relationship Id="rId105" Type="http://schemas.openxmlformats.org/officeDocument/2006/relationships/hyperlink" Target="https://t.co/i6iEgRLXxH" TargetMode="External" /><Relationship Id="rId106" Type="http://schemas.openxmlformats.org/officeDocument/2006/relationships/hyperlink" Target="https://t.co/y87VAUVODY" TargetMode="External" /><Relationship Id="rId107" Type="http://schemas.openxmlformats.org/officeDocument/2006/relationships/hyperlink" Target="https://t.co/5yscPwZZqT" TargetMode="External" /><Relationship Id="rId108" Type="http://schemas.openxmlformats.org/officeDocument/2006/relationships/hyperlink" Target="https://t.co/pD8Lk2B5Ey" TargetMode="External" /><Relationship Id="rId109" Type="http://schemas.openxmlformats.org/officeDocument/2006/relationships/hyperlink" Target="https://t.co/18N6tId8Ho" TargetMode="External" /><Relationship Id="rId110" Type="http://schemas.openxmlformats.org/officeDocument/2006/relationships/hyperlink" Target="https://t.co/Uzwzmtrbg4" TargetMode="External" /><Relationship Id="rId111" Type="http://schemas.openxmlformats.org/officeDocument/2006/relationships/hyperlink" Target="https://t.co/J79h0H0niK" TargetMode="External" /><Relationship Id="rId112" Type="http://schemas.openxmlformats.org/officeDocument/2006/relationships/hyperlink" Target="http://t.co/uvMxebB9c3" TargetMode="External" /><Relationship Id="rId113" Type="http://schemas.openxmlformats.org/officeDocument/2006/relationships/hyperlink" Target="http://t.co/pcqvif1brt" TargetMode="External" /><Relationship Id="rId114" Type="http://schemas.openxmlformats.org/officeDocument/2006/relationships/hyperlink" Target="https://t.co/L3EtYavKy0" TargetMode="External" /><Relationship Id="rId115" Type="http://schemas.openxmlformats.org/officeDocument/2006/relationships/hyperlink" Target="https://t.co/TfrmJpBPs6" TargetMode="External" /><Relationship Id="rId116" Type="http://schemas.openxmlformats.org/officeDocument/2006/relationships/hyperlink" Target="https://t.co/gjKSBu0oIA" TargetMode="External" /><Relationship Id="rId117" Type="http://schemas.openxmlformats.org/officeDocument/2006/relationships/hyperlink" Target="https://t.co/Md4o8cTyjS" TargetMode="External" /><Relationship Id="rId118" Type="http://schemas.openxmlformats.org/officeDocument/2006/relationships/hyperlink" Target="http://t.co/DzIEJ4CvA7" TargetMode="External" /><Relationship Id="rId119" Type="http://schemas.openxmlformats.org/officeDocument/2006/relationships/hyperlink" Target="https://t.co/f4iV74n1cJ" TargetMode="External" /><Relationship Id="rId120" Type="http://schemas.openxmlformats.org/officeDocument/2006/relationships/hyperlink" Target="https://t.co/5aEJExBjSb" TargetMode="External" /><Relationship Id="rId121" Type="http://schemas.openxmlformats.org/officeDocument/2006/relationships/hyperlink" Target="https://t.co/3gDHkscUxb" TargetMode="External" /><Relationship Id="rId122" Type="http://schemas.openxmlformats.org/officeDocument/2006/relationships/hyperlink" Target="https://pbs.twimg.com/profile_banners/2425772784/1554967079" TargetMode="External" /><Relationship Id="rId123" Type="http://schemas.openxmlformats.org/officeDocument/2006/relationships/hyperlink" Target="https://pbs.twimg.com/profile_banners/3832562849/1538148730" TargetMode="External" /><Relationship Id="rId124" Type="http://schemas.openxmlformats.org/officeDocument/2006/relationships/hyperlink" Target="https://pbs.twimg.com/profile_banners/2882869689/1529925681" TargetMode="External" /><Relationship Id="rId125" Type="http://schemas.openxmlformats.org/officeDocument/2006/relationships/hyperlink" Target="https://pbs.twimg.com/profile_banners/4140074741/1534796115" TargetMode="External" /><Relationship Id="rId126" Type="http://schemas.openxmlformats.org/officeDocument/2006/relationships/hyperlink" Target="https://pbs.twimg.com/profile_banners/23182090/1456895594" TargetMode="External" /><Relationship Id="rId127" Type="http://schemas.openxmlformats.org/officeDocument/2006/relationships/hyperlink" Target="https://pbs.twimg.com/profile_banners/3254701046/1487017122" TargetMode="External" /><Relationship Id="rId128" Type="http://schemas.openxmlformats.org/officeDocument/2006/relationships/hyperlink" Target="https://pbs.twimg.com/profile_banners/236676024/1547705980" TargetMode="External" /><Relationship Id="rId129" Type="http://schemas.openxmlformats.org/officeDocument/2006/relationships/hyperlink" Target="https://pbs.twimg.com/profile_banners/182185108/1376206273" TargetMode="External" /><Relationship Id="rId130" Type="http://schemas.openxmlformats.org/officeDocument/2006/relationships/hyperlink" Target="https://pbs.twimg.com/profile_banners/52463074/1504474964" TargetMode="External" /><Relationship Id="rId131" Type="http://schemas.openxmlformats.org/officeDocument/2006/relationships/hyperlink" Target="https://pbs.twimg.com/profile_banners/102070532/1509491823" TargetMode="External" /><Relationship Id="rId132" Type="http://schemas.openxmlformats.org/officeDocument/2006/relationships/hyperlink" Target="https://pbs.twimg.com/profile_banners/888438536466247681/1555333674" TargetMode="External" /><Relationship Id="rId133" Type="http://schemas.openxmlformats.org/officeDocument/2006/relationships/hyperlink" Target="https://pbs.twimg.com/profile_banners/991353933510651906/1525192742" TargetMode="External" /><Relationship Id="rId134" Type="http://schemas.openxmlformats.org/officeDocument/2006/relationships/hyperlink" Target="https://pbs.twimg.com/profile_banners/705648332/1512082133" TargetMode="External" /><Relationship Id="rId135" Type="http://schemas.openxmlformats.org/officeDocument/2006/relationships/hyperlink" Target="https://pbs.twimg.com/profile_banners/1447593318/1519659572" TargetMode="External" /><Relationship Id="rId136" Type="http://schemas.openxmlformats.org/officeDocument/2006/relationships/hyperlink" Target="https://pbs.twimg.com/profile_banners/4905232318/1553735574" TargetMode="External" /><Relationship Id="rId137" Type="http://schemas.openxmlformats.org/officeDocument/2006/relationships/hyperlink" Target="https://pbs.twimg.com/profile_banners/444419244/1490669209" TargetMode="External" /><Relationship Id="rId138" Type="http://schemas.openxmlformats.org/officeDocument/2006/relationships/hyperlink" Target="https://pbs.twimg.com/profile_banners/2992477379/1498760193" TargetMode="External" /><Relationship Id="rId139" Type="http://schemas.openxmlformats.org/officeDocument/2006/relationships/hyperlink" Target="https://pbs.twimg.com/profile_banners/712247830669344768/1553095044" TargetMode="External" /><Relationship Id="rId140" Type="http://schemas.openxmlformats.org/officeDocument/2006/relationships/hyperlink" Target="https://pbs.twimg.com/profile_banners/2956531174/1498042637" TargetMode="External" /><Relationship Id="rId141" Type="http://schemas.openxmlformats.org/officeDocument/2006/relationships/hyperlink" Target="https://pbs.twimg.com/profile_banners/43805270/1546884939" TargetMode="External" /><Relationship Id="rId142" Type="http://schemas.openxmlformats.org/officeDocument/2006/relationships/hyperlink" Target="https://pbs.twimg.com/profile_banners/25321479/1549131736" TargetMode="External" /><Relationship Id="rId143" Type="http://schemas.openxmlformats.org/officeDocument/2006/relationships/hyperlink" Target="https://pbs.twimg.com/profile_banners/25996721/1554901313" TargetMode="External" /><Relationship Id="rId144" Type="http://schemas.openxmlformats.org/officeDocument/2006/relationships/hyperlink" Target="https://pbs.twimg.com/profile_banners/635806238/1355451868" TargetMode="External" /><Relationship Id="rId145" Type="http://schemas.openxmlformats.org/officeDocument/2006/relationships/hyperlink" Target="https://pbs.twimg.com/profile_banners/2800787474/1411794862" TargetMode="External" /><Relationship Id="rId146" Type="http://schemas.openxmlformats.org/officeDocument/2006/relationships/hyperlink" Target="https://pbs.twimg.com/profile_banners/18880638/1454693898" TargetMode="External" /><Relationship Id="rId147" Type="http://schemas.openxmlformats.org/officeDocument/2006/relationships/hyperlink" Target="https://pbs.twimg.com/profile_banners/2828854611/1546632919" TargetMode="External" /><Relationship Id="rId148" Type="http://schemas.openxmlformats.org/officeDocument/2006/relationships/hyperlink" Target="https://pbs.twimg.com/profile_banners/263948521/1492309060" TargetMode="External" /><Relationship Id="rId149" Type="http://schemas.openxmlformats.org/officeDocument/2006/relationships/hyperlink" Target="https://pbs.twimg.com/profile_banners/1113426913/1552272819" TargetMode="External" /><Relationship Id="rId150" Type="http://schemas.openxmlformats.org/officeDocument/2006/relationships/hyperlink" Target="https://pbs.twimg.com/profile_banners/573181436/1555110608" TargetMode="External" /><Relationship Id="rId151" Type="http://schemas.openxmlformats.org/officeDocument/2006/relationships/hyperlink" Target="https://pbs.twimg.com/profile_banners/891632602548809728/1551177344" TargetMode="External" /><Relationship Id="rId152" Type="http://schemas.openxmlformats.org/officeDocument/2006/relationships/hyperlink" Target="https://pbs.twimg.com/profile_banners/19546277/1546886205" TargetMode="External" /><Relationship Id="rId153" Type="http://schemas.openxmlformats.org/officeDocument/2006/relationships/hyperlink" Target="https://pbs.twimg.com/profile_banners/2791169134/1518766158" TargetMode="External" /><Relationship Id="rId154" Type="http://schemas.openxmlformats.org/officeDocument/2006/relationships/hyperlink" Target="https://pbs.twimg.com/profile_banners/1864895388/1554909339" TargetMode="External" /><Relationship Id="rId155" Type="http://schemas.openxmlformats.org/officeDocument/2006/relationships/hyperlink" Target="https://pbs.twimg.com/profile_banners/91478624/1531316097" TargetMode="External" /><Relationship Id="rId156" Type="http://schemas.openxmlformats.org/officeDocument/2006/relationships/hyperlink" Target="https://pbs.twimg.com/profile_banners/1380562436/1453657975" TargetMode="External" /><Relationship Id="rId157" Type="http://schemas.openxmlformats.org/officeDocument/2006/relationships/hyperlink" Target="https://pbs.twimg.com/profile_banners/99114352/1464040862" TargetMode="External" /><Relationship Id="rId158" Type="http://schemas.openxmlformats.org/officeDocument/2006/relationships/hyperlink" Target="https://pbs.twimg.com/profile_banners/2523527242/1552860174" TargetMode="External" /><Relationship Id="rId159" Type="http://schemas.openxmlformats.org/officeDocument/2006/relationships/hyperlink" Target="https://pbs.twimg.com/profile_banners/1048867350081146881/1549262164" TargetMode="External" /><Relationship Id="rId160" Type="http://schemas.openxmlformats.org/officeDocument/2006/relationships/hyperlink" Target="https://pbs.twimg.com/profile_banners/947769247/1547771422" TargetMode="External" /><Relationship Id="rId161" Type="http://schemas.openxmlformats.org/officeDocument/2006/relationships/hyperlink" Target="https://pbs.twimg.com/profile_banners/20032070/1407653767" TargetMode="External" /><Relationship Id="rId162" Type="http://schemas.openxmlformats.org/officeDocument/2006/relationships/hyperlink" Target="https://pbs.twimg.com/profile_banners/2669939557/1550792604" TargetMode="External" /><Relationship Id="rId163" Type="http://schemas.openxmlformats.org/officeDocument/2006/relationships/hyperlink" Target="https://pbs.twimg.com/profile_banners/14763855/1472137131" TargetMode="External" /><Relationship Id="rId164" Type="http://schemas.openxmlformats.org/officeDocument/2006/relationships/hyperlink" Target="https://pbs.twimg.com/profile_banners/2705662232/1484648741" TargetMode="External" /><Relationship Id="rId165" Type="http://schemas.openxmlformats.org/officeDocument/2006/relationships/hyperlink" Target="https://pbs.twimg.com/profile_banners/360992809/1485066796" TargetMode="External" /><Relationship Id="rId166" Type="http://schemas.openxmlformats.org/officeDocument/2006/relationships/hyperlink" Target="https://pbs.twimg.com/profile_banners/41580453/1530311721" TargetMode="External" /><Relationship Id="rId167" Type="http://schemas.openxmlformats.org/officeDocument/2006/relationships/hyperlink" Target="https://pbs.twimg.com/profile_banners/1116714911441145856/1555082609" TargetMode="External" /><Relationship Id="rId168" Type="http://schemas.openxmlformats.org/officeDocument/2006/relationships/hyperlink" Target="https://pbs.twimg.com/profile_banners/3301826515/1490887443" TargetMode="External" /><Relationship Id="rId169" Type="http://schemas.openxmlformats.org/officeDocument/2006/relationships/hyperlink" Target="https://pbs.twimg.com/profile_banners/15236181/1475856614" TargetMode="External" /><Relationship Id="rId170" Type="http://schemas.openxmlformats.org/officeDocument/2006/relationships/hyperlink" Target="https://pbs.twimg.com/profile_banners/1280375162/1552034775" TargetMode="External" /><Relationship Id="rId171" Type="http://schemas.openxmlformats.org/officeDocument/2006/relationships/hyperlink" Target="https://pbs.twimg.com/profile_banners/214672563/1511889451" TargetMode="External" /><Relationship Id="rId172" Type="http://schemas.openxmlformats.org/officeDocument/2006/relationships/hyperlink" Target="https://pbs.twimg.com/profile_banners/531697576/1553725597" TargetMode="External" /><Relationship Id="rId173" Type="http://schemas.openxmlformats.org/officeDocument/2006/relationships/hyperlink" Target="https://pbs.twimg.com/profile_banners/1012399781061316608/1530211496" TargetMode="External" /><Relationship Id="rId174" Type="http://schemas.openxmlformats.org/officeDocument/2006/relationships/hyperlink" Target="https://pbs.twimg.com/profile_banners/14770568/1411942867" TargetMode="External" /><Relationship Id="rId175" Type="http://schemas.openxmlformats.org/officeDocument/2006/relationships/hyperlink" Target="https://pbs.twimg.com/profile_banners/368011540/1493333256" TargetMode="External" /><Relationship Id="rId176" Type="http://schemas.openxmlformats.org/officeDocument/2006/relationships/hyperlink" Target="https://pbs.twimg.com/profile_banners/981624373390999558/1522872576" TargetMode="External" /><Relationship Id="rId177" Type="http://schemas.openxmlformats.org/officeDocument/2006/relationships/hyperlink" Target="https://pbs.twimg.com/profile_banners/22101694/1497328403" TargetMode="External" /><Relationship Id="rId178" Type="http://schemas.openxmlformats.org/officeDocument/2006/relationships/hyperlink" Target="https://pbs.twimg.com/profile_banners/1092445885487816705/1551883767" TargetMode="External" /><Relationship Id="rId179" Type="http://schemas.openxmlformats.org/officeDocument/2006/relationships/hyperlink" Target="https://pbs.twimg.com/profile_banners/1117705010614284293/1555317128" TargetMode="External" /><Relationship Id="rId180" Type="http://schemas.openxmlformats.org/officeDocument/2006/relationships/hyperlink" Target="https://pbs.twimg.com/profile_banners/17539739/1401379384" TargetMode="External" /><Relationship Id="rId181" Type="http://schemas.openxmlformats.org/officeDocument/2006/relationships/hyperlink" Target="https://pbs.twimg.com/profile_banners/63781564/1554134561" TargetMode="External" /><Relationship Id="rId182" Type="http://schemas.openxmlformats.org/officeDocument/2006/relationships/hyperlink" Target="https://pbs.twimg.com/profile_banners/1220264329/1552866416" TargetMode="External" /><Relationship Id="rId183" Type="http://schemas.openxmlformats.org/officeDocument/2006/relationships/hyperlink" Target="https://pbs.twimg.com/profile_banners/17067800/1547765506" TargetMode="External" /><Relationship Id="rId184" Type="http://schemas.openxmlformats.org/officeDocument/2006/relationships/hyperlink" Target="https://pbs.twimg.com/profile_banners/31243262/1520387021" TargetMode="External" /><Relationship Id="rId185" Type="http://schemas.openxmlformats.org/officeDocument/2006/relationships/hyperlink" Target="https://pbs.twimg.com/profile_banners/2981468729/1536761846" TargetMode="External" /><Relationship Id="rId186" Type="http://schemas.openxmlformats.org/officeDocument/2006/relationships/hyperlink" Target="https://pbs.twimg.com/profile_banners/130919376/1517940681" TargetMode="External" /><Relationship Id="rId187" Type="http://schemas.openxmlformats.org/officeDocument/2006/relationships/hyperlink" Target="https://pbs.twimg.com/profile_banners/1092159744155025409/1550236505" TargetMode="External" /><Relationship Id="rId188" Type="http://schemas.openxmlformats.org/officeDocument/2006/relationships/hyperlink" Target="https://pbs.twimg.com/profile_banners/242693875/1508883594" TargetMode="External" /><Relationship Id="rId189" Type="http://schemas.openxmlformats.org/officeDocument/2006/relationships/hyperlink" Target="https://pbs.twimg.com/profile_banners/956457592007680000/1532288231" TargetMode="External" /><Relationship Id="rId190" Type="http://schemas.openxmlformats.org/officeDocument/2006/relationships/hyperlink" Target="https://pbs.twimg.com/profile_banners/61226328/1511799669" TargetMode="External" /><Relationship Id="rId191" Type="http://schemas.openxmlformats.org/officeDocument/2006/relationships/hyperlink" Target="https://pbs.twimg.com/profile_banners/535858953/1397659097" TargetMode="External" /><Relationship Id="rId192" Type="http://schemas.openxmlformats.org/officeDocument/2006/relationships/hyperlink" Target="https://pbs.twimg.com/profile_banners/1064497020709294081/1555226994" TargetMode="External" /><Relationship Id="rId193" Type="http://schemas.openxmlformats.org/officeDocument/2006/relationships/hyperlink" Target="https://pbs.twimg.com/profile_banners/1010690999134322688/1529803354" TargetMode="External" /><Relationship Id="rId194" Type="http://schemas.openxmlformats.org/officeDocument/2006/relationships/hyperlink" Target="https://pbs.twimg.com/profile_banners/383368286/1422467573" TargetMode="External" /><Relationship Id="rId195" Type="http://schemas.openxmlformats.org/officeDocument/2006/relationships/hyperlink" Target="https://pbs.twimg.com/profile_banners/414967705/1554463517" TargetMode="External" /><Relationship Id="rId196" Type="http://schemas.openxmlformats.org/officeDocument/2006/relationships/hyperlink" Target="https://pbs.twimg.com/profile_banners/2410872103/1433927144" TargetMode="External" /><Relationship Id="rId197" Type="http://schemas.openxmlformats.org/officeDocument/2006/relationships/hyperlink" Target="https://pbs.twimg.com/profile_banners/3190408516/1513864274" TargetMode="External" /><Relationship Id="rId198" Type="http://schemas.openxmlformats.org/officeDocument/2006/relationships/hyperlink" Target="https://pbs.twimg.com/profile_banners/407660414/1534170019" TargetMode="External" /><Relationship Id="rId199" Type="http://schemas.openxmlformats.org/officeDocument/2006/relationships/hyperlink" Target="https://pbs.twimg.com/profile_banners/2386644648/1503577681" TargetMode="External" /><Relationship Id="rId200" Type="http://schemas.openxmlformats.org/officeDocument/2006/relationships/hyperlink" Target="https://pbs.twimg.com/profile_banners/783614576277553152/1554812549" TargetMode="External" /><Relationship Id="rId201" Type="http://schemas.openxmlformats.org/officeDocument/2006/relationships/hyperlink" Target="https://pbs.twimg.com/profile_banners/738387826627227649/1516192949" TargetMode="External" /><Relationship Id="rId202" Type="http://schemas.openxmlformats.org/officeDocument/2006/relationships/hyperlink" Target="https://pbs.twimg.com/profile_banners/824131939556847616/1518459920" TargetMode="External" /><Relationship Id="rId203" Type="http://schemas.openxmlformats.org/officeDocument/2006/relationships/hyperlink" Target="https://pbs.twimg.com/profile_banners/96735431/1537177366" TargetMode="External" /><Relationship Id="rId204" Type="http://schemas.openxmlformats.org/officeDocument/2006/relationships/hyperlink" Target="https://pbs.twimg.com/profile_banners/1050278712829235201/1544775418" TargetMode="External" /><Relationship Id="rId205" Type="http://schemas.openxmlformats.org/officeDocument/2006/relationships/hyperlink" Target="https://pbs.twimg.com/profile_banners/1142077352/1462044481" TargetMode="External" /><Relationship Id="rId206" Type="http://schemas.openxmlformats.org/officeDocument/2006/relationships/hyperlink" Target="https://pbs.twimg.com/profile_banners/3389912086/1485777122" TargetMode="External" /><Relationship Id="rId207" Type="http://schemas.openxmlformats.org/officeDocument/2006/relationships/hyperlink" Target="https://pbs.twimg.com/profile_banners/572573932/1536659911" TargetMode="External" /><Relationship Id="rId208" Type="http://schemas.openxmlformats.org/officeDocument/2006/relationships/hyperlink" Target="https://pbs.twimg.com/profile_banners/1358883631/1402495402" TargetMode="External" /><Relationship Id="rId209" Type="http://schemas.openxmlformats.org/officeDocument/2006/relationships/hyperlink" Target="https://pbs.twimg.com/profile_banners/1002178114716422145/1528449211" TargetMode="External" /><Relationship Id="rId210" Type="http://schemas.openxmlformats.org/officeDocument/2006/relationships/hyperlink" Target="https://pbs.twimg.com/profile_banners/18670070/1411112038" TargetMode="External" /><Relationship Id="rId211" Type="http://schemas.openxmlformats.org/officeDocument/2006/relationships/hyperlink" Target="https://pbs.twimg.com/profile_banners/394130915/1545344472" TargetMode="External" /><Relationship Id="rId212" Type="http://schemas.openxmlformats.org/officeDocument/2006/relationships/hyperlink" Target="https://pbs.twimg.com/profile_banners/34134307/1533232475" TargetMode="External" /><Relationship Id="rId213" Type="http://schemas.openxmlformats.org/officeDocument/2006/relationships/hyperlink" Target="https://pbs.twimg.com/profile_banners/1080910134145036289/1546894324" TargetMode="External" /><Relationship Id="rId214" Type="http://schemas.openxmlformats.org/officeDocument/2006/relationships/hyperlink" Target="https://pbs.twimg.com/profile_banners/2590097486/1554316526" TargetMode="External" /><Relationship Id="rId215" Type="http://schemas.openxmlformats.org/officeDocument/2006/relationships/hyperlink" Target="https://pbs.twimg.com/profile_banners/19599904/1417663520" TargetMode="External" /><Relationship Id="rId216" Type="http://schemas.openxmlformats.org/officeDocument/2006/relationships/hyperlink" Target="https://pbs.twimg.com/profile_banners/19616296/1429821439" TargetMode="External" /><Relationship Id="rId217" Type="http://schemas.openxmlformats.org/officeDocument/2006/relationships/hyperlink" Target="https://pbs.twimg.com/profile_banners/17298269/1545123039" TargetMode="External" /><Relationship Id="rId218" Type="http://schemas.openxmlformats.org/officeDocument/2006/relationships/hyperlink" Target="https://pbs.twimg.com/profile_banners/3309005972/1531594082" TargetMode="External" /><Relationship Id="rId219" Type="http://schemas.openxmlformats.org/officeDocument/2006/relationships/hyperlink" Target="https://pbs.twimg.com/profile_banners/215108502/1362883992" TargetMode="External" /><Relationship Id="rId220" Type="http://schemas.openxmlformats.org/officeDocument/2006/relationships/hyperlink" Target="https://pbs.twimg.com/profile_banners/725166485002420224/1525392100" TargetMode="External" /><Relationship Id="rId221" Type="http://schemas.openxmlformats.org/officeDocument/2006/relationships/hyperlink" Target="https://pbs.twimg.com/profile_banners/790019230389248000/1552336609" TargetMode="External" /><Relationship Id="rId222" Type="http://schemas.openxmlformats.org/officeDocument/2006/relationships/hyperlink" Target="https://pbs.twimg.com/profile_banners/133391001/1537855256" TargetMode="External" /><Relationship Id="rId223" Type="http://schemas.openxmlformats.org/officeDocument/2006/relationships/hyperlink" Target="https://pbs.twimg.com/profile_banners/68927629/1554900036" TargetMode="External" /><Relationship Id="rId224" Type="http://schemas.openxmlformats.org/officeDocument/2006/relationships/hyperlink" Target="https://pbs.twimg.com/profile_banners/115722643/1366202386" TargetMode="External" /><Relationship Id="rId225" Type="http://schemas.openxmlformats.org/officeDocument/2006/relationships/hyperlink" Target="https://pbs.twimg.com/profile_banners/1144527326/1423401324" TargetMode="External" /><Relationship Id="rId226" Type="http://schemas.openxmlformats.org/officeDocument/2006/relationships/hyperlink" Target="https://pbs.twimg.com/profile_banners/2841672863/1554045702" TargetMode="External" /><Relationship Id="rId227" Type="http://schemas.openxmlformats.org/officeDocument/2006/relationships/hyperlink" Target="https://pbs.twimg.com/profile_banners/733347584/1464110961" TargetMode="External" /><Relationship Id="rId228" Type="http://schemas.openxmlformats.org/officeDocument/2006/relationships/hyperlink" Target="https://pbs.twimg.com/profile_banners/296471931/1540927125" TargetMode="External" /><Relationship Id="rId229" Type="http://schemas.openxmlformats.org/officeDocument/2006/relationships/hyperlink" Target="https://pbs.twimg.com/profile_banners/1344881971/1487756681" TargetMode="External" /><Relationship Id="rId230" Type="http://schemas.openxmlformats.org/officeDocument/2006/relationships/hyperlink" Target="https://pbs.twimg.com/profile_banners/300905010/1533851409" TargetMode="External" /><Relationship Id="rId231" Type="http://schemas.openxmlformats.org/officeDocument/2006/relationships/hyperlink" Target="https://pbs.twimg.com/profile_banners/1010137788782731264/1533329468" TargetMode="External" /><Relationship Id="rId232" Type="http://schemas.openxmlformats.org/officeDocument/2006/relationships/hyperlink" Target="https://pbs.twimg.com/profile_banners/953817092368760832/1551757515" TargetMode="External" /><Relationship Id="rId233" Type="http://schemas.openxmlformats.org/officeDocument/2006/relationships/hyperlink" Target="https://pbs.twimg.com/profile_banners/14376189/1467748597" TargetMode="External" /><Relationship Id="rId234" Type="http://schemas.openxmlformats.org/officeDocument/2006/relationships/hyperlink" Target="https://pbs.twimg.com/profile_banners/282342683/1430855680" TargetMode="External" /><Relationship Id="rId235" Type="http://schemas.openxmlformats.org/officeDocument/2006/relationships/hyperlink" Target="https://pbs.twimg.com/profile_banners/25334080/1532556836" TargetMode="External" /><Relationship Id="rId236" Type="http://schemas.openxmlformats.org/officeDocument/2006/relationships/hyperlink" Target="https://pbs.twimg.com/profile_banners/3318930807/1554215864" TargetMode="External" /><Relationship Id="rId237" Type="http://schemas.openxmlformats.org/officeDocument/2006/relationships/hyperlink" Target="https://pbs.twimg.com/profile_banners/938533577775616002/1533329366" TargetMode="External" /><Relationship Id="rId238" Type="http://schemas.openxmlformats.org/officeDocument/2006/relationships/hyperlink" Target="https://pbs.twimg.com/profile_banners/758597992685244420/1515675962" TargetMode="External" /><Relationship Id="rId239" Type="http://schemas.openxmlformats.org/officeDocument/2006/relationships/hyperlink" Target="https://pbs.twimg.com/profile_banners/795707395766947844/1553190871" TargetMode="External" /><Relationship Id="rId240" Type="http://schemas.openxmlformats.org/officeDocument/2006/relationships/hyperlink" Target="https://pbs.twimg.com/profile_banners/22343011/1551106145" TargetMode="External" /><Relationship Id="rId241" Type="http://schemas.openxmlformats.org/officeDocument/2006/relationships/hyperlink" Target="https://pbs.twimg.com/profile_banners/13058772/1546821772" TargetMode="External" /><Relationship Id="rId242" Type="http://schemas.openxmlformats.org/officeDocument/2006/relationships/hyperlink" Target="https://pbs.twimg.com/profile_banners/35781013/1493312930" TargetMode="External" /><Relationship Id="rId243" Type="http://schemas.openxmlformats.org/officeDocument/2006/relationships/hyperlink" Target="https://pbs.twimg.com/profile_banners/590031784/1441741144" TargetMode="External" /><Relationship Id="rId244" Type="http://schemas.openxmlformats.org/officeDocument/2006/relationships/hyperlink" Target="https://pbs.twimg.com/profile_banners/15312397/1524073203" TargetMode="External" /><Relationship Id="rId245" Type="http://schemas.openxmlformats.org/officeDocument/2006/relationships/hyperlink" Target="https://pbs.twimg.com/profile_banners/92140053/1467742956" TargetMode="External" /><Relationship Id="rId246" Type="http://schemas.openxmlformats.org/officeDocument/2006/relationships/hyperlink" Target="https://pbs.twimg.com/profile_banners/57361202/1516634729" TargetMode="External" /><Relationship Id="rId247" Type="http://schemas.openxmlformats.org/officeDocument/2006/relationships/hyperlink" Target="https://pbs.twimg.com/profile_banners/402483071/1543293567" TargetMode="External" /><Relationship Id="rId248" Type="http://schemas.openxmlformats.org/officeDocument/2006/relationships/hyperlink" Target="https://pbs.twimg.com/profile_banners/29242152/1549297411" TargetMode="External" /><Relationship Id="rId249" Type="http://schemas.openxmlformats.org/officeDocument/2006/relationships/hyperlink" Target="https://pbs.twimg.com/profile_banners/413306333/1529457698" TargetMode="External" /><Relationship Id="rId250" Type="http://schemas.openxmlformats.org/officeDocument/2006/relationships/hyperlink" Target="https://pbs.twimg.com/profile_banners/62615831/1516075274" TargetMode="External" /><Relationship Id="rId251" Type="http://schemas.openxmlformats.org/officeDocument/2006/relationships/hyperlink" Target="https://pbs.twimg.com/profile_banners/235133788/1401306559" TargetMode="External" /><Relationship Id="rId252" Type="http://schemas.openxmlformats.org/officeDocument/2006/relationships/hyperlink" Target="https://pbs.twimg.com/profile_banners/1075401861128183808/1545232385" TargetMode="External" /><Relationship Id="rId253" Type="http://schemas.openxmlformats.org/officeDocument/2006/relationships/hyperlink" Target="https://pbs.twimg.com/profile_banners/149571760/1478348671" TargetMode="External" /><Relationship Id="rId254" Type="http://schemas.openxmlformats.org/officeDocument/2006/relationships/hyperlink" Target="https://pbs.twimg.com/profile_banners/125522286/1534784366" TargetMode="External" /><Relationship Id="rId255" Type="http://schemas.openxmlformats.org/officeDocument/2006/relationships/hyperlink" Target="https://pbs.twimg.com/profile_banners/563353824/1481560318" TargetMode="External" /><Relationship Id="rId256" Type="http://schemas.openxmlformats.org/officeDocument/2006/relationships/hyperlink" Target="https://pbs.twimg.com/profile_banners/1056352657/1499468369" TargetMode="External" /><Relationship Id="rId257" Type="http://schemas.openxmlformats.org/officeDocument/2006/relationships/hyperlink" Target="https://pbs.twimg.com/profile_banners/93529573/1468512070" TargetMode="External" /><Relationship Id="rId258" Type="http://schemas.openxmlformats.org/officeDocument/2006/relationships/hyperlink" Target="https://pbs.twimg.com/profile_banners/97530284/1422673312" TargetMode="External" /><Relationship Id="rId259" Type="http://schemas.openxmlformats.org/officeDocument/2006/relationships/hyperlink" Target="https://pbs.twimg.com/profile_banners/89043072/1454188752" TargetMode="External" /><Relationship Id="rId260" Type="http://schemas.openxmlformats.org/officeDocument/2006/relationships/hyperlink" Target="https://pbs.twimg.com/profile_banners/717911112742645760/1547197556" TargetMode="External" /><Relationship Id="rId261" Type="http://schemas.openxmlformats.org/officeDocument/2006/relationships/hyperlink" Target="https://pbs.twimg.com/profile_banners/2316300679/1443289740"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6/bg.gif" TargetMode="External" /><Relationship Id="rId282" Type="http://schemas.openxmlformats.org/officeDocument/2006/relationships/hyperlink" Target="http://abs.twimg.com/images/themes/theme9/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1/bg.gif" TargetMode="External" /><Relationship Id="rId289" Type="http://schemas.openxmlformats.org/officeDocument/2006/relationships/hyperlink" Target="http://abs.twimg.com/images/themes/theme18/bg.gif" TargetMode="External" /><Relationship Id="rId290" Type="http://schemas.openxmlformats.org/officeDocument/2006/relationships/hyperlink" Target="http://abs.twimg.com/images/themes/theme18/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5/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9/bg.gif" TargetMode="External" /><Relationship Id="rId301" Type="http://schemas.openxmlformats.org/officeDocument/2006/relationships/hyperlink" Target="http://abs.twimg.com/images/themes/theme17/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7/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7/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4/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4/bg.gif" TargetMode="External" /><Relationship Id="rId316" Type="http://schemas.openxmlformats.org/officeDocument/2006/relationships/hyperlink" Target="http://abs.twimg.com/images/themes/theme13/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7/bg.gif"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5/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1/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8/bg.gif" TargetMode="External" /><Relationship Id="rId334" Type="http://schemas.openxmlformats.org/officeDocument/2006/relationships/hyperlink" Target="http://abs.twimg.com/images/themes/theme4/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3/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5/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14/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0/bg.gif" TargetMode="External" /><Relationship Id="rId350" Type="http://schemas.openxmlformats.org/officeDocument/2006/relationships/hyperlink" Target="http://abs.twimg.com/images/themes/theme7/bg.gif" TargetMode="External" /><Relationship Id="rId351" Type="http://schemas.openxmlformats.org/officeDocument/2006/relationships/hyperlink" Target="http://abs.twimg.com/images/themes/theme14/bg.gif" TargetMode="External" /><Relationship Id="rId352" Type="http://schemas.openxmlformats.org/officeDocument/2006/relationships/hyperlink" Target="http://abs.twimg.com/images/themes/theme18/bg.gif" TargetMode="External" /><Relationship Id="rId353" Type="http://schemas.openxmlformats.org/officeDocument/2006/relationships/hyperlink" Target="http://abs.twimg.com/images/themes/theme10/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5/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3/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6/bg.gif" TargetMode="External" /><Relationship Id="rId362" Type="http://schemas.openxmlformats.org/officeDocument/2006/relationships/hyperlink" Target="http://abs.twimg.com/images/themes/theme15/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8/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4/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9/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6/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9/bg.gif" TargetMode="External" /><Relationship Id="rId381" Type="http://schemas.openxmlformats.org/officeDocument/2006/relationships/hyperlink" Target="http://abs.twimg.com/images/themes/theme10/bg.gif" TargetMode="External" /><Relationship Id="rId382" Type="http://schemas.openxmlformats.org/officeDocument/2006/relationships/hyperlink" Target="http://abs.twimg.com/images/themes/theme15/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5/bg.png" TargetMode="External" /><Relationship Id="rId388" Type="http://schemas.openxmlformats.org/officeDocument/2006/relationships/hyperlink" Target="http://abs.twimg.com/images/themes/theme15/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4/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9/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pbs.twimg.com/profile_images/1078249584001015808/DaskknCh_normal.jpg" TargetMode="External" /><Relationship Id="rId400" Type="http://schemas.openxmlformats.org/officeDocument/2006/relationships/hyperlink" Target="http://pbs.twimg.com/profile_images/1083701946748411904/yiGGVyG4_normal.jpg" TargetMode="External" /><Relationship Id="rId401" Type="http://schemas.openxmlformats.org/officeDocument/2006/relationships/hyperlink" Target="http://pbs.twimg.com/profile_images/919968666137124864/-2wcwTlx_normal.jpg" TargetMode="External" /><Relationship Id="rId402" Type="http://schemas.openxmlformats.org/officeDocument/2006/relationships/hyperlink" Target="http://pbs.twimg.com/profile_images/663259957350039552/5XZUO2tJ_normal.jpg" TargetMode="External" /><Relationship Id="rId403" Type="http://schemas.openxmlformats.org/officeDocument/2006/relationships/hyperlink" Target="http://pbs.twimg.com/profile_images/788990307069112320/OG6qyiAC_normal.jpg" TargetMode="External" /><Relationship Id="rId404" Type="http://schemas.openxmlformats.org/officeDocument/2006/relationships/hyperlink" Target="http://pbs.twimg.com/profile_images/996185395841961984/cVT5LSjf_normal.jpg" TargetMode="External" /><Relationship Id="rId405" Type="http://schemas.openxmlformats.org/officeDocument/2006/relationships/hyperlink" Target="http://pbs.twimg.com/profile_images/831235892551380992/UWqwm76A_normal.jpg" TargetMode="External" /><Relationship Id="rId406" Type="http://schemas.openxmlformats.org/officeDocument/2006/relationships/hyperlink" Target="http://pbs.twimg.com/profile_images/1085783691211694080/k1vqI-PB_normal.jpg" TargetMode="External" /><Relationship Id="rId407" Type="http://schemas.openxmlformats.org/officeDocument/2006/relationships/hyperlink" Target="http://pbs.twimg.com/profile_images/1045041339581091841/Yla42yHy_normal.jpg" TargetMode="External" /><Relationship Id="rId408" Type="http://schemas.openxmlformats.org/officeDocument/2006/relationships/hyperlink" Target="http://pbs.twimg.com/profile_images/908500382661382144/NeAUAryH_normal.jpg" TargetMode="External" /><Relationship Id="rId409" Type="http://schemas.openxmlformats.org/officeDocument/2006/relationships/hyperlink" Target="http://pbs.twimg.com/profile_images/1106494592206192640/JnFD1DLg_normal.jpg" TargetMode="External" /><Relationship Id="rId410" Type="http://schemas.openxmlformats.org/officeDocument/2006/relationships/hyperlink" Target="http://pbs.twimg.com/profile_images/2461900981/tumblr_m1i72q3c3d1qiegleo1_500_normal.jpg" TargetMode="External" /><Relationship Id="rId411" Type="http://schemas.openxmlformats.org/officeDocument/2006/relationships/hyperlink" Target="http://pbs.twimg.com/profile_images/1116637207815651328/j_M0OfM9_normal.png" TargetMode="External" /><Relationship Id="rId412" Type="http://schemas.openxmlformats.org/officeDocument/2006/relationships/hyperlink" Target="http://pbs.twimg.com/profile_images/803976270354714625/Bm2MR3rg_normal.jpg" TargetMode="External" /><Relationship Id="rId413" Type="http://schemas.openxmlformats.org/officeDocument/2006/relationships/hyperlink" Target="http://pbs.twimg.com/profile_images/991356254445596672/x7Y_va0d_normal.jpg" TargetMode="External" /><Relationship Id="rId414" Type="http://schemas.openxmlformats.org/officeDocument/2006/relationships/hyperlink" Target="http://pbs.twimg.com/profile_images/927960605604106240/6VrB9lMC_normal.jpg" TargetMode="External" /><Relationship Id="rId415" Type="http://schemas.openxmlformats.org/officeDocument/2006/relationships/hyperlink" Target="http://pbs.twimg.com/profile_images/1049282789898637313/kdGy7Gz__normal.jpg" TargetMode="External" /><Relationship Id="rId416" Type="http://schemas.openxmlformats.org/officeDocument/2006/relationships/hyperlink" Target="http://pbs.twimg.com/profile_images/1111073639925985281/E9ayaq1V_normal.jpg" TargetMode="External" /><Relationship Id="rId417" Type="http://schemas.openxmlformats.org/officeDocument/2006/relationships/hyperlink" Target="http://pbs.twimg.com/profile_images/1119081717409566726/Y50XWi5d_normal.jpg" TargetMode="External" /><Relationship Id="rId418" Type="http://schemas.openxmlformats.org/officeDocument/2006/relationships/hyperlink" Target="http://pbs.twimg.com/profile_images/1105243034571231232/Vue2CLkL_normal.png" TargetMode="External" /><Relationship Id="rId419" Type="http://schemas.openxmlformats.org/officeDocument/2006/relationships/hyperlink" Target="http://pbs.twimg.com/profile_images/1108385627744227328/NABJX6WH_normal.jpg" TargetMode="External" /><Relationship Id="rId420" Type="http://schemas.openxmlformats.org/officeDocument/2006/relationships/hyperlink" Target="http://pbs.twimg.com/profile_images/965468675351326722/G-sDwq-1_normal.jpg" TargetMode="External" /><Relationship Id="rId421" Type="http://schemas.openxmlformats.org/officeDocument/2006/relationships/hyperlink" Target="http://pbs.twimg.com/profile_images/1069530744895275008/uMP7oe08_normal.jpg" TargetMode="External" /><Relationship Id="rId422" Type="http://schemas.openxmlformats.org/officeDocument/2006/relationships/hyperlink" Target="http://pbs.twimg.com/profile_images/1060626119915843584/tK7LpcRw_normal.jpg" TargetMode="External" /><Relationship Id="rId423" Type="http://schemas.openxmlformats.org/officeDocument/2006/relationships/hyperlink" Target="http://pbs.twimg.com/profile_images/870279826720129025/l5CL66f-_normal.jpg" TargetMode="External" /><Relationship Id="rId424" Type="http://schemas.openxmlformats.org/officeDocument/2006/relationships/hyperlink" Target="http://pbs.twimg.com/profile_images/741283160898568192/Jy46FlEL_normal.jpg" TargetMode="External" /><Relationship Id="rId425" Type="http://schemas.openxmlformats.org/officeDocument/2006/relationships/hyperlink" Target="http://pbs.twimg.com/profile_images/992056256964710400/768s6cnX_normal.jpg" TargetMode="External" /><Relationship Id="rId426" Type="http://schemas.openxmlformats.org/officeDocument/2006/relationships/hyperlink" Target="http://pbs.twimg.com/profile_images/1036072270077280256/dTS-_rdV_normal.jpg" TargetMode="External" /><Relationship Id="rId427" Type="http://schemas.openxmlformats.org/officeDocument/2006/relationships/hyperlink" Target="http://pbs.twimg.com/profile_images/509498592831102976/wG-d6wrJ_normal.jpeg" TargetMode="External" /><Relationship Id="rId428" Type="http://schemas.openxmlformats.org/officeDocument/2006/relationships/hyperlink" Target="http://pbs.twimg.com/profile_images/684447314358882305/eW6rgOZf_normal.png" TargetMode="External" /><Relationship Id="rId429" Type="http://schemas.openxmlformats.org/officeDocument/2006/relationships/hyperlink" Target="http://pbs.twimg.com/profile_images/875430101567115264/8Z2AmllN_normal.jpg" TargetMode="External" /><Relationship Id="rId430" Type="http://schemas.openxmlformats.org/officeDocument/2006/relationships/hyperlink" Target="http://pbs.twimg.com/profile_images/1084912199032860672/Q19V6BK5_normal.jpg" TargetMode="External" /><Relationship Id="rId431" Type="http://schemas.openxmlformats.org/officeDocument/2006/relationships/hyperlink" Target="http://pbs.twimg.com/profile_images/1115757423212617728/fgJMBMuA_normal.jpg" TargetMode="External" /><Relationship Id="rId432" Type="http://schemas.openxmlformats.org/officeDocument/2006/relationships/hyperlink" Target="http://pbs.twimg.com/profile_images/1116840377913413634/1syilmR9_normal.jpg" TargetMode="External" /><Relationship Id="rId433" Type="http://schemas.openxmlformats.org/officeDocument/2006/relationships/hyperlink" Target="http://pbs.twimg.com/profile_images/943427695156781056/-LKHuXdO_normal.jpg" TargetMode="External" /><Relationship Id="rId434" Type="http://schemas.openxmlformats.org/officeDocument/2006/relationships/hyperlink" Target="http://pbs.twimg.com/profile_images/710978975376388096/1U2djlFO_normal.jpg" TargetMode="External" /><Relationship Id="rId435" Type="http://schemas.openxmlformats.org/officeDocument/2006/relationships/hyperlink" Target="http://pbs.twimg.com/profile_images/964400673746857984/T5mm-ZKU_normal.jpg" TargetMode="External" /><Relationship Id="rId436" Type="http://schemas.openxmlformats.org/officeDocument/2006/relationships/hyperlink" Target="http://pbs.twimg.com/profile_images/785890343577198592/6v4DlZXe_normal.jpg" TargetMode="External" /><Relationship Id="rId437" Type="http://schemas.openxmlformats.org/officeDocument/2006/relationships/hyperlink" Target="http://pbs.twimg.com/profile_images/1106672424605630465/IC9ipKIt_normal.png" TargetMode="External" /><Relationship Id="rId438" Type="http://schemas.openxmlformats.org/officeDocument/2006/relationships/hyperlink" Target="http://pbs.twimg.com/profile_images/951221160292777984/JSopVDkv_normal.jpg" TargetMode="External" /><Relationship Id="rId439" Type="http://schemas.openxmlformats.org/officeDocument/2006/relationships/hyperlink" Target="http://pbs.twimg.com/profile_images/812475485879996416/RR0F06f__normal.jpg" TargetMode="External" /><Relationship Id="rId440" Type="http://schemas.openxmlformats.org/officeDocument/2006/relationships/hyperlink" Target="http://pbs.twimg.com/profile_images/1083775160681943045/-HrwaKN5_normal.jpg" TargetMode="External" /><Relationship Id="rId441" Type="http://schemas.openxmlformats.org/officeDocument/2006/relationships/hyperlink" Target="http://pbs.twimg.com/profile_images/1092310890874093568/gFTzVpEb_normal.jpg" TargetMode="External" /><Relationship Id="rId442" Type="http://schemas.openxmlformats.org/officeDocument/2006/relationships/hyperlink" Target="http://pbs.twimg.com/profile_images/966079149986189312/ZEiZd-hR_normal.jpg" TargetMode="External" /><Relationship Id="rId443" Type="http://schemas.openxmlformats.org/officeDocument/2006/relationships/hyperlink" Target="http://pbs.twimg.com/profile_images/788397357692022784/UXvEoHKh_normal.jpg" TargetMode="External" /><Relationship Id="rId444" Type="http://schemas.openxmlformats.org/officeDocument/2006/relationships/hyperlink" Target="http://pbs.twimg.com/profile_images/1097924604151119872/nrp_VpUT_normal.png" TargetMode="External" /><Relationship Id="rId445" Type="http://schemas.openxmlformats.org/officeDocument/2006/relationships/hyperlink" Target="http://pbs.twimg.com/profile_images/586582147093270528/5OxlcmDB_normal.jpg" TargetMode="External" /><Relationship Id="rId446" Type="http://schemas.openxmlformats.org/officeDocument/2006/relationships/hyperlink" Target="http://pbs.twimg.com/profile_images/507650237637210112/imHZCsXu_normal.png" TargetMode="External" /><Relationship Id="rId447" Type="http://schemas.openxmlformats.org/officeDocument/2006/relationships/hyperlink" Target="http://pbs.twimg.com/profile_images/757984876645720064/yhajiVam_normal.jpg" TargetMode="External" /><Relationship Id="rId448" Type="http://schemas.openxmlformats.org/officeDocument/2006/relationships/hyperlink" Target="http://pbs.twimg.com/profile_images/1104389161086140416/OW7rnWop_normal.jpg" TargetMode="External" /><Relationship Id="rId449" Type="http://schemas.openxmlformats.org/officeDocument/2006/relationships/hyperlink" Target="http://pbs.twimg.com/profile_images/641504762811146241/uRwMZbRO_normal.jpg" TargetMode="External" /><Relationship Id="rId450" Type="http://schemas.openxmlformats.org/officeDocument/2006/relationships/hyperlink" Target="http://pbs.twimg.com/profile_images/1012826876279230465/oDd2OWF7_normal.jpg" TargetMode="External" /><Relationship Id="rId451" Type="http://schemas.openxmlformats.org/officeDocument/2006/relationships/hyperlink" Target="http://pbs.twimg.com/profile_images/1116723417682563072/e_phjlBu_normal.png" TargetMode="External" /><Relationship Id="rId452" Type="http://schemas.openxmlformats.org/officeDocument/2006/relationships/hyperlink" Target="http://pbs.twimg.com/profile_images/847469644453511168/IJjLqhgv_normal.jpg" TargetMode="External" /><Relationship Id="rId453" Type="http://schemas.openxmlformats.org/officeDocument/2006/relationships/hyperlink" Target="http://pbs.twimg.com/profile_images/663738907805089792/a-3-cP5U_normal.jpg" TargetMode="External" /><Relationship Id="rId454" Type="http://schemas.openxmlformats.org/officeDocument/2006/relationships/hyperlink" Target="http://pbs.twimg.com/profile_images/1103939860660776961/3B4ymOLM_normal.png" TargetMode="External" /><Relationship Id="rId455" Type="http://schemas.openxmlformats.org/officeDocument/2006/relationships/hyperlink" Target="http://pbs.twimg.com/profile_images/935538054692970496/-vuh8x4l_normal.jpg" TargetMode="External" /><Relationship Id="rId456" Type="http://schemas.openxmlformats.org/officeDocument/2006/relationships/hyperlink" Target="http://pbs.twimg.com/profile_images/806887716373680128/WRaZPAP7_normal.jpg" TargetMode="External" /><Relationship Id="rId457" Type="http://schemas.openxmlformats.org/officeDocument/2006/relationships/hyperlink" Target="http://pbs.twimg.com/profile_images/1012406352612941824/L9v8wxOm_normal.jpg" TargetMode="External" /><Relationship Id="rId458" Type="http://schemas.openxmlformats.org/officeDocument/2006/relationships/hyperlink" Target="http://pbs.twimg.com/profile_images/378800000312375508/2307e121a636bca5a74ea7940bfdac87_normal.jpeg" TargetMode="External" /><Relationship Id="rId459" Type="http://schemas.openxmlformats.org/officeDocument/2006/relationships/hyperlink" Target="http://pbs.twimg.com/profile_images/2511748394/pdv3nbo3yrq5l2tae3ke_normal.jpeg" TargetMode="External" /><Relationship Id="rId460" Type="http://schemas.openxmlformats.org/officeDocument/2006/relationships/hyperlink" Target="http://pbs.twimg.com/profile_images/787145941996281856/w9TS2Dn5_normal.jpg" TargetMode="External" /><Relationship Id="rId461" Type="http://schemas.openxmlformats.org/officeDocument/2006/relationships/hyperlink" Target="http://pbs.twimg.com/profile_images/1029921365288148992/Xj1JhdFa_normal.jpg" TargetMode="External" /><Relationship Id="rId462" Type="http://schemas.openxmlformats.org/officeDocument/2006/relationships/hyperlink" Target="http://pbs.twimg.com/profile_images/981624686424584198/OxrTnZwS_normal.jpg" TargetMode="External" /><Relationship Id="rId463" Type="http://schemas.openxmlformats.org/officeDocument/2006/relationships/hyperlink" Target="http://pbs.twimg.com/profile_images/793590491027607552/gbLy0yvY_normal.jpg" TargetMode="External" /><Relationship Id="rId464" Type="http://schemas.openxmlformats.org/officeDocument/2006/relationships/hyperlink" Target="http://pbs.twimg.com/profile_images/1092457362961637381/8zD_qlxA_normal.jpg" TargetMode="External" /><Relationship Id="rId465" Type="http://schemas.openxmlformats.org/officeDocument/2006/relationships/hyperlink" Target="http://pbs.twimg.com/profile_images/1117705233826762752/0LylZzd3_normal.png" TargetMode="External" /><Relationship Id="rId466" Type="http://schemas.openxmlformats.org/officeDocument/2006/relationships/hyperlink" Target="http://pbs.twimg.com/profile_images/471770118196711425/ijq_4k09_normal.jpeg" TargetMode="External" /><Relationship Id="rId467" Type="http://schemas.openxmlformats.org/officeDocument/2006/relationships/hyperlink" Target="http://pbs.twimg.com/profile_images/932607183333847042/-3OqAkMJ_normal.jpg" TargetMode="External" /><Relationship Id="rId468" Type="http://schemas.openxmlformats.org/officeDocument/2006/relationships/hyperlink" Target="http://pbs.twimg.com/profile_images/773999250661216256/-9IAccTm_normal.jpg" TargetMode="External" /><Relationship Id="rId469" Type="http://schemas.openxmlformats.org/officeDocument/2006/relationships/hyperlink" Target="http://abs.twimg.com/sticky/default_profile_images/default_profile_normal.png" TargetMode="External" /><Relationship Id="rId470" Type="http://schemas.openxmlformats.org/officeDocument/2006/relationships/hyperlink" Target="http://pbs.twimg.com/profile_images/1057099736665206787/AYCN4Ip2_normal.jpg" TargetMode="External" /><Relationship Id="rId471" Type="http://schemas.openxmlformats.org/officeDocument/2006/relationships/hyperlink" Target="http://pbs.twimg.com/profile_images/1076939692136837120/127JNVbV_normal.jpg" TargetMode="External" /><Relationship Id="rId472" Type="http://schemas.openxmlformats.org/officeDocument/2006/relationships/hyperlink" Target="http://pbs.twimg.com/profile_images/603647016409899008/OPECCN1t_normal.png" TargetMode="External" /><Relationship Id="rId473" Type="http://schemas.openxmlformats.org/officeDocument/2006/relationships/hyperlink" Target="http://pbs.twimg.com/profile_images/960938872459886593/eh3g3e_p_normal.jpg" TargetMode="External" /><Relationship Id="rId474" Type="http://schemas.openxmlformats.org/officeDocument/2006/relationships/hyperlink" Target="http://pbs.twimg.com/profile_images/1096393340336173056/5vwvjQHl_normal.png" TargetMode="External" /><Relationship Id="rId475" Type="http://schemas.openxmlformats.org/officeDocument/2006/relationships/hyperlink" Target="http://pbs.twimg.com/profile_images/378800000704624480/d79e97179fbe43cc0306bbafbf096b73_normal.jpeg" TargetMode="External" /><Relationship Id="rId476" Type="http://schemas.openxmlformats.org/officeDocument/2006/relationships/hyperlink" Target="http://pbs.twimg.com/profile_images/822251270111166464/gJwjBFSB_normal.jpg" TargetMode="External" /><Relationship Id="rId477" Type="http://schemas.openxmlformats.org/officeDocument/2006/relationships/hyperlink" Target="http://pbs.twimg.com/profile_images/1111630076368613376/JxAsnJ8I_normal.jpg" TargetMode="External" /><Relationship Id="rId478" Type="http://schemas.openxmlformats.org/officeDocument/2006/relationships/hyperlink" Target="http://pbs.twimg.com/profile_images/700135427383099394/RH39K-Mv_normal.jpg" TargetMode="External" /><Relationship Id="rId479" Type="http://schemas.openxmlformats.org/officeDocument/2006/relationships/hyperlink" Target="http://pbs.twimg.com/profile_images/738300388802187264/iEokSq_7_normal.jpg" TargetMode="External" /><Relationship Id="rId480" Type="http://schemas.openxmlformats.org/officeDocument/2006/relationships/hyperlink" Target="http://pbs.twimg.com/profile_images/1097528935875788800/VIGJu1pY_normal.jpg" TargetMode="External" /><Relationship Id="rId481" Type="http://schemas.openxmlformats.org/officeDocument/2006/relationships/hyperlink" Target="http://pbs.twimg.com/profile_images/1067709241639735296/uVS1p4Jk_normal.jpg" TargetMode="External" /><Relationship Id="rId482" Type="http://schemas.openxmlformats.org/officeDocument/2006/relationships/hyperlink" Target="http://pbs.twimg.com/profile_images/1118113399601291264/Mc3qilmK_normal.jpg" TargetMode="External" /><Relationship Id="rId483" Type="http://schemas.openxmlformats.org/officeDocument/2006/relationships/hyperlink" Target="http://pbs.twimg.com/profile_images/1074182745499295745/z9fIX2Hr_normal.jpg" TargetMode="External" /><Relationship Id="rId484" Type="http://schemas.openxmlformats.org/officeDocument/2006/relationships/hyperlink" Target="http://pbs.twimg.com/profile_images/853858634815737856/VghwiVXN_normal.jpg" TargetMode="External" /><Relationship Id="rId485" Type="http://schemas.openxmlformats.org/officeDocument/2006/relationships/hyperlink" Target="http://pbs.twimg.com/profile_images/651819453097869312/osXcugiX_normal.jpg" TargetMode="External" /><Relationship Id="rId486" Type="http://schemas.openxmlformats.org/officeDocument/2006/relationships/hyperlink" Target="http://pbs.twimg.com/profile_images/590814082208432128/WXqzO6B6_normal.png" TargetMode="External" /><Relationship Id="rId487" Type="http://schemas.openxmlformats.org/officeDocument/2006/relationships/hyperlink" Target="http://pbs.twimg.com/profile_images/996026191680327682/OnXs2seB_normal.jpg" TargetMode="External" /><Relationship Id="rId488" Type="http://schemas.openxmlformats.org/officeDocument/2006/relationships/hyperlink" Target="http://pbs.twimg.com/profile_images/444043299074998272/t0TzJG_d_normal.jpeg" TargetMode="External" /><Relationship Id="rId489" Type="http://schemas.openxmlformats.org/officeDocument/2006/relationships/hyperlink" Target="http://pbs.twimg.com/profile_images/915253452195991553/RiT9M6xu_normal.jpg" TargetMode="External" /><Relationship Id="rId490" Type="http://schemas.openxmlformats.org/officeDocument/2006/relationships/hyperlink" Target="http://pbs.twimg.com/profile_images/905918568646283265/hCFL1SyA_normal.jpg" TargetMode="External" /><Relationship Id="rId491" Type="http://schemas.openxmlformats.org/officeDocument/2006/relationships/hyperlink" Target="http://pbs.twimg.com/profile_images/985528705782112256/Q-HlwCU9_normal.jpg" TargetMode="External" /><Relationship Id="rId492" Type="http://schemas.openxmlformats.org/officeDocument/2006/relationships/hyperlink" Target="http://pbs.twimg.com/profile_images/1006474098636181504/ZxEM-fPH_normal.jpg" TargetMode="External" /><Relationship Id="rId493" Type="http://schemas.openxmlformats.org/officeDocument/2006/relationships/hyperlink" Target="http://pbs.twimg.com/profile_images/1073492029550837760/V0oDTqWf_normal.jpg" TargetMode="External" /><Relationship Id="rId494" Type="http://schemas.openxmlformats.org/officeDocument/2006/relationships/hyperlink" Target="http://pbs.twimg.com/profile_images/1022522621823463424/B2n6Fs1o_normal.jpg" TargetMode="External" /><Relationship Id="rId495" Type="http://schemas.openxmlformats.org/officeDocument/2006/relationships/hyperlink" Target="http://pbs.twimg.com/profile_images/826034988202213376/f52lqWDn_normal.jpg" TargetMode="External" /><Relationship Id="rId496" Type="http://schemas.openxmlformats.org/officeDocument/2006/relationships/hyperlink" Target="http://pbs.twimg.com/profile_images/1039453119988555776/Nvj4crF8_normal.jpg" TargetMode="External" /><Relationship Id="rId497" Type="http://schemas.openxmlformats.org/officeDocument/2006/relationships/hyperlink" Target="http://pbs.twimg.com/profile_images/938698845604626432/6oa8yTJW_normal.jpg" TargetMode="External" /><Relationship Id="rId498" Type="http://schemas.openxmlformats.org/officeDocument/2006/relationships/hyperlink" Target="http://pbs.twimg.com/profile_images/1005014956495048704/jPQGIPCa_normal.jpg" TargetMode="External" /><Relationship Id="rId499" Type="http://schemas.openxmlformats.org/officeDocument/2006/relationships/hyperlink" Target="http://pbs.twimg.com/profile_images/1930875183/profile_pics_normal.jpeg" TargetMode="External" /><Relationship Id="rId500" Type="http://schemas.openxmlformats.org/officeDocument/2006/relationships/hyperlink" Target="http://pbs.twimg.com/profile_images/3518258462/9b2d42fee8744284ceb21ff5632624b0_normal.jpeg" TargetMode="External" /><Relationship Id="rId501" Type="http://schemas.openxmlformats.org/officeDocument/2006/relationships/hyperlink" Target="http://pbs.twimg.com/profile_images/1094842452819755008/t_xfLHI__normal.jpg" TargetMode="External" /><Relationship Id="rId502" Type="http://schemas.openxmlformats.org/officeDocument/2006/relationships/hyperlink" Target="http://pbs.twimg.com/profile_images/1013854687869665280/-jNnaYaQ_normal.jpg" TargetMode="External" /><Relationship Id="rId503" Type="http://schemas.openxmlformats.org/officeDocument/2006/relationships/hyperlink" Target="http://pbs.twimg.com/profile_images/1105524212968681475/VRT_ip9f_normal.jpg" TargetMode="External" /><Relationship Id="rId504" Type="http://schemas.openxmlformats.org/officeDocument/2006/relationships/hyperlink" Target="http://pbs.twimg.com/profile_images/1082372866471948288/g6Atkw_U_normal.jpg" TargetMode="External" /><Relationship Id="rId505" Type="http://schemas.openxmlformats.org/officeDocument/2006/relationships/hyperlink" Target="http://pbs.twimg.com/profile_images/966053594402234368/r6hA3ohM_normal.jpg" TargetMode="External" /><Relationship Id="rId506" Type="http://schemas.openxmlformats.org/officeDocument/2006/relationships/hyperlink" Target="http://pbs.twimg.com/profile_images/906163903356395520/qugfyZKp_normal.jpg" TargetMode="External" /><Relationship Id="rId507" Type="http://schemas.openxmlformats.org/officeDocument/2006/relationships/hyperlink" Target="http://pbs.twimg.com/profile_images/1717740807/Small_logo_normal.png" TargetMode="External" /><Relationship Id="rId508" Type="http://schemas.openxmlformats.org/officeDocument/2006/relationships/hyperlink" Target="http://pbs.twimg.com/profile_images/1074950050722136064/jJ2p9czS_normal.jpg" TargetMode="External" /><Relationship Id="rId509" Type="http://schemas.openxmlformats.org/officeDocument/2006/relationships/hyperlink" Target="http://pbs.twimg.com/profile_images/1003888294373888001/44UE2oiO_normal.jpg" TargetMode="External" /><Relationship Id="rId510" Type="http://schemas.openxmlformats.org/officeDocument/2006/relationships/hyperlink" Target="http://pbs.twimg.com/profile_images/1101667312610897920/D3t1YcXi_normal.png" TargetMode="External" /><Relationship Id="rId511" Type="http://schemas.openxmlformats.org/officeDocument/2006/relationships/hyperlink" Target="http://pbs.twimg.com/profile_images/1034251982956060672/eDXvp2pU_normal.jpg" TargetMode="External" /><Relationship Id="rId512" Type="http://schemas.openxmlformats.org/officeDocument/2006/relationships/hyperlink" Target="http://pbs.twimg.com/profile_images/826285164363923457/0faJQx-A_normal.jpg" TargetMode="External" /><Relationship Id="rId513" Type="http://schemas.openxmlformats.org/officeDocument/2006/relationships/hyperlink" Target="http://pbs.twimg.com/profile_images/1105206166622224385/AEEjOAKf_normal.jpg" TargetMode="External" /><Relationship Id="rId514" Type="http://schemas.openxmlformats.org/officeDocument/2006/relationships/hyperlink" Target="http://pbs.twimg.com/profile_images/782129968058728448/KFKcoI4X_normal.jpg" TargetMode="External" /><Relationship Id="rId515" Type="http://schemas.openxmlformats.org/officeDocument/2006/relationships/hyperlink" Target="http://pbs.twimg.com/profile_images/841519699632447488/ea4043nJ_normal.jpg" TargetMode="External" /><Relationship Id="rId516" Type="http://schemas.openxmlformats.org/officeDocument/2006/relationships/hyperlink" Target="http://pbs.twimg.com/profile_images/922354013508575232/t8dXvGGF_normal.jpg" TargetMode="External" /><Relationship Id="rId517" Type="http://schemas.openxmlformats.org/officeDocument/2006/relationships/hyperlink" Target="http://pbs.twimg.com/profile_images/611402226750230528/a3GDBgft_normal.jpg" TargetMode="External" /><Relationship Id="rId518" Type="http://schemas.openxmlformats.org/officeDocument/2006/relationships/hyperlink" Target="http://pbs.twimg.com/profile_images/1028240873862168577/bjG6Mip4_normal.jpg" TargetMode="External" /><Relationship Id="rId519" Type="http://schemas.openxmlformats.org/officeDocument/2006/relationships/hyperlink" Target="http://pbs.twimg.com/profile_images/899990650816520193/wKr9Y-Tc_normal.jpg" TargetMode="External" /><Relationship Id="rId520" Type="http://schemas.openxmlformats.org/officeDocument/2006/relationships/hyperlink" Target="http://pbs.twimg.com/profile_images/735160892002840576/N7bSf-AQ_normal.jpg" TargetMode="External" /><Relationship Id="rId521" Type="http://schemas.openxmlformats.org/officeDocument/2006/relationships/hyperlink" Target="http://pbs.twimg.com/profile_images/378800000245809096/f32d6b3caad847321cfdc65ca5d334e8_normal.jpeg" TargetMode="External" /><Relationship Id="rId522" Type="http://schemas.openxmlformats.org/officeDocument/2006/relationships/hyperlink" Target="http://pbs.twimg.com/profile_images/986705457120083968/zaWRa2e4_normal.jpg" TargetMode="External" /><Relationship Id="rId523" Type="http://schemas.openxmlformats.org/officeDocument/2006/relationships/hyperlink" Target="http://pbs.twimg.com/profile_images/889699284/CHaglerSmall_normal.jpg" TargetMode="External" /><Relationship Id="rId524" Type="http://schemas.openxmlformats.org/officeDocument/2006/relationships/hyperlink" Target="http://pbs.twimg.com/profile_images/898521885973127168/uzMmpAzw_normal.jpg" TargetMode="External" /><Relationship Id="rId525" Type="http://schemas.openxmlformats.org/officeDocument/2006/relationships/hyperlink" Target="http://pbs.twimg.com/profile_images/1117895509392461826/CytWmxr0_normal.jpg" TargetMode="External" /><Relationship Id="rId526" Type="http://schemas.openxmlformats.org/officeDocument/2006/relationships/hyperlink" Target="http://pbs.twimg.com/profile_images/1095666897696153600/zmD6YxLa_normal.jpg" TargetMode="External" /><Relationship Id="rId527" Type="http://schemas.openxmlformats.org/officeDocument/2006/relationships/hyperlink" Target="http://pbs.twimg.com/profile_images/1021079375138230273/6aokO1gX_normal.jpg" TargetMode="External" /><Relationship Id="rId528" Type="http://schemas.openxmlformats.org/officeDocument/2006/relationships/hyperlink" Target="http://pbs.twimg.com/profile_images/1095871330950488064/ThAG5Juv_normal.jpg" TargetMode="External" /><Relationship Id="rId529" Type="http://schemas.openxmlformats.org/officeDocument/2006/relationships/hyperlink" Target="http://pbs.twimg.com/profile_images/684090088192655360/VK9E1cIU_normal.jpg" TargetMode="External" /><Relationship Id="rId530" Type="http://schemas.openxmlformats.org/officeDocument/2006/relationships/hyperlink" Target="http://pbs.twimg.com/profile_images/1118848125181915136/EjvOfosH_normal.jpg" TargetMode="External" /><Relationship Id="rId531" Type="http://schemas.openxmlformats.org/officeDocument/2006/relationships/hyperlink" Target="http://pbs.twimg.com/profile_images/753355665872134146/6cVaYnUu_normal.jpg" TargetMode="External" /><Relationship Id="rId532" Type="http://schemas.openxmlformats.org/officeDocument/2006/relationships/hyperlink" Target="http://pbs.twimg.com/profile_images/874303197522804740/afogV8gl_normal.jpg" TargetMode="External" /><Relationship Id="rId533" Type="http://schemas.openxmlformats.org/officeDocument/2006/relationships/hyperlink" Target="http://pbs.twimg.com/profile_images/1105270654641864704/9ComFqLA_normal.jpg" TargetMode="External" /><Relationship Id="rId534" Type="http://schemas.openxmlformats.org/officeDocument/2006/relationships/hyperlink" Target="http://pbs.twimg.com/profile_images/936205961802346502/EHzx6w6z_normal.jpg" TargetMode="External" /><Relationship Id="rId535" Type="http://schemas.openxmlformats.org/officeDocument/2006/relationships/hyperlink" Target="http://pbs.twimg.com/profile_images/3641632255/1d4569fb637fbea9e0fcc2ae976e6352_normal.jpeg" TargetMode="External" /><Relationship Id="rId536" Type="http://schemas.openxmlformats.org/officeDocument/2006/relationships/hyperlink" Target="http://pbs.twimg.com/profile_images/907185379375292416/HeKKeti4_normal.jpg" TargetMode="External" /><Relationship Id="rId537" Type="http://schemas.openxmlformats.org/officeDocument/2006/relationships/hyperlink" Target="http://pbs.twimg.com/profile_images/795709476338733057/dq1oq0QO_normal.jpg" TargetMode="External" /><Relationship Id="rId538" Type="http://schemas.openxmlformats.org/officeDocument/2006/relationships/hyperlink" Target="http://pbs.twimg.com/profile_images/642588202935517184/dN4QABzO_normal.jpg" TargetMode="External" /><Relationship Id="rId539" Type="http://schemas.openxmlformats.org/officeDocument/2006/relationships/hyperlink" Target="http://pbs.twimg.com/profile_images/1100043713529765888/UfFJc8Dd_normal.png" TargetMode="External" /><Relationship Id="rId540" Type="http://schemas.openxmlformats.org/officeDocument/2006/relationships/hyperlink" Target="http://pbs.twimg.com/profile_images/1082424539492073477/exU8rYn8_normal.jpg" TargetMode="External" /><Relationship Id="rId541" Type="http://schemas.openxmlformats.org/officeDocument/2006/relationships/hyperlink" Target="http://pbs.twimg.com/profile_images/1013848356639014912/AjMeQqL2_normal.jpg" TargetMode="External" /><Relationship Id="rId542" Type="http://schemas.openxmlformats.org/officeDocument/2006/relationships/hyperlink" Target="http://pbs.twimg.com/profile_images/1014183686139404289/Vfgn5KKZ_normal.jpg" TargetMode="External" /><Relationship Id="rId543" Type="http://schemas.openxmlformats.org/officeDocument/2006/relationships/hyperlink" Target="http://pbs.twimg.com/profile_images/959570637923614720/EV8Lu0RI_normal.jpg" TargetMode="External" /><Relationship Id="rId544" Type="http://schemas.openxmlformats.org/officeDocument/2006/relationships/hyperlink" Target="http://pbs.twimg.com/profile_images/753550126703120384/DpjBhEoj_normal.jpg" TargetMode="External" /><Relationship Id="rId545" Type="http://schemas.openxmlformats.org/officeDocument/2006/relationships/hyperlink" Target="http://pbs.twimg.com/profile_images/851646534508662784/RQCWx_Qw_normal.jpg" TargetMode="External" /><Relationship Id="rId546" Type="http://schemas.openxmlformats.org/officeDocument/2006/relationships/hyperlink" Target="http://pbs.twimg.com/profile_images/1114265887941562368/oIwD8-my_normal.jpg" TargetMode="External" /><Relationship Id="rId547" Type="http://schemas.openxmlformats.org/officeDocument/2006/relationships/hyperlink" Target="http://pbs.twimg.com/profile_images/946942409547616256/CZKmosZ2_normal.jpg" TargetMode="External" /><Relationship Id="rId548" Type="http://schemas.openxmlformats.org/officeDocument/2006/relationships/hyperlink" Target="http://pbs.twimg.com/profile_images/1008788627332182016/EDgOPUbF_normal.jpg" TargetMode="External" /><Relationship Id="rId549" Type="http://schemas.openxmlformats.org/officeDocument/2006/relationships/hyperlink" Target="http://pbs.twimg.com/profile_images/953033628862304257/w0YY_L4Z_normal.jpg" TargetMode="External" /><Relationship Id="rId550" Type="http://schemas.openxmlformats.org/officeDocument/2006/relationships/hyperlink" Target="http://pbs.twimg.com/profile_images/1316533183/25-person_Suite_Front_normal.jpg" TargetMode="External" /><Relationship Id="rId551" Type="http://schemas.openxmlformats.org/officeDocument/2006/relationships/hyperlink" Target="http://pbs.twimg.com/profile_images/1075402033065353216/UbyLPqon_normal.jpg" TargetMode="External" /><Relationship Id="rId552" Type="http://schemas.openxmlformats.org/officeDocument/2006/relationships/hyperlink" Target="http://pbs.twimg.com/profile_images/741417357143375872/vvb4N5Jj_normal.jpg" TargetMode="External" /><Relationship Id="rId553" Type="http://schemas.openxmlformats.org/officeDocument/2006/relationships/hyperlink" Target="http://pbs.twimg.com/profile_images/2799163807/e5587ce34b7c8134300952acaced7bde_normal.gif" TargetMode="External" /><Relationship Id="rId554" Type="http://schemas.openxmlformats.org/officeDocument/2006/relationships/hyperlink" Target="http://pbs.twimg.com/profile_images/874982361368231937/eheQwkDb_normal.jpg" TargetMode="External" /><Relationship Id="rId555" Type="http://schemas.openxmlformats.org/officeDocument/2006/relationships/hyperlink" Target="http://pbs.twimg.com/profile_images/990309891045650432/GD9w8CI7_normal.jpg" TargetMode="External" /><Relationship Id="rId556" Type="http://schemas.openxmlformats.org/officeDocument/2006/relationships/hyperlink" Target="http://pbs.twimg.com/profile_images/3533400496/f14169546f5922ab0d54215b95ec1a0d_normal.jpeg" TargetMode="External" /><Relationship Id="rId557" Type="http://schemas.openxmlformats.org/officeDocument/2006/relationships/hyperlink" Target="http://pbs.twimg.com/profile_images/462255157766389760/L4wlZAV2_normal.jpeg" TargetMode="External" /><Relationship Id="rId558" Type="http://schemas.openxmlformats.org/officeDocument/2006/relationships/hyperlink" Target="http://pbs.twimg.com/profile_images/645264354447769600/uPZCaKkm_normal.jpg" TargetMode="External" /><Relationship Id="rId559" Type="http://schemas.openxmlformats.org/officeDocument/2006/relationships/hyperlink" Target="http://pbs.twimg.com/profile_images/855548242/Zweig_hedcut_normal.JPG" TargetMode="External" /><Relationship Id="rId560" Type="http://schemas.openxmlformats.org/officeDocument/2006/relationships/hyperlink" Target="http://pbs.twimg.com/profile_images/1001596962972618752/oqmiIQAp_normal.jpg" TargetMode="External" /><Relationship Id="rId561" Type="http://schemas.openxmlformats.org/officeDocument/2006/relationships/hyperlink" Target="http://pbs.twimg.com/profile_images/1111920787714441216/fTX50D7V_normal.jpg" TargetMode="External" /><Relationship Id="rId562" Type="http://schemas.openxmlformats.org/officeDocument/2006/relationships/hyperlink" Target="http://pbs.twimg.com/profile_images/1089262745529118720/lVJfkjEF_normal.jpg" TargetMode="External" /><Relationship Id="rId563" Type="http://schemas.openxmlformats.org/officeDocument/2006/relationships/hyperlink" Target="https://twitter.com/bitpanda" TargetMode="External" /><Relationship Id="rId564" Type="http://schemas.openxmlformats.org/officeDocument/2006/relationships/hyperlink" Target="https://twitter.com/dubtechsummit" TargetMode="External" /><Relationship Id="rId565" Type="http://schemas.openxmlformats.org/officeDocument/2006/relationships/hyperlink" Target="https://twitter.com/eric_demuth" TargetMode="External" /><Relationship Id="rId566" Type="http://schemas.openxmlformats.org/officeDocument/2006/relationships/hyperlink" Target="https://twitter.com/mauerkind61" TargetMode="External" /><Relationship Id="rId567" Type="http://schemas.openxmlformats.org/officeDocument/2006/relationships/hyperlink" Target="https://twitter.com/kross89" TargetMode="External" /><Relationship Id="rId568" Type="http://schemas.openxmlformats.org/officeDocument/2006/relationships/hyperlink" Target="https://twitter.com/mattsekeres" TargetMode="External" /><Relationship Id="rId569" Type="http://schemas.openxmlformats.org/officeDocument/2006/relationships/hyperlink" Target="https://twitter.com/eaglefanvancity" TargetMode="External" /><Relationship Id="rId570" Type="http://schemas.openxmlformats.org/officeDocument/2006/relationships/hyperlink" Target="https://twitter.com/blazerbull" TargetMode="External" /><Relationship Id="rId571" Type="http://schemas.openxmlformats.org/officeDocument/2006/relationships/hyperlink" Target="https://twitter.com/mstad101" TargetMode="External" /><Relationship Id="rId572" Type="http://schemas.openxmlformats.org/officeDocument/2006/relationships/hyperlink" Target="https://twitter.com/blakepricetsn" TargetMode="External" /><Relationship Id="rId573" Type="http://schemas.openxmlformats.org/officeDocument/2006/relationships/hyperlink" Target="https://twitter.com/ighodaro1" TargetMode="External" /><Relationship Id="rId574" Type="http://schemas.openxmlformats.org/officeDocument/2006/relationships/hyperlink" Target="https://twitter.com/patentnigeria" TargetMode="External" /><Relationship Id="rId575" Type="http://schemas.openxmlformats.org/officeDocument/2006/relationships/hyperlink" Target="https://twitter.com/weefin_" TargetMode="External" /><Relationship Id="rId576" Type="http://schemas.openxmlformats.org/officeDocument/2006/relationships/hyperlink" Target="https://twitter.com/amitkbouri" TargetMode="External" /><Relationship Id="rId577" Type="http://schemas.openxmlformats.org/officeDocument/2006/relationships/hyperlink" Target="https://twitter.com/frenkel_topping" TargetMode="External" /><Relationship Id="rId578" Type="http://schemas.openxmlformats.org/officeDocument/2006/relationships/hyperlink" Target="https://twitter.com/dpierrebravo" TargetMode="External" /><Relationship Id="rId579" Type="http://schemas.openxmlformats.org/officeDocument/2006/relationships/hyperlink" Target="https://twitter.com/stephkbarnes" TargetMode="External" /><Relationship Id="rId580" Type="http://schemas.openxmlformats.org/officeDocument/2006/relationships/hyperlink" Target="https://twitter.com/chessabond" TargetMode="External" /><Relationship Id="rId581" Type="http://schemas.openxmlformats.org/officeDocument/2006/relationships/hyperlink" Target="https://twitter.com/almasi_" TargetMode="External" /><Relationship Id="rId582" Type="http://schemas.openxmlformats.org/officeDocument/2006/relationships/hyperlink" Target="https://twitter.com/paynecmwealth" TargetMode="External" /><Relationship Id="rId583" Type="http://schemas.openxmlformats.org/officeDocument/2006/relationships/hyperlink" Target="https://twitter.com/courtneydoming" TargetMode="External" /><Relationship Id="rId584" Type="http://schemas.openxmlformats.org/officeDocument/2006/relationships/hyperlink" Target="https://twitter.com/thepoliticooks" TargetMode="External" /><Relationship Id="rId585" Type="http://schemas.openxmlformats.org/officeDocument/2006/relationships/hyperlink" Target="https://twitter.com/cgwm_uk" TargetMode="External" /><Relationship Id="rId586" Type="http://schemas.openxmlformats.org/officeDocument/2006/relationships/hyperlink" Target="https://twitter.com/adriansysnet" TargetMode="External" /><Relationship Id="rId587" Type="http://schemas.openxmlformats.org/officeDocument/2006/relationships/hyperlink" Target="https://twitter.com/thebuffalonews" TargetMode="External" /><Relationship Id="rId588" Type="http://schemas.openxmlformats.org/officeDocument/2006/relationships/hyperlink" Target="https://twitter.com/gustobuffalo" TargetMode="External" /><Relationship Id="rId589" Type="http://schemas.openxmlformats.org/officeDocument/2006/relationships/hyperlink" Target="https://twitter.com/massmutual" TargetMode="External" /><Relationship Id="rId590" Type="http://schemas.openxmlformats.org/officeDocument/2006/relationships/hyperlink" Target="https://twitter.com/xoanna69xo" TargetMode="External" /><Relationship Id="rId591" Type="http://schemas.openxmlformats.org/officeDocument/2006/relationships/hyperlink" Target="https://twitter.com/mralarconphoto" TargetMode="External" /><Relationship Id="rId592" Type="http://schemas.openxmlformats.org/officeDocument/2006/relationships/hyperlink" Target="https://twitter.com/creativelive" TargetMode="External" /><Relationship Id="rId593" Type="http://schemas.openxmlformats.org/officeDocument/2006/relationships/hyperlink" Target="https://twitter.com/tfdiet" TargetMode="External" /><Relationship Id="rId594" Type="http://schemas.openxmlformats.org/officeDocument/2006/relationships/hyperlink" Target="https://twitter.com/chelsea_fagan" TargetMode="External" /><Relationship Id="rId595" Type="http://schemas.openxmlformats.org/officeDocument/2006/relationships/hyperlink" Target="https://twitter.com/brokemillennial" TargetMode="External" /><Relationship Id="rId596" Type="http://schemas.openxmlformats.org/officeDocument/2006/relationships/hyperlink" Target="https://twitter.com/erinklowry" TargetMode="External" /><Relationship Id="rId597" Type="http://schemas.openxmlformats.org/officeDocument/2006/relationships/hyperlink" Target="https://twitter.com/howtomoneyaus" TargetMode="External" /><Relationship Id="rId598" Type="http://schemas.openxmlformats.org/officeDocument/2006/relationships/hyperlink" Target="https://twitter.com/yahoofinance" TargetMode="External" /><Relationship Id="rId599" Type="http://schemas.openxmlformats.org/officeDocument/2006/relationships/hyperlink" Target="https://twitter.com/marekschweigert" TargetMode="External" /><Relationship Id="rId600" Type="http://schemas.openxmlformats.org/officeDocument/2006/relationships/hyperlink" Target="https://twitter.com/thorleywm" TargetMode="External" /><Relationship Id="rId601" Type="http://schemas.openxmlformats.org/officeDocument/2006/relationships/hyperlink" Target="https://twitter.com/forbes" TargetMode="External" /><Relationship Id="rId602" Type="http://schemas.openxmlformats.org/officeDocument/2006/relationships/hyperlink" Target="https://twitter.com/jwestmoore" TargetMode="External" /><Relationship Id="rId603" Type="http://schemas.openxmlformats.org/officeDocument/2006/relationships/hyperlink" Target="https://twitter.com/joeoptions" TargetMode="External" /><Relationship Id="rId604" Type="http://schemas.openxmlformats.org/officeDocument/2006/relationships/hyperlink" Target="https://twitter.com/mxohammad_" TargetMode="External" /><Relationship Id="rId605" Type="http://schemas.openxmlformats.org/officeDocument/2006/relationships/hyperlink" Target="https://twitter.com/lmwyt" TargetMode="External" /><Relationship Id="rId606" Type="http://schemas.openxmlformats.org/officeDocument/2006/relationships/hyperlink" Target="https://twitter.com/saeedajaffar" TargetMode="External" /><Relationship Id="rId607" Type="http://schemas.openxmlformats.org/officeDocument/2006/relationships/hyperlink" Target="https://twitter.com/ameinfonews" TargetMode="External" /><Relationship Id="rId608" Type="http://schemas.openxmlformats.org/officeDocument/2006/relationships/hyperlink" Target="https://twitter.com/multinagib" TargetMode="External" /><Relationship Id="rId609" Type="http://schemas.openxmlformats.org/officeDocument/2006/relationships/hyperlink" Target="https://twitter.com/ranjeetk1008" TargetMode="External" /><Relationship Id="rId610" Type="http://schemas.openxmlformats.org/officeDocument/2006/relationships/hyperlink" Target="https://twitter.com/iris_xyz" TargetMode="External" /><Relationship Id="rId611" Type="http://schemas.openxmlformats.org/officeDocument/2006/relationships/hyperlink" Target="https://twitter.com/smoothsale" TargetMode="External" /><Relationship Id="rId612" Type="http://schemas.openxmlformats.org/officeDocument/2006/relationships/hyperlink" Target="https://twitter.com/anishteli" TargetMode="External" /><Relationship Id="rId613" Type="http://schemas.openxmlformats.org/officeDocument/2006/relationships/hyperlink" Target="https://twitter.com/debleenar" TargetMode="External" /><Relationship Id="rId614" Type="http://schemas.openxmlformats.org/officeDocument/2006/relationships/hyperlink" Target="https://twitter.com/wooddagood" TargetMode="External" /><Relationship Id="rId615" Type="http://schemas.openxmlformats.org/officeDocument/2006/relationships/hyperlink" Target="https://twitter.com/rentgossipont" TargetMode="External" /><Relationship Id="rId616" Type="http://schemas.openxmlformats.org/officeDocument/2006/relationships/hyperlink" Target="https://twitter.com/richardpmwealth" TargetMode="External" /><Relationship Id="rId617" Type="http://schemas.openxmlformats.org/officeDocument/2006/relationships/hyperlink" Target="https://twitter.com/whoradio" TargetMode="External" /><Relationship Id="rId618" Type="http://schemas.openxmlformats.org/officeDocument/2006/relationships/hyperlink" Target="https://twitter.com/jeffangeloradio" TargetMode="External" /><Relationship Id="rId619" Type="http://schemas.openxmlformats.org/officeDocument/2006/relationships/hyperlink" Target="https://twitter.com/heather_mill" TargetMode="External" /><Relationship Id="rId620" Type="http://schemas.openxmlformats.org/officeDocument/2006/relationships/hyperlink" Target="https://twitter.com/kathrynsollmann" TargetMode="External" /><Relationship Id="rId621" Type="http://schemas.openxmlformats.org/officeDocument/2006/relationships/hyperlink" Target="https://twitter.com/no_ordinary_biz" TargetMode="External" /><Relationship Id="rId622" Type="http://schemas.openxmlformats.org/officeDocument/2006/relationships/hyperlink" Target="https://twitter.com/bizzwriter" TargetMode="External" /><Relationship Id="rId623" Type="http://schemas.openxmlformats.org/officeDocument/2006/relationships/hyperlink" Target="https://twitter.com/btlyng" TargetMode="External" /><Relationship Id="rId624" Type="http://schemas.openxmlformats.org/officeDocument/2006/relationships/hyperlink" Target="https://twitter.com/iamnotmudkip" TargetMode="External" /><Relationship Id="rId625" Type="http://schemas.openxmlformats.org/officeDocument/2006/relationships/hyperlink" Target="https://twitter.com/mcleanmills7" TargetMode="External" /><Relationship Id="rId626" Type="http://schemas.openxmlformats.org/officeDocument/2006/relationships/hyperlink" Target="https://twitter.com/thenxtmove" TargetMode="External" /><Relationship Id="rId627" Type="http://schemas.openxmlformats.org/officeDocument/2006/relationships/hyperlink" Target="https://twitter.com/geohil" TargetMode="External" /><Relationship Id="rId628" Type="http://schemas.openxmlformats.org/officeDocument/2006/relationships/hyperlink" Target="https://twitter.com/bitsofstock" TargetMode="External" /><Relationship Id="rId629" Type="http://schemas.openxmlformats.org/officeDocument/2006/relationships/hyperlink" Target="https://twitter.com/askbits" TargetMode="External" /><Relationship Id="rId630" Type="http://schemas.openxmlformats.org/officeDocument/2006/relationships/hyperlink" Target="https://twitter.com/casefoundation" TargetMode="External" /><Relationship Id="rId631" Type="http://schemas.openxmlformats.org/officeDocument/2006/relationships/hyperlink" Target="https://twitter.com/investmentnews" TargetMode="External" /><Relationship Id="rId632" Type="http://schemas.openxmlformats.org/officeDocument/2006/relationships/hyperlink" Target="https://twitter.com/joshpinnick" TargetMode="External" /><Relationship Id="rId633" Type="http://schemas.openxmlformats.org/officeDocument/2006/relationships/hyperlink" Target="https://twitter.com/raymondbasden" TargetMode="External" /><Relationship Id="rId634" Type="http://schemas.openxmlformats.org/officeDocument/2006/relationships/hyperlink" Target="https://twitter.com/raficastro" TargetMode="External" /><Relationship Id="rId635" Type="http://schemas.openxmlformats.org/officeDocument/2006/relationships/hyperlink" Target="https://twitter.com/homes4income" TargetMode="External" /><Relationship Id="rId636" Type="http://schemas.openxmlformats.org/officeDocument/2006/relationships/hyperlink" Target="https://twitter.com/mceachniegroup" TargetMode="External" /><Relationship Id="rId637" Type="http://schemas.openxmlformats.org/officeDocument/2006/relationships/hyperlink" Target="https://twitter.com/affluentintel" TargetMode="External" /><Relationship Id="rId638" Type="http://schemas.openxmlformats.org/officeDocument/2006/relationships/hyperlink" Target="https://twitter.com/tskdynamo" TargetMode="External" /><Relationship Id="rId639" Type="http://schemas.openxmlformats.org/officeDocument/2006/relationships/hyperlink" Target="https://twitter.com/dailywaffle" TargetMode="External" /><Relationship Id="rId640" Type="http://schemas.openxmlformats.org/officeDocument/2006/relationships/hyperlink" Target="https://twitter.com/damatorecord" TargetMode="External" /><Relationship Id="rId641" Type="http://schemas.openxmlformats.org/officeDocument/2006/relationships/hyperlink" Target="https://twitter.com/mounia_nl" TargetMode="External" /><Relationship Id="rId642" Type="http://schemas.openxmlformats.org/officeDocument/2006/relationships/hyperlink" Target="https://twitter.com/sopexaonline" TargetMode="External" /><Relationship Id="rId643" Type="http://schemas.openxmlformats.org/officeDocument/2006/relationships/hyperlink" Target="https://twitter.com/aikande" TargetMode="External" /><Relationship Id="rId644" Type="http://schemas.openxmlformats.org/officeDocument/2006/relationships/hyperlink" Target="https://twitter.com/danfordshadrack" TargetMode="External" /><Relationship Id="rId645" Type="http://schemas.openxmlformats.org/officeDocument/2006/relationships/hyperlink" Target="https://twitter.com/jamvi_tz" TargetMode="External" /><Relationship Id="rId646" Type="http://schemas.openxmlformats.org/officeDocument/2006/relationships/hyperlink" Target="https://twitter.com/alexmubiru5" TargetMode="External" /><Relationship Id="rId647" Type="http://schemas.openxmlformats.org/officeDocument/2006/relationships/hyperlink" Target="https://twitter.com/jokatem" TargetMode="External" /><Relationship Id="rId648" Type="http://schemas.openxmlformats.org/officeDocument/2006/relationships/hyperlink" Target="https://twitter.com/husseinbashe" TargetMode="External" /><Relationship Id="rId649" Type="http://schemas.openxmlformats.org/officeDocument/2006/relationships/hyperlink" Target="https://twitter.com/hallaboutafrica" TargetMode="External" /><Relationship Id="rId650" Type="http://schemas.openxmlformats.org/officeDocument/2006/relationships/hyperlink" Target="https://twitter.com/theguardiantz" TargetMode="External" /><Relationship Id="rId651" Type="http://schemas.openxmlformats.org/officeDocument/2006/relationships/hyperlink" Target="https://twitter.com/thecitizentz" TargetMode="External" /><Relationship Id="rId652" Type="http://schemas.openxmlformats.org/officeDocument/2006/relationships/hyperlink" Target="https://twitter.com/fsdtanzania" TargetMode="External" /><Relationship Id="rId653" Type="http://schemas.openxmlformats.org/officeDocument/2006/relationships/hyperlink" Target="https://twitter.com/wbtanzania" TargetMode="External" /><Relationship Id="rId654" Type="http://schemas.openxmlformats.org/officeDocument/2006/relationships/hyperlink" Target="https://twitter.com/faotanzania" TargetMode="External" /><Relationship Id="rId655" Type="http://schemas.openxmlformats.org/officeDocument/2006/relationships/hyperlink" Target="https://twitter.com/kilimoforum" TargetMode="External" /><Relationship Id="rId656" Type="http://schemas.openxmlformats.org/officeDocument/2006/relationships/hyperlink" Target="https://twitter.com/afdb_group" TargetMode="External" /><Relationship Id="rId657" Type="http://schemas.openxmlformats.org/officeDocument/2006/relationships/hyperlink" Target="https://twitter.com/mwombek43469670" TargetMode="External" /><Relationship Id="rId658" Type="http://schemas.openxmlformats.org/officeDocument/2006/relationships/hyperlink" Target="https://twitter.com/japhetsayi" TargetMode="External" /><Relationship Id="rId659" Type="http://schemas.openxmlformats.org/officeDocument/2006/relationships/hyperlink" Target="https://twitter.com/tadbtz" TargetMode="External" /><Relationship Id="rId660" Type="http://schemas.openxmlformats.org/officeDocument/2006/relationships/hyperlink" Target="https://twitter.com/jjnabiry" TargetMode="External" /><Relationship Id="rId661" Type="http://schemas.openxmlformats.org/officeDocument/2006/relationships/hyperlink" Target="https://twitter.com/danishmfa" TargetMode="External" /><Relationship Id="rId662" Type="http://schemas.openxmlformats.org/officeDocument/2006/relationships/hyperlink" Target="https://twitter.com/ekilimotz" TargetMode="External" /><Relationship Id="rId663" Type="http://schemas.openxmlformats.org/officeDocument/2006/relationships/hyperlink" Target="https://twitter.com/carmelazabala" TargetMode="External" /><Relationship Id="rId664" Type="http://schemas.openxmlformats.org/officeDocument/2006/relationships/hyperlink" Target="https://twitter.com/bsykes37" TargetMode="External" /><Relationship Id="rId665" Type="http://schemas.openxmlformats.org/officeDocument/2006/relationships/hyperlink" Target="https://twitter.com/martelantoine" TargetMode="External" /><Relationship Id="rId666" Type="http://schemas.openxmlformats.org/officeDocument/2006/relationships/hyperlink" Target="https://twitter.com/massart" TargetMode="External" /><Relationship Id="rId667" Type="http://schemas.openxmlformats.org/officeDocument/2006/relationships/hyperlink" Target="https://twitter.com/kennysoblessed" TargetMode="External" /><Relationship Id="rId668" Type="http://schemas.openxmlformats.org/officeDocument/2006/relationships/hyperlink" Target="https://twitter.com/kindercaregr" TargetMode="External" /><Relationship Id="rId669" Type="http://schemas.openxmlformats.org/officeDocument/2006/relationships/hyperlink" Target="https://twitter.com/scactionnetwork" TargetMode="External" /><Relationship Id="rId670" Type="http://schemas.openxmlformats.org/officeDocument/2006/relationships/hyperlink" Target="https://twitter.com/angiealbright" TargetMode="External" /><Relationship Id="rId671" Type="http://schemas.openxmlformats.org/officeDocument/2006/relationships/hyperlink" Target="https://twitter.com/gainorstaffing" TargetMode="External" /><Relationship Id="rId672" Type="http://schemas.openxmlformats.org/officeDocument/2006/relationships/hyperlink" Target="https://twitter.com/jguemes" TargetMode="External" /><Relationship Id="rId673" Type="http://schemas.openxmlformats.org/officeDocument/2006/relationships/hyperlink" Target="https://twitter.com/rjkarcher" TargetMode="External" /><Relationship Id="rId674" Type="http://schemas.openxmlformats.org/officeDocument/2006/relationships/hyperlink" Target="https://twitter.com/ggeorgiegirl" TargetMode="External" /><Relationship Id="rId675" Type="http://schemas.openxmlformats.org/officeDocument/2006/relationships/hyperlink" Target="https://twitter.com/henrydong888" TargetMode="External" /><Relationship Id="rId676" Type="http://schemas.openxmlformats.org/officeDocument/2006/relationships/hyperlink" Target="https://twitter.com/navdeep1969" TargetMode="External" /><Relationship Id="rId677" Type="http://schemas.openxmlformats.org/officeDocument/2006/relationships/hyperlink" Target="https://twitter.com/politicalhedge" TargetMode="External" /><Relationship Id="rId678" Type="http://schemas.openxmlformats.org/officeDocument/2006/relationships/hyperlink" Target="https://twitter.com/iarunj" TargetMode="External" /><Relationship Id="rId679" Type="http://schemas.openxmlformats.org/officeDocument/2006/relationships/hyperlink" Target="https://twitter.com/moneycontrolcom" TargetMode="External" /><Relationship Id="rId680" Type="http://schemas.openxmlformats.org/officeDocument/2006/relationships/hyperlink" Target="https://twitter.com/rakshabihani" TargetMode="External" /><Relationship Id="rId681" Type="http://schemas.openxmlformats.org/officeDocument/2006/relationships/hyperlink" Target="https://twitter.com/kayezad" TargetMode="External" /><Relationship Id="rId682" Type="http://schemas.openxmlformats.org/officeDocument/2006/relationships/hyperlink" Target="https://twitter.com/vivinav" TargetMode="External" /><Relationship Id="rId683" Type="http://schemas.openxmlformats.org/officeDocument/2006/relationships/hyperlink" Target="https://twitter.com/oursmallchange" TargetMode="External" /><Relationship Id="rId684" Type="http://schemas.openxmlformats.org/officeDocument/2006/relationships/hyperlink" Target="https://twitter.com/crowdfundattny" TargetMode="External" /><Relationship Id="rId685" Type="http://schemas.openxmlformats.org/officeDocument/2006/relationships/hyperlink" Target="https://twitter.com/dschaegga" TargetMode="External" /><Relationship Id="rId686" Type="http://schemas.openxmlformats.org/officeDocument/2006/relationships/hyperlink" Target="https://twitter.com/iw_inst" TargetMode="External" /><Relationship Id="rId687" Type="http://schemas.openxmlformats.org/officeDocument/2006/relationships/hyperlink" Target="https://twitter.com/chrishagler" TargetMode="External" /><Relationship Id="rId688" Type="http://schemas.openxmlformats.org/officeDocument/2006/relationships/hyperlink" Target="https://twitter.com/ey_sustainable" TargetMode="External" /><Relationship Id="rId689" Type="http://schemas.openxmlformats.org/officeDocument/2006/relationships/hyperlink" Target="https://twitter.com/bunchubets" TargetMode="External" /><Relationship Id="rId690" Type="http://schemas.openxmlformats.org/officeDocument/2006/relationships/hyperlink" Target="https://twitter.com/faceofahrvo" TargetMode="External" /><Relationship Id="rId691" Type="http://schemas.openxmlformats.org/officeDocument/2006/relationships/hyperlink" Target="https://twitter.com/rekt_podcast" TargetMode="External" /><Relationship Id="rId692" Type="http://schemas.openxmlformats.org/officeDocument/2006/relationships/hyperlink" Target="https://twitter.com/ahrvoapp" TargetMode="External" /><Relationship Id="rId693" Type="http://schemas.openxmlformats.org/officeDocument/2006/relationships/hyperlink" Target="https://twitter.com/flaster" TargetMode="External" /><Relationship Id="rId694" Type="http://schemas.openxmlformats.org/officeDocument/2006/relationships/hyperlink" Target="https://twitter.com/khylesocrates" TargetMode="External" /><Relationship Id="rId695" Type="http://schemas.openxmlformats.org/officeDocument/2006/relationships/hyperlink" Target="https://twitter.com/benefits_pro" TargetMode="External" /><Relationship Id="rId696" Type="http://schemas.openxmlformats.org/officeDocument/2006/relationships/hyperlink" Target="https://twitter.com/stash" TargetMode="External" /><Relationship Id="rId697" Type="http://schemas.openxmlformats.org/officeDocument/2006/relationships/hyperlink" Target="https://twitter.com/ccryptochamber" TargetMode="External" /><Relationship Id="rId698" Type="http://schemas.openxmlformats.org/officeDocument/2006/relationships/hyperlink" Target="https://twitter.com/lombardiletter" TargetMode="External" /><Relationship Id="rId699" Type="http://schemas.openxmlformats.org/officeDocument/2006/relationships/hyperlink" Target="https://twitter.com/mikeandmorley" TargetMode="External" /><Relationship Id="rId700" Type="http://schemas.openxmlformats.org/officeDocument/2006/relationships/hyperlink" Target="https://twitter.com/pemachele" TargetMode="External" /><Relationship Id="rId701" Type="http://schemas.openxmlformats.org/officeDocument/2006/relationships/hyperlink" Target="https://twitter.com/harvestreturns" TargetMode="External" /><Relationship Id="rId702" Type="http://schemas.openxmlformats.org/officeDocument/2006/relationships/hyperlink" Target="https://twitter.com/thanawala_hiral" TargetMode="External" /><Relationship Id="rId703" Type="http://schemas.openxmlformats.org/officeDocument/2006/relationships/hyperlink" Target="https://twitter.com/neildoig" TargetMode="External" /><Relationship Id="rId704" Type="http://schemas.openxmlformats.org/officeDocument/2006/relationships/hyperlink" Target="https://twitter.com/linkedin" TargetMode="External" /><Relationship Id="rId705" Type="http://schemas.openxmlformats.org/officeDocument/2006/relationships/hyperlink" Target="https://twitter.com/finra" TargetMode="External" /><Relationship Id="rId706" Type="http://schemas.openxmlformats.org/officeDocument/2006/relationships/hyperlink" Target="https://twitter.com/finrafoundation" TargetMode="External" /><Relationship Id="rId707" Type="http://schemas.openxmlformats.org/officeDocument/2006/relationships/hyperlink" Target="https://twitter.com/thenorrisgroup" TargetMode="External" /><Relationship Id="rId708" Type="http://schemas.openxmlformats.org/officeDocument/2006/relationships/hyperlink" Target="https://twitter.com/cunningham_uk" TargetMode="External" /><Relationship Id="rId709" Type="http://schemas.openxmlformats.org/officeDocument/2006/relationships/hyperlink" Target="https://twitter.com/abhigolhar" TargetMode="External" /><Relationship Id="rId710" Type="http://schemas.openxmlformats.org/officeDocument/2006/relationships/hyperlink" Target="https://twitter.com/bcope51" TargetMode="External" /><Relationship Id="rId711" Type="http://schemas.openxmlformats.org/officeDocument/2006/relationships/hyperlink" Target="https://twitter.com/jillonmoney" TargetMode="External" /><Relationship Id="rId712" Type="http://schemas.openxmlformats.org/officeDocument/2006/relationships/hyperlink" Target="https://twitter.com/mkopy" TargetMode="External" /><Relationship Id="rId713" Type="http://schemas.openxmlformats.org/officeDocument/2006/relationships/hyperlink" Target="https://twitter.com/thecryptorep" TargetMode="External" /><Relationship Id="rId714" Type="http://schemas.openxmlformats.org/officeDocument/2006/relationships/hyperlink" Target="https://twitter.com/psuitenetwork" TargetMode="External" /><Relationship Id="rId715" Type="http://schemas.openxmlformats.org/officeDocument/2006/relationships/hyperlink" Target="https://twitter.com/nick4business" TargetMode="External" /><Relationship Id="rId716" Type="http://schemas.openxmlformats.org/officeDocument/2006/relationships/hyperlink" Target="https://twitter.com/ericbalchunas" TargetMode="External" /><Relationship Id="rId717" Type="http://schemas.openxmlformats.org/officeDocument/2006/relationships/hyperlink" Target="https://twitter.com/advisorshares" TargetMode="External" /><Relationship Id="rId718" Type="http://schemas.openxmlformats.org/officeDocument/2006/relationships/hyperlink" Target="https://twitter.com/moguldom" TargetMode="External" /><Relationship Id="rId719" Type="http://schemas.openxmlformats.org/officeDocument/2006/relationships/hyperlink" Target="https://twitter.com/thelaurenbowlin" TargetMode="External" /><Relationship Id="rId720" Type="http://schemas.openxmlformats.org/officeDocument/2006/relationships/hyperlink" Target="https://twitter.com/danherronruns" TargetMode="External" /><Relationship Id="rId721" Type="http://schemas.openxmlformats.org/officeDocument/2006/relationships/hyperlink" Target="https://twitter.com/michaelbatnick" TargetMode="External" /><Relationship Id="rId722" Type="http://schemas.openxmlformats.org/officeDocument/2006/relationships/hyperlink" Target="https://twitter.com/awealthofcs" TargetMode="External" /><Relationship Id="rId723" Type="http://schemas.openxmlformats.org/officeDocument/2006/relationships/hyperlink" Target="https://twitter.com/jasonzweigwsj" TargetMode="External" /><Relationship Id="rId724" Type="http://schemas.openxmlformats.org/officeDocument/2006/relationships/hyperlink" Target="https://twitter.com/_eugeniegeorge" TargetMode="External" /><Relationship Id="rId725" Type="http://schemas.openxmlformats.org/officeDocument/2006/relationships/hyperlink" Target="https://twitter.com/merrynsw" TargetMode="External" /><Relationship Id="rId726" Type="http://schemas.openxmlformats.org/officeDocument/2006/relationships/hyperlink" Target="https://twitter.com/cbriancpa" TargetMode="External" /><Relationship Id="rId727" Type="http://schemas.openxmlformats.org/officeDocument/2006/relationships/comments" Target="../comments2.xml" /><Relationship Id="rId728" Type="http://schemas.openxmlformats.org/officeDocument/2006/relationships/vmlDrawing" Target="../drawings/vmlDrawing2.vml" /><Relationship Id="rId729" Type="http://schemas.openxmlformats.org/officeDocument/2006/relationships/table" Target="../tables/table2.xml" /><Relationship Id="rId730" Type="http://schemas.openxmlformats.org/officeDocument/2006/relationships/drawing" Target="../drawings/drawing1.xml" /><Relationship Id="rId7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homes4income.com/articles/real-estate-investing/4-reasons-millennials-investing-real-estate" TargetMode="External" /><Relationship Id="rId2" Type="http://schemas.openxmlformats.org/officeDocument/2006/relationships/hyperlink" Target="https://www.inc.com/peter-economy/neuroscience-millennials-need-to-lay-off-the-social-media-heres-why.html" TargetMode="External" /><Relationship Id="rId3" Type="http://schemas.openxmlformats.org/officeDocument/2006/relationships/hyperlink" Target="https://www.nbcnews.com/know-your-value/feature/why-personal-finance-extra-complicated-female-millennials-ncna993566" TargetMode="External" /><Relationship Id="rId4" Type="http://schemas.openxmlformats.org/officeDocument/2006/relationships/hyperlink" Target="https://www.iris.xyz/grow/sales-strategy/spending-and-investing-habits-of-millennials" TargetMode="External" /><Relationship Id="rId5" Type="http://schemas.openxmlformats.org/officeDocument/2006/relationships/hyperlink" Target="https://investmentsandwealth.org/getattachment/bbdef004-2fe8-4e71-a445-918a270b5ff7/IWM19MarApr-TheMillennialInvestor.pdf" TargetMode="External" /><Relationship Id="rId6" Type="http://schemas.openxmlformats.org/officeDocument/2006/relationships/hyperlink" Target="https://hedgeaccordingly.com/investing-and-millennials-with-financial-advisor-douglas-boneparth/" TargetMode="External" /><Relationship Id="rId7" Type="http://schemas.openxmlformats.org/officeDocument/2006/relationships/hyperlink" Target="https://twitter.com/SCActionNetwork/status/1118579888288669696" TargetMode="External" /><Relationship Id="rId8" Type="http://schemas.openxmlformats.org/officeDocument/2006/relationships/hyperlink" Target="https://www.eventbrite.com/e/take-on-investing-a-conversation-book-signing-event-with-erin-lowry-co-host-chelsea-fagan-tickets-59681901173" TargetMode="External" /><Relationship Id="rId9" Type="http://schemas.openxmlformats.org/officeDocument/2006/relationships/hyperlink" Target="https://www.ft.com/content/7a7dd830-6135-11e9-b285-3acd5d43599e?shareType=nongift" TargetMode="External" /><Relationship Id="rId10" Type="http://schemas.openxmlformats.org/officeDocument/2006/relationships/hyperlink" Target="https://www.wsj.com/articles/you-dear-investor-are-patient-prudent-and-calm-11555689601" TargetMode="External" /><Relationship Id="rId11" Type="http://schemas.openxmlformats.org/officeDocument/2006/relationships/hyperlink" Target="https://homes4income.com/articles/real-estate-investing/4-reasons-millennials-investing-real-estate" TargetMode="External" /><Relationship Id="rId12" Type="http://schemas.openxmlformats.org/officeDocument/2006/relationships/hyperlink" Target="https://www.nbcnews.com/know-your-value/feature/why-personal-finance-extra-complicated-female-millennials-ncna993566" TargetMode="External" /><Relationship Id="rId13" Type="http://schemas.openxmlformats.org/officeDocument/2006/relationships/hyperlink" Target="https://www.inc.com/peter-economy/neuroscience-millennials-need-to-lay-off-the-social-media-heres-why.html" TargetMode="External" /><Relationship Id="rId14" Type="http://schemas.openxmlformats.org/officeDocument/2006/relationships/hyperlink" Target="https://hedgeaccordingly.com/investing-and-millennials-with-financial-advisor-douglas-boneparth/" TargetMode="External" /><Relationship Id="rId15" Type="http://schemas.openxmlformats.org/officeDocument/2006/relationships/hyperlink" Target="http://www.frenkeltopping.co.uk/news/frenkel-topping-launch-sri-solution-as-millennials-call-for-socially-responsible-investing/" TargetMode="External" /><Relationship Id="rId16" Type="http://schemas.openxmlformats.org/officeDocument/2006/relationships/hyperlink" Target="https://www.eventbrite.com/e/take-on-investing-a-conversation-book-signing-event-with-erin-lowry-co-host-chelsea-fagan-tickets-59681901173" TargetMode="External" /><Relationship Id="rId17" Type="http://schemas.openxmlformats.org/officeDocument/2006/relationships/hyperlink" Target="https://my.sociabble.com/4X7b6X1aVk" TargetMode="External" /><Relationship Id="rId18" Type="http://schemas.openxmlformats.org/officeDocument/2006/relationships/hyperlink" Target="https://www.linkedin.com/slink?code=e4tDGPm" TargetMode="External" /><Relationship Id="rId19" Type="http://schemas.openxmlformats.org/officeDocument/2006/relationships/hyperlink" Target="https://www.wasteyourtime.co/2019/01/online-stock-broker/" TargetMode="External" /><Relationship Id="rId20" Type="http://schemas.openxmlformats.org/officeDocument/2006/relationships/hyperlink" Target="https://podcasts.apple.com/us/podcast/listen-money-matters-free-your-inner-financial-badass/id736826307#episodeGuid=ca19b898-d240-11e8-8c50-af6ff75cff2b" TargetMode="External" /><Relationship Id="rId21" Type="http://schemas.openxmlformats.org/officeDocument/2006/relationships/hyperlink" Target="http://www.jamvitz.co.tz/" TargetMode="External" /><Relationship Id="rId22" Type="http://schemas.openxmlformats.org/officeDocument/2006/relationships/hyperlink" Target="https://www.eventbrite.com/e/take-on-investing-a-conversation-book-signing-event-with-erin-lowry-co-host-chelsea-fagan-tickets-59681901173" TargetMode="External" /><Relationship Id="rId23" Type="http://schemas.openxmlformats.org/officeDocument/2006/relationships/hyperlink" Target="https://buffalonews.com/2019/04/12/financial-adulting-classes-teach-about-investing-budgeting-with-wine-and-cocktails/" TargetMode="External" /><Relationship Id="rId24" Type="http://schemas.openxmlformats.org/officeDocument/2006/relationships/hyperlink" Target="https://buffalonews.com/2019/04/12/financial-adulting-classes-teach-about-investing-budgeting-with-wine-and-cocktails/?utm_medium=social&amp;utm_campaign=puma&amp;utm_source=Twitter#Echobox=1555087666" TargetMode="External" /><Relationship Id="rId25" Type="http://schemas.openxmlformats.org/officeDocument/2006/relationships/hyperlink" Target="https://www.ft.com/content/7a7dd830-6135-11e9-b285-3acd5d43599e?shareType=nongift" TargetMode="External" /><Relationship Id="rId26" Type="http://schemas.openxmlformats.org/officeDocument/2006/relationships/hyperlink" Target="https://podcasts.apple.com/us/podcast/animal-spirits-podcast/id1310192007?i=1000435138505" TargetMode="External" /><Relationship Id="rId27" Type="http://schemas.openxmlformats.org/officeDocument/2006/relationships/hyperlink" Target="https://www.wsj.com/articles/you-dear-investor-are-patient-prudent-and-calm-11555689601" TargetMode="External" /><Relationship Id="rId28" Type="http://schemas.openxmlformats.org/officeDocument/2006/relationships/hyperlink" Target="https://twitter.com/ahrvoapp/status/1118888190323109891" TargetMode="External" /><Relationship Id="rId29" Type="http://schemas.openxmlformats.org/officeDocument/2006/relationships/hyperlink" Target="https://crowdfundattny.com/2019/04/16/a-millennials-guide-to-real-estate-investing-podcast/" TargetMode="External" /><Relationship Id="rId30" Type="http://schemas.openxmlformats.org/officeDocument/2006/relationships/hyperlink" Target="https://podcasts.apple.com/us/podcast/episode-37-blockchain-crowdfunding-in-real-estate-industry/id1382826261?i=1000434970030" TargetMode="External" /><Relationship Id="rId31" Type="http://schemas.openxmlformats.org/officeDocument/2006/relationships/table" Target="../tables/table12.xml" /><Relationship Id="rId32" Type="http://schemas.openxmlformats.org/officeDocument/2006/relationships/table" Target="../tables/table13.xml" /><Relationship Id="rId33" Type="http://schemas.openxmlformats.org/officeDocument/2006/relationships/table" Target="../tables/table14.xml" /><Relationship Id="rId34" Type="http://schemas.openxmlformats.org/officeDocument/2006/relationships/table" Target="../tables/table15.xml" /><Relationship Id="rId35" Type="http://schemas.openxmlformats.org/officeDocument/2006/relationships/table" Target="../tables/table16.xml" /><Relationship Id="rId36" Type="http://schemas.openxmlformats.org/officeDocument/2006/relationships/table" Target="../tables/table17.xml" /><Relationship Id="rId37" Type="http://schemas.openxmlformats.org/officeDocument/2006/relationships/table" Target="../tables/table18.xml" /><Relationship Id="rId3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241"/>
  <sheetViews>
    <sheetView workbookViewId="0" topLeftCell="A1">
      <pane xSplit="2" ySplit="2" topLeftCell="C3" activePane="bottomRight" state="frozen"/>
      <selection pane="topRight" activeCell="C1" sqref="C1"/>
      <selection pane="bottomLeft" activeCell="A3" sqref="A3"/>
      <selection pane="bottomRight" activeCell="R12" sqref="R1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140625" style="0" bestFit="1" customWidth="1"/>
    <col min="18" max="18" width="9.28125" style="0" bestFit="1" customWidth="1"/>
    <col min="19" max="19" width="12.28125" style="0" bestFit="1" customWidth="1"/>
    <col min="20" max="20" width="12.7109375" style="0" bestFit="1" customWidth="1"/>
    <col min="21" max="21" width="10.28125" style="0" bestFit="1" customWidth="1"/>
    <col min="22" max="22" width="13.57421875" style="0" bestFit="1" customWidth="1"/>
    <col min="23" max="23" width="12.421875" style="0" bestFit="1" customWidth="1"/>
    <col min="24" max="24" width="13.421875" style="0" bestFit="1" customWidth="1"/>
    <col min="25" max="25" width="9.7109375" style="0" bestFit="1" customWidth="1"/>
    <col min="26" max="26" width="11.140625" style="0" bestFit="1" customWidth="1"/>
    <col min="27" max="27" width="12.57421875" style="0" bestFit="1" customWidth="1"/>
    <col min="28" max="28" width="12.421875" style="0" bestFit="1" customWidth="1"/>
    <col min="29" max="29" width="10.57421875" style="0" bestFit="1" customWidth="1"/>
    <col min="30" max="30" width="9.57421875" style="0" bestFit="1" customWidth="1"/>
    <col min="31" max="31" width="12.421875" style="0" bestFit="1" customWidth="1"/>
    <col min="32" max="32" width="10.00390625" style="0" bestFit="1" customWidth="1"/>
    <col min="33" max="33" width="11.00390625" style="0" bestFit="1" customWidth="1"/>
    <col min="34" max="35" width="10.421875" style="0" bestFit="1" customWidth="1"/>
    <col min="36" max="36" width="11.8515625" style="0" bestFit="1" customWidth="1"/>
    <col min="37" max="37" width="9.8515625" style="0" bestFit="1" customWidth="1"/>
    <col min="38" max="38" width="12.140625" style="0" bestFit="1" customWidth="1"/>
    <col min="39" max="39" width="8.421875" style="0" bestFit="1" customWidth="1"/>
    <col min="40" max="40" width="11.28125" style="0" bestFit="1" customWidth="1"/>
    <col min="41" max="41" width="11.140625" style="0" bestFit="1" customWidth="1"/>
    <col min="42" max="42" width="12.421875" style="0" bestFit="1" customWidth="1"/>
    <col min="43" max="43" width="18.8515625" style="0" bestFit="1" customWidth="1"/>
    <col min="44" max="44" width="18.00390625" style="0" bestFit="1" customWidth="1"/>
    <col min="45" max="45" width="15.7109375" style="0" bestFit="1" customWidth="1"/>
    <col min="46" max="46" width="9.421875" style="0" bestFit="1" customWidth="1"/>
    <col min="47" max="47" width="14.28125" style="0" bestFit="1" customWidth="1"/>
    <col min="48" max="48" width="10.8515625" style="0" bestFit="1" customWidth="1"/>
    <col min="49" max="49" width="9.7109375" style="0" bestFit="1" customWidth="1"/>
    <col min="50" max="50" width="7.8515625" style="0" bestFit="1" customWidth="1"/>
    <col min="51" max="51" width="7.421875" style="0" bestFit="1" customWidth="1"/>
    <col min="52" max="52" width="11.28125" style="0" bestFit="1" customWidth="1"/>
    <col min="53" max="53" width="14.421875" style="0" customWidth="1"/>
    <col min="54" max="55" width="10.421875" style="0" bestFit="1" customWidth="1"/>
    <col min="56" max="56" width="19.8515625" style="0" bestFit="1" customWidth="1"/>
    <col min="57" max="57" width="25.421875" style="0" bestFit="1" customWidth="1"/>
    <col min="58" max="58" width="20.7109375" style="0" bestFit="1" customWidth="1"/>
    <col min="59" max="59" width="26.28125" style="0" bestFit="1" customWidth="1"/>
    <col min="60" max="60" width="24.7109375" style="0" bestFit="1" customWidth="1"/>
    <col min="61" max="61" width="30.28125" style="0" bestFit="1" customWidth="1"/>
    <col min="62" max="62" width="17.00390625" style="0" bestFit="1" customWidth="1"/>
    <col min="63" max="63" width="20.421875" style="0" bestFit="1" customWidth="1"/>
    <col min="64" max="64" width="14.421875" style="0" bestFit="1" customWidth="1"/>
  </cols>
  <sheetData>
    <row r="1" spans="3:14" ht="15">
      <c r="C1" s="16" t="s">
        <v>39</v>
      </c>
      <c r="D1" s="17"/>
      <c r="E1" s="17"/>
      <c r="F1" s="17"/>
      <c r="G1" s="16"/>
      <c r="H1" s="14" t="s">
        <v>43</v>
      </c>
      <c r="I1" s="50"/>
      <c r="J1" s="50"/>
      <c r="K1" s="33" t="s">
        <v>42</v>
      </c>
      <c r="L1" s="18" t="s">
        <v>40</v>
      </c>
      <c r="M1" s="18"/>
      <c r="N1" s="15" t="s">
        <v>41</v>
      </c>
    </row>
    <row r="2" spans="1:64" ht="30.1"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2180</v>
      </c>
      <c r="BB2" s="13" t="s">
        <v>2229</v>
      </c>
      <c r="BC2" s="13" t="s">
        <v>2230</v>
      </c>
      <c r="BD2" s="52" t="s">
        <v>3190</v>
      </c>
      <c r="BE2" s="52" t="s">
        <v>3191</v>
      </c>
      <c r="BF2" s="52" t="s">
        <v>3192</v>
      </c>
      <c r="BG2" s="52" t="s">
        <v>3193</v>
      </c>
      <c r="BH2" s="52" t="s">
        <v>3194</v>
      </c>
      <c r="BI2" s="52" t="s">
        <v>3195</v>
      </c>
      <c r="BJ2" s="52" t="s">
        <v>3196</v>
      </c>
      <c r="BK2" s="52" t="s">
        <v>3197</v>
      </c>
      <c r="BL2" s="52" t="s">
        <v>3198</v>
      </c>
    </row>
    <row r="3" spans="1:64" ht="15" customHeight="1">
      <c r="A3" s="65" t="s">
        <v>232</v>
      </c>
      <c r="B3" s="65" t="s">
        <v>348</v>
      </c>
      <c r="C3" s="66" t="s">
        <v>3249</v>
      </c>
      <c r="D3" s="67">
        <v>3</v>
      </c>
      <c r="E3" s="68" t="s">
        <v>136</v>
      </c>
      <c r="F3" s="69">
        <v>6</v>
      </c>
      <c r="G3" s="66"/>
      <c r="H3" s="70"/>
      <c r="I3" s="71"/>
      <c r="J3" s="71"/>
      <c r="K3" s="34" t="s">
        <v>65</v>
      </c>
      <c r="L3" s="72">
        <v>3</v>
      </c>
      <c r="M3" s="72"/>
      <c r="N3" s="73"/>
      <c r="O3" s="86" t="s">
        <v>396</v>
      </c>
      <c r="P3" s="89">
        <v>43566.44116898148</v>
      </c>
      <c r="Q3" s="86" t="s">
        <v>399</v>
      </c>
      <c r="R3" s="86"/>
      <c r="S3" s="86"/>
      <c r="T3" s="86" t="s">
        <v>577</v>
      </c>
      <c r="U3" s="93" t="s">
        <v>619</v>
      </c>
      <c r="V3" s="93" t="s">
        <v>619</v>
      </c>
      <c r="W3" s="89">
        <v>43566.44116898148</v>
      </c>
      <c r="X3" s="93" t="s">
        <v>741</v>
      </c>
      <c r="Y3" s="86"/>
      <c r="Z3" s="86"/>
      <c r="AA3" s="95" t="s">
        <v>874</v>
      </c>
      <c r="AB3" s="86"/>
      <c r="AC3" s="86" t="b">
        <v>0</v>
      </c>
      <c r="AD3" s="86">
        <v>17</v>
      </c>
      <c r="AE3" s="95" t="s">
        <v>1012</v>
      </c>
      <c r="AF3" s="86" t="b">
        <v>0</v>
      </c>
      <c r="AG3" s="86" t="s">
        <v>1021</v>
      </c>
      <c r="AH3" s="86"/>
      <c r="AI3" s="95" t="s">
        <v>1012</v>
      </c>
      <c r="AJ3" s="86" t="b">
        <v>0</v>
      </c>
      <c r="AK3" s="86">
        <v>3</v>
      </c>
      <c r="AL3" s="95" t="s">
        <v>1012</v>
      </c>
      <c r="AM3" s="86" t="s">
        <v>1025</v>
      </c>
      <c r="AN3" s="86" t="b">
        <v>0</v>
      </c>
      <c r="AO3" s="95" t="s">
        <v>874</v>
      </c>
      <c r="AP3" s="86" t="s">
        <v>397</v>
      </c>
      <c r="AQ3" s="86">
        <v>0</v>
      </c>
      <c r="AR3" s="86">
        <v>0</v>
      </c>
      <c r="AS3" s="86"/>
      <c r="AT3" s="86"/>
      <c r="AU3" s="86"/>
      <c r="AV3" s="86"/>
      <c r="AW3" s="86"/>
      <c r="AX3" s="86"/>
      <c r="AY3" s="86"/>
      <c r="AZ3" s="86"/>
      <c r="BA3">
        <v>3</v>
      </c>
      <c r="BB3" s="86" t="str">
        <f>REPLACE(INDEX(GroupVertices[Group],MATCH(Edges[[#This Row],[Vertex 1]],GroupVertices[Vertex],0)),1,1,"")</f>
        <v>12</v>
      </c>
      <c r="BC3" s="86" t="str">
        <f>REPLACE(INDEX(GroupVertices[Group],MATCH(Edges[[#This Row],[Vertex 2]],GroupVertices[Vertex],0)),1,1,"")</f>
        <v>12</v>
      </c>
      <c r="BD3" s="48"/>
      <c r="BE3" s="49"/>
      <c r="BF3" s="48"/>
      <c r="BG3" s="49"/>
      <c r="BH3" s="48"/>
      <c r="BI3" s="49"/>
      <c r="BJ3" s="48"/>
      <c r="BK3" s="49"/>
      <c r="BL3" s="48"/>
    </row>
    <row r="4" spans="1:64" ht="15" customHeight="1">
      <c r="A4" s="65" t="s">
        <v>232</v>
      </c>
      <c r="B4" s="65" t="s">
        <v>349</v>
      </c>
      <c r="C4" s="66" t="s">
        <v>3249</v>
      </c>
      <c r="D4" s="67">
        <v>3</v>
      </c>
      <c r="E4" s="66" t="s">
        <v>136</v>
      </c>
      <c r="F4" s="69">
        <v>6</v>
      </c>
      <c r="G4" s="66"/>
      <c r="H4" s="70"/>
      <c r="I4" s="71"/>
      <c r="J4" s="71"/>
      <c r="K4" s="34" t="s">
        <v>65</v>
      </c>
      <c r="L4" s="72">
        <v>4</v>
      </c>
      <c r="M4" s="72"/>
      <c r="N4" s="73"/>
      <c r="O4" s="87" t="s">
        <v>396</v>
      </c>
      <c r="P4" s="90">
        <v>43566.44116898148</v>
      </c>
      <c r="Q4" s="87" t="s">
        <v>399</v>
      </c>
      <c r="R4" s="87"/>
      <c r="S4" s="87"/>
      <c r="T4" s="87" t="s">
        <v>577</v>
      </c>
      <c r="U4" s="92" t="s">
        <v>619</v>
      </c>
      <c r="V4" s="92" t="s">
        <v>619</v>
      </c>
      <c r="W4" s="90">
        <v>43566.44116898148</v>
      </c>
      <c r="X4" s="92" t="s">
        <v>741</v>
      </c>
      <c r="Y4" s="87"/>
      <c r="Z4" s="87"/>
      <c r="AA4" s="96" t="s">
        <v>874</v>
      </c>
      <c r="AB4" s="87"/>
      <c r="AC4" s="87" t="b">
        <v>0</v>
      </c>
      <c r="AD4" s="87">
        <v>17</v>
      </c>
      <c r="AE4" s="96" t="s">
        <v>1012</v>
      </c>
      <c r="AF4" s="87" t="b">
        <v>0</v>
      </c>
      <c r="AG4" s="87" t="s">
        <v>1021</v>
      </c>
      <c r="AH4" s="87"/>
      <c r="AI4" s="96" t="s">
        <v>1012</v>
      </c>
      <c r="AJ4" s="87" t="b">
        <v>0</v>
      </c>
      <c r="AK4" s="87">
        <v>3</v>
      </c>
      <c r="AL4" s="96" t="s">
        <v>1012</v>
      </c>
      <c r="AM4" s="87" t="s">
        <v>1025</v>
      </c>
      <c r="AN4" s="87" t="b">
        <v>0</v>
      </c>
      <c r="AO4" s="96" t="s">
        <v>874</v>
      </c>
      <c r="AP4" s="87" t="s">
        <v>397</v>
      </c>
      <c r="AQ4" s="87">
        <v>0</v>
      </c>
      <c r="AR4" s="87">
        <v>0</v>
      </c>
      <c r="AS4" s="87"/>
      <c r="AT4" s="87"/>
      <c r="AU4" s="87"/>
      <c r="AV4" s="87"/>
      <c r="AW4" s="87"/>
      <c r="AX4" s="87"/>
      <c r="AY4" s="87"/>
      <c r="AZ4" s="87"/>
      <c r="BA4">
        <v>3</v>
      </c>
      <c r="BB4" s="86" t="str">
        <f>REPLACE(INDEX(GroupVertices[Group],MATCH(Edges[[#This Row],[Vertex 1]],GroupVertices[Vertex],0)),1,1,"")</f>
        <v>12</v>
      </c>
      <c r="BC4" s="86" t="str">
        <f>REPLACE(INDEX(GroupVertices[Group],MATCH(Edges[[#This Row],[Vertex 2]],GroupVertices[Vertex],0)),1,1,"")</f>
        <v>12</v>
      </c>
      <c r="BD4" s="48">
        <v>0</v>
      </c>
      <c r="BE4" s="49">
        <v>0</v>
      </c>
      <c r="BF4" s="48">
        <v>0</v>
      </c>
      <c r="BG4" s="49">
        <v>0</v>
      </c>
      <c r="BH4" s="48">
        <v>0</v>
      </c>
      <c r="BI4" s="49">
        <v>0</v>
      </c>
      <c r="BJ4" s="48">
        <v>37</v>
      </c>
      <c r="BK4" s="49">
        <v>100</v>
      </c>
      <c r="BL4" s="48">
        <v>37</v>
      </c>
    </row>
    <row r="5" spans="1:64" ht="15">
      <c r="A5" s="65" t="s">
        <v>232</v>
      </c>
      <c r="B5" s="65" t="s">
        <v>349</v>
      </c>
      <c r="C5" s="66" t="s">
        <v>3249</v>
      </c>
      <c r="D5" s="67">
        <v>3</v>
      </c>
      <c r="E5" s="66" t="s">
        <v>136</v>
      </c>
      <c r="F5" s="69">
        <v>6</v>
      </c>
      <c r="G5" s="66"/>
      <c r="H5" s="70"/>
      <c r="I5" s="71"/>
      <c r="J5" s="71"/>
      <c r="K5" s="34" t="s">
        <v>65</v>
      </c>
      <c r="L5" s="72">
        <v>5</v>
      </c>
      <c r="M5" s="72"/>
      <c r="N5" s="73"/>
      <c r="O5" s="87" t="s">
        <v>396</v>
      </c>
      <c r="P5" s="90">
        <v>43563.60282407407</v>
      </c>
      <c r="Q5" s="87" t="s">
        <v>400</v>
      </c>
      <c r="R5" s="87"/>
      <c r="S5" s="87"/>
      <c r="T5" s="87" t="s">
        <v>578</v>
      </c>
      <c r="U5" s="92" t="s">
        <v>620</v>
      </c>
      <c r="V5" s="92" t="s">
        <v>620</v>
      </c>
      <c r="W5" s="90">
        <v>43563.60282407407</v>
      </c>
      <c r="X5" s="92" t="s">
        <v>742</v>
      </c>
      <c r="Y5" s="87"/>
      <c r="Z5" s="87"/>
      <c r="AA5" s="96" t="s">
        <v>875</v>
      </c>
      <c r="AB5" s="87"/>
      <c r="AC5" s="87" t="b">
        <v>0</v>
      </c>
      <c r="AD5" s="87">
        <v>31</v>
      </c>
      <c r="AE5" s="96" t="s">
        <v>1012</v>
      </c>
      <c r="AF5" s="87" t="b">
        <v>0</v>
      </c>
      <c r="AG5" s="87" t="s">
        <v>1021</v>
      </c>
      <c r="AH5" s="87"/>
      <c r="AI5" s="96" t="s">
        <v>1012</v>
      </c>
      <c r="AJ5" s="87" t="b">
        <v>0</v>
      </c>
      <c r="AK5" s="87">
        <v>8</v>
      </c>
      <c r="AL5" s="96" t="s">
        <v>1012</v>
      </c>
      <c r="AM5" s="87" t="s">
        <v>1026</v>
      </c>
      <c r="AN5" s="87" t="b">
        <v>0</v>
      </c>
      <c r="AO5" s="96" t="s">
        <v>875</v>
      </c>
      <c r="AP5" s="87" t="s">
        <v>397</v>
      </c>
      <c r="AQ5" s="87">
        <v>0</v>
      </c>
      <c r="AR5" s="87">
        <v>0</v>
      </c>
      <c r="AS5" s="87"/>
      <c r="AT5" s="87"/>
      <c r="AU5" s="87"/>
      <c r="AV5" s="87"/>
      <c r="AW5" s="87"/>
      <c r="AX5" s="87"/>
      <c r="AY5" s="87"/>
      <c r="AZ5" s="87"/>
      <c r="BA5">
        <v>3</v>
      </c>
      <c r="BB5" s="86" t="str">
        <f>REPLACE(INDEX(GroupVertices[Group],MATCH(Edges[[#This Row],[Vertex 1]],GroupVertices[Vertex],0)),1,1,"")</f>
        <v>12</v>
      </c>
      <c r="BC5" s="86" t="str">
        <f>REPLACE(INDEX(GroupVertices[Group],MATCH(Edges[[#This Row],[Vertex 2]],GroupVertices[Vertex],0)),1,1,"")</f>
        <v>12</v>
      </c>
      <c r="BD5" s="48">
        <v>0</v>
      </c>
      <c r="BE5" s="49">
        <v>0</v>
      </c>
      <c r="BF5" s="48">
        <v>0</v>
      </c>
      <c r="BG5" s="49">
        <v>0</v>
      </c>
      <c r="BH5" s="48">
        <v>0</v>
      </c>
      <c r="BI5" s="49">
        <v>0</v>
      </c>
      <c r="BJ5" s="48">
        <v>30</v>
      </c>
      <c r="BK5" s="49">
        <v>100</v>
      </c>
      <c r="BL5" s="48">
        <v>30</v>
      </c>
    </row>
    <row r="6" spans="1:64" ht="15">
      <c r="A6" s="65" t="s">
        <v>232</v>
      </c>
      <c r="B6" s="65" t="s">
        <v>348</v>
      </c>
      <c r="C6" s="66" t="s">
        <v>3249</v>
      </c>
      <c r="D6" s="67">
        <v>3</v>
      </c>
      <c r="E6" s="66" t="s">
        <v>136</v>
      </c>
      <c r="F6" s="69">
        <v>6</v>
      </c>
      <c r="G6" s="66"/>
      <c r="H6" s="70"/>
      <c r="I6" s="71"/>
      <c r="J6" s="71"/>
      <c r="K6" s="34" t="s">
        <v>65</v>
      </c>
      <c r="L6" s="72">
        <v>6</v>
      </c>
      <c r="M6" s="72"/>
      <c r="N6" s="73"/>
      <c r="O6" s="87" t="s">
        <v>396</v>
      </c>
      <c r="P6" s="90">
        <v>43563.60282407407</v>
      </c>
      <c r="Q6" s="87" t="s">
        <v>400</v>
      </c>
      <c r="R6" s="87"/>
      <c r="S6" s="87"/>
      <c r="T6" s="87" t="s">
        <v>578</v>
      </c>
      <c r="U6" s="92" t="s">
        <v>620</v>
      </c>
      <c r="V6" s="92" t="s">
        <v>620</v>
      </c>
      <c r="W6" s="90">
        <v>43563.60282407407</v>
      </c>
      <c r="X6" s="92" t="s">
        <v>742</v>
      </c>
      <c r="Y6" s="87"/>
      <c r="Z6" s="87"/>
      <c r="AA6" s="96" t="s">
        <v>875</v>
      </c>
      <c r="AB6" s="87"/>
      <c r="AC6" s="87" t="b">
        <v>0</v>
      </c>
      <c r="AD6" s="87">
        <v>31</v>
      </c>
      <c r="AE6" s="96" t="s">
        <v>1012</v>
      </c>
      <c r="AF6" s="87" t="b">
        <v>0</v>
      </c>
      <c r="AG6" s="87" t="s">
        <v>1021</v>
      </c>
      <c r="AH6" s="87"/>
      <c r="AI6" s="96" t="s">
        <v>1012</v>
      </c>
      <c r="AJ6" s="87" t="b">
        <v>0</v>
      </c>
      <c r="AK6" s="87">
        <v>8</v>
      </c>
      <c r="AL6" s="96" t="s">
        <v>1012</v>
      </c>
      <c r="AM6" s="87" t="s">
        <v>1026</v>
      </c>
      <c r="AN6" s="87" t="b">
        <v>0</v>
      </c>
      <c r="AO6" s="96" t="s">
        <v>875</v>
      </c>
      <c r="AP6" s="87" t="s">
        <v>397</v>
      </c>
      <c r="AQ6" s="87">
        <v>0</v>
      </c>
      <c r="AR6" s="87">
        <v>0</v>
      </c>
      <c r="AS6" s="87"/>
      <c r="AT6" s="87"/>
      <c r="AU6" s="87"/>
      <c r="AV6" s="87"/>
      <c r="AW6" s="87"/>
      <c r="AX6" s="87"/>
      <c r="AY6" s="87"/>
      <c r="AZ6" s="87"/>
      <c r="BA6">
        <v>3</v>
      </c>
      <c r="BB6" s="86" t="str">
        <f>REPLACE(INDEX(GroupVertices[Group],MATCH(Edges[[#This Row],[Vertex 1]],GroupVertices[Vertex],0)),1,1,"")</f>
        <v>12</v>
      </c>
      <c r="BC6" s="86" t="str">
        <f>REPLACE(INDEX(GroupVertices[Group],MATCH(Edges[[#This Row],[Vertex 2]],GroupVertices[Vertex],0)),1,1,"")</f>
        <v>12</v>
      </c>
      <c r="BD6" s="48"/>
      <c r="BE6" s="49"/>
      <c r="BF6" s="48"/>
      <c r="BG6" s="49"/>
      <c r="BH6" s="48"/>
      <c r="BI6" s="49"/>
      <c r="BJ6" s="48"/>
      <c r="BK6" s="49"/>
      <c r="BL6" s="48"/>
    </row>
    <row r="7" spans="1:64" ht="15">
      <c r="A7" s="65" t="s">
        <v>232</v>
      </c>
      <c r="B7" s="65" t="s">
        <v>349</v>
      </c>
      <c r="C7" s="66" t="s">
        <v>3249</v>
      </c>
      <c r="D7" s="67">
        <v>3</v>
      </c>
      <c r="E7" s="66" t="s">
        <v>136</v>
      </c>
      <c r="F7" s="69">
        <v>6</v>
      </c>
      <c r="G7" s="66"/>
      <c r="H7" s="70"/>
      <c r="I7" s="71"/>
      <c r="J7" s="71"/>
      <c r="K7" s="34" t="s">
        <v>65</v>
      </c>
      <c r="L7" s="72">
        <v>7</v>
      </c>
      <c r="M7" s="72"/>
      <c r="N7" s="73"/>
      <c r="O7" s="87" t="s">
        <v>396</v>
      </c>
      <c r="P7" s="90">
        <v>43559.625555555554</v>
      </c>
      <c r="Q7" s="87" t="s">
        <v>401</v>
      </c>
      <c r="R7" s="87"/>
      <c r="S7" s="87"/>
      <c r="T7" s="87" t="s">
        <v>578</v>
      </c>
      <c r="U7" s="92" t="s">
        <v>621</v>
      </c>
      <c r="V7" s="92" t="s">
        <v>621</v>
      </c>
      <c r="W7" s="90">
        <v>43559.625555555554</v>
      </c>
      <c r="X7" s="92" t="s">
        <v>743</v>
      </c>
      <c r="Y7" s="87"/>
      <c r="Z7" s="87"/>
      <c r="AA7" s="96" t="s">
        <v>876</v>
      </c>
      <c r="AB7" s="87"/>
      <c r="AC7" s="87" t="b">
        <v>0</v>
      </c>
      <c r="AD7" s="87">
        <v>39</v>
      </c>
      <c r="AE7" s="96" t="s">
        <v>1012</v>
      </c>
      <c r="AF7" s="87" t="b">
        <v>0</v>
      </c>
      <c r="AG7" s="87" t="s">
        <v>1021</v>
      </c>
      <c r="AH7" s="87"/>
      <c r="AI7" s="96" t="s">
        <v>1012</v>
      </c>
      <c r="AJ7" s="87" t="b">
        <v>0</v>
      </c>
      <c r="AK7" s="87">
        <v>11</v>
      </c>
      <c r="AL7" s="96" t="s">
        <v>1012</v>
      </c>
      <c r="AM7" s="87" t="s">
        <v>1026</v>
      </c>
      <c r="AN7" s="87" t="b">
        <v>0</v>
      </c>
      <c r="AO7" s="96" t="s">
        <v>876</v>
      </c>
      <c r="AP7" s="87" t="s">
        <v>397</v>
      </c>
      <c r="AQ7" s="87">
        <v>0</v>
      </c>
      <c r="AR7" s="87">
        <v>0</v>
      </c>
      <c r="AS7" s="87"/>
      <c r="AT7" s="87"/>
      <c r="AU7" s="87"/>
      <c r="AV7" s="87"/>
      <c r="AW7" s="87"/>
      <c r="AX7" s="87"/>
      <c r="AY7" s="87"/>
      <c r="AZ7" s="87"/>
      <c r="BA7">
        <v>3</v>
      </c>
      <c r="BB7" s="86" t="str">
        <f>REPLACE(INDEX(GroupVertices[Group],MATCH(Edges[[#This Row],[Vertex 1]],GroupVertices[Vertex],0)),1,1,"")</f>
        <v>12</v>
      </c>
      <c r="BC7" s="86" t="str">
        <f>REPLACE(INDEX(GroupVertices[Group],MATCH(Edges[[#This Row],[Vertex 2]],GroupVertices[Vertex],0)),1,1,"")</f>
        <v>12</v>
      </c>
      <c r="BD7" s="48">
        <v>0</v>
      </c>
      <c r="BE7" s="49">
        <v>0</v>
      </c>
      <c r="BF7" s="48">
        <v>0</v>
      </c>
      <c r="BG7" s="49">
        <v>0</v>
      </c>
      <c r="BH7" s="48">
        <v>0</v>
      </c>
      <c r="BI7" s="49">
        <v>0</v>
      </c>
      <c r="BJ7" s="48">
        <v>30</v>
      </c>
      <c r="BK7" s="49">
        <v>100</v>
      </c>
      <c r="BL7" s="48">
        <v>30</v>
      </c>
    </row>
    <row r="8" spans="1:64" ht="15">
      <c r="A8" s="65" t="s">
        <v>232</v>
      </c>
      <c r="B8" s="65" t="s">
        <v>348</v>
      </c>
      <c r="C8" s="66" t="s">
        <v>3249</v>
      </c>
      <c r="D8" s="67">
        <v>3</v>
      </c>
      <c r="E8" s="66" t="s">
        <v>136</v>
      </c>
      <c r="F8" s="69">
        <v>6</v>
      </c>
      <c r="G8" s="66"/>
      <c r="H8" s="70"/>
      <c r="I8" s="71"/>
      <c r="J8" s="71"/>
      <c r="K8" s="34" t="s">
        <v>65</v>
      </c>
      <c r="L8" s="72">
        <v>8</v>
      </c>
      <c r="M8" s="72"/>
      <c r="N8" s="73"/>
      <c r="O8" s="87" t="s">
        <v>396</v>
      </c>
      <c r="P8" s="90">
        <v>43559.625555555554</v>
      </c>
      <c r="Q8" s="87" t="s">
        <v>401</v>
      </c>
      <c r="R8" s="87"/>
      <c r="S8" s="87"/>
      <c r="T8" s="87" t="s">
        <v>578</v>
      </c>
      <c r="U8" s="92" t="s">
        <v>621</v>
      </c>
      <c r="V8" s="92" t="s">
        <v>621</v>
      </c>
      <c r="W8" s="90">
        <v>43559.625555555554</v>
      </c>
      <c r="X8" s="92" t="s">
        <v>743</v>
      </c>
      <c r="Y8" s="87"/>
      <c r="Z8" s="87"/>
      <c r="AA8" s="96" t="s">
        <v>876</v>
      </c>
      <c r="AB8" s="87"/>
      <c r="AC8" s="87" t="b">
        <v>0</v>
      </c>
      <c r="AD8" s="87">
        <v>39</v>
      </c>
      <c r="AE8" s="96" t="s">
        <v>1012</v>
      </c>
      <c r="AF8" s="87" t="b">
        <v>0</v>
      </c>
      <c r="AG8" s="87" t="s">
        <v>1021</v>
      </c>
      <c r="AH8" s="87"/>
      <c r="AI8" s="96" t="s">
        <v>1012</v>
      </c>
      <c r="AJ8" s="87" t="b">
        <v>0</v>
      </c>
      <c r="AK8" s="87">
        <v>11</v>
      </c>
      <c r="AL8" s="96" t="s">
        <v>1012</v>
      </c>
      <c r="AM8" s="87" t="s">
        <v>1026</v>
      </c>
      <c r="AN8" s="87" t="b">
        <v>0</v>
      </c>
      <c r="AO8" s="96" t="s">
        <v>876</v>
      </c>
      <c r="AP8" s="87" t="s">
        <v>397</v>
      </c>
      <c r="AQ8" s="87">
        <v>0</v>
      </c>
      <c r="AR8" s="87">
        <v>0</v>
      </c>
      <c r="AS8" s="87"/>
      <c r="AT8" s="87"/>
      <c r="AU8" s="87"/>
      <c r="AV8" s="87"/>
      <c r="AW8" s="87"/>
      <c r="AX8" s="87"/>
      <c r="AY8" s="87"/>
      <c r="AZ8" s="87"/>
      <c r="BA8">
        <v>3</v>
      </c>
      <c r="BB8" s="86" t="str">
        <f>REPLACE(INDEX(GroupVertices[Group],MATCH(Edges[[#This Row],[Vertex 1]],GroupVertices[Vertex],0)),1,1,"")</f>
        <v>12</v>
      </c>
      <c r="BC8" s="86" t="str">
        <f>REPLACE(INDEX(GroupVertices[Group],MATCH(Edges[[#This Row],[Vertex 2]],GroupVertices[Vertex],0)),1,1,"")</f>
        <v>12</v>
      </c>
      <c r="BD8" s="48"/>
      <c r="BE8" s="49"/>
      <c r="BF8" s="48"/>
      <c r="BG8" s="49"/>
      <c r="BH8" s="48"/>
      <c r="BI8" s="49"/>
      <c r="BJ8" s="48"/>
      <c r="BK8" s="49"/>
      <c r="BL8" s="48"/>
    </row>
    <row r="9" spans="1:64" ht="15">
      <c r="A9" s="65" t="s">
        <v>233</v>
      </c>
      <c r="B9" s="65" t="s">
        <v>232</v>
      </c>
      <c r="C9" s="66" t="s">
        <v>3249</v>
      </c>
      <c r="D9" s="67">
        <v>3</v>
      </c>
      <c r="E9" s="66" t="s">
        <v>136</v>
      </c>
      <c r="F9" s="69">
        <v>6</v>
      </c>
      <c r="G9" s="66"/>
      <c r="H9" s="70"/>
      <c r="I9" s="71"/>
      <c r="J9" s="71"/>
      <c r="K9" s="34" t="s">
        <v>65</v>
      </c>
      <c r="L9" s="72">
        <v>9</v>
      </c>
      <c r="M9" s="72"/>
      <c r="N9" s="73"/>
      <c r="O9" s="87" t="s">
        <v>397</v>
      </c>
      <c r="P9" s="90">
        <v>43566.84951388889</v>
      </c>
      <c r="Q9" s="87" t="s">
        <v>399</v>
      </c>
      <c r="R9" s="87"/>
      <c r="S9" s="87"/>
      <c r="T9" s="87"/>
      <c r="U9" s="87"/>
      <c r="V9" s="92" t="s">
        <v>643</v>
      </c>
      <c r="W9" s="90">
        <v>43566.84951388889</v>
      </c>
      <c r="X9" s="92" t="s">
        <v>744</v>
      </c>
      <c r="Y9" s="87"/>
      <c r="Z9" s="87"/>
      <c r="AA9" s="96" t="s">
        <v>877</v>
      </c>
      <c r="AB9" s="87"/>
      <c r="AC9" s="87" t="b">
        <v>0</v>
      </c>
      <c r="AD9" s="87">
        <v>0</v>
      </c>
      <c r="AE9" s="96" t="s">
        <v>1012</v>
      </c>
      <c r="AF9" s="87" t="b">
        <v>0</v>
      </c>
      <c r="AG9" s="87" t="s">
        <v>1021</v>
      </c>
      <c r="AH9" s="87"/>
      <c r="AI9" s="96" t="s">
        <v>1012</v>
      </c>
      <c r="AJ9" s="87" t="b">
        <v>0</v>
      </c>
      <c r="AK9" s="87">
        <v>3</v>
      </c>
      <c r="AL9" s="96" t="s">
        <v>874</v>
      </c>
      <c r="AM9" s="87" t="s">
        <v>1027</v>
      </c>
      <c r="AN9" s="87" t="b">
        <v>0</v>
      </c>
      <c r="AO9" s="96" t="s">
        <v>874</v>
      </c>
      <c r="AP9" s="87" t="s">
        <v>196</v>
      </c>
      <c r="AQ9" s="87">
        <v>0</v>
      </c>
      <c r="AR9" s="87">
        <v>0</v>
      </c>
      <c r="AS9" s="87"/>
      <c r="AT9" s="87"/>
      <c r="AU9" s="87"/>
      <c r="AV9" s="87"/>
      <c r="AW9" s="87"/>
      <c r="AX9" s="87"/>
      <c r="AY9" s="87"/>
      <c r="AZ9" s="87"/>
      <c r="BA9">
        <v>3</v>
      </c>
      <c r="BB9" s="86" t="str">
        <f>REPLACE(INDEX(GroupVertices[Group],MATCH(Edges[[#This Row],[Vertex 1]],GroupVertices[Vertex],0)),1,1,"")</f>
        <v>12</v>
      </c>
      <c r="BC9" s="86" t="str">
        <f>REPLACE(INDEX(GroupVertices[Group],MATCH(Edges[[#This Row],[Vertex 2]],GroupVertices[Vertex],0)),1,1,"")</f>
        <v>12</v>
      </c>
      <c r="BD9" s="48"/>
      <c r="BE9" s="49"/>
      <c r="BF9" s="48"/>
      <c r="BG9" s="49"/>
      <c r="BH9" s="48"/>
      <c r="BI9" s="49"/>
      <c r="BJ9" s="48"/>
      <c r="BK9" s="49"/>
      <c r="BL9" s="48"/>
    </row>
    <row r="10" spans="1:64" ht="15">
      <c r="A10" s="65" t="s">
        <v>233</v>
      </c>
      <c r="B10" s="65" t="s">
        <v>232</v>
      </c>
      <c r="C10" s="66" t="s">
        <v>3249</v>
      </c>
      <c r="D10" s="67">
        <v>3</v>
      </c>
      <c r="E10" s="66" t="s">
        <v>136</v>
      </c>
      <c r="F10" s="69">
        <v>6</v>
      </c>
      <c r="G10" s="66"/>
      <c r="H10" s="70"/>
      <c r="I10" s="71"/>
      <c r="J10" s="71"/>
      <c r="K10" s="34" t="s">
        <v>65</v>
      </c>
      <c r="L10" s="72">
        <v>10</v>
      </c>
      <c r="M10" s="72"/>
      <c r="N10" s="73"/>
      <c r="O10" s="87" t="s">
        <v>397</v>
      </c>
      <c r="P10" s="90">
        <v>43566.85099537037</v>
      </c>
      <c r="Q10" s="87" t="s">
        <v>400</v>
      </c>
      <c r="R10" s="87"/>
      <c r="S10" s="87"/>
      <c r="T10" s="87"/>
      <c r="U10" s="87"/>
      <c r="V10" s="92" t="s">
        <v>643</v>
      </c>
      <c r="W10" s="90">
        <v>43566.85099537037</v>
      </c>
      <c r="X10" s="92" t="s">
        <v>745</v>
      </c>
      <c r="Y10" s="87"/>
      <c r="Z10" s="87"/>
      <c r="AA10" s="96" t="s">
        <v>878</v>
      </c>
      <c r="AB10" s="87"/>
      <c r="AC10" s="87" t="b">
        <v>0</v>
      </c>
      <c r="AD10" s="87">
        <v>0</v>
      </c>
      <c r="AE10" s="96" t="s">
        <v>1012</v>
      </c>
      <c r="AF10" s="87" t="b">
        <v>0</v>
      </c>
      <c r="AG10" s="87" t="s">
        <v>1021</v>
      </c>
      <c r="AH10" s="87"/>
      <c r="AI10" s="96" t="s">
        <v>1012</v>
      </c>
      <c r="AJ10" s="87" t="b">
        <v>0</v>
      </c>
      <c r="AK10" s="87">
        <v>8</v>
      </c>
      <c r="AL10" s="96" t="s">
        <v>875</v>
      </c>
      <c r="AM10" s="87" t="s">
        <v>1027</v>
      </c>
      <c r="AN10" s="87" t="b">
        <v>0</v>
      </c>
      <c r="AO10" s="96" t="s">
        <v>875</v>
      </c>
      <c r="AP10" s="87" t="s">
        <v>196</v>
      </c>
      <c r="AQ10" s="87">
        <v>0</v>
      </c>
      <c r="AR10" s="87">
        <v>0</v>
      </c>
      <c r="AS10" s="87"/>
      <c r="AT10" s="87"/>
      <c r="AU10" s="87"/>
      <c r="AV10" s="87"/>
      <c r="AW10" s="87"/>
      <c r="AX10" s="87"/>
      <c r="AY10" s="87"/>
      <c r="AZ10" s="87"/>
      <c r="BA10">
        <v>3</v>
      </c>
      <c r="BB10" s="86" t="str">
        <f>REPLACE(INDEX(GroupVertices[Group],MATCH(Edges[[#This Row],[Vertex 1]],GroupVertices[Vertex],0)),1,1,"")</f>
        <v>12</v>
      </c>
      <c r="BC10" s="86" t="str">
        <f>REPLACE(INDEX(GroupVertices[Group],MATCH(Edges[[#This Row],[Vertex 2]],GroupVertices[Vertex],0)),1,1,"")</f>
        <v>12</v>
      </c>
      <c r="BD10" s="48"/>
      <c r="BE10" s="49"/>
      <c r="BF10" s="48"/>
      <c r="BG10" s="49"/>
      <c r="BH10" s="48"/>
      <c r="BI10" s="49"/>
      <c r="BJ10" s="48"/>
      <c r="BK10" s="49"/>
      <c r="BL10" s="48"/>
    </row>
    <row r="11" spans="1:64" ht="15">
      <c r="A11" s="65" t="s">
        <v>233</v>
      </c>
      <c r="B11" s="65" t="s">
        <v>232</v>
      </c>
      <c r="C11" s="66" t="s">
        <v>3249</v>
      </c>
      <c r="D11" s="67">
        <v>3</v>
      </c>
      <c r="E11" s="66" t="s">
        <v>136</v>
      </c>
      <c r="F11" s="69">
        <v>6</v>
      </c>
      <c r="G11" s="66"/>
      <c r="H11" s="70"/>
      <c r="I11" s="71"/>
      <c r="J11" s="71"/>
      <c r="K11" s="34" t="s">
        <v>65</v>
      </c>
      <c r="L11" s="72">
        <v>11</v>
      </c>
      <c r="M11" s="72"/>
      <c r="N11" s="73"/>
      <c r="O11" s="87" t="s">
        <v>397</v>
      </c>
      <c r="P11" s="90">
        <v>43566.85123842592</v>
      </c>
      <c r="Q11" s="87" t="s">
        <v>401</v>
      </c>
      <c r="R11" s="87"/>
      <c r="S11" s="87"/>
      <c r="T11" s="87"/>
      <c r="U11" s="87"/>
      <c r="V11" s="92" t="s">
        <v>643</v>
      </c>
      <c r="W11" s="90">
        <v>43566.85123842592</v>
      </c>
      <c r="X11" s="92" t="s">
        <v>746</v>
      </c>
      <c r="Y11" s="87"/>
      <c r="Z11" s="87"/>
      <c r="AA11" s="96" t="s">
        <v>879</v>
      </c>
      <c r="AB11" s="87"/>
      <c r="AC11" s="87" t="b">
        <v>0</v>
      </c>
      <c r="AD11" s="87">
        <v>0</v>
      </c>
      <c r="AE11" s="96" t="s">
        <v>1012</v>
      </c>
      <c r="AF11" s="87" t="b">
        <v>0</v>
      </c>
      <c r="AG11" s="87" t="s">
        <v>1021</v>
      </c>
      <c r="AH11" s="87"/>
      <c r="AI11" s="96" t="s">
        <v>1012</v>
      </c>
      <c r="AJ11" s="87" t="b">
        <v>0</v>
      </c>
      <c r="AK11" s="87">
        <v>11</v>
      </c>
      <c r="AL11" s="96" t="s">
        <v>876</v>
      </c>
      <c r="AM11" s="87" t="s">
        <v>1027</v>
      </c>
      <c r="AN11" s="87" t="b">
        <v>0</v>
      </c>
      <c r="AO11" s="96" t="s">
        <v>876</v>
      </c>
      <c r="AP11" s="87" t="s">
        <v>196</v>
      </c>
      <c r="AQ11" s="87">
        <v>0</v>
      </c>
      <c r="AR11" s="87">
        <v>0</v>
      </c>
      <c r="AS11" s="87"/>
      <c r="AT11" s="87"/>
      <c r="AU11" s="87"/>
      <c r="AV11" s="87"/>
      <c r="AW11" s="87"/>
      <c r="AX11" s="87"/>
      <c r="AY11" s="87"/>
      <c r="AZ11" s="87"/>
      <c r="BA11">
        <v>3</v>
      </c>
      <c r="BB11" s="86" t="str">
        <f>REPLACE(INDEX(GroupVertices[Group],MATCH(Edges[[#This Row],[Vertex 1]],GroupVertices[Vertex],0)),1,1,"")</f>
        <v>12</v>
      </c>
      <c r="BC11" s="86" t="str">
        <f>REPLACE(INDEX(GroupVertices[Group],MATCH(Edges[[#This Row],[Vertex 2]],GroupVertices[Vertex],0)),1,1,"")</f>
        <v>12</v>
      </c>
      <c r="BD11" s="48"/>
      <c r="BE11" s="49"/>
      <c r="BF11" s="48"/>
      <c r="BG11" s="49"/>
      <c r="BH11" s="48"/>
      <c r="BI11" s="49"/>
      <c r="BJ11" s="48"/>
      <c r="BK11" s="49"/>
      <c r="BL11" s="48"/>
    </row>
    <row r="12" spans="1:64" ht="15">
      <c r="A12" s="65" t="s">
        <v>233</v>
      </c>
      <c r="B12" s="65" t="s">
        <v>349</v>
      </c>
      <c r="C12" s="66" t="s">
        <v>3249</v>
      </c>
      <c r="D12" s="67">
        <v>3</v>
      </c>
      <c r="E12" s="66" t="s">
        <v>136</v>
      </c>
      <c r="F12" s="69">
        <v>6</v>
      </c>
      <c r="G12" s="66"/>
      <c r="H12" s="70"/>
      <c r="I12" s="71"/>
      <c r="J12" s="71"/>
      <c r="K12" s="34" t="s">
        <v>65</v>
      </c>
      <c r="L12" s="72">
        <v>12</v>
      </c>
      <c r="M12" s="72"/>
      <c r="N12" s="73"/>
      <c r="O12" s="87" t="s">
        <v>396</v>
      </c>
      <c r="P12" s="90">
        <v>43566.84951388889</v>
      </c>
      <c r="Q12" s="87" t="s">
        <v>399</v>
      </c>
      <c r="R12" s="87"/>
      <c r="S12" s="87"/>
      <c r="T12" s="87"/>
      <c r="U12" s="87"/>
      <c r="V12" s="92" t="s">
        <v>643</v>
      </c>
      <c r="W12" s="90">
        <v>43566.84951388889</v>
      </c>
      <c r="X12" s="92" t="s">
        <v>744</v>
      </c>
      <c r="Y12" s="87"/>
      <c r="Z12" s="87"/>
      <c r="AA12" s="96" t="s">
        <v>877</v>
      </c>
      <c r="AB12" s="87"/>
      <c r="AC12" s="87" t="b">
        <v>0</v>
      </c>
      <c r="AD12" s="87">
        <v>0</v>
      </c>
      <c r="AE12" s="96" t="s">
        <v>1012</v>
      </c>
      <c r="AF12" s="87" t="b">
        <v>0</v>
      </c>
      <c r="AG12" s="87" t="s">
        <v>1021</v>
      </c>
      <c r="AH12" s="87"/>
      <c r="AI12" s="96" t="s">
        <v>1012</v>
      </c>
      <c r="AJ12" s="87" t="b">
        <v>0</v>
      </c>
      <c r="AK12" s="87">
        <v>3</v>
      </c>
      <c r="AL12" s="96" t="s">
        <v>874</v>
      </c>
      <c r="AM12" s="87" t="s">
        <v>1027</v>
      </c>
      <c r="AN12" s="87" t="b">
        <v>0</v>
      </c>
      <c r="AO12" s="96" t="s">
        <v>874</v>
      </c>
      <c r="AP12" s="87" t="s">
        <v>196</v>
      </c>
      <c r="AQ12" s="87">
        <v>0</v>
      </c>
      <c r="AR12" s="87">
        <v>0</v>
      </c>
      <c r="AS12" s="87"/>
      <c r="AT12" s="87"/>
      <c r="AU12" s="87"/>
      <c r="AV12" s="87"/>
      <c r="AW12" s="87"/>
      <c r="AX12" s="87"/>
      <c r="AY12" s="87"/>
      <c r="AZ12" s="87"/>
      <c r="BA12">
        <v>3</v>
      </c>
      <c r="BB12" s="86" t="str">
        <f>REPLACE(INDEX(GroupVertices[Group],MATCH(Edges[[#This Row],[Vertex 1]],GroupVertices[Vertex],0)),1,1,"")</f>
        <v>12</v>
      </c>
      <c r="BC12" s="86" t="str">
        <f>REPLACE(INDEX(GroupVertices[Group],MATCH(Edges[[#This Row],[Vertex 2]],GroupVertices[Vertex],0)),1,1,"")</f>
        <v>12</v>
      </c>
      <c r="BD12" s="48"/>
      <c r="BE12" s="49"/>
      <c r="BF12" s="48"/>
      <c r="BG12" s="49"/>
      <c r="BH12" s="48"/>
      <c r="BI12" s="49"/>
      <c r="BJ12" s="48"/>
      <c r="BK12" s="49"/>
      <c r="BL12" s="48"/>
    </row>
    <row r="13" spans="1:64" ht="15">
      <c r="A13" s="65" t="s">
        <v>233</v>
      </c>
      <c r="B13" s="65" t="s">
        <v>349</v>
      </c>
      <c r="C13" s="66" t="s">
        <v>3249</v>
      </c>
      <c r="D13" s="67">
        <v>3</v>
      </c>
      <c r="E13" s="66" t="s">
        <v>136</v>
      </c>
      <c r="F13" s="69">
        <v>6</v>
      </c>
      <c r="G13" s="66"/>
      <c r="H13" s="70"/>
      <c r="I13" s="71"/>
      <c r="J13" s="71"/>
      <c r="K13" s="34" t="s">
        <v>65</v>
      </c>
      <c r="L13" s="72">
        <v>13</v>
      </c>
      <c r="M13" s="72"/>
      <c r="N13" s="73"/>
      <c r="O13" s="87" t="s">
        <v>396</v>
      </c>
      <c r="P13" s="90">
        <v>43566.85099537037</v>
      </c>
      <c r="Q13" s="87" t="s">
        <v>400</v>
      </c>
      <c r="R13" s="87"/>
      <c r="S13" s="87"/>
      <c r="T13" s="87"/>
      <c r="U13" s="87"/>
      <c r="V13" s="92" t="s">
        <v>643</v>
      </c>
      <c r="W13" s="90">
        <v>43566.85099537037</v>
      </c>
      <c r="X13" s="92" t="s">
        <v>745</v>
      </c>
      <c r="Y13" s="87"/>
      <c r="Z13" s="87"/>
      <c r="AA13" s="96" t="s">
        <v>878</v>
      </c>
      <c r="AB13" s="87"/>
      <c r="AC13" s="87" t="b">
        <v>0</v>
      </c>
      <c r="AD13" s="87">
        <v>0</v>
      </c>
      <c r="AE13" s="96" t="s">
        <v>1012</v>
      </c>
      <c r="AF13" s="87" t="b">
        <v>0</v>
      </c>
      <c r="AG13" s="87" t="s">
        <v>1021</v>
      </c>
      <c r="AH13" s="87"/>
      <c r="AI13" s="96" t="s">
        <v>1012</v>
      </c>
      <c r="AJ13" s="87" t="b">
        <v>0</v>
      </c>
      <c r="AK13" s="87">
        <v>8</v>
      </c>
      <c r="AL13" s="96" t="s">
        <v>875</v>
      </c>
      <c r="AM13" s="87" t="s">
        <v>1027</v>
      </c>
      <c r="AN13" s="87" t="b">
        <v>0</v>
      </c>
      <c r="AO13" s="96" t="s">
        <v>875</v>
      </c>
      <c r="AP13" s="87" t="s">
        <v>196</v>
      </c>
      <c r="AQ13" s="87">
        <v>0</v>
      </c>
      <c r="AR13" s="87">
        <v>0</v>
      </c>
      <c r="AS13" s="87"/>
      <c r="AT13" s="87"/>
      <c r="AU13" s="87"/>
      <c r="AV13" s="87"/>
      <c r="AW13" s="87"/>
      <c r="AX13" s="87"/>
      <c r="AY13" s="87"/>
      <c r="AZ13" s="87"/>
      <c r="BA13">
        <v>3</v>
      </c>
      <c r="BB13" s="86" t="str">
        <f>REPLACE(INDEX(GroupVertices[Group],MATCH(Edges[[#This Row],[Vertex 1]],GroupVertices[Vertex],0)),1,1,"")</f>
        <v>12</v>
      </c>
      <c r="BC13" s="86" t="str">
        <f>REPLACE(INDEX(GroupVertices[Group],MATCH(Edges[[#This Row],[Vertex 2]],GroupVertices[Vertex],0)),1,1,"")</f>
        <v>12</v>
      </c>
      <c r="BD13" s="48"/>
      <c r="BE13" s="49"/>
      <c r="BF13" s="48"/>
      <c r="BG13" s="49"/>
      <c r="BH13" s="48"/>
      <c r="BI13" s="49"/>
      <c r="BJ13" s="48"/>
      <c r="BK13" s="49"/>
      <c r="BL13" s="48"/>
    </row>
    <row r="14" spans="1:64" ht="15">
      <c r="A14" s="65" t="s">
        <v>233</v>
      </c>
      <c r="B14" s="65" t="s">
        <v>349</v>
      </c>
      <c r="C14" s="66" t="s">
        <v>3249</v>
      </c>
      <c r="D14" s="67">
        <v>3</v>
      </c>
      <c r="E14" s="66" t="s">
        <v>136</v>
      </c>
      <c r="F14" s="69">
        <v>6</v>
      </c>
      <c r="G14" s="66"/>
      <c r="H14" s="70"/>
      <c r="I14" s="71"/>
      <c r="J14" s="71"/>
      <c r="K14" s="34" t="s">
        <v>65</v>
      </c>
      <c r="L14" s="72">
        <v>14</v>
      </c>
      <c r="M14" s="72"/>
      <c r="N14" s="73"/>
      <c r="O14" s="87" t="s">
        <v>396</v>
      </c>
      <c r="P14" s="90">
        <v>43566.85123842592</v>
      </c>
      <c r="Q14" s="87" t="s">
        <v>401</v>
      </c>
      <c r="R14" s="87"/>
      <c r="S14" s="87"/>
      <c r="T14" s="87"/>
      <c r="U14" s="87"/>
      <c r="V14" s="92" t="s">
        <v>643</v>
      </c>
      <c r="W14" s="90">
        <v>43566.85123842592</v>
      </c>
      <c r="X14" s="92" t="s">
        <v>746</v>
      </c>
      <c r="Y14" s="87"/>
      <c r="Z14" s="87"/>
      <c r="AA14" s="96" t="s">
        <v>879</v>
      </c>
      <c r="AB14" s="87"/>
      <c r="AC14" s="87" t="b">
        <v>0</v>
      </c>
      <c r="AD14" s="87">
        <v>0</v>
      </c>
      <c r="AE14" s="96" t="s">
        <v>1012</v>
      </c>
      <c r="AF14" s="87" t="b">
        <v>0</v>
      </c>
      <c r="AG14" s="87" t="s">
        <v>1021</v>
      </c>
      <c r="AH14" s="87"/>
      <c r="AI14" s="96" t="s">
        <v>1012</v>
      </c>
      <c r="AJ14" s="87" t="b">
        <v>0</v>
      </c>
      <c r="AK14" s="87">
        <v>11</v>
      </c>
      <c r="AL14" s="96" t="s">
        <v>876</v>
      </c>
      <c r="AM14" s="87" t="s">
        <v>1027</v>
      </c>
      <c r="AN14" s="87" t="b">
        <v>0</v>
      </c>
      <c r="AO14" s="96" t="s">
        <v>876</v>
      </c>
      <c r="AP14" s="87" t="s">
        <v>196</v>
      </c>
      <c r="AQ14" s="87">
        <v>0</v>
      </c>
      <c r="AR14" s="87">
        <v>0</v>
      </c>
      <c r="AS14" s="87"/>
      <c r="AT14" s="87"/>
      <c r="AU14" s="87"/>
      <c r="AV14" s="87"/>
      <c r="AW14" s="87"/>
      <c r="AX14" s="87"/>
      <c r="AY14" s="87"/>
      <c r="AZ14" s="87"/>
      <c r="BA14">
        <v>3</v>
      </c>
      <c r="BB14" s="86" t="str">
        <f>REPLACE(INDEX(GroupVertices[Group],MATCH(Edges[[#This Row],[Vertex 1]],GroupVertices[Vertex],0)),1,1,"")</f>
        <v>12</v>
      </c>
      <c r="BC14" s="86" t="str">
        <f>REPLACE(INDEX(GroupVertices[Group],MATCH(Edges[[#This Row],[Vertex 2]],GroupVertices[Vertex],0)),1,1,"")</f>
        <v>12</v>
      </c>
      <c r="BD14" s="48"/>
      <c r="BE14" s="49"/>
      <c r="BF14" s="48"/>
      <c r="BG14" s="49"/>
      <c r="BH14" s="48"/>
      <c r="BI14" s="49"/>
      <c r="BJ14" s="48"/>
      <c r="BK14" s="49"/>
      <c r="BL14" s="48"/>
    </row>
    <row r="15" spans="1:64" ht="15">
      <c r="A15" s="65" t="s">
        <v>233</v>
      </c>
      <c r="B15" s="65" t="s">
        <v>348</v>
      </c>
      <c r="C15" s="66" t="s">
        <v>3249</v>
      </c>
      <c r="D15" s="67">
        <v>3</v>
      </c>
      <c r="E15" s="66" t="s">
        <v>136</v>
      </c>
      <c r="F15" s="69">
        <v>6</v>
      </c>
      <c r="G15" s="66"/>
      <c r="H15" s="70"/>
      <c r="I15" s="71"/>
      <c r="J15" s="71"/>
      <c r="K15" s="34" t="s">
        <v>65</v>
      </c>
      <c r="L15" s="72">
        <v>15</v>
      </c>
      <c r="M15" s="72"/>
      <c r="N15" s="73"/>
      <c r="O15" s="87" t="s">
        <v>396</v>
      </c>
      <c r="P15" s="90">
        <v>43566.84951388889</v>
      </c>
      <c r="Q15" s="87" t="s">
        <v>399</v>
      </c>
      <c r="R15" s="87"/>
      <c r="S15" s="87"/>
      <c r="T15" s="87"/>
      <c r="U15" s="87"/>
      <c r="V15" s="92" t="s">
        <v>643</v>
      </c>
      <c r="W15" s="90">
        <v>43566.84951388889</v>
      </c>
      <c r="X15" s="92" t="s">
        <v>744</v>
      </c>
      <c r="Y15" s="87"/>
      <c r="Z15" s="87"/>
      <c r="AA15" s="96" t="s">
        <v>877</v>
      </c>
      <c r="AB15" s="87"/>
      <c r="AC15" s="87" t="b">
        <v>0</v>
      </c>
      <c r="AD15" s="87">
        <v>0</v>
      </c>
      <c r="AE15" s="96" t="s">
        <v>1012</v>
      </c>
      <c r="AF15" s="87" t="b">
        <v>0</v>
      </c>
      <c r="AG15" s="87" t="s">
        <v>1021</v>
      </c>
      <c r="AH15" s="87"/>
      <c r="AI15" s="96" t="s">
        <v>1012</v>
      </c>
      <c r="AJ15" s="87" t="b">
        <v>0</v>
      </c>
      <c r="AK15" s="87">
        <v>3</v>
      </c>
      <c r="AL15" s="96" t="s">
        <v>874</v>
      </c>
      <c r="AM15" s="87" t="s">
        <v>1027</v>
      </c>
      <c r="AN15" s="87" t="b">
        <v>0</v>
      </c>
      <c r="AO15" s="96" t="s">
        <v>874</v>
      </c>
      <c r="AP15" s="87" t="s">
        <v>196</v>
      </c>
      <c r="AQ15" s="87">
        <v>0</v>
      </c>
      <c r="AR15" s="87">
        <v>0</v>
      </c>
      <c r="AS15" s="87"/>
      <c r="AT15" s="87"/>
      <c r="AU15" s="87"/>
      <c r="AV15" s="87"/>
      <c r="AW15" s="87"/>
      <c r="AX15" s="87"/>
      <c r="AY15" s="87"/>
      <c r="AZ15" s="87"/>
      <c r="BA15">
        <v>3</v>
      </c>
      <c r="BB15" s="86" t="str">
        <f>REPLACE(INDEX(GroupVertices[Group],MATCH(Edges[[#This Row],[Vertex 1]],GroupVertices[Vertex],0)),1,1,"")</f>
        <v>12</v>
      </c>
      <c r="BC15" s="86" t="str">
        <f>REPLACE(INDEX(GroupVertices[Group],MATCH(Edges[[#This Row],[Vertex 2]],GroupVertices[Vertex],0)),1,1,"")</f>
        <v>12</v>
      </c>
      <c r="BD15" s="48">
        <v>0</v>
      </c>
      <c r="BE15" s="49">
        <v>0</v>
      </c>
      <c r="BF15" s="48">
        <v>0</v>
      </c>
      <c r="BG15" s="49">
        <v>0</v>
      </c>
      <c r="BH15" s="48">
        <v>0</v>
      </c>
      <c r="BI15" s="49">
        <v>0</v>
      </c>
      <c r="BJ15" s="48">
        <v>37</v>
      </c>
      <c r="BK15" s="49">
        <v>100</v>
      </c>
      <c r="BL15" s="48">
        <v>37</v>
      </c>
    </row>
    <row r="16" spans="1:64" ht="15">
      <c r="A16" s="65" t="s">
        <v>233</v>
      </c>
      <c r="B16" s="65" t="s">
        <v>348</v>
      </c>
      <c r="C16" s="66" t="s">
        <v>3249</v>
      </c>
      <c r="D16" s="67">
        <v>3</v>
      </c>
      <c r="E16" s="66" t="s">
        <v>136</v>
      </c>
      <c r="F16" s="69">
        <v>6</v>
      </c>
      <c r="G16" s="66"/>
      <c r="H16" s="70"/>
      <c r="I16" s="71"/>
      <c r="J16" s="71"/>
      <c r="K16" s="34" t="s">
        <v>65</v>
      </c>
      <c r="L16" s="72">
        <v>16</v>
      </c>
      <c r="M16" s="72"/>
      <c r="N16" s="73"/>
      <c r="O16" s="87" t="s">
        <v>396</v>
      </c>
      <c r="P16" s="90">
        <v>43566.85099537037</v>
      </c>
      <c r="Q16" s="87" t="s">
        <v>400</v>
      </c>
      <c r="R16" s="87"/>
      <c r="S16" s="87"/>
      <c r="T16" s="87"/>
      <c r="U16" s="87"/>
      <c r="V16" s="92" t="s">
        <v>643</v>
      </c>
      <c r="W16" s="90">
        <v>43566.85099537037</v>
      </c>
      <c r="X16" s="92" t="s">
        <v>745</v>
      </c>
      <c r="Y16" s="87"/>
      <c r="Z16" s="87"/>
      <c r="AA16" s="96" t="s">
        <v>878</v>
      </c>
      <c r="AB16" s="87"/>
      <c r="AC16" s="87" t="b">
        <v>0</v>
      </c>
      <c r="AD16" s="87">
        <v>0</v>
      </c>
      <c r="AE16" s="96" t="s">
        <v>1012</v>
      </c>
      <c r="AF16" s="87" t="b">
        <v>0</v>
      </c>
      <c r="AG16" s="87" t="s">
        <v>1021</v>
      </c>
      <c r="AH16" s="87"/>
      <c r="AI16" s="96" t="s">
        <v>1012</v>
      </c>
      <c r="AJ16" s="87" t="b">
        <v>0</v>
      </c>
      <c r="AK16" s="87">
        <v>8</v>
      </c>
      <c r="AL16" s="96" t="s">
        <v>875</v>
      </c>
      <c r="AM16" s="87" t="s">
        <v>1027</v>
      </c>
      <c r="AN16" s="87" t="b">
        <v>0</v>
      </c>
      <c r="AO16" s="96" t="s">
        <v>875</v>
      </c>
      <c r="AP16" s="87" t="s">
        <v>196</v>
      </c>
      <c r="AQ16" s="87">
        <v>0</v>
      </c>
      <c r="AR16" s="87">
        <v>0</v>
      </c>
      <c r="AS16" s="87"/>
      <c r="AT16" s="87"/>
      <c r="AU16" s="87"/>
      <c r="AV16" s="87"/>
      <c r="AW16" s="87"/>
      <c r="AX16" s="87"/>
      <c r="AY16" s="87"/>
      <c r="AZ16" s="87"/>
      <c r="BA16">
        <v>3</v>
      </c>
      <c r="BB16" s="86" t="str">
        <f>REPLACE(INDEX(GroupVertices[Group],MATCH(Edges[[#This Row],[Vertex 1]],GroupVertices[Vertex],0)),1,1,"")</f>
        <v>12</v>
      </c>
      <c r="BC16" s="86" t="str">
        <f>REPLACE(INDEX(GroupVertices[Group],MATCH(Edges[[#This Row],[Vertex 2]],GroupVertices[Vertex],0)),1,1,"")</f>
        <v>12</v>
      </c>
      <c r="BD16" s="48">
        <v>0</v>
      </c>
      <c r="BE16" s="49">
        <v>0</v>
      </c>
      <c r="BF16" s="48">
        <v>0</v>
      </c>
      <c r="BG16" s="49">
        <v>0</v>
      </c>
      <c r="BH16" s="48">
        <v>0</v>
      </c>
      <c r="BI16" s="49">
        <v>0</v>
      </c>
      <c r="BJ16" s="48">
        <v>30</v>
      </c>
      <c r="BK16" s="49">
        <v>100</v>
      </c>
      <c r="BL16" s="48">
        <v>30</v>
      </c>
    </row>
    <row r="17" spans="1:64" ht="15">
      <c r="A17" s="65" t="s">
        <v>233</v>
      </c>
      <c r="B17" s="65" t="s">
        <v>348</v>
      </c>
      <c r="C17" s="66" t="s">
        <v>3249</v>
      </c>
      <c r="D17" s="67">
        <v>3</v>
      </c>
      <c r="E17" s="66" t="s">
        <v>136</v>
      </c>
      <c r="F17" s="69">
        <v>6</v>
      </c>
      <c r="G17" s="66"/>
      <c r="H17" s="70"/>
      <c r="I17" s="71"/>
      <c r="J17" s="71"/>
      <c r="K17" s="34" t="s">
        <v>65</v>
      </c>
      <c r="L17" s="72">
        <v>17</v>
      </c>
      <c r="M17" s="72"/>
      <c r="N17" s="73"/>
      <c r="O17" s="87" t="s">
        <v>396</v>
      </c>
      <c r="P17" s="90">
        <v>43566.85123842592</v>
      </c>
      <c r="Q17" s="87" t="s">
        <v>401</v>
      </c>
      <c r="R17" s="87"/>
      <c r="S17" s="87"/>
      <c r="T17" s="87"/>
      <c r="U17" s="87"/>
      <c r="V17" s="92" t="s">
        <v>643</v>
      </c>
      <c r="W17" s="90">
        <v>43566.85123842592</v>
      </c>
      <c r="X17" s="92" t="s">
        <v>746</v>
      </c>
      <c r="Y17" s="87"/>
      <c r="Z17" s="87"/>
      <c r="AA17" s="96" t="s">
        <v>879</v>
      </c>
      <c r="AB17" s="87"/>
      <c r="AC17" s="87" t="b">
        <v>0</v>
      </c>
      <c r="AD17" s="87">
        <v>0</v>
      </c>
      <c r="AE17" s="96" t="s">
        <v>1012</v>
      </c>
      <c r="AF17" s="87" t="b">
        <v>0</v>
      </c>
      <c r="AG17" s="87" t="s">
        <v>1021</v>
      </c>
      <c r="AH17" s="87"/>
      <c r="AI17" s="96" t="s">
        <v>1012</v>
      </c>
      <c r="AJ17" s="87" t="b">
        <v>0</v>
      </c>
      <c r="AK17" s="87">
        <v>11</v>
      </c>
      <c r="AL17" s="96" t="s">
        <v>876</v>
      </c>
      <c r="AM17" s="87" t="s">
        <v>1027</v>
      </c>
      <c r="AN17" s="87" t="b">
        <v>0</v>
      </c>
      <c r="AO17" s="96" t="s">
        <v>876</v>
      </c>
      <c r="AP17" s="87" t="s">
        <v>196</v>
      </c>
      <c r="AQ17" s="87">
        <v>0</v>
      </c>
      <c r="AR17" s="87">
        <v>0</v>
      </c>
      <c r="AS17" s="87"/>
      <c r="AT17" s="87"/>
      <c r="AU17" s="87"/>
      <c r="AV17" s="87"/>
      <c r="AW17" s="87"/>
      <c r="AX17" s="87"/>
      <c r="AY17" s="87"/>
      <c r="AZ17" s="87"/>
      <c r="BA17">
        <v>3</v>
      </c>
      <c r="BB17" s="86" t="str">
        <f>REPLACE(INDEX(GroupVertices[Group],MATCH(Edges[[#This Row],[Vertex 1]],GroupVertices[Vertex],0)),1,1,"")</f>
        <v>12</v>
      </c>
      <c r="BC17" s="86" t="str">
        <f>REPLACE(INDEX(GroupVertices[Group],MATCH(Edges[[#This Row],[Vertex 2]],GroupVertices[Vertex],0)),1,1,"")</f>
        <v>12</v>
      </c>
      <c r="BD17" s="48">
        <v>0</v>
      </c>
      <c r="BE17" s="49">
        <v>0</v>
      </c>
      <c r="BF17" s="48">
        <v>0</v>
      </c>
      <c r="BG17" s="49">
        <v>0</v>
      </c>
      <c r="BH17" s="48">
        <v>0</v>
      </c>
      <c r="BI17" s="49">
        <v>0</v>
      </c>
      <c r="BJ17" s="48">
        <v>30</v>
      </c>
      <c r="BK17" s="49">
        <v>100</v>
      </c>
      <c r="BL17" s="48">
        <v>30</v>
      </c>
    </row>
    <row r="18" spans="1:64" ht="15">
      <c r="A18" s="65" t="s">
        <v>234</v>
      </c>
      <c r="B18" s="65" t="s">
        <v>350</v>
      </c>
      <c r="C18" s="66" t="s">
        <v>3250</v>
      </c>
      <c r="D18" s="67">
        <v>3</v>
      </c>
      <c r="E18" s="66" t="s">
        <v>132</v>
      </c>
      <c r="F18" s="69">
        <v>32</v>
      </c>
      <c r="G18" s="66"/>
      <c r="H18" s="70"/>
      <c r="I18" s="71"/>
      <c r="J18" s="71"/>
      <c r="K18" s="34" t="s">
        <v>65</v>
      </c>
      <c r="L18" s="72">
        <v>18</v>
      </c>
      <c r="M18" s="72"/>
      <c r="N18" s="73"/>
      <c r="O18" s="87" t="s">
        <v>396</v>
      </c>
      <c r="P18" s="90">
        <v>43567.225127314814</v>
      </c>
      <c r="Q18" s="87" t="s">
        <v>402</v>
      </c>
      <c r="R18" s="87"/>
      <c r="S18" s="87"/>
      <c r="T18" s="87"/>
      <c r="U18" s="87"/>
      <c r="V18" s="92" t="s">
        <v>644</v>
      </c>
      <c r="W18" s="90">
        <v>43567.225127314814</v>
      </c>
      <c r="X18" s="92" t="s">
        <v>747</v>
      </c>
      <c r="Y18" s="87"/>
      <c r="Z18" s="87"/>
      <c r="AA18" s="96" t="s">
        <v>880</v>
      </c>
      <c r="AB18" s="96" t="s">
        <v>1007</v>
      </c>
      <c r="AC18" s="87" t="b">
        <v>0</v>
      </c>
      <c r="AD18" s="87">
        <v>0</v>
      </c>
      <c r="AE18" s="96" t="s">
        <v>1013</v>
      </c>
      <c r="AF18" s="87" t="b">
        <v>0</v>
      </c>
      <c r="AG18" s="87" t="s">
        <v>1021</v>
      </c>
      <c r="AH18" s="87"/>
      <c r="AI18" s="96" t="s">
        <v>1012</v>
      </c>
      <c r="AJ18" s="87" t="b">
        <v>0</v>
      </c>
      <c r="AK18" s="87">
        <v>0</v>
      </c>
      <c r="AL18" s="96" t="s">
        <v>1012</v>
      </c>
      <c r="AM18" s="87" t="s">
        <v>1027</v>
      </c>
      <c r="AN18" s="87" t="b">
        <v>0</v>
      </c>
      <c r="AO18" s="96" t="s">
        <v>1007</v>
      </c>
      <c r="AP18" s="87" t="s">
        <v>196</v>
      </c>
      <c r="AQ18" s="87">
        <v>0</v>
      </c>
      <c r="AR18" s="87">
        <v>0</v>
      </c>
      <c r="AS18" s="87"/>
      <c r="AT18" s="87"/>
      <c r="AU18" s="87"/>
      <c r="AV18" s="87"/>
      <c r="AW18" s="87"/>
      <c r="AX18" s="87"/>
      <c r="AY18" s="87"/>
      <c r="AZ18" s="87"/>
      <c r="BA18">
        <v>1</v>
      </c>
      <c r="BB18" s="86" t="str">
        <f>REPLACE(INDEX(GroupVertices[Group],MATCH(Edges[[#This Row],[Vertex 1]],GroupVertices[Vertex],0)),1,1,"")</f>
        <v>7</v>
      </c>
      <c r="BC18" s="86" t="str">
        <f>REPLACE(INDEX(GroupVertices[Group],MATCH(Edges[[#This Row],[Vertex 2]],GroupVertices[Vertex],0)),1,1,"")</f>
        <v>7</v>
      </c>
      <c r="BD18" s="48"/>
      <c r="BE18" s="49"/>
      <c r="BF18" s="48"/>
      <c r="BG18" s="49"/>
      <c r="BH18" s="48"/>
      <c r="BI18" s="49"/>
      <c r="BJ18" s="48"/>
      <c r="BK18" s="49"/>
      <c r="BL18" s="48"/>
    </row>
    <row r="19" spans="1:64" ht="15">
      <c r="A19" s="65" t="s">
        <v>234</v>
      </c>
      <c r="B19" s="65" t="s">
        <v>351</v>
      </c>
      <c r="C19" s="66" t="s">
        <v>3250</v>
      </c>
      <c r="D19" s="67">
        <v>3</v>
      </c>
      <c r="E19" s="66" t="s">
        <v>132</v>
      </c>
      <c r="F19" s="69">
        <v>32</v>
      </c>
      <c r="G19" s="66"/>
      <c r="H19" s="70"/>
      <c r="I19" s="71"/>
      <c r="J19" s="71"/>
      <c r="K19" s="34" t="s">
        <v>65</v>
      </c>
      <c r="L19" s="72">
        <v>19</v>
      </c>
      <c r="M19" s="72"/>
      <c r="N19" s="73"/>
      <c r="O19" s="87" t="s">
        <v>396</v>
      </c>
      <c r="P19" s="90">
        <v>43567.225127314814</v>
      </c>
      <c r="Q19" s="87" t="s">
        <v>402</v>
      </c>
      <c r="R19" s="87"/>
      <c r="S19" s="87"/>
      <c r="T19" s="87"/>
      <c r="U19" s="87"/>
      <c r="V19" s="92" t="s">
        <v>644</v>
      </c>
      <c r="W19" s="90">
        <v>43567.225127314814</v>
      </c>
      <c r="X19" s="92" t="s">
        <v>747</v>
      </c>
      <c r="Y19" s="87"/>
      <c r="Z19" s="87"/>
      <c r="AA19" s="96" t="s">
        <v>880</v>
      </c>
      <c r="AB19" s="96" t="s">
        <v>1007</v>
      </c>
      <c r="AC19" s="87" t="b">
        <v>0</v>
      </c>
      <c r="AD19" s="87">
        <v>0</v>
      </c>
      <c r="AE19" s="96" t="s">
        <v>1013</v>
      </c>
      <c r="AF19" s="87" t="b">
        <v>0</v>
      </c>
      <c r="AG19" s="87" t="s">
        <v>1021</v>
      </c>
      <c r="AH19" s="87"/>
      <c r="AI19" s="96" t="s">
        <v>1012</v>
      </c>
      <c r="AJ19" s="87" t="b">
        <v>0</v>
      </c>
      <c r="AK19" s="87">
        <v>0</v>
      </c>
      <c r="AL19" s="96" t="s">
        <v>1012</v>
      </c>
      <c r="AM19" s="87" t="s">
        <v>1027</v>
      </c>
      <c r="AN19" s="87" t="b">
        <v>0</v>
      </c>
      <c r="AO19" s="96" t="s">
        <v>1007</v>
      </c>
      <c r="AP19" s="87" t="s">
        <v>196</v>
      </c>
      <c r="AQ19" s="87">
        <v>0</v>
      </c>
      <c r="AR19" s="87">
        <v>0</v>
      </c>
      <c r="AS19" s="87"/>
      <c r="AT19" s="87"/>
      <c r="AU19" s="87"/>
      <c r="AV19" s="87"/>
      <c r="AW19" s="87"/>
      <c r="AX19" s="87"/>
      <c r="AY19" s="87"/>
      <c r="AZ19" s="87"/>
      <c r="BA19">
        <v>1</v>
      </c>
      <c r="BB19" s="86" t="str">
        <f>REPLACE(INDEX(GroupVertices[Group],MATCH(Edges[[#This Row],[Vertex 1]],GroupVertices[Vertex],0)),1,1,"")</f>
        <v>7</v>
      </c>
      <c r="BC19" s="86" t="str">
        <f>REPLACE(INDEX(GroupVertices[Group],MATCH(Edges[[#This Row],[Vertex 2]],GroupVertices[Vertex],0)),1,1,"")</f>
        <v>7</v>
      </c>
      <c r="BD19" s="48"/>
      <c r="BE19" s="49"/>
      <c r="BF19" s="48"/>
      <c r="BG19" s="49"/>
      <c r="BH19" s="48"/>
      <c r="BI19" s="49"/>
      <c r="BJ19" s="48"/>
      <c r="BK19" s="49"/>
      <c r="BL19" s="48"/>
    </row>
    <row r="20" spans="1:64" ht="15">
      <c r="A20" s="65" t="s">
        <v>234</v>
      </c>
      <c r="B20" s="65" t="s">
        <v>352</v>
      </c>
      <c r="C20" s="66" t="s">
        <v>3250</v>
      </c>
      <c r="D20" s="67">
        <v>3</v>
      </c>
      <c r="E20" s="66" t="s">
        <v>132</v>
      </c>
      <c r="F20" s="69">
        <v>32</v>
      </c>
      <c r="G20" s="66"/>
      <c r="H20" s="70"/>
      <c r="I20" s="71"/>
      <c r="J20" s="71"/>
      <c r="K20" s="34" t="s">
        <v>65</v>
      </c>
      <c r="L20" s="72">
        <v>20</v>
      </c>
      <c r="M20" s="72"/>
      <c r="N20" s="73"/>
      <c r="O20" s="87" t="s">
        <v>396</v>
      </c>
      <c r="P20" s="90">
        <v>43567.225127314814</v>
      </c>
      <c r="Q20" s="87" t="s">
        <v>402</v>
      </c>
      <c r="R20" s="87"/>
      <c r="S20" s="87"/>
      <c r="T20" s="87"/>
      <c r="U20" s="87"/>
      <c r="V20" s="92" t="s">
        <v>644</v>
      </c>
      <c r="W20" s="90">
        <v>43567.225127314814</v>
      </c>
      <c r="X20" s="92" t="s">
        <v>747</v>
      </c>
      <c r="Y20" s="87"/>
      <c r="Z20" s="87"/>
      <c r="AA20" s="96" t="s">
        <v>880</v>
      </c>
      <c r="AB20" s="96" t="s">
        <v>1007</v>
      </c>
      <c r="AC20" s="87" t="b">
        <v>0</v>
      </c>
      <c r="AD20" s="87">
        <v>0</v>
      </c>
      <c r="AE20" s="96" t="s">
        <v>1013</v>
      </c>
      <c r="AF20" s="87" t="b">
        <v>0</v>
      </c>
      <c r="AG20" s="87" t="s">
        <v>1021</v>
      </c>
      <c r="AH20" s="87"/>
      <c r="AI20" s="96" t="s">
        <v>1012</v>
      </c>
      <c r="AJ20" s="87" t="b">
        <v>0</v>
      </c>
      <c r="AK20" s="87">
        <v>0</v>
      </c>
      <c r="AL20" s="96" t="s">
        <v>1012</v>
      </c>
      <c r="AM20" s="87" t="s">
        <v>1027</v>
      </c>
      <c r="AN20" s="87" t="b">
        <v>0</v>
      </c>
      <c r="AO20" s="96" t="s">
        <v>1007</v>
      </c>
      <c r="AP20" s="87" t="s">
        <v>196</v>
      </c>
      <c r="AQ20" s="87">
        <v>0</v>
      </c>
      <c r="AR20" s="87">
        <v>0</v>
      </c>
      <c r="AS20" s="87"/>
      <c r="AT20" s="87"/>
      <c r="AU20" s="87"/>
      <c r="AV20" s="87"/>
      <c r="AW20" s="87"/>
      <c r="AX20" s="87"/>
      <c r="AY20" s="87"/>
      <c r="AZ20" s="87"/>
      <c r="BA20">
        <v>1</v>
      </c>
      <c r="BB20" s="86" t="str">
        <f>REPLACE(INDEX(GroupVertices[Group],MATCH(Edges[[#This Row],[Vertex 1]],GroupVertices[Vertex],0)),1,1,"")</f>
        <v>7</v>
      </c>
      <c r="BC20" s="86" t="str">
        <f>REPLACE(INDEX(GroupVertices[Group],MATCH(Edges[[#This Row],[Vertex 2]],GroupVertices[Vertex],0)),1,1,"")</f>
        <v>7</v>
      </c>
      <c r="BD20" s="48"/>
      <c r="BE20" s="49"/>
      <c r="BF20" s="48"/>
      <c r="BG20" s="49"/>
      <c r="BH20" s="48"/>
      <c r="BI20" s="49"/>
      <c r="BJ20" s="48"/>
      <c r="BK20" s="49"/>
      <c r="BL20" s="48"/>
    </row>
    <row r="21" spans="1:64" ht="15">
      <c r="A21" s="65" t="s">
        <v>234</v>
      </c>
      <c r="B21" s="65" t="s">
        <v>353</v>
      </c>
      <c r="C21" s="66" t="s">
        <v>3250</v>
      </c>
      <c r="D21" s="67">
        <v>3</v>
      </c>
      <c r="E21" s="66" t="s">
        <v>132</v>
      </c>
      <c r="F21" s="69">
        <v>32</v>
      </c>
      <c r="G21" s="66"/>
      <c r="H21" s="70"/>
      <c r="I21" s="71"/>
      <c r="J21" s="71"/>
      <c r="K21" s="34" t="s">
        <v>65</v>
      </c>
      <c r="L21" s="72">
        <v>21</v>
      </c>
      <c r="M21" s="72"/>
      <c r="N21" s="73"/>
      <c r="O21" s="87" t="s">
        <v>396</v>
      </c>
      <c r="P21" s="90">
        <v>43567.225127314814</v>
      </c>
      <c r="Q21" s="87" t="s">
        <v>402</v>
      </c>
      <c r="R21" s="87"/>
      <c r="S21" s="87"/>
      <c r="T21" s="87"/>
      <c r="U21" s="87"/>
      <c r="V21" s="92" t="s">
        <v>644</v>
      </c>
      <c r="W21" s="90">
        <v>43567.225127314814</v>
      </c>
      <c r="X21" s="92" t="s">
        <v>747</v>
      </c>
      <c r="Y21" s="87"/>
      <c r="Z21" s="87"/>
      <c r="AA21" s="96" t="s">
        <v>880</v>
      </c>
      <c r="AB21" s="96" t="s">
        <v>1007</v>
      </c>
      <c r="AC21" s="87" t="b">
        <v>0</v>
      </c>
      <c r="AD21" s="87">
        <v>0</v>
      </c>
      <c r="AE21" s="96" t="s">
        <v>1013</v>
      </c>
      <c r="AF21" s="87" t="b">
        <v>0</v>
      </c>
      <c r="AG21" s="87" t="s">
        <v>1021</v>
      </c>
      <c r="AH21" s="87"/>
      <c r="AI21" s="96" t="s">
        <v>1012</v>
      </c>
      <c r="AJ21" s="87" t="b">
        <v>0</v>
      </c>
      <c r="AK21" s="87">
        <v>0</v>
      </c>
      <c r="AL21" s="96" t="s">
        <v>1012</v>
      </c>
      <c r="AM21" s="87" t="s">
        <v>1027</v>
      </c>
      <c r="AN21" s="87" t="b">
        <v>0</v>
      </c>
      <c r="AO21" s="96" t="s">
        <v>1007</v>
      </c>
      <c r="AP21" s="87" t="s">
        <v>196</v>
      </c>
      <c r="AQ21" s="87">
        <v>0</v>
      </c>
      <c r="AR21" s="87">
        <v>0</v>
      </c>
      <c r="AS21" s="87"/>
      <c r="AT21" s="87"/>
      <c r="AU21" s="87"/>
      <c r="AV21" s="87"/>
      <c r="AW21" s="87"/>
      <c r="AX21" s="87"/>
      <c r="AY21" s="87"/>
      <c r="AZ21" s="87"/>
      <c r="BA21">
        <v>1</v>
      </c>
      <c r="BB21" s="86" t="str">
        <f>REPLACE(INDEX(GroupVertices[Group],MATCH(Edges[[#This Row],[Vertex 1]],GroupVertices[Vertex],0)),1,1,"")</f>
        <v>7</v>
      </c>
      <c r="BC21" s="86" t="str">
        <f>REPLACE(INDEX(GroupVertices[Group],MATCH(Edges[[#This Row],[Vertex 2]],GroupVertices[Vertex],0)),1,1,"")</f>
        <v>7</v>
      </c>
      <c r="BD21" s="48"/>
      <c r="BE21" s="49"/>
      <c r="BF21" s="48"/>
      <c r="BG21" s="49"/>
      <c r="BH21" s="48"/>
      <c r="BI21" s="49"/>
      <c r="BJ21" s="48"/>
      <c r="BK21" s="49"/>
      <c r="BL21" s="48"/>
    </row>
    <row r="22" spans="1:64" ht="15">
      <c r="A22" s="65" t="s">
        <v>234</v>
      </c>
      <c r="B22" s="65" t="s">
        <v>354</v>
      </c>
      <c r="C22" s="66" t="s">
        <v>3250</v>
      </c>
      <c r="D22" s="67">
        <v>3</v>
      </c>
      <c r="E22" s="66" t="s">
        <v>132</v>
      </c>
      <c r="F22" s="69">
        <v>32</v>
      </c>
      <c r="G22" s="66"/>
      <c r="H22" s="70"/>
      <c r="I22" s="71"/>
      <c r="J22" s="71"/>
      <c r="K22" s="34" t="s">
        <v>65</v>
      </c>
      <c r="L22" s="72">
        <v>22</v>
      </c>
      <c r="M22" s="72"/>
      <c r="N22" s="73"/>
      <c r="O22" s="87" t="s">
        <v>398</v>
      </c>
      <c r="P22" s="90">
        <v>43567.225127314814</v>
      </c>
      <c r="Q22" s="87" t="s">
        <v>402</v>
      </c>
      <c r="R22" s="87"/>
      <c r="S22" s="87"/>
      <c r="T22" s="87"/>
      <c r="U22" s="87"/>
      <c r="V22" s="92" t="s">
        <v>644</v>
      </c>
      <c r="W22" s="90">
        <v>43567.225127314814</v>
      </c>
      <c r="X22" s="92" t="s">
        <v>747</v>
      </c>
      <c r="Y22" s="87"/>
      <c r="Z22" s="87"/>
      <c r="AA22" s="96" t="s">
        <v>880</v>
      </c>
      <c r="AB22" s="96" t="s">
        <v>1007</v>
      </c>
      <c r="AC22" s="87" t="b">
        <v>0</v>
      </c>
      <c r="AD22" s="87">
        <v>0</v>
      </c>
      <c r="AE22" s="96" t="s">
        <v>1013</v>
      </c>
      <c r="AF22" s="87" t="b">
        <v>0</v>
      </c>
      <c r="AG22" s="87" t="s">
        <v>1021</v>
      </c>
      <c r="AH22" s="87"/>
      <c r="AI22" s="96" t="s">
        <v>1012</v>
      </c>
      <c r="AJ22" s="87" t="b">
        <v>0</v>
      </c>
      <c r="AK22" s="87">
        <v>0</v>
      </c>
      <c r="AL22" s="96" t="s">
        <v>1012</v>
      </c>
      <c r="AM22" s="87" t="s">
        <v>1027</v>
      </c>
      <c r="AN22" s="87" t="b">
        <v>0</v>
      </c>
      <c r="AO22" s="96" t="s">
        <v>1007</v>
      </c>
      <c r="AP22" s="87" t="s">
        <v>196</v>
      </c>
      <c r="AQ22" s="87">
        <v>0</v>
      </c>
      <c r="AR22" s="87">
        <v>0</v>
      </c>
      <c r="AS22" s="87"/>
      <c r="AT22" s="87"/>
      <c r="AU22" s="87"/>
      <c r="AV22" s="87"/>
      <c r="AW22" s="87"/>
      <c r="AX22" s="87"/>
      <c r="AY22" s="87"/>
      <c r="AZ22" s="87"/>
      <c r="BA22">
        <v>1</v>
      </c>
      <c r="BB22" s="86" t="str">
        <f>REPLACE(INDEX(GroupVertices[Group],MATCH(Edges[[#This Row],[Vertex 1]],GroupVertices[Vertex],0)),1,1,"")</f>
        <v>7</v>
      </c>
      <c r="BC22" s="86" t="str">
        <f>REPLACE(INDEX(GroupVertices[Group],MATCH(Edges[[#This Row],[Vertex 2]],GroupVertices[Vertex],0)),1,1,"")</f>
        <v>7</v>
      </c>
      <c r="BD22" s="48">
        <v>2</v>
      </c>
      <c r="BE22" s="49">
        <v>3.9215686274509802</v>
      </c>
      <c r="BF22" s="48">
        <v>3</v>
      </c>
      <c r="BG22" s="49">
        <v>5.882352941176471</v>
      </c>
      <c r="BH22" s="48">
        <v>0</v>
      </c>
      <c r="BI22" s="49">
        <v>0</v>
      </c>
      <c r="BJ22" s="48">
        <v>46</v>
      </c>
      <c r="BK22" s="49">
        <v>90.19607843137256</v>
      </c>
      <c r="BL22" s="48">
        <v>51</v>
      </c>
    </row>
    <row r="23" spans="1:64" ht="15">
      <c r="A23" s="65" t="s">
        <v>235</v>
      </c>
      <c r="B23" s="65" t="s">
        <v>235</v>
      </c>
      <c r="C23" s="66" t="s">
        <v>3250</v>
      </c>
      <c r="D23" s="67">
        <v>3</v>
      </c>
      <c r="E23" s="66" t="s">
        <v>132</v>
      </c>
      <c r="F23" s="69">
        <v>32</v>
      </c>
      <c r="G23" s="66"/>
      <c r="H23" s="70"/>
      <c r="I23" s="71"/>
      <c r="J23" s="71"/>
      <c r="K23" s="34" t="s">
        <v>65</v>
      </c>
      <c r="L23" s="72">
        <v>23</v>
      </c>
      <c r="M23" s="72"/>
      <c r="N23" s="73"/>
      <c r="O23" s="87" t="s">
        <v>196</v>
      </c>
      <c r="P23" s="90">
        <v>43566.34983796296</v>
      </c>
      <c r="Q23" s="87" t="s">
        <v>403</v>
      </c>
      <c r="R23" s="87"/>
      <c r="S23" s="87"/>
      <c r="T23" s="87"/>
      <c r="U23" s="87"/>
      <c r="V23" s="92" t="s">
        <v>645</v>
      </c>
      <c r="W23" s="90">
        <v>43566.34983796296</v>
      </c>
      <c r="X23" s="92" t="s">
        <v>748</v>
      </c>
      <c r="Y23" s="87"/>
      <c r="Z23" s="87"/>
      <c r="AA23" s="96" t="s">
        <v>881</v>
      </c>
      <c r="AB23" s="87"/>
      <c r="AC23" s="87" t="b">
        <v>0</v>
      </c>
      <c r="AD23" s="87">
        <v>17</v>
      </c>
      <c r="AE23" s="96" t="s">
        <v>1012</v>
      </c>
      <c r="AF23" s="87" t="b">
        <v>0</v>
      </c>
      <c r="AG23" s="87" t="s">
        <v>1021</v>
      </c>
      <c r="AH23" s="87"/>
      <c r="AI23" s="96" t="s">
        <v>1012</v>
      </c>
      <c r="AJ23" s="87" t="b">
        <v>0</v>
      </c>
      <c r="AK23" s="87">
        <v>6</v>
      </c>
      <c r="AL23" s="96" t="s">
        <v>1012</v>
      </c>
      <c r="AM23" s="87" t="s">
        <v>1028</v>
      </c>
      <c r="AN23" s="87" t="b">
        <v>0</v>
      </c>
      <c r="AO23" s="96" t="s">
        <v>881</v>
      </c>
      <c r="AP23" s="87" t="s">
        <v>397</v>
      </c>
      <c r="AQ23" s="87">
        <v>0</v>
      </c>
      <c r="AR23" s="87">
        <v>0</v>
      </c>
      <c r="AS23" s="87"/>
      <c r="AT23" s="87"/>
      <c r="AU23" s="87"/>
      <c r="AV23" s="87"/>
      <c r="AW23" s="87"/>
      <c r="AX23" s="87"/>
      <c r="AY23" s="87"/>
      <c r="AZ23" s="87"/>
      <c r="BA23">
        <v>1</v>
      </c>
      <c r="BB23" s="86" t="str">
        <f>REPLACE(INDEX(GroupVertices[Group],MATCH(Edges[[#This Row],[Vertex 1]],GroupVertices[Vertex],0)),1,1,"")</f>
        <v>35</v>
      </c>
      <c r="BC23" s="86" t="str">
        <f>REPLACE(INDEX(GroupVertices[Group],MATCH(Edges[[#This Row],[Vertex 2]],GroupVertices[Vertex],0)),1,1,"")</f>
        <v>35</v>
      </c>
      <c r="BD23" s="48">
        <v>2</v>
      </c>
      <c r="BE23" s="49">
        <v>4.651162790697675</v>
      </c>
      <c r="BF23" s="48">
        <v>0</v>
      </c>
      <c r="BG23" s="49">
        <v>0</v>
      </c>
      <c r="BH23" s="48">
        <v>0</v>
      </c>
      <c r="BI23" s="49">
        <v>0</v>
      </c>
      <c r="BJ23" s="48">
        <v>41</v>
      </c>
      <c r="BK23" s="49">
        <v>95.34883720930233</v>
      </c>
      <c r="BL23" s="48">
        <v>43</v>
      </c>
    </row>
    <row r="24" spans="1:64" ht="15">
      <c r="A24" s="65" t="s">
        <v>236</v>
      </c>
      <c r="B24" s="65" t="s">
        <v>235</v>
      </c>
      <c r="C24" s="66" t="s">
        <v>3250</v>
      </c>
      <c r="D24" s="67">
        <v>3</v>
      </c>
      <c r="E24" s="66" t="s">
        <v>132</v>
      </c>
      <c r="F24" s="69">
        <v>32</v>
      </c>
      <c r="G24" s="66"/>
      <c r="H24" s="70"/>
      <c r="I24" s="71"/>
      <c r="J24" s="71"/>
      <c r="K24" s="34" t="s">
        <v>65</v>
      </c>
      <c r="L24" s="72">
        <v>24</v>
      </c>
      <c r="M24" s="72"/>
      <c r="N24" s="73"/>
      <c r="O24" s="87" t="s">
        <v>397</v>
      </c>
      <c r="P24" s="90">
        <v>43567.27410879629</v>
      </c>
      <c r="Q24" s="87" t="s">
        <v>403</v>
      </c>
      <c r="R24" s="87"/>
      <c r="S24" s="87"/>
      <c r="T24" s="87"/>
      <c r="U24" s="87"/>
      <c r="V24" s="92" t="s">
        <v>646</v>
      </c>
      <c r="W24" s="90">
        <v>43567.27410879629</v>
      </c>
      <c r="X24" s="92" t="s">
        <v>749</v>
      </c>
      <c r="Y24" s="87"/>
      <c r="Z24" s="87"/>
      <c r="AA24" s="96" t="s">
        <v>882</v>
      </c>
      <c r="AB24" s="87"/>
      <c r="AC24" s="87" t="b">
        <v>0</v>
      </c>
      <c r="AD24" s="87">
        <v>0</v>
      </c>
      <c r="AE24" s="96" t="s">
        <v>1012</v>
      </c>
      <c r="AF24" s="87" t="b">
        <v>0</v>
      </c>
      <c r="AG24" s="87" t="s">
        <v>1021</v>
      </c>
      <c r="AH24" s="87"/>
      <c r="AI24" s="96" t="s">
        <v>1012</v>
      </c>
      <c r="AJ24" s="87" t="b">
        <v>0</v>
      </c>
      <c r="AK24" s="87">
        <v>6</v>
      </c>
      <c r="AL24" s="96" t="s">
        <v>881</v>
      </c>
      <c r="AM24" s="87" t="s">
        <v>1028</v>
      </c>
      <c r="AN24" s="87" t="b">
        <v>0</v>
      </c>
      <c r="AO24" s="96" t="s">
        <v>881</v>
      </c>
      <c r="AP24" s="87" t="s">
        <v>196</v>
      </c>
      <c r="AQ24" s="87">
        <v>0</v>
      </c>
      <c r="AR24" s="87">
        <v>0</v>
      </c>
      <c r="AS24" s="87"/>
      <c r="AT24" s="87"/>
      <c r="AU24" s="87"/>
      <c r="AV24" s="87"/>
      <c r="AW24" s="87"/>
      <c r="AX24" s="87"/>
      <c r="AY24" s="87"/>
      <c r="AZ24" s="87"/>
      <c r="BA24">
        <v>1</v>
      </c>
      <c r="BB24" s="86" t="str">
        <f>REPLACE(INDEX(GroupVertices[Group],MATCH(Edges[[#This Row],[Vertex 1]],GroupVertices[Vertex],0)),1,1,"")</f>
        <v>35</v>
      </c>
      <c r="BC24" s="86" t="str">
        <f>REPLACE(INDEX(GroupVertices[Group],MATCH(Edges[[#This Row],[Vertex 2]],GroupVertices[Vertex],0)),1,1,"")</f>
        <v>35</v>
      </c>
      <c r="BD24" s="48">
        <v>2</v>
      </c>
      <c r="BE24" s="49">
        <v>4.651162790697675</v>
      </c>
      <c r="BF24" s="48">
        <v>0</v>
      </c>
      <c r="BG24" s="49">
        <v>0</v>
      </c>
      <c r="BH24" s="48">
        <v>0</v>
      </c>
      <c r="BI24" s="49">
        <v>0</v>
      </c>
      <c r="BJ24" s="48">
        <v>41</v>
      </c>
      <c r="BK24" s="49">
        <v>95.34883720930233</v>
      </c>
      <c r="BL24" s="48">
        <v>43</v>
      </c>
    </row>
    <row r="25" spans="1:64" ht="15">
      <c r="A25" s="65" t="s">
        <v>237</v>
      </c>
      <c r="B25" s="65" t="s">
        <v>355</v>
      </c>
      <c r="C25" s="66" t="s">
        <v>3250</v>
      </c>
      <c r="D25" s="67">
        <v>3</v>
      </c>
      <c r="E25" s="66" t="s">
        <v>132</v>
      </c>
      <c r="F25" s="69">
        <v>32</v>
      </c>
      <c r="G25" s="66"/>
      <c r="H25" s="70"/>
      <c r="I25" s="71"/>
      <c r="J25" s="71"/>
      <c r="K25" s="34" t="s">
        <v>65</v>
      </c>
      <c r="L25" s="72">
        <v>25</v>
      </c>
      <c r="M25" s="72"/>
      <c r="N25" s="73"/>
      <c r="O25" s="87" t="s">
        <v>396</v>
      </c>
      <c r="P25" s="90">
        <v>43567.39707175926</v>
      </c>
      <c r="Q25" s="87" t="s">
        <v>404</v>
      </c>
      <c r="R25" s="92" t="s">
        <v>484</v>
      </c>
      <c r="S25" s="87" t="s">
        <v>537</v>
      </c>
      <c r="T25" s="87" t="s">
        <v>579</v>
      </c>
      <c r="U25" s="92" t="s">
        <v>622</v>
      </c>
      <c r="V25" s="92" t="s">
        <v>622</v>
      </c>
      <c r="W25" s="90">
        <v>43567.39707175926</v>
      </c>
      <c r="X25" s="92" t="s">
        <v>750</v>
      </c>
      <c r="Y25" s="87"/>
      <c r="Z25" s="87"/>
      <c r="AA25" s="96" t="s">
        <v>883</v>
      </c>
      <c r="AB25" s="87"/>
      <c r="AC25" s="87" t="b">
        <v>0</v>
      </c>
      <c r="AD25" s="87">
        <v>4</v>
      </c>
      <c r="AE25" s="96" t="s">
        <v>1012</v>
      </c>
      <c r="AF25" s="87" t="b">
        <v>0</v>
      </c>
      <c r="AG25" s="87" t="s">
        <v>1021</v>
      </c>
      <c r="AH25" s="87"/>
      <c r="AI25" s="96" t="s">
        <v>1012</v>
      </c>
      <c r="AJ25" s="87" t="b">
        <v>0</v>
      </c>
      <c r="AK25" s="87">
        <v>0</v>
      </c>
      <c r="AL25" s="96" t="s">
        <v>1012</v>
      </c>
      <c r="AM25" s="87" t="s">
        <v>1025</v>
      </c>
      <c r="AN25" s="87" t="b">
        <v>0</v>
      </c>
      <c r="AO25" s="96" t="s">
        <v>883</v>
      </c>
      <c r="AP25" s="87" t="s">
        <v>196</v>
      </c>
      <c r="AQ25" s="87">
        <v>0</v>
      </c>
      <c r="AR25" s="87">
        <v>0</v>
      </c>
      <c r="AS25" s="87"/>
      <c r="AT25" s="87"/>
      <c r="AU25" s="87"/>
      <c r="AV25" s="87"/>
      <c r="AW25" s="87"/>
      <c r="AX25" s="87"/>
      <c r="AY25" s="87"/>
      <c r="AZ25" s="87"/>
      <c r="BA25">
        <v>1</v>
      </c>
      <c r="BB25" s="86" t="str">
        <f>REPLACE(INDEX(GroupVertices[Group],MATCH(Edges[[#This Row],[Vertex 1]],GroupVertices[Vertex],0)),1,1,"")</f>
        <v>34</v>
      </c>
      <c r="BC25" s="86" t="str">
        <f>REPLACE(INDEX(GroupVertices[Group],MATCH(Edges[[#This Row],[Vertex 2]],GroupVertices[Vertex],0)),1,1,"")</f>
        <v>34</v>
      </c>
      <c r="BD25" s="48">
        <v>1</v>
      </c>
      <c r="BE25" s="49">
        <v>3.225806451612903</v>
      </c>
      <c r="BF25" s="48">
        <v>0</v>
      </c>
      <c r="BG25" s="49">
        <v>0</v>
      </c>
      <c r="BH25" s="48">
        <v>0</v>
      </c>
      <c r="BI25" s="49">
        <v>0</v>
      </c>
      <c r="BJ25" s="48">
        <v>30</v>
      </c>
      <c r="BK25" s="49">
        <v>96.7741935483871</v>
      </c>
      <c r="BL25" s="48">
        <v>31</v>
      </c>
    </row>
    <row r="26" spans="1:64" ht="15">
      <c r="A26" s="65" t="s">
        <v>238</v>
      </c>
      <c r="B26" s="65" t="s">
        <v>238</v>
      </c>
      <c r="C26" s="66" t="s">
        <v>3250</v>
      </c>
      <c r="D26" s="67">
        <v>3</v>
      </c>
      <c r="E26" s="66" t="s">
        <v>132</v>
      </c>
      <c r="F26" s="69">
        <v>32</v>
      </c>
      <c r="G26" s="66"/>
      <c r="H26" s="70"/>
      <c r="I26" s="71"/>
      <c r="J26" s="71"/>
      <c r="K26" s="34" t="s">
        <v>65</v>
      </c>
      <c r="L26" s="72">
        <v>26</v>
      </c>
      <c r="M26" s="72"/>
      <c r="N26" s="73"/>
      <c r="O26" s="87" t="s">
        <v>196</v>
      </c>
      <c r="P26" s="90">
        <v>43567.5125</v>
      </c>
      <c r="Q26" s="87" t="s">
        <v>405</v>
      </c>
      <c r="R26" s="92" t="s">
        <v>485</v>
      </c>
      <c r="S26" s="87" t="s">
        <v>538</v>
      </c>
      <c r="T26" s="87" t="s">
        <v>580</v>
      </c>
      <c r="U26" s="92" t="s">
        <v>623</v>
      </c>
      <c r="V26" s="92" t="s">
        <v>623</v>
      </c>
      <c r="W26" s="90">
        <v>43567.5125</v>
      </c>
      <c r="X26" s="92" t="s">
        <v>751</v>
      </c>
      <c r="Y26" s="87"/>
      <c r="Z26" s="87"/>
      <c r="AA26" s="96" t="s">
        <v>884</v>
      </c>
      <c r="AB26" s="87"/>
      <c r="AC26" s="87" t="b">
        <v>0</v>
      </c>
      <c r="AD26" s="87">
        <v>0</v>
      </c>
      <c r="AE26" s="96" t="s">
        <v>1012</v>
      </c>
      <c r="AF26" s="87" t="b">
        <v>0</v>
      </c>
      <c r="AG26" s="87" t="s">
        <v>1021</v>
      </c>
      <c r="AH26" s="87"/>
      <c r="AI26" s="96" t="s">
        <v>1012</v>
      </c>
      <c r="AJ26" s="87" t="b">
        <v>0</v>
      </c>
      <c r="AK26" s="87">
        <v>0</v>
      </c>
      <c r="AL26" s="96" t="s">
        <v>1012</v>
      </c>
      <c r="AM26" s="87" t="s">
        <v>1026</v>
      </c>
      <c r="AN26" s="87" t="b">
        <v>0</v>
      </c>
      <c r="AO26" s="96" t="s">
        <v>884</v>
      </c>
      <c r="AP26" s="87" t="s">
        <v>196</v>
      </c>
      <c r="AQ26" s="87">
        <v>0</v>
      </c>
      <c r="AR26" s="87">
        <v>0</v>
      </c>
      <c r="AS26" s="87"/>
      <c r="AT26" s="87"/>
      <c r="AU26" s="87"/>
      <c r="AV26" s="87"/>
      <c r="AW26" s="87"/>
      <c r="AX26" s="87"/>
      <c r="AY26" s="87"/>
      <c r="AZ26" s="87"/>
      <c r="BA26">
        <v>1</v>
      </c>
      <c r="BB26" s="86" t="str">
        <f>REPLACE(INDEX(GroupVertices[Group],MATCH(Edges[[#This Row],[Vertex 1]],GroupVertices[Vertex],0)),1,1,"")</f>
        <v>1</v>
      </c>
      <c r="BC26" s="86" t="str">
        <f>REPLACE(INDEX(GroupVertices[Group],MATCH(Edges[[#This Row],[Vertex 2]],GroupVertices[Vertex],0)),1,1,"")</f>
        <v>1</v>
      </c>
      <c r="BD26" s="48">
        <v>1</v>
      </c>
      <c r="BE26" s="49">
        <v>3.3333333333333335</v>
      </c>
      <c r="BF26" s="48">
        <v>0</v>
      </c>
      <c r="BG26" s="49">
        <v>0</v>
      </c>
      <c r="BH26" s="48">
        <v>0</v>
      </c>
      <c r="BI26" s="49">
        <v>0</v>
      </c>
      <c r="BJ26" s="48">
        <v>29</v>
      </c>
      <c r="BK26" s="49">
        <v>96.66666666666667</v>
      </c>
      <c r="BL26" s="48">
        <v>30</v>
      </c>
    </row>
    <row r="27" spans="1:64" ht="15">
      <c r="A27" s="65" t="s">
        <v>239</v>
      </c>
      <c r="B27" s="65" t="s">
        <v>239</v>
      </c>
      <c r="C27" s="66" t="s">
        <v>3250</v>
      </c>
      <c r="D27" s="67">
        <v>3</v>
      </c>
      <c r="E27" s="66" t="s">
        <v>132</v>
      </c>
      <c r="F27" s="69">
        <v>32</v>
      </c>
      <c r="G27" s="66"/>
      <c r="H27" s="70"/>
      <c r="I27" s="71"/>
      <c r="J27" s="71"/>
      <c r="K27" s="34" t="s">
        <v>65</v>
      </c>
      <c r="L27" s="72">
        <v>27</v>
      </c>
      <c r="M27" s="72"/>
      <c r="N27" s="73"/>
      <c r="O27" s="87" t="s">
        <v>196</v>
      </c>
      <c r="P27" s="90">
        <v>43567.61430555556</v>
      </c>
      <c r="Q27" s="87" t="s">
        <v>406</v>
      </c>
      <c r="R27" s="92" t="s">
        <v>486</v>
      </c>
      <c r="S27" s="87" t="s">
        <v>539</v>
      </c>
      <c r="T27" s="87"/>
      <c r="U27" s="92" t="s">
        <v>624</v>
      </c>
      <c r="V27" s="92" t="s">
        <v>624</v>
      </c>
      <c r="W27" s="90">
        <v>43567.61430555556</v>
      </c>
      <c r="X27" s="92" t="s">
        <v>752</v>
      </c>
      <c r="Y27" s="87"/>
      <c r="Z27" s="87"/>
      <c r="AA27" s="96" t="s">
        <v>885</v>
      </c>
      <c r="AB27" s="87"/>
      <c r="AC27" s="87" t="b">
        <v>0</v>
      </c>
      <c r="AD27" s="87">
        <v>2</v>
      </c>
      <c r="AE27" s="96" t="s">
        <v>1012</v>
      </c>
      <c r="AF27" s="87" t="b">
        <v>0</v>
      </c>
      <c r="AG27" s="87" t="s">
        <v>1021</v>
      </c>
      <c r="AH27" s="87"/>
      <c r="AI27" s="96" t="s">
        <v>1012</v>
      </c>
      <c r="AJ27" s="87" t="b">
        <v>0</v>
      </c>
      <c r="AK27" s="87">
        <v>0</v>
      </c>
      <c r="AL27" s="96" t="s">
        <v>1012</v>
      </c>
      <c r="AM27" s="87" t="s">
        <v>1027</v>
      </c>
      <c r="AN27" s="87" t="b">
        <v>0</v>
      </c>
      <c r="AO27" s="96" t="s">
        <v>885</v>
      </c>
      <c r="AP27" s="87" t="s">
        <v>196</v>
      </c>
      <c r="AQ27" s="87">
        <v>0</v>
      </c>
      <c r="AR27" s="87">
        <v>0</v>
      </c>
      <c r="AS27" s="87" t="s">
        <v>1048</v>
      </c>
      <c r="AT27" s="87" t="s">
        <v>1049</v>
      </c>
      <c r="AU27" s="87" t="s">
        <v>1050</v>
      </c>
      <c r="AV27" s="87" t="s">
        <v>1051</v>
      </c>
      <c r="AW27" s="87" t="s">
        <v>1052</v>
      </c>
      <c r="AX27" s="87" t="s">
        <v>1053</v>
      </c>
      <c r="AY27" s="87" t="s">
        <v>1054</v>
      </c>
      <c r="AZ27" s="92" t="s">
        <v>1055</v>
      </c>
      <c r="BA27">
        <v>1</v>
      </c>
      <c r="BB27" s="86" t="str">
        <f>REPLACE(INDEX(GroupVertices[Group],MATCH(Edges[[#This Row],[Vertex 1]],GroupVertices[Vertex],0)),1,1,"")</f>
        <v>1</v>
      </c>
      <c r="BC27" s="86" t="str">
        <f>REPLACE(INDEX(GroupVertices[Group],MATCH(Edges[[#This Row],[Vertex 2]],GroupVertices[Vertex],0)),1,1,"")</f>
        <v>1</v>
      </c>
      <c r="BD27" s="48">
        <v>1</v>
      </c>
      <c r="BE27" s="49">
        <v>2.127659574468085</v>
      </c>
      <c r="BF27" s="48">
        <v>4</v>
      </c>
      <c r="BG27" s="49">
        <v>8.51063829787234</v>
      </c>
      <c r="BH27" s="48">
        <v>0</v>
      </c>
      <c r="BI27" s="49">
        <v>0</v>
      </c>
      <c r="BJ27" s="48">
        <v>42</v>
      </c>
      <c r="BK27" s="49">
        <v>89.36170212765957</v>
      </c>
      <c r="BL27" s="48">
        <v>47</v>
      </c>
    </row>
    <row r="28" spans="1:64" ht="15">
      <c r="A28" s="65" t="s">
        <v>240</v>
      </c>
      <c r="B28" s="65" t="s">
        <v>255</v>
      </c>
      <c r="C28" s="66" t="s">
        <v>3250</v>
      </c>
      <c r="D28" s="67">
        <v>3</v>
      </c>
      <c r="E28" s="66" t="s">
        <v>132</v>
      </c>
      <c r="F28" s="69">
        <v>32</v>
      </c>
      <c r="G28" s="66"/>
      <c r="H28" s="70"/>
      <c r="I28" s="71"/>
      <c r="J28" s="71"/>
      <c r="K28" s="34" t="s">
        <v>65</v>
      </c>
      <c r="L28" s="72">
        <v>28</v>
      </c>
      <c r="M28" s="72"/>
      <c r="N28" s="73"/>
      <c r="O28" s="87" t="s">
        <v>397</v>
      </c>
      <c r="P28" s="90">
        <v>43567.61887731482</v>
      </c>
      <c r="Q28" s="87" t="s">
        <v>407</v>
      </c>
      <c r="R28" s="87"/>
      <c r="S28" s="87"/>
      <c r="T28" s="87"/>
      <c r="U28" s="87"/>
      <c r="V28" s="92" t="s">
        <v>647</v>
      </c>
      <c r="W28" s="90">
        <v>43567.61887731482</v>
      </c>
      <c r="X28" s="92" t="s">
        <v>753</v>
      </c>
      <c r="Y28" s="87"/>
      <c r="Z28" s="87"/>
      <c r="AA28" s="96" t="s">
        <v>886</v>
      </c>
      <c r="AB28" s="87"/>
      <c r="AC28" s="87" t="b">
        <v>0</v>
      </c>
      <c r="AD28" s="87">
        <v>0</v>
      </c>
      <c r="AE28" s="96" t="s">
        <v>1012</v>
      </c>
      <c r="AF28" s="87" t="b">
        <v>0</v>
      </c>
      <c r="AG28" s="87" t="s">
        <v>1021</v>
      </c>
      <c r="AH28" s="87"/>
      <c r="AI28" s="96" t="s">
        <v>1012</v>
      </c>
      <c r="AJ28" s="87" t="b">
        <v>0</v>
      </c>
      <c r="AK28" s="87">
        <v>3</v>
      </c>
      <c r="AL28" s="96" t="s">
        <v>904</v>
      </c>
      <c r="AM28" s="87" t="s">
        <v>1025</v>
      </c>
      <c r="AN28" s="87" t="b">
        <v>0</v>
      </c>
      <c r="AO28" s="96" t="s">
        <v>904</v>
      </c>
      <c r="AP28" s="87" t="s">
        <v>196</v>
      </c>
      <c r="AQ28" s="87">
        <v>0</v>
      </c>
      <c r="AR28" s="87">
        <v>0</v>
      </c>
      <c r="AS28" s="87"/>
      <c r="AT28" s="87"/>
      <c r="AU28" s="87"/>
      <c r="AV28" s="87"/>
      <c r="AW28" s="87"/>
      <c r="AX28" s="87"/>
      <c r="AY28" s="87"/>
      <c r="AZ28" s="87"/>
      <c r="BA28">
        <v>1</v>
      </c>
      <c r="BB28" s="86" t="str">
        <f>REPLACE(INDEX(GroupVertices[Group],MATCH(Edges[[#This Row],[Vertex 1]],GroupVertices[Vertex],0)),1,1,"")</f>
        <v>4</v>
      </c>
      <c r="BC28" s="86" t="str">
        <f>REPLACE(INDEX(GroupVertices[Group],MATCH(Edges[[#This Row],[Vertex 2]],GroupVertices[Vertex],0)),1,1,"")</f>
        <v>4</v>
      </c>
      <c r="BD28" s="48">
        <v>2</v>
      </c>
      <c r="BE28" s="49">
        <v>5.128205128205129</v>
      </c>
      <c r="BF28" s="48">
        <v>1</v>
      </c>
      <c r="BG28" s="49">
        <v>2.5641025641025643</v>
      </c>
      <c r="BH28" s="48">
        <v>0</v>
      </c>
      <c r="BI28" s="49">
        <v>0</v>
      </c>
      <c r="BJ28" s="48">
        <v>36</v>
      </c>
      <c r="BK28" s="49">
        <v>92.3076923076923</v>
      </c>
      <c r="BL28" s="48">
        <v>39</v>
      </c>
    </row>
    <row r="29" spans="1:64" ht="15">
      <c r="A29" s="65" t="s">
        <v>241</v>
      </c>
      <c r="B29" s="65" t="s">
        <v>255</v>
      </c>
      <c r="C29" s="66" t="s">
        <v>3250</v>
      </c>
      <c r="D29" s="67">
        <v>3</v>
      </c>
      <c r="E29" s="66" t="s">
        <v>132</v>
      </c>
      <c r="F29" s="69">
        <v>32</v>
      </c>
      <c r="G29" s="66"/>
      <c r="H29" s="70"/>
      <c r="I29" s="71"/>
      <c r="J29" s="71"/>
      <c r="K29" s="34" t="s">
        <v>65</v>
      </c>
      <c r="L29" s="72">
        <v>29</v>
      </c>
      <c r="M29" s="72"/>
      <c r="N29" s="73"/>
      <c r="O29" s="87" t="s">
        <v>397</v>
      </c>
      <c r="P29" s="90">
        <v>43567.635879629626</v>
      </c>
      <c r="Q29" s="87" t="s">
        <v>407</v>
      </c>
      <c r="R29" s="87"/>
      <c r="S29" s="87"/>
      <c r="T29" s="87"/>
      <c r="U29" s="87"/>
      <c r="V29" s="92" t="s">
        <v>648</v>
      </c>
      <c r="W29" s="90">
        <v>43567.635879629626</v>
      </c>
      <c r="X29" s="92" t="s">
        <v>754</v>
      </c>
      <c r="Y29" s="87"/>
      <c r="Z29" s="87"/>
      <c r="AA29" s="96" t="s">
        <v>887</v>
      </c>
      <c r="AB29" s="87"/>
      <c r="AC29" s="87" t="b">
        <v>0</v>
      </c>
      <c r="AD29" s="87">
        <v>0</v>
      </c>
      <c r="AE29" s="96" t="s">
        <v>1012</v>
      </c>
      <c r="AF29" s="87" t="b">
        <v>0</v>
      </c>
      <c r="AG29" s="87" t="s">
        <v>1021</v>
      </c>
      <c r="AH29" s="87"/>
      <c r="AI29" s="96" t="s">
        <v>1012</v>
      </c>
      <c r="AJ29" s="87" t="b">
        <v>0</v>
      </c>
      <c r="AK29" s="87">
        <v>3</v>
      </c>
      <c r="AL29" s="96" t="s">
        <v>904</v>
      </c>
      <c r="AM29" s="87" t="s">
        <v>1027</v>
      </c>
      <c r="AN29" s="87" t="b">
        <v>0</v>
      </c>
      <c r="AO29" s="96" t="s">
        <v>904</v>
      </c>
      <c r="AP29" s="87" t="s">
        <v>196</v>
      </c>
      <c r="AQ29" s="87">
        <v>0</v>
      </c>
      <c r="AR29" s="87">
        <v>0</v>
      </c>
      <c r="AS29" s="87"/>
      <c r="AT29" s="87"/>
      <c r="AU29" s="87"/>
      <c r="AV29" s="87"/>
      <c r="AW29" s="87"/>
      <c r="AX29" s="87"/>
      <c r="AY29" s="87"/>
      <c r="AZ29" s="87"/>
      <c r="BA29">
        <v>1</v>
      </c>
      <c r="BB29" s="86" t="str">
        <f>REPLACE(INDEX(GroupVertices[Group],MATCH(Edges[[#This Row],[Vertex 1]],GroupVertices[Vertex],0)),1,1,"")</f>
        <v>4</v>
      </c>
      <c r="BC29" s="86" t="str">
        <f>REPLACE(INDEX(GroupVertices[Group],MATCH(Edges[[#This Row],[Vertex 2]],GroupVertices[Vertex],0)),1,1,"")</f>
        <v>4</v>
      </c>
      <c r="BD29" s="48">
        <v>2</v>
      </c>
      <c r="BE29" s="49">
        <v>5.128205128205129</v>
      </c>
      <c r="BF29" s="48">
        <v>1</v>
      </c>
      <c r="BG29" s="49">
        <v>2.5641025641025643</v>
      </c>
      <c r="BH29" s="48">
        <v>0</v>
      </c>
      <c r="BI29" s="49">
        <v>0</v>
      </c>
      <c r="BJ29" s="48">
        <v>36</v>
      </c>
      <c r="BK29" s="49">
        <v>92.3076923076923</v>
      </c>
      <c r="BL29" s="48">
        <v>39</v>
      </c>
    </row>
    <row r="30" spans="1:64" ht="15">
      <c r="A30" s="65" t="s">
        <v>242</v>
      </c>
      <c r="B30" s="65" t="s">
        <v>356</v>
      </c>
      <c r="C30" s="66" t="s">
        <v>3250</v>
      </c>
      <c r="D30" s="67">
        <v>3</v>
      </c>
      <c r="E30" s="66" t="s">
        <v>132</v>
      </c>
      <c r="F30" s="69">
        <v>32</v>
      </c>
      <c r="G30" s="66"/>
      <c r="H30" s="70"/>
      <c r="I30" s="71"/>
      <c r="J30" s="71"/>
      <c r="K30" s="34" t="s">
        <v>65</v>
      </c>
      <c r="L30" s="72">
        <v>30</v>
      </c>
      <c r="M30" s="72"/>
      <c r="N30" s="73"/>
      <c r="O30" s="87" t="s">
        <v>398</v>
      </c>
      <c r="P30" s="90">
        <v>43556.622141203705</v>
      </c>
      <c r="Q30" s="87" t="s">
        <v>408</v>
      </c>
      <c r="R30" s="87" t="s">
        <v>487</v>
      </c>
      <c r="S30" s="87" t="s">
        <v>540</v>
      </c>
      <c r="T30" s="87"/>
      <c r="U30" s="92" t="s">
        <v>625</v>
      </c>
      <c r="V30" s="92" t="s">
        <v>625</v>
      </c>
      <c r="W30" s="90">
        <v>43556.622141203705</v>
      </c>
      <c r="X30" s="92" t="s">
        <v>755</v>
      </c>
      <c r="Y30" s="87"/>
      <c r="Z30" s="87"/>
      <c r="AA30" s="96" t="s">
        <v>888</v>
      </c>
      <c r="AB30" s="87"/>
      <c r="AC30" s="87" t="b">
        <v>0</v>
      </c>
      <c r="AD30" s="87">
        <v>2</v>
      </c>
      <c r="AE30" s="96" t="s">
        <v>1014</v>
      </c>
      <c r="AF30" s="87" t="b">
        <v>0</v>
      </c>
      <c r="AG30" s="87" t="s">
        <v>1021</v>
      </c>
      <c r="AH30" s="87"/>
      <c r="AI30" s="96" t="s">
        <v>1012</v>
      </c>
      <c r="AJ30" s="87" t="b">
        <v>0</v>
      </c>
      <c r="AK30" s="87">
        <v>2</v>
      </c>
      <c r="AL30" s="96" t="s">
        <v>1012</v>
      </c>
      <c r="AM30" s="87" t="s">
        <v>1025</v>
      </c>
      <c r="AN30" s="87" t="b">
        <v>0</v>
      </c>
      <c r="AO30" s="96" t="s">
        <v>888</v>
      </c>
      <c r="AP30" s="87" t="s">
        <v>397</v>
      </c>
      <c r="AQ30" s="87">
        <v>0</v>
      </c>
      <c r="AR30" s="87">
        <v>0</v>
      </c>
      <c r="AS30" s="87"/>
      <c r="AT30" s="87"/>
      <c r="AU30" s="87"/>
      <c r="AV30" s="87"/>
      <c r="AW30" s="87"/>
      <c r="AX30" s="87"/>
      <c r="AY30" s="87"/>
      <c r="AZ30" s="87"/>
      <c r="BA30">
        <v>1</v>
      </c>
      <c r="BB30" s="86" t="str">
        <f>REPLACE(INDEX(GroupVertices[Group],MATCH(Edges[[#This Row],[Vertex 1]],GroupVertices[Vertex],0)),1,1,"")</f>
        <v>16</v>
      </c>
      <c r="BC30" s="86" t="str">
        <f>REPLACE(INDEX(GroupVertices[Group],MATCH(Edges[[#This Row],[Vertex 2]],GroupVertices[Vertex],0)),1,1,"")</f>
        <v>16</v>
      </c>
      <c r="BD30" s="48">
        <v>2</v>
      </c>
      <c r="BE30" s="49">
        <v>5.405405405405405</v>
      </c>
      <c r="BF30" s="48">
        <v>1</v>
      </c>
      <c r="BG30" s="49">
        <v>2.7027027027027026</v>
      </c>
      <c r="BH30" s="48">
        <v>0</v>
      </c>
      <c r="BI30" s="49">
        <v>0</v>
      </c>
      <c r="BJ30" s="48">
        <v>34</v>
      </c>
      <c r="BK30" s="49">
        <v>91.89189189189189</v>
      </c>
      <c r="BL30" s="48">
        <v>37</v>
      </c>
    </row>
    <row r="31" spans="1:64" ht="15">
      <c r="A31" s="65" t="s">
        <v>243</v>
      </c>
      <c r="B31" s="65" t="s">
        <v>242</v>
      </c>
      <c r="C31" s="66" t="s">
        <v>3250</v>
      </c>
      <c r="D31" s="67">
        <v>3</v>
      </c>
      <c r="E31" s="66" t="s">
        <v>132</v>
      </c>
      <c r="F31" s="69">
        <v>32</v>
      </c>
      <c r="G31" s="66"/>
      <c r="H31" s="70"/>
      <c r="I31" s="71"/>
      <c r="J31" s="71"/>
      <c r="K31" s="34" t="s">
        <v>65</v>
      </c>
      <c r="L31" s="72">
        <v>31</v>
      </c>
      <c r="M31" s="72"/>
      <c r="N31" s="73"/>
      <c r="O31" s="87" t="s">
        <v>397</v>
      </c>
      <c r="P31" s="90">
        <v>43567.638819444444</v>
      </c>
      <c r="Q31" s="87" t="s">
        <v>408</v>
      </c>
      <c r="R31" s="87"/>
      <c r="S31" s="87"/>
      <c r="T31" s="87"/>
      <c r="U31" s="87"/>
      <c r="V31" s="92" t="s">
        <v>649</v>
      </c>
      <c r="W31" s="90">
        <v>43567.638819444444</v>
      </c>
      <c r="X31" s="92" t="s">
        <v>756</v>
      </c>
      <c r="Y31" s="87"/>
      <c r="Z31" s="87"/>
      <c r="AA31" s="96" t="s">
        <v>889</v>
      </c>
      <c r="AB31" s="87"/>
      <c r="AC31" s="87" t="b">
        <v>0</v>
      </c>
      <c r="AD31" s="87">
        <v>0</v>
      </c>
      <c r="AE31" s="96" t="s">
        <v>1012</v>
      </c>
      <c r="AF31" s="87" t="b">
        <v>0</v>
      </c>
      <c r="AG31" s="87" t="s">
        <v>1021</v>
      </c>
      <c r="AH31" s="87"/>
      <c r="AI31" s="96" t="s">
        <v>1012</v>
      </c>
      <c r="AJ31" s="87" t="b">
        <v>0</v>
      </c>
      <c r="AK31" s="87">
        <v>2</v>
      </c>
      <c r="AL31" s="96" t="s">
        <v>888</v>
      </c>
      <c r="AM31" s="87" t="s">
        <v>1027</v>
      </c>
      <c r="AN31" s="87" t="b">
        <v>0</v>
      </c>
      <c r="AO31" s="96" t="s">
        <v>888</v>
      </c>
      <c r="AP31" s="87" t="s">
        <v>196</v>
      </c>
      <c r="AQ31" s="87">
        <v>0</v>
      </c>
      <c r="AR31" s="87">
        <v>0</v>
      </c>
      <c r="AS31" s="87"/>
      <c r="AT31" s="87"/>
      <c r="AU31" s="87"/>
      <c r="AV31" s="87"/>
      <c r="AW31" s="87"/>
      <c r="AX31" s="87"/>
      <c r="AY31" s="87"/>
      <c r="AZ31" s="87"/>
      <c r="BA31">
        <v>1</v>
      </c>
      <c r="BB31" s="86" t="str">
        <f>REPLACE(INDEX(GroupVertices[Group],MATCH(Edges[[#This Row],[Vertex 1]],GroupVertices[Vertex],0)),1,1,"")</f>
        <v>16</v>
      </c>
      <c r="BC31" s="86" t="str">
        <f>REPLACE(INDEX(GroupVertices[Group],MATCH(Edges[[#This Row],[Vertex 2]],GroupVertices[Vertex],0)),1,1,"")</f>
        <v>16</v>
      </c>
      <c r="BD31" s="48"/>
      <c r="BE31" s="49"/>
      <c r="BF31" s="48"/>
      <c r="BG31" s="49"/>
      <c r="BH31" s="48"/>
      <c r="BI31" s="49"/>
      <c r="BJ31" s="48"/>
      <c r="BK31" s="49"/>
      <c r="BL31" s="48"/>
    </row>
    <row r="32" spans="1:64" ht="15">
      <c r="A32" s="65" t="s">
        <v>243</v>
      </c>
      <c r="B32" s="65" t="s">
        <v>356</v>
      </c>
      <c r="C32" s="66" t="s">
        <v>3250</v>
      </c>
      <c r="D32" s="67">
        <v>3</v>
      </c>
      <c r="E32" s="66" t="s">
        <v>132</v>
      </c>
      <c r="F32" s="69">
        <v>32</v>
      </c>
      <c r="G32" s="66"/>
      <c r="H32" s="70"/>
      <c r="I32" s="71"/>
      <c r="J32" s="71"/>
      <c r="K32" s="34" t="s">
        <v>65</v>
      </c>
      <c r="L32" s="72">
        <v>32</v>
      </c>
      <c r="M32" s="72"/>
      <c r="N32" s="73"/>
      <c r="O32" s="87" t="s">
        <v>398</v>
      </c>
      <c r="P32" s="90">
        <v>43567.638819444444</v>
      </c>
      <c r="Q32" s="87" t="s">
        <v>408</v>
      </c>
      <c r="R32" s="87"/>
      <c r="S32" s="87"/>
      <c r="T32" s="87"/>
      <c r="U32" s="87"/>
      <c r="V32" s="92" t="s">
        <v>649</v>
      </c>
      <c r="W32" s="90">
        <v>43567.638819444444</v>
      </c>
      <c r="X32" s="92" t="s">
        <v>756</v>
      </c>
      <c r="Y32" s="87"/>
      <c r="Z32" s="87"/>
      <c r="AA32" s="96" t="s">
        <v>889</v>
      </c>
      <c r="AB32" s="87"/>
      <c r="AC32" s="87" t="b">
        <v>0</v>
      </c>
      <c r="AD32" s="87">
        <v>0</v>
      </c>
      <c r="AE32" s="96" t="s">
        <v>1012</v>
      </c>
      <c r="AF32" s="87" t="b">
        <v>0</v>
      </c>
      <c r="AG32" s="87" t="s">
        <v>1021</v>
      </c>
      <c r="AH32" s="87"/>
      <c r="AI32" s="96" t="s">
        <v>1012</v>
      </c>
      <c r="AJ32" s="87" t="b">
        <v>0</v>
      </c>
      <c r="AK32" s="87">
        <v>2</v>
      </c>
      <c r="AL32" s="96" t="s">
        <v>888</v>
      </c>
      <c r="AM32" s="87" t="s">
        <v>1027</v>
      </c>
      <c r="AN32" s="87" t="b">
        <v>0</v>
      </c>
      <c r="AO32" s="96" t="s">
        <v>888</v>
      </c>
      <c r="AP32" s="87" t="s">
        <v>196</v>
      </c>
      <c r="AQ32" s="87">
        <v>0</v>
      </c>
      <c r="AR32" s="87">
        <v>0</v>
      </c>
      <c r="AS32" s="87"/>
      <c r="AT32" s="87"/>
      <c r="AU32" s="87"/>
      <c r="AV32" s="87"/>
      <c r="AW32" s="87"/>
      <c r="AX32" s="87"/>
      <c r="AY32" s="87"/>
      <c r="AZ32" s="87"/>
      <c r="BA32">
        <v>1</v>
      </c>
      <c r="BB32" s="86" t="str">
        <f>REPLACE(INDEX(GroupVertices[Group],MATCH(Edges[[#This Row],[Vertex 1]],GroupVertices[Vertex],0)),1,1,"")</f>
        <v>16</v>
      </c>
      <c r="BC32" s="86" t="str">
        <f>REPLACE(INDEX(GroupVertices[Group],MATCH(Edges[[#This Row],[Vertex 2]],GroupVertices[Vertex],0)),1,1,"")</f>
        <v>16</v>
      </c>
      <c r="BD32" s="48">
        <v>2</v>
      </c>
      <c r="BE32" s="49">
        <v>5.405405405405405</v>
      </c>
      <c r="BF32" s="48">
        <v>1</v>
      </c>
      <c r="BG32" s="49">
        <v>2.7027027027027026</v>
      </c>
      <c r="BH32" s="48">
        <v>0</v>
      </c>
      <c r="BI32" s="49">
        <v>0</v>
      </c>
      <c r="BJ32" s="48">
        <v>34</v>
      </c>
      <c r="BK32" s="49">
        <v>91.89189189189189</v>
      </c>
      <c r="BL32" s="48">
        <v>37</v>
      </c>
    </row>
    <row r="33" spans="1:64" ht="15">
      <c r="A33" s="65" t="s">
        <v>244</v>
      </c>
      <c r="B33" s="65" t="s">
        <v>244</v>
      </c>
      <c r="C33" s="66" t="s">
        <v>3250</v>
      </c>
      <c r="D33" s="67">
        <v>3</v>
      </c>
      <c r="E33" s="66" t="s">
        <v>132</v>
      </c>
      <c r="F33" s="69">
        <v>32</v>
      </c>
      <c r="G33" s="66"/>
      <c r="H33" s="70"/>
      <c r="I33" s="71"/>
      <c r="J33" s="71"/>
      <c r="K33" s="34" t="s">
        <v>65</v>
      </c>
      <c r="L33" s="72">
        <v>33</v>
      </c>
      <c r="M33" s="72"/>
      <c r="N33" s="73"/>
      <c r="O33" s="87" t="s">
        <v>196</v>
      </c>
      <c r="P33" s="90">
        <v>43567.687893518516</v>
      </c>
      <c r="Q33" s="87" t="s">
        <v>409</v>
      </c>
      <c r="R33" s="92" t="s">
        <v>488</v>
      </c>
      <c r="S33" s="87" t="s">
        <v>541</v>
      </c>
      <c r="T33" s="87" t="s">
        <v>581</v>
      </c>
      <c r="U33" s="87"/>
      <c r="V33" s="92" t="s">
        <v>650</v>
      </c>
      <c r="W33" s="90">
        <v>43567.687893518516</v>
      </c>
      <c r="X33" s="92" t="s">
        <v>757</v>
      </c>
      <c r="Y33" s="87"/>
      <c r="Z33" s="87"/>
      <c r="AA33" s="96" t="s">
        <v>890</v>
      </c>
      <c r="AB33" s="87"/>
      <c r="AC33" s="87" t="b">
        <v>0</v>
      </c>
      <c r="AD33" s="87">
        <v>1</v>
      </c>
      <c r="AE33" s="96" t="s">
        <v>1012</v>
      </c>
      <c r="AF33" s="87" t="b">
        <v>0</v>
      </c>
      <c r="AG33" s="87" t="s">
        <v>1021</v>
      </c>
      <c r="AH33" s="87"/>
      <c r="AI33" s="96" t="s">
        <v>1012</v>
      </c>
      <c r="AJ33" s="87" t="b">
        <v>0</v>
      </c>
      <c r="AK33" s="87">
        <v>1</v>
      </c>
      <c r="AL33" s="96" t="s">
        <v>1012</v>
      </c>
      <c r="AM33" s="87" t="s">
        <v>1029</v>
      </c>
      <c r="AN33" s="87" t="b">
        <v>0</v>
      </c>
      <c r="AO33" s="96" t="s">
        <v>890</v>
      </c>
      <c r="AP33" s="87" t="s">
        <v>196</v>
      </c>
      <c r="AQ33" s="87">
        <v>0</v>
      </c>
      <c r="AR33" s="87">
        <v>0</v>
      </c>
      <c r="AS33" s="87"/>
      <c r="AT33" s="87"/>
      <c r="AU33" s="87"/>
      <c r="AV33" s="87"/>
      <c r="AW33" s="87"/>
      <c r="AX33" s="87"/>
      <c r="AY33" s="87"/>
      <c r="AZ33" s="87"/>
      <c r="BA33">
        <v>1</v>
      </c>
      <c r="BB33" s="86" t="str">
        <f>REPLACE(INDEX(GroupVertices[Group],MATCH(Edges[[#This Row],[Vertex 1]],GroupVertices[Vertex],0)),1,1,"")</f>
        <v>33</v>
      </c>
      <c r="BC33" s="86" t="str">
        <f>REPLACE(INDEX(GroupVertices[Group],MATCH(Edges[[#This Row],[Vertex 2]],GroupVertices[Vertex],0)),1,1,"")</f>
        <v>33</v>
      </c>
      <c r="BD33" s="48">
        <v>1</v>
      </c>
      <c r="BE33" s="49">
        <v>3.125</v>
      </c>
      <c r="BF33" s="48">
        <v>0</v>
      </c>
      <c r="BG33" s="49">
        <v>0</v>
      </c>
      <c r="BH33" s="48">
        <v>0</v>
      </c>
      <c r="BI33" s="49">
        <v>0</v>
      </c>
      <c r="BJ33" s="48">
        <v>31</v>
      </c>
      <c r="BK33" s="49">
        <v>96.875</v>
      </c>
      <c r="BL33" s="48">
        <v>32</v>
      </c>
    </row>
    <row r="34" spans="1:64" ht="15">
      <c r="A34" s="65" t="s">
        <v>245</v>
      </c>
      <c r="B34" s="65" t="s">
        <v>244</v>
      </c>
      <c r="C34" s="66" t="s">
        <v>3250</v>
      </c>
      <c r="D34" s="67">
        <v>3</v>
      </c>
      <c r="E34" s="66" t="s">
        <v>132</v>
      </c>
      <c r="F34" s="69">
        <v>32</v>
      </c>
      <c r="G34" s="66"/>
      <c r="H34" s="70"/>
      <c r="I34" s="71"/>
      <c r="J34" s="71"/>
      <c r="K34" s="34" t="s">
        <v>65</v>
      </c>
      <c r="L34" s="72">
        <v>34</v>
      </c>
      <c r="M34" s="72"/>
      <c r="N34" s="73"/>
      <c r="O34" s="87" t="s">
        <v>397</v>
      </c>
      <c r="P34" s="90">
        <v>43567.69163194444</v>
      </c>
      <c r="Q34" s="87" t="s">
        <v>409</v>
      </c>
      <c r="R34" s="87"/>
      <c r="S34" s="87"/>
      <c r="T34" s="87" t="s">
        <v>582</v>
      </c>
      <c r="U34" s="87"/>
      <c r="V34" s="92" t="s">
        <v>651</v>
      </c>
      <c r="W34" s="90">
        <v>43567.69163194444</v>
      </c>
      <c r="X34" s="92" t="s">
        <v>758</v>
      </c>
      <c r="Y34" s="87"/>
      <c r="Z34" s="87"/>
      <c r="AA34" s="96" t="s">
        <v>891</v>
      </c>
      <c r="AB34" s="87"/>
      <c r="AC34" s="87" t="b">
        <v>0</v>
      </c>
      <c r="AD34" s="87">
        <v>0</v>
      </c>
      <c r="AE34" s="96" t="s">
        <v>1012</v>
      </c>
      <c r="AF34" s="87" t="b">
        <v>0</v>
      </c>
      <c r="AG34" s="87" t="s">
        <v>1021</v>
      </c>
      <c r="AH34" s="87"/>
      <c r="AI34" s="96" t="s">
        <v>1012</v>
      </c>
      <c r="AJ34" s="87" t="b">
        <v>0</v>
      </c>
      <c r="AK34" s="87">
        <v>1</v>
      </c>
      <c r="AL34" s="96" t="s">
        <v>890</v>
      </c>
      <c r="AM34" s="87" t="s">
        <v>1025</v>
      </c>
      <c r="AN34" s="87" t="b">
        <v>0</v>
      </c>
      <c r="AO34" s="96" t="s">
        <v>890</v>
      </c>
      <c r="AP34" s="87" t="s">
        <v>196</v>
      </c>
      <c r="AQ34" s="87">
        <v>0</v>
      </c>
      <c r="AR34" s="87">
        <v>0</v>
      </c>
      <c r="AS34" s="87"/>
      <c r="AT34" s="87"/>
      <c r="AU34" s="87"/>
      <c r="AV34" s="87"/>
      <c r="AW34" s="87"/>
      <c r="AX34" s="87"/>
      <c r="AY34" s="87"/>
      <c r="AZ34" s="87"/>
      <c r="BA34">
        <v>1</v>
      </c>
      <c r="BB34" s="86" t="str">
        <f>REPLACE(INDEX(GroupVertices[Group],MATCH(Edges[[#This Row],[Vertex 1]],GroupVertices[Vertex],0)),1,1,"")</f>
        <v>33</v>
      </c>
      <c r="BC34" s="86" t="str">
        <f>REPLACE(INDEX(GroupVertices[Group],MATCH(Edges[[#This Row],[Vertex 2]],GroupVertices[Vertex],0)),1,1,"")</f>
        <v>33</v>
      </c>
      <c r="BD34" s="48">
        <v>1</v>
      </c>
      <c r="BE34" s="49">
        <v>3.125</v>
      </c>
      <c r="BF34" s="48">
        <v>0</v>
      </c>
      <c r="BG34" s="49">
        <v>0</v>
      </c>
      <c r="BH34" s="48">
        <v>0</v>
      </c>
      <c r="BI34" s="49">
        <v>0</v>
      </c>
      <c r="BJ34" s="48">
        <v>31</v>
      </c>
      <c r="BK34" s="49">
        <v>96.875</v>
      </c>
      <c r="BL34" s="48">
        <v>32</v>
      </c>
    </row>
    <row r="35" spans="1:64" ht="15">
      <c r="A35" s="65" t="s">
        <v>246</v>
      </c>
      <c r="B35" s="65" t="s">
        <v>255</v>
      </c>
      <c r="C35" s="66" t="s">
        <v>3250</v>
      </c>
      <c r="D35" s="67">
        <v>3</v>
      </c>
      <c r="E35" s="66" t="s">
        <v>132</v>
      </c>
      <c r="F35" s="69">
        <v>32</v>
      </c>
      <c r="G35" s="66"/>
      <c r="H35" s="70"/>
      <c r="I35" s="71"/>
      <c r="J35" s="71"/>
      <c r="K35" s="34" t="s">
        <v>65</v>
      </c>
      <c r="L35" s="72">
        <v>35</v>
      </c>
      <c r="M35" s="72"/>
      <c r="N35" s="73"/>
      <c r="O35" s="87" t="s">
        <v>397</v>
      </c>
      <c r="P35" s="90">
        <v>43567.6216087963</v>
      </c>
      <c r="Q35" s="87" t="s">
        <v>407</v>
      </c>
      <c r="R35" s="87"/>
      <c r="S35" s="87"/>
      <c r="T35" s="87"/>
      <c r="U35" s="87"/>
      <c r="V35" s="92" t="s">
        <v>652</v>
      </c>
      <c r="W35" s="90">
        <v>43567.6216087963</v>
      </c>
      <c r="X35" s="92" t="s">
        <v>759</v>
      </c>
      <c r="Y35" s="87"/>
      <c r="Z35" s="87"/>
      <c r="AA35" s="96" t="s">
        <v>892</v>
      </c>
      <c r="AB35" s="87"/>
      <c r="AC35" s="87" t="b">
        <v>0</v>
      </c>
      <c r="AD35" s="87">
        <v>0</v>
      </c>
      <c r="AE35" s="96" t="s">
        <v>1012</v>
      </c>
      <c r="AF35" s="87" t="b">
        <v>0</v>
      </c>
      <c r="AG35" s="87" t="s">
        <v>1021</v>
      </c>
      <c r="AH35" s="87"/>
      <c r="AI35" s="96" t="s">
        <v>1012</v>
      </c>
      <c r="AJ35" s="87" t="b">
        <v>0</v>
      </c>
      <c r="AK35" s="87">
        <v>3</v>
      </c>
      <c r="AL35" s="96" t="s">
        <v>904</v>
      </c>
      <c r="AM35" s="87" t="s">
        <v>1030</v>
      </c>
      <c r="AN35" s="87" t="b">
        <v>0</v>
      </c>
      <c r="AO35" s="96" t="s">
        <v>904</v>
      </c>
      <c r="AP35" s="87" t="s">
        <v>196</v>
      </c>
      <c r="AQ35" s="87">
        <v>0</v>
      </c>
      <c r="AR35" s="87">
        <v>0</v>
      </c>
      <c r="AS35" s="87"/>
      <c r="AT35" s="87"/>
      <c r="AU35" s="87"/>
      <c r="AV35" s="87"/>
      <c r="AW35" s="87"/>
      <c r="AX35" s="87"/>
      <c r="AY35" s="87"/>
      <c r="AZ35" s="87"/>
      <c r="BA35">
        <v>1</v>
      </c>
      <c r="BB35" s="86" t="str">
        <f>REPLACE(INDEX(GroupVertices[Group],MATCH(Edges[[#This Row],[Vertex 1]],GroupVertices[Vertex],0)),1,1,"")</f>
        <v>4</v>
      </c>
      <c r="BC35" s="86" t="str">
        <f>REPLACE(INDEX(GroupVertices[Group],MATCH(Edges[[#This Row],[Vertex 2]],GroupVertices[Vertex],0)),1,1,"")</f>
        <v>4</v>
      </c>
      <c r="BD35" s="48">
        <v>2</v>
      </c>
      <c r="BE35" s="49">
        <v>5.128205128205129</v>
      </c>
      <c r="BF35" s="48">
        <v>1</v>
      </c>
      <c r="BG35" s="49">
        <v>2.5641025641025643</v>
      </c>
      <c r="BH35" s="48">
        <v>0</v>
      </c>
      <c r="BI35" s="49">
        <v>0</v>
      </c>
      <c r="BJ35" s="48">
        <v>36</v>
      </c>
      <c r="BK35" s="49">
        <v>92.3076923076923</v>
      </c>
      <c r="BL35" s="48">
        <v>39</v>
      </c>
    </row>
    <row r="36" spans="1:64" ht="15">
      <c r="A36" s="65" t="s">
        <v>246</v>
      </c>
      <c r="B36" s="65" t="s">
        <v>254</v>
      </c>
      <c r="C36" s="66" t="s">
        <v>3250</v>
      </c>
      <c r="D36" s="67">
        <v>3</v>
      </c>
      <c r="E36" s="66" t="s">
        <v>132</v>
      </c>
      <c r="F36" s="69">
        <v>32</v>
      </c>
      <c r="G36" s="66"/>
      <c r="H36" s="70"/>
      <c r="I36" s="71"/>
      <c r="J36" s="71"/>
      <c r="K36" s="34" t="s">
        <v>65</v>
      </c>
      <c r="L36" s="72">
        <v>36</v>
      </c>
      <c r="M36" s="72"/>
      <c r="N36" s="73"/>
      <c r="O36" s="87" t="s">
        <v>397</v>
      </c>
      <c r="P36" s="90">
        <v>43567.91265046296</v>
      </c>
      <c r="Q36" s="87" t="s">
        <v>410</v>
      </c>
      <c r="R36" s="87"/>
      <c r="S36" s="87"/>
      <c r="T36" s="87" t="s">
        <v>583</v>
      </c>
      <c r="U36" s="87"/>
      <c r="V36" s="92" t="s">
        <v>652</v>
      </c>
      <c r="W36" s="90">
        <v>43567.91265046296</v>
      </c>
      <c r="X36" s="92" t="s">
        <v>760</v>
      </c>
      <c r="Y36" s="87"/>
      <c r="Z36" s="87"/>
      <c r="AA36" s="96" t="s">
        <v>893</v>
      </c>
      <c r="AB36" s="87"/>
      <c r="AC36" s="87" t="b">
        <v>0</v>
      </c>
      <c r="AD36" s="87">
        <v>0</v>
      </c>
      <c r="AE36" s="96" t="s">
        <v>1012</v>
      </c>
      <c r="AF36" s="87" t="b">
        <v>0</v>
      </c>
      <c r="AG36" s="87" t="s">
        <v>1021</v>
      </c>
      <c r="AH36" s="87"/>
      <c r="AI36" s="96" t="s">
        <v>1012</v>
      </c>
      <c r="AJ36" s="87" t="b">
        <v>0</v>
      </c>
      <c r="AK36" s="87">
        <v>5</v>
      </c>
      <c r="AL36" s="96" t="s">
        <v>901</v>
      </c>
      <c r="AM36" s="87" t="s">
        <v>1030</v>
      </c>
      <c r="AN36" s="87" t="b">
        <v>0</v>
      </c>
      <c r="AO36" s="96" t="s">
        <v>901</v>
      </c>
      <c r="AP36" s="87" t="s">
        <v>196</v>
      </c>
      <c r="AQ36" s="87">
        <v>0</v>
      </c>
      <c r="AR36" s="87">
        <v>0</v>
      </c>
      <c r="AS36" s="87"/>
      <c r="AT36" s="87"/>
      <c r="AU36" s="87"/>
      <c r="AV36" s="87"/>
      <c r="AW36" s="87"/>
      <c r="AX36" s="87"/>
      <c r="AY36" s="87"/>
      <c r="AZ36" s="87"/>
      <c r="BA36">
        <v>1</v>
      </c>
      <c r="BB36" s="86" t="str">
        <f>REPLACE(INDEX(GroupVertices[Group],MATCH(Edges[[#This Row],[Vertex 1]],GroupVertices[Vertex],0)),1,1,"")</f>
        <v>4</v>
      </c>
      <c r="BC36" s="86" t="str">
        <f>REPLACE(INDEX(GroupVertices[Group],MATCH(Edges[[#This Row],[Vertex 2]],GroupVertices[Vertex],0)),1,1,"")</f>
        <v>4</v>
      </c>
      <c r="BD36" s="48"/>
      <c r="BE36" s="49"/>
      <c r="BF36" s="48"/>
      <c r="BG36" s="49"/>
      <c r="BH36" s="48"/>
      <c r="BI36" s="49"/>
      <c r="BJ36" s="48"/>
      <c r="BK36" s="49"/>
      <c r="BL36" s="48"/>
    </row>
    <row r="37" spans="1:64" ht="15">
      <c r="A37" s="65" t="s">
        <v>246</v>
      </c>
      <c r="B37" s="65" t="s">
        <v>255</v>
      </c>
      <c r="C37" s="66" t="s">
        <v>3250</v>
      </c>
      <c r="D37" s="67">
        <v>3</v>
      </c>
      <c r="E37" s="66" t="s">
        <v>132</v>
      </c>
      <c r="F37" s="69">
        <v>32</v>
      </c>
      <c r="G37" s="66"/>
      <c r="H37" s="70"/>
      <c r="I37" s="71"/>
      <c r="J37" s="71"/>
      <c r="K37" s="34" t="s">
        <v>65</v>
      </c>
      <c r="L37" s="72">
        <v>37</v>
      </c>
      <c r="M37" s="72"/>
      <c r="N37" s="73"/>
      <c r="O37" s="87" t="s">
        <v>396</v>
      </c>
      <c r="P37" s="90">
        <v>43567.91265046296</v>
      </c>
      <c r="Q37" s="87" t="s">
        <v>410</v>
      </c>
      <c r="R37" s="87"/>
      <c r="S37" s="87"/>
      <c r="T37" s="87" t="s">
        <v>583</v>
      </c>
      <c r="U37" s="87"/>
      <c r="V37" s="92" t="s">
        <v>652</v>
      </c>
      <c r="W37" s="90">
        <v>43567.91265046296</v>
      </c>
      <c r="X37" s="92" t="s">
        <v>760</v>
      </c>
      <c r="Y37" s="87"/>
      <c r="Z37" s="87"/>
      <c r="AA37" s="96" t="s">
        <v>893</v>
      </c>
      <c r="AB37" s="87"/>
      <c r="AC37" s="87" t="b">
        <v>0</v>
      </c>
      <c r="AD37" s="87">
        <v>0</v>
      </c>
      <c r="AE37" s="96" t="s">
        <v>1012</v>
      </c>
      <c r="AF37" s="87" t="b">
        <v>0</v>
      </c>
      <c r="AG37" s="87" t="s">
        <v>1021</v>
      </c>
      <c r="AH37" s="87"/>
      <c r="AI37" s="96" t="s">
        <v>1012</v>
      </c>
      <c r="AJ37" s="87" t="b">
        <v>0</v>
      </c>
      <c r="AK37" s="87">
        <v>5</v>
      </c>
      <c r="AL37" s="96" t="s">
        <v>901</v>
      </c>
      <c r="AM37" s="87" t="s">
        <v>1030</v>
      </c>
      <c r="AN37" s="87" t="b">
        <v>0</v>
      </c>
      <c r="AO37" s="96" t="s">
        <v>901</v>
      </c>
      <c r="AP37" s="87" t="s">
        <v>196</v>
      </c>
      <c r="AQ37" s="87">
        <v>0</v>
      </c>
      <c r="AR37" s="87">
        <v>0</v>
      </c>
      <c r="AS37" s="87"/>
      <c r="AT37" s="87"/>
      <c r="AU37" s="87"/>
      <c r="AV37" s="87"/>
      <c r="AW37" s="87"/>
      <c r="AX37" s="87"/>
      <c r="AY37" s="87"/>
      <c r="AZ37" s="87"/>
      <c r="BA37">
        <v>1</v>
      </c>
      <c r="BB37" s="86" t="str">
        <f>REPLACE(INDEX(GroupVertices[Group],MATCH(Edges[[#This Row],[Vertex 1]],GroupVertices[Vertex],0)),1,1,"")</f>
        <v>4</v>
      </c>
      <c r="BC37" s="86" t="str">
        <f>REPLACE(INDEX(GroupVertices[Group],MATCH(Edges[[#This Row],[Vertex 2]],GroupVertices[Vertex],0)),1,1,"")</f>
        <v>4</v>
      </c>
      <c r="BD37" s="48"/>
      <c r="BE37" s="49"/>
      <c r="BF37" s="48"/>
      <c r="BG37" s="49"/>
      <c r="BH37" s="48"/>
      <c r="BI37" s="49"/>
      <c r="BJ37" s="48"/>
      <c r="BK37" s="49"/>
      <c r="BL37" s="48"/>
    </row>
    <row r="38" spans="1:64" ht="15">
      <c r="A38" s="65" t="s">
        <v>246</v>
      </c>
      <c r="B38" s="65" t="s">
        <v>357</v>
      </c>
      <c r="C38" s="66" t="s">
        <v>3250</v>
      </c>
      <c r="D38" s="67">
        <v>3</v>
      </c>
      <c r="E38" s="66" t="s">
        <v>132</v>
      </c>
      <c r="F38" s="69">
        <v>32</v>
      </c>
      <c r="G38" s="66"/>
      <c r="H38" s="70"/>
      <c r="I38" s="71"/>
      <c r="J38" s="71"/>
      <c r="K38" s="34" t="s">
        <v>65</v>
      </c>
      <c r="L38" s="72">
        <v>38</v>
      </c>
      <c r="M38" s="72"/>
      <c r="N38" s="73"/>
      <c r="O38" s="87" t="s">
        <v>396</v>
      </c>
      <c r="P38" s="90">
        <v>43567.91265046296</v>
      </c>
      <c r="Q38" s="87" t="s">
        <v>410</v>
      </c>
      <c r="R38" s="87"/>
      <c r="S38" s="87"/>
      <c r="T38" s="87" t="s">
        <v>583</v>
      </c>
      <c r="U38" s="87"/>
      <c r="V38" s="92" t="s">
        <v>652</v>
      </c>
      <c r="W38" s="90">
        <v>43567.91265046296</v>
      </c>
      <c r="X38" s="92" t="s">
        <v>760</v>
      </c>
      <c r="Y38" s="87"/>
      <c r="Z38" s="87"/>
      <c r="AA38" s="96" t="s">
        <v>893</v>
      </c>
      <c r="AB38" s="87"/>
      <c r="AC38" s="87" t="b">
        <v>0</v>
      </c>
      <c r="AD38" s="87">
        <v>0</v>
      </c>
      <c r="AE38" s="96" t="s">
        <v>1012</v>
      </c>
      <c r="AF38" s="87" t="b">
        <v>0</v>
      </c>
      <c r="AG38" s="87" t="s">
        <v>1021</v>
      </c>
      <c r="AH38" s="87"/>
      <c r="AI38" s="96" t="s">
        <v>1012</v>
      </c>
      <c r="AJ38" s="87" t="b">
        <v>0</v>
      </c>
      <c r="AK38" s="87">
        <v>5</v>
      </c>
      <c r="AL38" s="96" t="s">
        <v>901</v>
      </c>
      <c r="AM38" s="87" t="s">
        <v>1030</v>
      </c>
      <c r="AN38" s="87" t="b">
        <v>0</v>
      </c>
      <c r="AO38" s="96" t="s">
        <v>901</v>
      </c>
      <c r="AP38" s="87" t="s">
        <v>196</v>
      </c>
      <c r="AQ38" s="87">
        <v>0</v>
      </c>
      <c r="AR38" s="87">
        <v>0</v>
      </c>
      <c r="AS38" s="87"/>
      <c r="AT38" s="87"/>
      <c r="AU38" s="87"/>
      <c r="AV38" s="87"/>
      <c r="AW38" s="87"/>
      <c r="AX38" s="87"/>
      <c r="AY38" s="87"/>
      <c r="AZ38" s="87"/>
      <c r="BA38">
        <v>1</v>
      </c>
      <c r="BB38" s="86" t="str">
        <f>REPLACE(INDEX(GroupVertices[Group],MATCH(Edges[[#This Row],[Vertex 1]],GroupVertices[Vertex],0)),1,1,"")</f>
        <v>4</v>
      </c>
      <c r="BC38" s="86" t="str">
        <f>REPLACE(INDEX(GroupVertices[Group],MATCH(Edges[[#This Row],[Vertex 2]],GroupVertices[Vertex],0)),1,1,"")</f>
        <v>4</v>
      </c>
      <c r="BD38" s="48">
        <v>1</v>
      </c>
      <c r="BE38" s="49">
        <v>3.8461538461538463</v>
      </c>
      <c r="BF38" s="48">
        <v>1</v>
      </c>
      <c r="BG38" s="49">
        <v>3.8461538461538463</v>
      </c>
      <c r="BH38" s="48">
        <v>0</v>
      </c>
      <c r="BI38" s="49">
        <v>0</v>
      </c>
      <c r="BJ38" s="48">
        <v>24</v>
      </c>
      <c r="BK38" s="49">
        <v>92.3076923076923</v>
      </c>
      <c r="BL38" s="48">
        <v>26</v>
      </c>
    </row>
    <row r="39" spans="1:64" ht="15">
      <c r="A39" s="65" t="s">
        <v>247</v>
      </c>
      <c r="B39" s="65" t="s">
        <v>254</v>
      </c>
      <c r="C39" s="66" t="s">
        <v>3250</v>
      </c>
      <c r="D39" s="67">
        <v>3</v>
      </c>
      <c r="E39" s="66" t="s">
        <v>132</v>
      </c>
      <c r="F39" s="69">
        <v>32</v>
      </c>
      <c r="G39" s="66"/>
      <c r="H39" s="70"/>
      <c r="I39" s="71"/>
      <c r="J39" s="71"/>
      <c r="K39" s="34" t="s">
        <v>65</v>
      </c>
      <c r="L39" s="72">
        <v>39</v>
      </c>
      <c r="M39" s="72"/>
      <c r="N39" s="73"/>
      <c r="O39" s="87" t="s">
        <v>397</v>
      </c>
      <c r="P39" s="90">
        <v>43567.92418981482</v>
      </c>
      <c r="Q39" s="87" t="s">
        <v>410</v>
      </c>
      <c r="R39" s="87"/>
      <c r="S39" s="87"/>
      <c r="T39" s="87" t="s">
        <v>583</v>
      </c>
      <c r="U39" s="87"/>
      <c r="V39" s="92" t="s">
        <v>653</v>
      </c>
      <c r="W39" s="90">
        <v>43567.92418981482</v>
      </c>
      <c r="X39" s="92" t="s">
        <v>761</v>
      </c>
      <c r="Y39" s="87"/>
      <c r="Z39" s="87"/>
      <c r="AA39" s="96" t="s">
        <v>894</v>
      </c>
      <c r="AB39" s="87"/>
      <c r="AC39" s="87" t="b">
        <v>0</v>
      </c>
      <c r="AD39" s="87">
        <v>0</v>
      </c>
      <c r="AE39" s="96" t="s">
        <v>1012</v>
      </c>
      <c r="AF39" s="87" t="b">
        <v>0</v>
      </c>
      <c r="AG39" s="87" t="s">
        <v>1021</v>
      </c>
      <c r="AH39" s="87"/>
      <c r="AI39" s="96" t="s">
        <v>1012</v>
      </c>
      <c r="AJ39" s="87" t="b">
        <v>0</v>
      </c>
      <c r="AK39" s="87">
        <v>5</v>
      </c>
      <c r="AL39" s="96" t="s">
        <v>901</v>
      </c>
      <c r="AM39" s="87" t="s">
        <v>1027</v>
      </c>
      <c r="AN39" s="87" t="b">
        <v>0</v>
      </c>
      <c r="AO39" s="96" t="s">
        <v>901</v>
      </c>
      <c r="AP39" s="87" t="s">
        <v>196</v>
      </c>
      <c r="AQ39" s="87">
        <v>0</v>
      </c>
      <c r="AR39" s="87">
        <v>0</v>
      </c>
      <c r="AS39" s="87"/>
      <c r="AT39" s="87"/>
      <c r="AU39" s="87"/>
      <c r="AV39" s="87"/>
      <c r="AW39" s="87"/>
      <c r="AX39" s="87"/>
      <c r="AY39" s="87"/>
      <c r="AZ39" s="87"/>
      <c r="BA39">
        <v>1</v>
      </c>
      <c r="BB39" s="86" t="str">
        <f>REPLACE(INDEX(GroupVertices[Group],MATCH(Edges[[#This Row],[Vertex 1]],GroupVertices[Vertex],0)),1,1,"")</f>
        <v>4</v>
      </c>
      <c r="BC39" s="86" t="str">
        <f>REPLACE(INDEX(GroupVertices[Group],MATCH(Edges[[#This Row],[Vertex 2]],GroupVertices[Vertex],0)),1,1,"")</f>
        <v>4</v>
      </c>
      <c r="BD39" s="48"/>
      <c r="BE39" s="49"/>
      <c r="BF39" s="48"/>
      <c r="BG39" s="49"/>
      <c r="BH39" s="48"/>
      <c r="BI39" s="49"/>
      <c r="BJ39" s="48"/>
      <c r="BK39" s="49"/>
      <c r="BL39" s="48"/>
    </row>
    <row r="40" spans="1:64" ht="15">
      <c r="A40" s="65" t="s">
        <v>247</v>
      </c>
      <c r="B40" s="65" t="s">
        <v>255</v>
      </c>
      <c r="C40" s="66" t="s">
        <v>3250</v>
      </c>
      <c r="D40" s="67">
        <v>3</v>
      </c>
      <c r="E40" s="66" t="s">
        <v>132</v>
      </c>
      <c r="F40" s="69">
        <v>32</v>
      </c>
      <c r="G40" s="66"/>
      <c r="H40" s="70"/>
      <c r="I40" s="71"/>
      <c r="J40" s="71"/>
      <c r="K40" s="34" t="s">
        <v>65</v>
      </c>
      <c r="L40" s="72">
        <v>40</v>
      </c>
      <c r="M40" s="72"/>
      <c r="N40" s="73"/>
      <c r="O40" s="87" t="s">
        <v>396</v>
      </c>
      <c r="P40" s="90">
        <v>43567.92418981482</v>
      </c>
      <c r="Q40" s="87" t="s">
        <v>410</v>
      </c>
      <c r="R40" s="87"/>
      <c r="S40" s="87"/>
      <c r="T40" s="87" t="s">
        <v>583</v>
      </c>
      <c r="U40" s="87"/>
      <c r="V40" s="92" t="s">
        <v>653</v>
      </c>
      <c r="W40" s="90">
        <v>43567.92418981482</v>
      </c>
      <c r="X40" s="92" t="s">
        <v>761</v>
      </c>
      <c r="Y40" s="87"/>
      <c r="Z40" s="87"/>
      <c r="AA40" s="96" t="s">
        <v>894</v>
      </c>
      <c r="AB40" s="87"/>
      <c r="AC40" s="87" t="b">
        <v>0</v>
      </c>
      <c r="AD40" s="87">
        <v>0</v>
      </c>
      <c r="AE40" s="96" t="s">
        <v>1012</v>
      </c>
      <c r="AF40" s="87" t="b">
        <v>0</v>
      </c>
      <c r="AG40" s="87" t="s">
        <v>1021</v>
      </c>
      <c r="AH40" s="87"/>
      <c r="AI40" s="96" t="s">
        <v>1012</v>
      </c>
      <c r="AJ40" s="87" t="b">
        <v>0</v>
      </c>
      <c r="AK40" s="87">
        <v>5</v>
      </c>
      <c r="AL40" s="96" t="s">
        <v>901</v>
      </c>
      <c r="AM40" s="87" t="s">
        <v>1027</v>
      </c>
      <c r="AN40" s="87" t="b">
        <v>0</v>
      </c>
      <c r="AO40" s="96" t="s">
        <v>901</v>
      </c>
      <c r="AP40" s="87" t="s">
        <v>196</v>
      </c>
      <c r="AQ40" s="87">
        <v>0</v>
      </c>
      <c r="AR40" s="87">
        <v>0</v>
      </c>
      <c r="AS40" s="87"/>
      <c r="AT40" s="87"/>
      <c r="AU40" s="87"/>
      <c r="AV40" s="87"/>
      <c r="AW40" s="87"/>
      <c r="AX40" s="87"/>
      <c r="AY40" s="87"/>
      <c r="AZ40" s="87"/>
      <c r="BA40">
        <v>1</v>
      </c>
      <c r="BB40" s="86" t="str">
        <f>REPLACE(INDEX(GroupVertices[Group],MATCH(Edges[[#This Row],[Vertex 1]],GroupVertices[Vertex],0)),1,1,"")</f>
        <v>4</v>
      </c>
      <c r="BC40" s="86" t="str">
        <f>REPLACE(INDEX(GroupVertices[Group],MATCH(Edges[[#This Row],[Vertex 2]],GroupVertices[Vertex],0)),1,1,"")</f>
        <v>4</v>
      </c>
      <c r="BD40" s="48"/>
      <c r="BE40" s="49"/>
      <c r="BF40" s="48"/>
      <c r="BG40" s="49"/>
      <c r="BH40" s="48"/>
      <c r="BI40" s="49"/>
      <c r="BJ40" s="48"/>
      <c r="BK40" s="49"/>
      <c r="BL40" s="48"/>
    </row>
    <row r="41" spans="1:64" ht="15">
      <c r="A41" s="65" t="s">
        <v>247</v>
      </c>
      <c r="B41" s="65" t="s">
        <v>357</v>
      </c>
      <c r="C41" s="66" t="s">
        <v>3250</v>
      </c>
      <c r="D41" s="67">
        <v>3</v>
      </c>
      <c r="E41" s="66" t="s">
        <v>132</v>
      </c>
      <c r="F41" s="69">
        <v>32</v>
      </c>
      <c r="G41" s="66"/>
      <c r="H41" s="70"/>
      <c r="I41" s="71"/>
      <c r="J41" s="71"/>
      <c r="K41" s="34" t="s">
        <v>65</v>
      </c>
      <c r="L41" s="72">
        <v>41</v>
      </c>
      <c r="M41" s="72"/>
      <c r="N41" s="73"/>
      <c r="O41" s="87" t="s">
        <v>396</v>
      </c>
      <c r="P41" s="90">
        <v>43567.92418981482</v>
      </c>
      <c r="Q41" s="87" t="s">
        <v>410</v>
      </c>
      <c r="R41" s="87"/>
      <c r="S41" s="87"/>
      <c r="T41" s="87" t="s">
        <v>583</v>
      </c>
      <c r="U41" s="87"/>
      <c r="V41" s="92" t="s">
        <v>653</v>
      </c>
      <c r="W41" s="90">
        <v>43567.92418981482</v>
      </c>
      <c r="X41" s="92" t="s">
        <v>761</v>
      </c>
      <c r="Y41" s="87"/>
      <c r="Z41" s="87"/>
      <c r="AA41" s="96" t="s">
        <v>894</v>
      </c>
      <c r="AB41" s="87"/>
      <c r="AC41" s="87" t="b">
        <v>0</v>
      </c>
      <c r="AD41" s="87">
        <v>0</v>
      </c>
      <c r="AE41" s="96" t="s">
        <v>1012</v>
      </c>
      <c r="AF41" s="87" t="b">
        <v>0</v>
      </c>
      <c r="AG41" s="87" t="s">
        <v>1021</v>
      </c>
      <c r="AH41" s="87"/>
      <c r="AI41" s="96" t="s">
        <v>1012</v>
      </c>
      <c r="AJ41" s="87" t="b">
        <v>0</v>
      </c>
      <c r="AK41" s="87">
        <v>5</v>
      </c>
      <c r="AL41" s="96" t="s">
        <v>901</v>
      </c>
      <c r="AM41" s="87" t="s">
        <v>1027</v>
      </c>
      <c r="AN41" s="87" t="b">
        <v>0</v>
      </c>
      <c r="AO41" s="96" t="s">
        <v>901</v>
      </c>
      <c r="AP41" s="87" t="s">
        <v>196</v>
      </c>
      <c r="AQ41" s="87">
        <v>0</v>
      </c>
      <c r="AR41" s="87">
        <v>0</v>
      </c>
      <c r="AS41" s="87"/>
      <c r="AT41" s="87"/>
      <c r="AU41" s="87"/>
      <c r="AV41" s="87"/>
      <c r="AW41" s="87"/>
      <c r="AX41" s="87"/>
      <c r="AY41" s="87"/>
      <c r="AZ41" s="87"/>
      <c r="BA41">
        <v>1</v>
      </c>
      <c r="BB41" s="86" t="str">
        <f>REPLACE(INDEX(GroupVertices[Group],MATCH(Edges[[#This Row],[Vertex 1]],GroupVertices[Vertex],0)),1,1,"")</f>
        <v>4</v>
      </c>
      <c r="BC41" s="86" t="str">
        <f>REPLACE(INDEX(GroupVertices[Group],MATCH(Edges[[#This Row],[Vertex 2]],GroupVertices[Vertex],0)),1,1,"")</f>
        <v>4</v>
      </c>
      <c r="BD41" s="48">
        <v>1</v>
      </c>
      <c r="BE41" s="49">
        <v>3.8461538461538463</v>
      </c>
      <c r="BF41" s="48">
        <v>1</v>
      </c>
      <c r="BG41" s="49">
        <v>3.8461538461538463</v>
      </c>
      <c r="BH41" s="48">
        <v>0</v>
      </c>
      <c r="BI41" s="49">
        <v>0</v>
      </c>
      <c r="BJ41" s="48">
        <v>24</v>
      </c>
      <c r="BK41" s="49">
        <v>92.3076923076923</v>
      </c>
      <c r="BL41" s="48">
        <v>26</v>
      </c>
    </row>
    <row r="42" spans="1:64" ht="15">
      <c r="A42" s="65" t="s">
        <v>248</v>
      </c>
      <c r="B42" s="65" t="s">
        <v>248</v>
      </c>
      <c r="C42" s="66" t="s">
        <v>3250</v>
      </c>
      <c r="D42" s="67">
        <v>3</v>
      </c>
      <c r="E42" s="66" t="s">
        <v>132</v>
      </c>
      <c r="F42" s="69">
        <v>32</v>
      </c>
      <c r="G42" s="66"/>
      <c r="H42" s="70"/>
      <c r="I42" s="71"/>
      <c r="J42" s="71"/>
      <c r="K42" s="34" t="s">
        <v>65</v>
      </c>
      <c r="L42" s="72">
        <v>42</v>
      </c>
      <c r="M42" s="72"/>
      <c r="N42" s="73"/>
      <c r="O42" s="87" t="s">
        <v>196</v>
      </c>
      <c r="P42" s="90">
        <v>43567.95494212963</v>
      </c>
      <c r="Q42" s="87" t="s">
        <v>411</v>
      </c>
      <c r="R42" s="92" t="s">
        <v>489</v>
      </c>
      <c r="S42" s="87" t="s">
        <v>542</v>
      </c>
      <c r="T42" s="87"/>
      <c r="U42" s="87"/>
      <c r="V42" s="92" t="s">
        <v>654</v>
      </c>
      <c r="W42" s="90">
        <v>43567.95494212963</v>
      </c>
      <c r="X42" s="92" t="s">
        <v>762</v>
      </c>
      <c r="Y42" s="87"/>
      <c r="Z42" s="87"/>
      <c r="AA42" s="96" t="s">
        <v>895</v>
      </c>
      <c r="AB42" s="87"/>
      <c r="AC42" s="87" t="b">
        <v>0</v>
      </c>
      <c r="AD42" s="87">
        <v>0</v>
      </c>
      <c r="AE42" s="96" t="s">
        <v>1012</v>
      </c>
      <c r="AF42" s="87" t="b">
        <v>0</v>
      </c>
      <c r="AG42" s="87" t="s">
        <v>1021</v>
      </c>
      <c r="AH42" s="87"/>
      <c r="AI42" s="96" t="s">
        <v>1012</v>
      </c>
      <c r="AJ42" s="87" t="b">
        <v>0</v>
      </c>
      <c r="AK42" s="87">
        <v>0</v>
      </c>
      <c r="AL42" s="96" t="s">
        <v>1012</v>
      </c>
      <c r="AM42" s="87" t="s">
        <v>1031</v>
      </c>
      <c r="AN42" s="87" t="b">
        <v>0</v>
      </c>
      <c r="AO42" s="96" t="s">
        <v>895</v>
      </c>
      <c r="AP42" s="87" t="s">
        <v>196</v>
      </c>
      <c r="AQ42" s="87">
        <v>0</v>
      </c>
      <c r="AR42" s="87">
        <v>0</v>
      </c>
      <c r="AS42" s="87"/>
      <c r="AT42" s="87"/>
      <c r="AU42" s="87"/>
      <c r="AV42" s="87"/>
      <c r="AW42" s="87"/>
      <c r="AX42" s="87"/>
      <c r="AY42" s="87"/>
      <c r="AZ42" s="87"/>
      <c r="BA42">
        <v>1</v>
      </c>
      <c r="BB42" s="86" t="str">
        <f>REPLACE(INDEX(GroupVertices[Group],MATCH(Edges[[#This Row],[Vertex 1]],GroupVertices[Vertex],0)),1,1,"")</f>
        <v>1</v>
      </c>
      <c r="BC42" s="86" t="str">
        <f>REPLACE(INDEX(GroupVertices[Group],MATCH(Edges[[#This Row],[Vertex 2]],GroupVertices[Vertex],0)),1,1,"")</f>
        <v>1</v>
      </c>
      <c r="BD42" s="48">
        <v>0</v>
      </c>
      <c r="BE42" s="49">
        <v>0</v>
      </c>
      <c r="BF42" s="48">
        <v>0</v>
      </c>
      <c r="BG42" s="49">
        <v>0</v>
      </c>
      <c r="BH42" s="48">
        <v>0</v>
      </c>
      <c r="BI42" s="49">
        <v>0</v>
      </c>
      <c r="BJ42" s="48">
        <v>32</v>
      </c>
      <c r="BK42" s="49">
        <v>100</v>
      </c>
      <c r="BL42" s="48">
        <v>32</v>
      </c>
    </row>
    <row r="43" spans="1:64" ht="15">
      <c r="A43" s="65" t="s">
        <v>249</v>
      </c>
      <c r="B43" s="65" t="s">
        <v>358</v>
      </c>
      <c r="C43" s="66" t="s">
        <v>3250</v>
      </c>
      <c r="D43" s="67">
        <v>3</v>
      </c>
      <c r="E43" s="66" t="s">
        <v>132</v>
      </c>
      <c r="F43" s="69">
        <v>32</v>
      </c>
      <c r="G43" s="66"/>
      <c r="H43" s="70"/>
      <c r="I43" s="71"/>
      <c r="J43" s="71"/>
      <c r="K43" s="34" t="s">
        <v>65</v>
      </c>
      <c r="L43" s="72">
        <v>43</v>
      </c>
      <c r="M43" s="72"/>
      <c r="N43" s="73"/>
      <c r="O43" s="87" t="s">
        <v>396</v>
      </c>
      <c r="P43" s="90">
        <v>43567.95239583333</v>
      </c>
      <c r="Q43" s="87" t="s">
        <v>412</v>
      </c>
      <c r="R43" s="92" t="s">
        <v>489</v>
      </c>
      <c r="S43" s="87" t="s">
        <v>542</v>
      </c>
      <c r="T43" s="87"/>
      <c r="U43" s="87"/>
      <c r="V43" s="92" t="s">
        <v>655</v>
      </c>
      <c r="W43" s="90">
        <v>43567.95239583333</v>
      </c>
      <c r="X43" s="92" t="s">
        <v>763</v>
      </c>
      <c r="Y43" s="87"/>
      <c r="Z43" s="87"/>
      <c r="AA43" s="96" t="s">
        <v>896</v>
      </c>
      <c r="AB43" s="87"/>
      <c r="AC43" s="87" t="b">
        <v>0</v>
      </c>
      <c r="AD43" s="87">
        <v>9</v>
      </c>
      <c r="AE43" s="96" t="s">
        <v>1012</v>
      </c>
      <c r="AF43" s="87" t="b">
        <v>0</v>
      </c>
      <c r="AG43" s="87" t="s">
        <v>1021</v>
      </c>
      <c r="AH43" s="87"/>
      <c r="AI43" s="96" t="s">
        <v>1012</v>
      </c>
      <c r="AJ43" s="87" t="b">
        <v>0</v>
      </c>
      <c r="AK43" s="87">
        <v>4</v>
      </c>
      <c r="AL43" s="96" t="s">
        <v>1012</v>
      </c>
      <c r="AM43" s="87" t="s">
        <v>1025</v>
      </c>
      <c r="AN43" s="87" t="b">
        <v>0</v>
      </c>
      <c r="AO43" s="96" t="s">
        <v>896</v>
      </c>
      <c r="AP43" s="87" t="s">
        <v>196</v>
      </c>
      <c r="AQ43" s="87">
        <v>0</v>
      </c>
      <c r="AR43" s="87">
        <v>0</v>
      </c>
      <c r="AS43" s="87"/>
      <c r="AT43" s="87"/>
      <c r="AU43" s="87"/>
      <c r="AV43" s="87"/>
      <c r="AW43" s="87"/>
      <c r="AX43" s="87"/>
      <c r="AY43" s="87"/>
      <c r="AZ43" s="87"/>
      <c r="BA43">
        <v>1</v>
      </c>
      <c r="BB43" s="86" t="str">
        <f>REPLACE(INDEX(GroupVertices[Group],MATCH(Edges[[#This Row],[Vertex 1]],GroupVertices[Vertex],0)),1,1,"")</f>
        <v>3</v>
      </c>
      <c r="BC43" s="86" t="str">
        <f>REPLACE(INDEX(GroupVertices[Group],MATCH(Edges[[#This Row],[Vertex 2]],GroupVertices[Vertex],0)),1,1,"")</f>
        <v>3</v>
      </c>
      <c r="BD43" s="48"/>
      <c r="BE43" s="49"/>
      <c r="BF43" s="48"/>
      <c r="BG43" s="49"/>
      <c r="BH43" s="48"/>
      <c r="BI43" s="49"/>
      <c r="BJ43" s="48"/>
      <c r="BK43" s="49"/>
      <c r="BL43" s="48"/>
    </row>
    <row r="44" spans="1:64" ht="15">
      <c r="A44" s="65" t="s">
        <v>249</v>
      </c>
      <c r="B44" s="65" t="s">
        <v>250</v>
      </c>
      <c r="C44" s="66" t="s">
        <v>3250</v>
      </c>
      <c r="D44" s="67">
        <v>3</v>
      </c>
      <c r="E44" s="66" t="s">
        <v>132</v>
      </c>
      <c r="F44" s="69">
        <v>32</v>
      </c>
      <c r="G44" s="66"/>
      <c r="H44" s="70"/>
      <c r="I44" s="71"/>
      <c r="J44" s="71"/>
      <c r="K44" s="34" t="s">
        <v>66</v>
      </c>
      <c r="L44" s="72">
        <v>44</v>
      </c>
      <c r="M44" s="72"/>
      <c r="N44" s="73"/>
      <c r="O44" s="87" t="s">
        <v>396</v>
      </c>
      <c r="P44" s="90">
        <v>43567.95239583333</v>
      </c>
      <c r="Q44" s="87" t="s">
        <v>412</v>
      </c>
      <c r="R44" s="92" t="s">
        <v>489</v>
      </c>
      <c r="S44" s="87" t="s">
        <v>542</v>
      </c>
      <c r="T44" s="87"/>
      <c r="U44" s="87"/>
      <c r="V44" s="92" t="s">
        <v>655</v>
      </c>
      <c r="W44" s="90">
        <v>43567.95239583333</v>
      </c>
      <c r="X44" s="92" t="s">
        <v>763</v>
      </c>
      <c r="Y44" s="87"/>
      <c r="Z44" s="87"/>
      <c r="AA44" s="96" t="s">
        <v>896</v>
      </c>
      <c r="AB44" s="87"/>
      <c r="AC44" s="87" t="b">
        <v>0</v>
      </c>
      <c r="AD44" s="87">
        <v>9</v>
      </c>
      <c r="AE44" s="96" t="s">
        <v>1012</v>
      </c>
      <c r="AF44" s="87" t="b">
        <v>0</v>
      </c>
      <c r="AG44" s="87" t="s">
        <v>1021</v>
      </c>
      <c r="AH44" s="87"/>
      <c r="AI44" s="96" t="s">
        <v>1012</v>
      </c>
      <c r="AJ44" s="87" t="b">
        <v>0</v>
      </c>
      <c r="AK44" s="87">
        <v>4</v>
      </c>
      <c r="AL44" s="96" t="s">
        <v>1012</v>
      </c>
      <c r="AM44" s="87" t="s">
        <v>1025</v>
      </c>
      <c r="AN44" s="87" t="b">
        <v>0</v>
      </c>
      <c r="AO44" s="96" t="s">
        <v>896</v>
      </c>
      <c r="AP44" s="87" t="s">
        <v>196</v>
      </c>
      <c r="AQ44" s="87">
        <v>0</v>
      </c>
      <c r="AR44" s="87">
        <v>0</v>
      </c>
      <c r="AS44" s="87"/>
      <c r="AT44" s="87"/>
      <c r="AU44" s="87"/>
      <c r="AV44" s="87"/>
      <c r="AW44" s="87"/>
      <c r="AX44" s="87"/>
      <c r="AY44" s="87"/>
      <c r="AZ44" s="87"/>
      <c r="BA44">
        <v>1</v>
      </c>
      <c r="BB44" s="86" t="str">
        <f>REPLACE(INDEX(GroupVertices[Group],MATCH(Edges[[#This Row],[Vertex 1]],GroupVertices[Vertex],0)),1,1,"")</f>
        <v>3</v>
      </c>
      <c r="BC44" s="86" t="str">
        <f>REPLACE(INDEX(GroupVertices[Group],MATCH(Edges[[#This Row],[Vertex 2]],GroupVertices[Vertex],0)),1,1,"")</f>
        <v>3</v>
      </c>
      <c r="BD44" s="48"/>
      <c r="BE44" s="49"/>
      <c r="BF44" s="48"/>
      <c r="BG44" s="49"/>
      <c r="BH44" s="48"/>
      <c r="BI44" s="49"/>
      <c r="BJ44" s="48"/>
      <c r="BK44" s="49"/>
      <c r="BL44" s="48"/>
    </row>
    <row r="45" spans="1:64" ht="15">
      <c r="A45" s="65" t="s">
        <v>249</v>
      </c>
      <c r="B45" s="65" t="s">
        <v>359</v>
      </c>
      <c r="C45" s="66" t="s">
        <v>3250</v>
      </c>
      <c r="D45" s="67">
        <v>3</v>
      </c>
      <c r="E45" s="66" t="s">
        <v>132</v>
      </c>
      <c r="F45" s="69">
        <v>32</v>
      </c>
      <c r="G45" s="66"/>
      <c r="H45" s="70"/>
      <c r="I45" s="71"/>
      <c r="J45" s="71"/>
      <c r="K45" s="34" t="s">
        <v>65</v>
      </c>
      <c r="L45" s="72">
        <v>45</v>
      </c>
      <c r="M45" s="72"/>
      <c r="N45" s="73"/>
      <c r="O45" s="87" t="s">
        <v>396</v>
      </c>
      <c r="P45" s="90">
        <v>43567.95239583333</v>
      </c>
      <c r="Q45" s="87" t="s">
        <v>412</v>
      </c>
      <c r="R45" s="92" t="s">
        <v>489</v>
      </c>
      <c r="S45" s="87" t="s">
        <v>542</v>
      </c>
      <c r="T45" s="87"/>
      <c r="U45" s="87"/>
      <c r="V45" s="92" t="s">
        <v>655</v>
      </c>
      <c r="W45" s="90">
        <v>43567.95239583333</v>
      </c>
      <c r="X45" s="92" t="s">
        <v>763</v>
      </c>
      <c r="Y45" s="87"/>
      <c r="Z45" s="87"/>
      <c r="AA45" s="96" t="s">
        <v>896</v>
      </c>
      <c r="AB45" s="87"/>
      <c r="AC45" s="87" t="b">
        <v>0</v>
      </c>
      <c r="AD45" s="87">
        <v>9</v>
      </c>
      <c r="AE45" s="96" t="s">
        <v>1012</v>
      </c>
      <c r="AF45" s="87" t="b">
        <v>0</v>
      </c>
      <c r="AG45" s="87" t="s">
        <v>1021</v>
      </c>
      <c r="AH45" s="87"/>
      <c r="AI45" s="96" t="s">
        <v>1012</v>
      </c>
      <c r="AJ45" s="87" t="b">
        <v>0</v>
      </c>
      <c r="AK45" s="87">
        <v>4</v>
      </c>
      <c r="AL45" s="96" t="s">
        <v>1012</v>
      </c>
      <c r="AM45" s="87" t="s">
        <v>1025</v>
      </c>
      <c r="AN45" s="87" t="b">
        <v>0</v>
      </c>
      <c r="AO45" s="96" t="s">
        <v>896</v>
      </c>
      <c r="AP45" s="87" t="s">
        <v>196</v>
      </c>
      <c r="AQ45" s="87">
        <v>0</v>
      </c>
      <c r="AR45" s="87">
        <v>0</v>
      </c>
      <c r="AS45" s="87"/>
      <c r="AT45" s="87"/>
      <c r="AU45" s="87"/>
      <c r="AV45" s="87"/>
      <c r="AW45" s="87"/>
      <c r="AX45" s="87"/>
      <c r="AY45" s="87"/>
      <c r="AZ45" s="87"/>
      <c r="BA45">
        <v>1</v>
      </c>
      <c r="BB45" s="86" t="str">
        <f>REPLACE(INDEX(GroupVertices[Group],MATCH(Edges[[#This Row],[Vertex 1]],GroupVertices[Vertex],0)),1,1,"")</f>
        <v>3</v>
      </c>
      <c r="BC45" s="86" t="str">
        <f>REPLACE(INDEX(GroupVertices[Group],MATCH(Edges[[#This Row],[Vertex 2]],GroupVertices[Vertex],0)),1,1,"")</f>
        <v>3</v>
      </c>
      <c r="BD45" s="48"/>
      <c r="BE45" s="49"/>
      <c r="BF45" s="48"/>
      <c r="BG45" s="49"/>
      <c r="BH45" s="48"/>
      <c r="BI45" s="49"/>
      <c r="BJ45" s="48"/>
      <c r="BK45" s="49"/>
      <c r="BL45" s="48"/>
    </row>
    <row r="46" spans="1:64" ht="15">
      <c r="A46" s="65" t="s">
        <v>249</v>
      </c>
      <c r="B46" s="65" t="s">
        <v>360</v>
      </c>
      <c r="C46" s="66" t="s">
        <v>3250</v>
      </c>
      <c r="D46" s="67">
        <v>3</v>
      </c>
      <c r="E46" s="66" t="s">
        <v>132</v>
      </c>
      <c r="F46" s="69">
        <v>32</v>
      </c>
      <c r="G46" s="66"/>
      <c r="H46" s="70"/>
      <c r="I46" s="71"/>
      <c r="J46" s="71"/>
      <c r="K46" s="34" t="s">
        <v>65</v>
      </c>
      <c r="L46" s="72">
        <v>46</v>
      </c>
      <c r="M46" s="72"/>
      <c r="N46" s="73"/>
      <c r="O46" s="87" t="s">
        <v>396</v>
      </c>
      <c r="P46" s="90">
        <v>43567.95239583333</v>
      </c>
      <c r="Q46" s="87" t="s">
        <v>412</v>
      </c>
      <c r="R46" s="92" t="s">
        <v>489</v>
      </c>
      <c r="S46" s="87" t="s">
        <v>542</v>
      </c>
      <c r="T46" s="87"/>
      <c r="U46" s="87"/>
      <c r="V46" s="92" t="s">
        <v>655</v>
      </c>
      <c r="W46" s="90">
        <v>43567.95239583333</v>
      </c>
      <c r="X46" s="92" t="s">
        <v>763</v>
      </c>
      <c r="Y46" s="87"/>
      <c r="Z46" s="87"/>
      <c r="AA46" s="96" t="s">
        <v>896</v>
      </c>
      <c r="AB46" s="87"/>
      <c r="AC46" s="87" t="b">
        <v>0</v>
      </c>
      <c r="AD46" s="87">
        <v>9</v>
      </c>
      <c r="AE46" s="96" t="s">
        <v>1012</v>
      </c>
      <c r="AF46" s="87" t="b">
        <v>0</v>
      </c>
      <c r="AG46" s="87" t="s">
        <v>1021</v>
      </c>
      <c r="AH46" s="87"/>
      <c r="AI46" s="96" t="s">
        <v>1012</v>
      </c>
      <c r="AJ46" s="87" t="b">
        <v>0</v>
      </c>
      <c r="AK46" s="87">
        <v>4</v>
      </c>
      <c r="AL46" s="96" t="s">
        <v>1012</v>
      </c>
      <c r="AM46" s="87" t="s">
        <v>1025</v>
      </c>
      <c r="AN46" s="87" t="b">
        <v>0</v>
      </c>
      <c r="AO46" s="96" t="s">
        <v>896</v>
      </c>
      <c r="AP46" s="87" t="s">
        <v>196</v>
      </c>
      <c r="AQ46" s="87">
        <v>0</v>
      </c>
      <c r="AR46" s="87">
        <v>0</v>
      </c>
      <c r="AS46" s="87"/>
      <c r="AT46" s="87"/>
      <c r="AU46" s="87"/>
      <c r="AV46" s="87"/>
      <c r="AW46" s="87"/>
      <c r="AX46" s="87"/>
      <c r="AY46" s="87"/>
      <c r="AZ46" s="87"/>
      <c r="BA46">
        <v>1</v>
      </c>
      <c r="BB46" s="86" t="str">
        <f>REPLACE(INDEX(GroupVertices[Group],MATCH(Edges[[#This Row],[Vertex 1]],GroupVertices[Vertex],0)),1,1,"")</f>
        <v>3</v>
      </c>
      <c r="BC46" s="86" t="str">
        <f>REPLACE(INDEX(GroupVertices[Group],MATCH(Edges[[#This Row],[Vertex 2]],GroupVertices[Vertex],0)),1,1,"")</f>
        <v>3</v>
      </c>
      <c r="BD46" s="48">
        <v>0</v>
      </c>
      <c r="BE46" s="49">
        <v>0</v>
      </c>
      <c r="BF46" s="48">
        <v>0</v>
      </c>
      <c r="BG46" s="49">
        <v>0</v>
      </c>
      <c r="BH46" s="48">
        <v>0</v>
      </c>
      <c r="BI46" s="49">
        <v>0</v>
      </c>
      <c r="BJ46" s="48">
        <v>32</v>
      </c>
      <c r="BK46" s="49">
        <v>100</v>
      </c>
      <c r="BL46" s="48">
        <v>32</v>
      </c>
    </row>
    <row r="47" spans="1:64" ht="15">
      <c r="A47" s="65" t="s">
        <v>250</v>
      </c>
      <c r="B47" s="65" t="s">
        <v>249</v>
      </c>
      <c r="C47" s="66" t="s">
        <v>3250</v>
      </c>
      <c r="D47" s="67">
        <v>3</v>
      </c>
      <c r="E47" s="66" t="s">
        <v>132</v>
      </c>
      <c r="F47" s="69">
        <v>32</v>
      </c>
      <c r="G47" s="66"/>
      <c r="H47" s="70"/>
      <c r="I47" s="71"/>
      <c r="J47" s="71"/>
      <c r="K47" s="34" t="s">
        <v>66</v>
      </c>
      <c r="L47" s="72">
        <v>47</v>
      </c>
      <c r="M47" s="72"/>
      <c r="N47" s="73"/>
      <c r="O47" s="87" t="s">
        <v>397</v>
      </c>
      <c r="P47" s="90">
        <v>43567.97537037037</v>
      </c>
      <c r="Q47" s="87" t="s">
        <v>412</v>
      </c>
      <c r="R47" s="87"/>
      <c r="S47" s="87"/>
      <c r="T47" s="87"/>
      <c r="U47" s="87"/>
      <c r="V47" s="92" t="s">
        <v>656</v>
      </c>
      <c r="W47" s="90">
        <v>43567.97537037037</v>
      </c>
      <c r="X47" s="92" t="s">
        <v>764</v>
      </c>
      <c r="Y47" s="87"/>
      <c r="Z47" s="87"/>
      <c r="AA47" s="96" t="s">
        <v>897</v>
      </c>
      <c r="AB47" s="87"/>
      <c r="AC47" s="87" t="b">
        <v>0</v>
      </c>
      <c r="AD47" s="87">
        <v>0</v>
      </c>
      <c r="AE47" s="96" t="s">
        <v>1012</v>
      </c>
      <c r="AF47" s="87" t="b">
        <v>0</v>
      </c>
      <c r="AG47" s="87" t="s">
        <v>1021</v>
      </c>
      <c r="AH47" s="87"/>
      <c r="AI47" s="96" t="s">
        <v>1012</v>
      </c>
      <c r="AJ47" s="87" t="b">
        <v>0</v>
      </c>
      <c r="AK47" s="87">
        <v>4</v>
      </c>
      <c r="AL47" s="96" t="s">
        <v>896</v>
      </c>
      <c r="AM47" s="87" t="s">
        <v>1027</v>
      </c>
      <c r="AN47" s="87" t="b">
        <v>0</v>
      </c>
      <c r="AO47" s="96" t="s">
        <v>896</v>
      </c>
      <c r="AP47" s="87" t="s">
        <v>196</v>
      </c>
      <c r="AQ47" s="87">
        <v>0</v>
      </c>
      <c r="AR47" s="87">
        <v>0</v>
      </c>
      <c r="AS47" s="87"/>
      <c r="AT47" s="87"/>
      <c r="AU47" s="87"/>
      <c r="AV47" s="87"/>
      <c r="AW47" s="87"/>
      <c r="AX47" s="87"/>
      <c r="AY47" s="87"/>
      <c r="AZ47" s="87"/>
      <c r="BA47">
        <v>1</v>
      </c>
      <c r="BB47" s="86" t="str">
        <f>REPLACE(INDEX(GroupVertices[Group],MATCH(Edges[[#This Row],[Vertex 1]],GroupVertices[Vertex],0)),1,1,"")</f>
        <v>3</v>
      </c>
      <c r="BC47" s="86" t="str">
        <f>REPLACE(INDEX(GroupVertices[Group],MATCH(Edges[[#This Row],[Vertex 2]],GroupVertices[Vertex],0)),1,1,"")</f>
        <v>3</v>
      </c>
      <c r="BD47" s="48"/>
      <c r="BE47" s="49"/>
      <c r="BF47" s="48"/>
      <c r="BG47" s="49"/>
      <c r="BH47" s="48"/>
      <c r="BI47" s="49"/>
      <c r="BJ47" s="48"/>
      <c r="BK47" s="49"/>
      <c r="BL47" s="48"/>
    </row>
    <row r="48" spans="1:64" ht="15">
      <c r="A48" s="65" t="s">
        <v>250</v>
      </c>
      <c r="B48" s="65" t="s">
        <v>358</v>
      </c>
      <c r="C48" s="66" t="s">
        <v>3250</v>
      </c>
      <c r="D48" s="67">
        <v>3</v>
      </c>
      <c r="E48" s="66" t="s">
        <v>132</v>
      </c>
      <c r="F48" s="69">
        <v>32</v>
      </c>
      <c r="G48" s="66"/>
      <c r="H48" s="70"/>
      <c r="I48" s="71"/>
      <c r="J48" s="71"/>
      <c r="K48" s="34" t="s">
        <v>65</v>
      </c>
      <c r="L48" s="72">
        <v>48</v>
      </c>
      <c r="M48" s="72"/>
      <c r="N48" s="73"/>
      <c r="O48" s="87" t="s">
        <v>396</v>
      </c>
      <c r="P48" s="90">
        <v>43567.97537037037</v>
      </c>
      <c r="Q48" s="87" t="s">
        <v>412</v>
      </c>
      <c r="R48" s="87"/>
      <c r="S48" s="87"/>
      <c r="T48" s="87"/>
      <c r="U48" s="87"/>
      <c r="V48" s="92" t="s">
        <v>656</v>
      </c>
      <c r="W48" s="90">
        <v>43567.97537037037</v>
      </c>
      <c r="X48" s="92" t="s">
        <v>764</v>
      </c>
      <c r="Y48" s="87"/>
      <c r="Z48" s="87"/>
      <c r="AA48" s="96" t="s">
        <v>897</v>
      </c>
      <c r="AB48" s="87"/>
      <c r="AC48" s="87" t="b">
        <v>0</v>
      </c>
      <c r="AD48" s="87">
        <v>0</v>
      </c>
      <c r="AE48" s="96" t="s">
        <v>1012</v>
      </c>
      <c r="AF48" s="87" t="b">
        <v>0</v>
      </c>
      <c r="AG48" s="87" t="s">
        <v>1021</v>
      </c>
      <c r="AH48" s="87"/>
      <c r="AI48" s="96" t="s">
        <v>1012</v>
      </c>
      <c r="AJ48" s="87" t="b">
        <v>0</v>
      </c>
      <c r="AK48" s="87">
        <v>4</v>
      </c>
      <c r="AL48" s="96" t="s">
        <v>896</v>
      </c>
      <c r="AM48" s="87" t="s">
        <v>1027</v>
      </c>
      <c r="AN48" s="87" t="b">
        <v>0</v>
      </c>
      <c r="AO48" s="96" t="s">
        <v>896</v>
      </c>
      <c r="AP48" s="87" t="s">
        <v>196</v>
      </c>
      <c r="AQ48" s="87">
        <v>0</v>
      </c>
      <c r="AR48" s="87">
        <v>0</v>
      </c>
      <c r="AS48" s="87"/>
      <c r="AT48" s="87"/>
      <c r="AU48" s="87"/>
      <c r="AV48" s="87"/>
      <c r="AW48" s="87"/>
      <c r="AX48" s="87"/>
      <c r="AY48" s="87"/>
      <c r="AZ48" s="87"/>
      <c r="BA48">
        <v>1</v>
      </c>
      <c r="BB48" s="86" t="str">
        <f>REPLACE(INDEX(GroupVertices[Group],MATCH(Edges[[#This Row],[Vertex 1]],GroupVertices[Vertex],0)),1,1,"")</f>
        <v>3</v>
      </c>
      <c r="BC48" s="86" t="str">
        <f>REPLACE(INDEX(GroupVertices[Group],MATCH(Edges[[#This Row],[Vertex 2]],GroupVertices[Vertex],0)),1,1,"")</f>
        <v>3</v>
      </c>
      <c r="BD48" s="48"/>
      <c r="BE48" s="49"/>
      <c r="BF48" s="48"/>
      <c r="BG48" s="49"/>
      <c r="BH48" s="48"/>
      <c r="BI48" s="49"/>
      <c r="BJ48" s="48"/>
      <c r="BK48" s="49"/>
      <c r="BL48" s="48"/>
    </row>
    <row r="49" spans="1:64" ht="15">
      <c r="A49" s="65" t="s">
        <v>250</v>
      </c>
      <c r="B49" s="65" t="s">
        <v>359</v>
      </c>
      <c r="C49" s="66" t="s">
        <v>3250</v>
      </c>
      <c r="D49" s="67">
        <v>3</v>
      </c>
      <c r="E49" s="66" t="s">
        <v>132</v>
      </c>
      <c r="F49" s="69">
        <v>32</v>
      </c>
      <c r="G49" s="66"/>
      <c r="H49" s="70"/>
      <c r="I49" s="71"/>
      <c r="J49" s="71"/>
      <c r="K49" s="34" t="s">
        <v>65</v>
      </c>
      <c r="L49" s="72">
        <v>49</v>
      </c>
      <c r="M49" s="72"/>
      <c r="N49" s="73"/>
      <c r="O49" s="87" t="s">
        <v>396</v>
      </c>
      <c r="P49" s="90">
        <v>43567.97537037037</v>
      </c>
      <c r="Q49" s="87" t="s">
        <v>412</v>
      </c>
      <c r="R49" s="87"/>
      <c r="S49" s="87"/>
      <c r="T49" s="87"/>
      <c r="U49" s="87"/>
      <c r="V49" s="92" t="s">
        <v>656</v>
      </c>
      <c r="W49" s="90">
        <v>43567.97537037037</v>
      </c>
      <c r="X49" s="92" t="s">
        <v>764</v>
      </c>
      <c r="Y49" s="87"/>
      <c r="Z49" s="87"/>
      <c r="AA49" s="96" t="s">
        <v>897</v>
      </c>
      <c r="AB49" s="87"/>
      <c r="AC49" s="87" t="b">
        <v>0</v>
      </c>
      <c r="AD49" s="87">
        <v>0</v>
      </c>
      <c r="AE49" s="96" t="s">
        <v>1012</v>
      </c>
      <c r="AF49" s="87" t="b">
        <v>0</v>
      </c>
      <c r="AG49" s="87" t="s">
        <v>1021</v>
      </c>
      <c r="AH49" s="87"/>
      <c r="AI49" s="96" t="s">
        <v>1012</v>
      </c>
      <c r="AJ49" s="87" t="b">
        <v>0</v>
      </c>
      <c r="AK49" s="87">
        <v>4</v>
      </c>
      <c r="AL49" s="96" t="s">
        <v>896</v>
      </c>
      <c r="AM49" s="87" t="s">
        <v>1027</v>
      </c>
      <c r="AN49" s="87" t="b">
        <v>0</v>
      </c>
      <c r="AO49" s="96" t="s">
        <v>896</v>
      </c>
      <c r="AP49" s="87" t="s">
        <v>196</v>
      </c>
      <c r="AQ49" s="87">
        <v>0</v>
      </c>
      <c r="AR49" s="87">
        <v>0</v>
      </c>
      <c r="AS49" s="87"/>
      <c r="AT49" s="87"/>
      <c r="AU49" s="87"/>
      <c r="AV49" s="87"/>
      <c r="AW49" s="87"/>
      <c r="AX49" s="87"/>
      <c r="AY49" s="87"/>
      <c r="AZ49" s="87"/>
      <c r="BA49">
        <v>1</v>
      </c>
      <c r="BB49" s="86" t="str">
        <f>REPLACE(INDEX(GroupVertices[Group],MATCH(Edges[[#This Row],[Vertex 1]],GroupVertices[Vertex],0)),1,1,"")</f>
        <v>3</v>
      </c>
      <c r="BC49" s="86" t="str">
        <f>REPLACE(INDEX(GroupVertices[Group],MATCH(Edges[[#This Row],[Vertex 2]],GroupVertices[Vertex],0)),1,1,"")</f>
        <v>3</v>
      </c>
      <c r="BD49" s="48"/>
      <c r="BE49" s="49"/>
      <c r="BF49" s="48"/>
      <c r="BG49" s="49"/>
      <c r="BH49" s="48"/>
      <c r="BI49" s="49"/>
      <c r="BJ49" s="48"/>
      <c r="BK49" s="49"/>
      <c r="BL49" s="48"/>
    </row>
    <row r="50" spans="1:64" ht="15">
      <c r="A50" s="65" t="s">
        <v>250</v>
      </c>
      <c r="B50" s="65" t="s">
        <v>360</v>
      </c>
      <c r="C50" s="66" t="s">
        <v>3250</v>
      </c>
      <c r="D50" s="67">
        <v>3</v>
      </c>
      <c r="E50" s="66" t="s">
        <v>132</v>
      </c>
      <c r="F50" s="69">
        <v>32</v>
      </c>
      <c r="G50" s="66"/>
      <c r="H50" s="70"/>
      <c r="I50" s="71"/>
      <c r="J50" s="71"/>
      <c r="K50" s="34" t="s">
        <v>65</v>
      </c>
      <c r="L50" s="72">
        <v>50</v>
      </c>
      <c r="M50" s="72"/>
      <c r="N50" s="73"/>
      <c r="O50" s="87" t="s">
        <v>396</v>
      </c>
      <c r="P50" s="90">
        <v>43567.97537037037</v>
      </c>
      <c r="Q50" s="87" t="s">
        <v>412</v>
      </c>
      <c r="R50" s="87"/>
      <c r="S50" s="87"/>
      <c r="T50" s="87"/>
      <c r="U50" s="87"/>
      <c r="V50" s="92" t="s">
        <v>656</v>
      </c>
      <c r="W50" s="90">
        <v>43567.97537037037</v>
      </c>
      <c r="X50" s="92" t="s">
        <v>764</v>
      </c>
      <c r="Y50" s="87"/>
      <c r="Z50" s="87"/>
      <c r="AA50" s="96" t="s">
        <v>897</v>
      </c>
      <c r="AB50" s="87"/>
      <c r="AC50" s="87" t="b">
        <v>0</v>
      </c>
      <c r="AD50" s="87">
        <v>0</v>
      </c>
      <c r="AE50" s="96" t="s">
        <v>1012</v>
      </c>
      <c r="AF50" s="87" t="b">
        <v>0</v>
      </c>
      <c r="AG50" s="87" t="s">
        <v>1021</v>
      </c>
      <c r="AH50" s="87"/>
      <c r="AI50" s="96" t="s">
        <v>1012</v>
      </c>
      <c r="AJ50" s="87" t="b">
        <v>0</v>
      </c>
      <c r="AK50" s="87">
        <v>4</v>
      </c>
      <c r="AL50" s="96" t="s">
        <v>896</v>
      </c>
      <c r="AM50" s="87" t="s">
        <v>1027</v>
      </c>
      <c r="AN50" s="87" t="b">
        <v>0</v>
      </c>
      <c r="AO50" s="96" t="s">
        <v>896</v>
      </c>
      <c r="AP50" s="87" t="s">
        <v>196</v>
      </c>
      <c r="AQ50" s="87">
        <v>0</v>
      </c>
      <c r="AR50" s="87">
        <v>0</v>
      </c>
      <c r="AS50" s="87"/>
      <c r="AT50" s="87"/>
      <c r="AU50" s="87"/>
      <c r="AV50" s="87"/>
      <c r="AW50" s="87"/>
      <c r="AX50" s="87"/>
      <c r="AY50" s="87"/>
      <c r="AZ50" s="87"/>
      <c r="BA50">
        <v>1</v>
      </c>
      <c r="BB50" s="86" t="str">
        <f>REPLACE(INDEX(GroupVertices[Group],MATCH(Edges[[#This Row],[Vertex 1]],GroupVertices[Vertex],0)),1,1,"")</f>
        <v>3</v>
      </c>
      <c r="BC50" s="86" t="str">
        <f>REPLACE(INDEX(GroupVertices[Group],MATCH(Edges[[#This Row],[Vertex 2]],GroupVertices[Vertex],0)),1,1,"")</f>
        <v>3</v>
      </c>
      <c r="BD50" s="48">
        <v>0</v>
      </c>
      <c r="BE50" s="49">
        <v>0</v>
      </c>
      <c r="BF50" s="48">
        <v>0</v>
      </c>
      <c r="BG50" s="49">
        <v>0</v>
      </c>
      <c r="BH50" s="48">
        <v>0</v>
      </c>
      <c r="BI50" s="49">
        <v>0</v>
      </c>
      <c r="BJ50" s="48">
        <v>32</v>
      </c>
      <c r="BK50" s="49">
        <v>100</v>
      </c>
      <c r="BL50" s="48">
        <v>32</v>
      </c>
    </row>
    <row r="51" spans="1:64" ht="15">
      <c r="A51" s="65" t="s">
        <v>251</v>
      </c>
      <c r="B51" s="65" t="s">
        <v>258</v>
      </c>
      <c r="C51" s="66" t="s">
        <v>3250</v>
      </c>
      <c r="D51" s="67">
        <v>3</v>
      </c>
      <c r="E51" s="66" t="s">
        <v>132</v>
      </c>
      <c r="F51" s="69">
        <v>32</v>
      </c>
      <c r="G51" s="66"/>
      <c r="H51" s="70"/>
      <c r="I51" s="71"/>
      <c r="J51" s="71"/>
      <c r="K51" s="34" t="s">
        <v>65</v>
      </c>
      <c r="L51" s="72">
        <v>51</v>
      </c>
      <c r="M51" s="72"/>
      <c r="N51" s="73"/>
      <c r="O51" s="87" t="s">
        <v>397</v>
      </c>
      <c r="P51" s="90">
        <v>43568.004270833335</v>
      </c>
      <c r="Q51" s="87" t="s">
        <v>413</v>
      </c>
      <c r="R51" s="87"/>
      <c r="S51" s="87"/>
      <c r="T51" s="87"/>
      <c r="U51" s="87"/>
      <c r="V51" s="92" t="s">
        <v>657</v>
      </c>
      <c r="W51" s="90">
        <v>43568.004270833335</v>
      </c>
      <c r="X51" s="92" t="s">
        <v>765</v>
      </c>
      <c r="Y51" s="87"/>
      <c r="Z51" s="87"/>
      <c r="AA51" s="96" t="s">
        <v>898</v>
      </c>
      <c r="AB51" s="87"/>
      <c r="AC51" s="87" t="b">
        <v>0</v>
      </c>
      <c r="AD51" s="87">
        <v>0</v>
      </c>
      <c r="AE51" s="96" t="s">
        <v>1012</v>
      </c>
      <c r="AF51" s="87" t="b">
        <v>0</v>
      </c>
      <c r="AG51" s="87" t="s">
        <v>1021</v>
      </c>
      <c r="AH51" s="87"/>
      <c r="AI51" s="96" t="s">
        <v>1012</v>
      </c>
      <c r="AJ51" s="87" t="b">
        <v>0</v>
      </c>
      <c r="AK51" s="87">
        <v>7</v>
      </c>
      <c r="AL51" s="96" t="s">
        <v>906</v>
      </c>
      <c r="AM51" s="87" t="s">
        <v>1027</v>
      </c>
      <c r="AN51" s="87" t="b">
        <v>0</v>
      </c>
      <c r="AO51" s="96" t="s">
        <v>906</v>
      </c>
      <c r="AP51" s="87" t="s">
        <v>196</v>
      </c>
      <c r="AQ51" s="87">
        <v>0</v>
      </c>
      <c r="AR51" s="87">
        <v>0</v>
      </c>
      <c r="AS51" s="87"/>
      <c r="AT51" s="87"/>
      <c r="AU51" s="87"/>
      <c r="AV51" s="87"/>
      <c r="AW51" s="87"/>
      <c r="AX51" s="87"/>
      <c r="AY51" s="87"/>
      <c r="AZ51" s="87"/>
      <c r="BA51">
        <v>1</v>
      </c>
      <c r="BB51" s="86" t="str">
        <f>REPLACE(INDEX(GroupVertices[Group],MATCH(Edges[[#This Row],[Vertex 1]],GroupVertices[Vertex],0)),1,1,"")</f>
        <v>3</v>
      </c>
      <c r="BC51" s="86" t="str">
        <f>REPLACE(INDEX(GroupVertices[Group],MATCH(Edges[[#This Row],[Vertex 2]],GroupVertices[Vertex],0)),1,1,"")</f>
        <v>3</v>
      </c>
      <c r="BD51" s="48">
        <v>1</v>
      </c>
      <c r="BE51" s="49">
        <v>4.3478260869565215</v>
      </c>
      <c r="BF51" s="48">
        <v>0</v>
      </c>
      <c r="BG51" s="49">
        <v>0</v>
      </c>
      <c r="BH51" s="48">
        <v>0</v>
      </c>
      <c r="BI51" s="49">
        <v>0</v>
      </c>
      <c r="BJ51" s="48">
        <v>22</v>
      </c>
      <c r="BK51" s="49">
        <v>95.65217391304348</v>
      </c>
      <c r="BL51" s="48">
        <v>23</v>
      </c>
    </row>
    <row r="52" spans="1:64" ht="15">
      <c r="A52" s="65" t="s">
        <v>251</v>
      </c>
      <c r="B52" s="65" t="s">
        <v>360</v>
      </c>
      <c r="C52" s="66" t="s">
        <v>3250</v>
      </c>
      <c r="D52" s="67">
        <v>3</v>
      </c>
      <c r="E52" s="66" t="s">
        <v>132</v>
      </c>
      <c r="F52" s="69">
        <v>32</v>
      </c>
      <c r="G52" s="66"/>
      <c r="H52" s="70"/>
      <c r="I52" s="71"/>
      <c r="J52" s="71"/>
      <c r="K52" s="34" t="s">
        <v>65</v>
      </c>
      <c r="L52" s="72">
        <v>52</v>
      </c>
      <c r="M52" s="72"/>
      <c r="N52" s="73"/>
      <c r="O52" s="87" t="s">
        <v>396</v>
      </c>
      <c r="P52" s="90">
        <v>43568.004270833335</v>
      </c>
      <c r="Q52" s="87" t="s">
        <v>413</v>
      </c>
      <c r="R52" s="87"/>
      <c r="S52" s="87"/>
      <c r="T52" s="87"/>
      <c r="U52" s="87"/>
      <c r="V52" s="92" t="s">
        <v>657</v>
      </c>
      <c r="W52" s="90">
        <v>43568.004270833335</v>
      </c>
      <c r="X52" s="92" t="s">
        <v>765</v>
      </c>
      <c r="Y52" s="87"/>
      <c r="Z52" s="87"/>
      <c r="AA52" s="96" t="s">
        <v>898</v>
      </c>
      <c r="AB52" s="87"/>
      <c r="AC52" s="87" t="b">
        <v>0</v>
      </c>
      <c r="AD52" s="87">
        <v>0</v>
      </c>
      <c r="AE52" s="96" t="s">
        <v>1012</v>
      </c>
      <c r="AF52" s="87" t="b">
        <v>0</v>
      </c>
      <c r="AG52" s="87" t="s">
        <v>1021</v>
      </c>
      <c r="AH52" s="87"/>
      <c r="AI52" s="96" t="s">
        <v>1012</v>
      </c>
      <c r="AJ52" s="87" t="b">
        <v>0</v>
      </c>
      <c r="AK52" s="87">
        <v>7</v>
      </c>
      <c r="AL52" s="96" t="s">
        <v>906</v>
      </c>
      <c r="AM52" s="87" t="s">
        <v>1027</v>
      </c>
      <c r="AN52" s="87" t="b">
        <v>0</v>
      </c>
      <c r="AO52" s="96" t="s">
        <v>906</v>
      </c>
      <c r="AP52" s="87" t="s">
        <v>196</v>
      </c>
      <c r="AQ52" s="87">
        <v>0</v>
      </c>
      <c r="AR52" s="87">
        <v>0</v>
      </c>
      <c r="AS52" s="87"/>
      <c r="AT52" s="87"/>
      <c r="AU52" s="87"/>
      <c r="AV52" s="87"/>
      <c r="AW52" s="87"/>
      <c r="AX52" s="87"/>
      <c r="AY52" s="87"/>
      <c r="AZ52" s="87"/>
      <c r="BA52">
        <v>1</v>
      </c>
      <c r="BB52" s="86" t="str">
        <f>REPLACE(INDEX(GroupVertices[Group],MATCH(Edges[[#This Row],[Vertex 1]],GroupVertices[Vertex],0)),1,1,"")</f>
        <v>3</v>
      </c>
      <c r="BC52" s="86" t="str">
        <f>REPLACE(INDEX(GroupVertices[Group],MATCH(Edges[[#This Row],[Vertex 2]],GroupVertices[Vertex],0)),1,1,"")</f>
        <v>3</v>
      </c>
      <c r="BD52" s="48"/>
      <c r="BE52" s="49"/>
      <c r="BF52" s="48"/>
      <c r="BG52" s="49"/>
      <c r="BH52" s="48"/>
      <c r="BI52" s="49"/>
      <c r="BJ52" s="48"/>
      <c r="BK52" s="49"/>
      <c r="BL52" s="48"/>
    </row>
    <row r="53" spans="1:64" ht="15">
      <c r="A53" s="65" t="s">
        <v>252</v>
      </c>
      <c r="B53" s="65" t="s">
        <v>252</v>
      </c>
      <c r="C53" s="66" t="s">
        <v>3250</v>
      </c>
      <c r="D53" s="67">
        <v>3</v>
      </c>
      <c r="E53" s="66" t="s">
        <v>132</v>
      </c>
      <c r="F53" s="69">
        <v>32</v>
      </c>
      <c r="G53" s="66"/>
      <c r="H53" s="70"/>
      <c r="I53" s="71"/>
      <c r="J53" s="71"/>
      <c r="K53" s="34" t="s">
        <v>65</v>
      </c>
      <c r="L53" s="72">
        <v>53</v>
      </c>
      <c r="M53" s="72"/>
      <c r="N53" s="73"/>
      <c r="O53" s="87" t="s">
        <v>196</v>
      </c>
      <c r="P53" s="90">
        <v>43568.51069444444</v>
      </c>
      <c r="Q53" s="87" t="s">
        <v>414</v>
      </c>
      <c r="R53" s="92" t="s">
        <v>490</v>
      </c>
      <c r="S53" s="87" t="s">
        <v>543</v>
      </c>
      <c r="T53" s="87"/>
      <c r="U53" s="87"/>
      <c r="V53" s="92" t="s">
        <v>658</v>
      </c>
      <c r="W53" s="90">
        <v>43568.51069444444</v>
      </c>
      <c r="X53" s="92" t="s">
        <v>766</v>
      </c>
      <c r="Y53" s="87"/>
      <c r="Z53" s="87"/>
      <c r="AA53" s="96" t="s">
        <v>899</v>
      </c>
      <c r="AB53" s="87"/>
      <c r="AC53" s="87" t="b">
        <v>0</v>
      </c>
      <c r="AD53" s="87">
        <v>0</v>
      </c>
      <c r="AE53" s="96" t="s">
        <v>1012</v>
      </c>
      <c r="AF53" s="87" t="b">
        <v>0</v>
      </c>
      <c r="AG53" s="87" t="s">
        <v>1021</v>
      </c>
      <c r="AH53" s="87"/>
      <c r="AI53" s="96" t="s">
        <v>1012</v>
      </c>
      <c r="AJ53" s="87" t="b">
        <v>0</v>
      </c>
      <c r="AK53" s="87">
        <v>0</v>
      </c>
      <c r="AL53" s="96" t="s">
        <v>1012</v>
      </c>
      <c r="AM53" s="87" t="s">
        <v>1032</v>
      </c>
      <c r="AN53" s="87" t="b">
        <v>0</v>
      </c>
      <c r="AO53" s="96" t="s">
        <v>899</v>
      </c>
      <c r="AP53" s="87" t="s">
        <v>196</v>
      </c>
      <c r="AQ53" s="87">
        <v>0</v>
      </c>
      <c r="AR53" s="87">
        <v>0</v>
      </c>
      <c r="AS53" s="87"/>
      <c r="AT53" s="87"/>
      <c r="AU53" s="87"/>
      <c r="AV53" s="87"/>
      <c r="AW53" s="87"/>
      <c r="AX53" s="87"/>
      <c r="AY53" s="87"/>
      <c r="AZ53" s="87"/>
      <c r="BA53">
        <v>1</v>
      </c>
      <c r="BB53" s="86" t="str">
        <f>REPLACE(INDEX(GroupVertices[Group],MATCH(Edges[[#This Row],[Vertex 1]],GroupVertices[Vertex],0)),1,1,"")</f>
        <v>1</v>
      </c>
      <c r="BC53" s="86" t="str">
        <f>REPLACE(INDEX(GroupVertices[Group],MATCH(Edges[[#This Row],[Vertex 2]],GroupVertices[Vertex],0)),1,1,"")</f>
        <v>1</v>
      </c>
      <c r="BD53" s="48">
        <v>1</v>
      </c>
      <c r="BE53" s="49">
        <v>4.545454545454546</v>
      </c>
      <c r="BF53" s="48">
        <v>0</v>
      </c>
      <c r="BG53" s="49">
        <v>0</v>
      </c>
      <c r="BH53" s="48">
        <v>0</v>
      </c>
      <c r="BI53" s="49">
        <v>0</v>
      </c>
      <c r="BJ53" s="48">
        <v>21</v>
      </c>
      <c r="BK53" s="49">
        <v>95.45454545454545</v>
      </c>
      <c r="BL53" s="48">
        <v>22</v>
      </c>
    </row>
    <row r="54" spans="1:64" ht="15">
      <c r="A54" s="65" t="s">
        <v>253</v>
      </c>
      <c r="B54" s="65" t="s">
        <v>361</v>
      </c>
      <c r="C54" s="66" t="s">
        <v>3250</v>
      </c>
      <c r="D54" s="67">
        <v>3</v>
      </c>
      <c r="E54" s="66" t="s">
        <v>132</v>
      </c>
      <c r="F54" s="69">
        <v>32</v>
      </c>
      <c r="G54" s="66"/>
      <c r="H54" s="70"/>
      <c r="I54" s="71"/>
      <c r="J54" s="71"/>
      <c r="K54" s="34" t="s">
        <v>65</v>
      </c>
      <c r="L54" s="72">
        <v>54</v>
      </c>
      <c r="M54" s="72"/>
      <c r="N54" s="73"/>
      <c r="O54" s="87" t="s">
        <v>396</v>
      </c>
      <c r="P54" s="90">
        <v>43568.55028935185</v>
      </c>
      <c r="Q54" s="87" t="s">
        <v>415</v>
      </c>
      <c r="R54" s="92" t="s">
        <v>491</v>
      </c>
      <c r="S54" s="87" t="s">
        <v>544</v>
      </c>
      <c r="T54" s="87"/>
      <c r="U54" s="87"/>
      <c r="V54" s="92" t="s">
        <v>659</v>
      </c>
      <c r="W54" s="90">
        <v>43568.55028935185</v>
      </c>
      <c r="X54" s="92" t="s">
        <v>767</v>
      </c>
      <c r="Y54" s="87"/>
      <c r="Z54" s="87"/>
      <c r="AA54" s="96" t="s">
        <v>900</v>
      </c>
      <c r="AB54" s="87"/>
      <c r="AC54" s="87" t="b">
        <v>0</v>
      </c>
      <c r="AD54" s="87">
        <v>0</v>
      </c>
      <c r="AE54" s="96" t="s">
        <v>1012</v>
      </c>
      <c r="AF54" s="87" t="b">
        <v>0</v>
      </c>
      <c r="AG54" s="87" t="s">
        <v>1021</v>
      </c>
      <c r="AH54" s="87"/>
      <c r="AI54" s="96" t="s">
        <v>1012</v>
      </c>
      <c r="AJ54" s="87" t="b">
        <v>0</v>
      </c>
      <c r="AK54" s="87">
        <v>0</v>
      </c>
      <c r="AL54" s="96" t="s">
        <v>1012</v>
      </c>
      <c r="AM54" s="87" t="s">
        <v>1025</v>
      </c>
      <c r="AN54" s="87" t="b">
        <v>0</v>
      </c>
      <c r="AO54" s="96" t="s">
        <v>900</v>
      </c>
      <c r="AP54" s="87" t="s">
        <v>196</v>
      </c>
      <c r="AQ54" s="87">
        <v>0</v>
      </c>
      <c r="AR54" s="87">
        <v>0</v>
      </c>
      <c r="AS54" s="87"/>
      <c r="AT54" s="87"/>
      <c r="AU54" s="87"/>
      <c r="AV54" s="87"/>
      <c r="AW54" s="87"/>
      <c r="AX54" s="87"/>
      <c r="AY54" s="87"/>
      <c r="AZ54" s="87"/>
      <c r="BA54">
        <v>1</v>
      </c>
      <c r="BB54" s="86" t="str">
        <f>REPLACE(INDEX(GroupVertices[Group],MATCH(Edges[[#This Row],[Vertex 1]],GroupVertices[Vertex],0)),1,1,"")</f>
        <v>32</v>
      </c>
      <c r="BC54" s="86" t="str">
        <f>REPLACE(INDEX(GroupVertices[Group],MATCH(Edges[[#This Row],[Vertex 2]],GroupVertices[Vertex],0)),1,1,"")</f>
        <v>32</v>
      </c>
      <c r="BD54" s="48">
        <v>1</v>
      </c>
      <c r="BE54" s="49">
        <v>6.666666666666667</v>
      </c>
      <c r="BF54" s="48">
        <v>0</v>
      </c>
      <c r="BG54" s="49">
        <v>0</v>
      </c>
      <c r="BH54" s="48">
        <v>0</v>
      </c>
      <c r="BI54" s="49">
        <v>0</v>
      </c>
      <c r="BJ54" s="48">
        <v>14</v>
      </c>
      <c r="BK54" s="49">
        <v>93.33333333333333</v>
      </c>
      <c r="BL54" s="48">
        <v>15</v>
      </c>
    </row>
    <row r="55" spans="1:64" ht="15">
      <c r="A55" s="65" t="s">
        <v>254</v>
      </c>
      <c r="B55" s="65" t="s">
        <v>255</v>
      </c>
      <c r="C55" s="66" t="s">
        <v>3250</v>
      </c>
      <c r="D55" s="67">
        <v>3</v>
      </c>
      <c r="E55" s="66" t="s">
        <v>132</v>
      </c>
      <c r="F55" s="69">
        <v>32</v>
      </c>
      <c r="G55" s="66"/>
      <c r="H55" s="70"/>
      <c r="I55" s="71"/>
      <c r="J55" s="71"/>
      <c r="K55" s="34" t="s">
        <v>66</v>
      </c>
      <c r="L55" s="72">
        <v>55</v>
      </c>
      <c r="M55" s="72"/>
      <c r="N55" s="73"/>
      <c r="O55" s="87" t="s">
        <v>396</v>
      </c>
      <c r="P55" s="90">
        <v>43567.90552083333</v>
      </c>
      <c r="Q55" s="87" t="s">
        <v>410</v>
      </c>
      <c r="R55" s="92" t="s">
        <v>492</v>
      </c>
      <c r="S55" s="87" t="s">
        <v>545</v>
      </c>
      <c r="T55" s="87" t="s">
        <v>583</v>
      </c>
      <c r="U55" s="87"/>
      <c r="V55" s="92" t="s">
        <v>660</v>
      </c>
      <c r="W55" s="90">
        <v>43567.90552083333</v>
      </c>
      <c r="X55" s="92" t="s">
        <v>768</v>
      </c>
      <c r="Y55" s="87"/>
      <c r="Z55" s="87"/>
      <c r="AA55" s="96" t="s">
        <v>901</v>
      </c>
      <c r="AB55" s="87"/>
      <c r="AC55" s="87" t="b">
        <v>0</v>
      </c>
      <c r="AD55" s="87">
        <v>8</v>
      </c>
      <c r="AE55" s="96" t="s">
        <v>1012</v>
      </c>
      <c r="AF55" s="87" t="b">
        <v>0</v>
      </c>
      <c r="AG55" s="87" t="s">
        <v>1021</v>
      </c>
      <c r="AH55" s="87"/>
      <c r="AI55" s="96" t="s">
        <v>1012</v>
      </c>
      <c r="AJ55" s="87" t="b">
        <v>0</v>
      </c>
      <c r="AK55" s="87">
        <v>5</v>
      </c>
      <c r="AL55" s="96" t="s">
        <v>1012</v>
      </c>
      <c r="AM55" s="87" t="s">
        <v>1033</v>
      </c>
      <c r="AN55" s="87" t="b">
        <v>0</v>
      </c>
      <c r="AO55" s="96" t="s">
        <v>901</v>
      </c>
      <c r="AP55" s="87" t="s">
        <v>196</v>
      </c>
      <c r="AQ55" s="87">
        <v>0</v>
      </c>
      <c r="AR55" s="87">
        <v>0</v>
      </c>
      <c r="AS55" s="87"/>
      <c r="AT55" s="87"/>
      <c r="AU55" s="87"/>
      <c r="AV55" s="87"/>
      <c r="AW55" s="87"/>
      <c r="AX55" s="87"/>
      <c r="AY55" s="87"/>
      <c r="AZ55" s="87"/>
      <c r="BA55">
        <v>1</v>
      </c>
      <c r="BB55" s="86" t="str">
        <f>REPLACE(INDEX(GroupVertices[Group],MATCH(Edges[[#This Row],[Vertex 1]],GroupVertices[Vertex],0)),1,1,"")</f>
        <v>4</v>
      </c>
      <c r="BC55" s="86" t="str">
        <f>REPLACE(INDEX(GroupVertices[Group],MATCH(Edges[[#This Row],[Vertex 2]],GroupVertices[Vertex],0)),1,1,"")</f>
        <v>4</v>
      </c>
      <c r="BD55" s="48"/>
      <c r="BE55" s="49"/>
      <c r="BF55" s="48"/>
      <c r="BG55" s="49"/>
      <c r="BH55" s="48"/>
      <c r="BI55" s="49"/>
      <c r="BJ55" s="48"/>
      <c r="BK55" s="49"/>
      <c r="BL55" s="48"/>
    </row>
    <row r="56" spans="1:64" ht="15">
      <c r="A56" s="65" t="s">
        <v>254</v>
      </c>
      <c r="B56" s="65" t="s">
        <v>357</v>
      </c>
      <c r="C56" s="66" t="s">
        <v>3250</v>
      </c>
      <c r="D56" s="67">
        <v>3</v>
      </c>
      <c r="E56" s="66" t="s">
        <v>132</v>
      </c>
      <c r="F56" s="69">
        <v>32</v>
      </c>
      <c r="G56" s="66"/>
      <c r="H56" s="70"/>
      <c r="I56" s="71"/>
      <c r="J56" s="71"/>
      <c r="K56" s="34" t="s">
        <v>65</v>
      </c>
      <c r="L56" s="72">
        <v>56</v>
      </c>
      <c r="M56" s="72"/>
      <c r="N56" s="73"/>
      <c r="O56" s="87" t="s">
        <v>396</v>
      </c>
      <c r="P56" s="90">
        <v>43567.90552083333</v>
      </c>
      <c r="Q56" s="87" t="s">
        <v>410</v>
      </c>
      <c r="R56" s="92" t="s">
        <v>492</v>
      </c>
      <c r="S56" s="87" t="s">
        <v>545</v>
      </c>
      <c r="T56" s="87" t="s">
        <v>583</v>
      </c>
      <c r="U56" s="87"/>
      <c r="V56" s="92" t="s">
        <v>660</v>
      </c>
      <c r="W56" s="90">
        <v>43567.90552083333</v>
      </c>
      <c r="X56" s="92" t="s">
        <v>768</v>
      </c>
      <c r="Y56" s="87"/>
      <c r="Z56" s="87"/>
      <c r="AA56" s="96" t="s">
        <v>901</v>
      </c>
      <c r="AB56" s="87"/>
      <c r="AC56" s="87" t="b">
        <v>0</v>
      </c>
      <c r="AD56" s="87">
        <v>8</v>
      </c>
      <c r="AE56" s="96" t="s">
        <v>1012</v>
      </c>
      <c r="AF56" s="87" t="b">
        <v>0</v>
      </c>
      <c r="AG56" s="87" t="s">
        <v>1021</v>
      </c>
      <c r="AH56" s="87"/>
      <c r="AI56" s="96" t="s">
        <v>1012</v>
      </c>
      <c r="AJ56" s="87" t="b">
        <v>0</v>
      </c>
      <c r="AK56" s="87">
        <v>5</v>
      </c>
      <c r="AL56" s="96" t="s">
        <v>1012</v>
      </c>
      <c r="AM56" s="87" t="s">
        <v>1033</v>
      </c>
      <c r="AN56" s="87" t="b">
        <v>0</v>
      </c>
      <c r="AO56" s="96" t="s">
        <v>901</v>
      </c>
      <c r="AP56" s="87" t="s">
        <v>196</v>
      </c>
      <c r="AQ56" s="87">
        <v>0</v>
      </c>
      <c r="AR56" s="87">
        <v>0</v>
      </c>
      <c r="AS56" s="87"/>
      <c r="AT56" s="87"/>
      <c r="AU56" s="87"/>
      <c r="AV56" s="87"/>
      <c r="AW56" s="87"/>
      <c r="AX56" s="87"/>
      <c r="AY56" s="87"/>
      <c r="AZ56" s="87"/>
      <c r="BA56">
        <v>1</v>
      </c>
      <c r="BB56" s="86" t="str">
        <f>REPLACE(INDEX(GroupVertices[Group],MATCH(Edges[[#This Row],[Vertex 1]],GroupVertices[Vertex],0)),1,1,"")</f>
        <v>4</v>
      </c>
      <c r="BC56" s="86" t="str">
        <f>REPLACE(INDEX(GroupVertices[Group],MATCH(Edges[[#This Row],[Vertex 2]],GroupVertices[Vertex],0)),1,1,"")</f>
        <v>4</v>
      </c>
      <c r="BD56" s="48">
        <v>1</v>
      </c>
      <c r="BE56" s="49">
        <v>3.8461538461538463</v>
      </c>
      <c r="BF56" s="48">
        <v>1</v>
      </c>
      <c r="BG56" s="49">
        <v>3.8461538461538463</v>
      </c>
      <c r="BH56" s="48">
        <v>0</v>
      </c>
      <c r="BI56" s="49">
        <v>0</v>
      </c>
      <c r="BJ56" s="48">
        <v>24</v>
      </c>
      <c r="BK56" s="49">
        <v>92.3076923076923</v>
      </c>
      <c r="BL56" s="48">
        <v>26</v>
      </c>
    </row>
    <row r="57" spans="1:64" ht="15">
      <c r="A57" s="65" t="s">
        <v>255</v>
      </c>
      <c r="B57" s="65" t="s">
        <v>254</v>
      </c>
      <c r="C57" s="66" t="s">
        <v>3250</v>
      </c>
      <c r="D57" s="67">
        <v>3</v>
      </c>
      <c r="E57" s="66" t="s">
        <v>132</v>
      </c>
      <c r="F57" s="69">
        <v>32</v>
      </c>
      <c r="G57" s="66"/>
      <c r="H57" s="70"/>
      <c r="I57" s="71"/>
      <c r="J57" s="71"/>
      <c r="K57" s="34" t="s">
        <v>66</v>
      </c>
      <c r="L57" s="72">
        <v>57</v>
      </c>
      <c r="M57" s="72"/>
      <c r="N57" s="73"/>
      <c r="O57" s="87" t="s">
        <v>397</v>
      </c>
      <c r="P57" s="90">
        <v>43567.915138888886</v>
      </c>
      <c r="Q57" s="87" t="s">
        <v>410</v>
      </c>
      <c r="R57" s="87"/>
      <c r="S57" s="87"/>
      <c r="T57" s="87" t="s">
        <v>583</v>
      </c>
      <c r="U57" s="87"/>
      <c r="V57" s="92" t="s">
        <v>661</v>
      </c>
      <c r="W57" s="90">
        <v>43567.915138888886</v>
      </c>
      <c r="X57" s="92" t="s">
        <v>769</v>
      </c>
      <c r="Y57" s="87"/>
      <c r="Z57" s="87"/>
      <c r="AA57" s="96" t="s">
        <v>902</v>
      </c>
      <c r="AB57" s="87"/>
      <c r="AC57" s="87" t="b">
        <v>0</v>
      </c>
      <c r="AD57" s="87">
        <v>0</v>
      </c>
      <c r="AE57" s="96" t="s">
        <v>1012</v>
      </c>
      <c r="AF57" s="87" t="b">
        <v>0</v>
      </c>
      <c r="AG57" s="87" t="s">
        <v>1021</v>
      </c>
      <c r="AH57" s="87"/>
      <c r="AI57" s="96" t="s">
        <v>1012</v>
      </c>
      <c r="AJ57" s="87" t="b">
        <v>0</v>
      </c>
      <c r="AK57" s="87">
        <v>5</v>
      </c>
      <c r="AL57" s="96" t="s">
        <v>901</v>
      </c>
      <c r="AM57" s="87" t="s">
        <v>1027</v>
      </c>
      <c r="AN57" s="87" t="b">
        <v>0</v>
      </c>
      <c r="AO57" s="96" t="s">
        <v>901</v>
      </c>
      <c r="AP57" s="87" t="s">
        <v>196</v>
      </c>
      <c r="AQ57" s="87">
        <v>0</v>
      </c>
      <c r="AR57" s="87">
        <v>0</v>
      </c>
      <c r="AS57" s="87"/>
      <c r="AT57" s="87"/>
      <c r="AU57" s="87"/>
      <c r="AV57" s="87"/>
      <c r="AW57" s="87"/>
      <c r="AX57" s="87"/>
      <c r="AY57" s="87"/>
      <c r="AZ57" s="87"/>
      <c r="BA57">
        <v>1</v>
      </c>
      <c r="BB57" s="86" t="str">
        <f>REPLACE(INDEX(GroupVertices[Group],MATCH(Edges[[#This Row],[Vertex 1]],GroupVertices[Vertex],0)),1,1,"")</f>
        <v>4</v>
      </c>
      <c r="BC57" s="86" t="str">
        <f>REPLACE(INDEX(GroupVertices[Group],MATCH(Edges[[#This Row],[Vertex 2]],GroupVertices[Vertex],0)),1,1,"")</f>
        <v>4</v>
      </c>
      <c r="BD57" s="48"/>
      <c r="BE57" s="49"/>
      <c r="BF57" s="48"/>
      <c r="BG57" s="49"/>
      <c r="BH57" s="48"/>
      <c r="BI57" s="49"/>
      <c r="BJ57" s="48"/>
      <c r="BK57" s="49"/>
      <c r="BL57" s="48"/>
    </row>
    <row r="58" spans="1:64" ht="15">
      <c r="A58" s="65" t="s">
        <v>256</v>
      </c>
      <c r="B58" s="65" t="s">
        <v>254</v>
      </c>
      <c r="C58" s="66" t="s">
        <v>3250</v>
      </c>
      <c r="D58" s="67">
        <v>3</v>
      </c>
      <c r="E58" s="66" t="s">
        <v>132</v>
      </c>
      <c r="F58" s="69">
        <v>32</v>
      </c>
      <c r="G58" s="66"/>
      <c r="H58" s="70"/>
      <c r="I58" s="71"/>
      <c r="J58" s="71"/>
      <c r="K58" s="34" t="s">
        <v>65</v>
      </c>
      <c r="L58" s="72">
        <v>58</v>
      </c>
      <c r="M58" s="72"/>
      <c r="N58" s="73"/>
      <c r="O58" s="87" t="s">
        <v>397</v>
      </c>
      <c r="P58" s="90">
        <v>43568.744722222225</v>
      </c>
      <c r="Q58" s="87" t="s">
        <v>410</v>
      </c>
      <c r="R58" s="87"/>
      <c r="S58" s="87"/>
      <c r="T58" s="87" t="s">
        <v>583</v>
      </c>
      <c r="U58" s="87"/>
      <c r="V58" s="92" t="s">
        <v>662</v>
      </c>
      <c r="W58" s="90">
        <v>43568.744722222225</v>
      </c>
      <c r="X58" s="92" t="s">
        <v>770</v>
      </c>
      <c r="Y58" s="87"/>
      <c r="Z58" s="87"/>
      <c r="AA58" s="96" t="s">
        <v>903</v>
      </c>
      <c r="AB58" s="87"/>
      <c r="AC58" s="87" t="b">
        <v>0</v>
      </c>
      <c r="AD58" s="87">
        <v>0</v>
      </c>
      <c r="AE58" s="96" t="s">
        <v>1012</v>
      </c>
      <c r="AF58" s="87" t="b">
        <v>0</v>
      </c>
      <c r="AG58" s="87" t="s">
        <v>1021</v>
      </c>
      <c r="AH58" s="87"/>
      <c r="AI58" s="96" t="s">
        <v>1012</v>
      </c>
      <c r="AJ58" s="87" t="b">
        <v>0</v>
      </c>
      <c r="AK58" s="87">
        <v>5</v>
      </c>
      <c r="AL58" s="96" t="s">
        <v>901</v>
      </c>
      <c r="AM58" s="87" t="s">
        <v>1030</v>
      </c>
      <c r="AN58" s="87" t="b">
        <v>0</v>
      </c>
      <c r="AO58" s="96" t="s">
        <v>901</v>
      </c>
      <c r="AP58" s="87" t="s">
        <v>196</v>
      </c>
      <c r="AQ58" s="87">
        <v>0</v>
      </c>
      <c r="AR58" s="87">
        <v>0</v>
      </c>
      <c r="AS58" s="87"/>
      <c r="AT58" s="87"/>
      <c r="AU58" s="87"/>
      <c r="AV58" s="87"/>
      <c r="AW58" s="87"/>
      <c r="AX58" s="87"/>
      <c r="AY58" s="87"/>
      <c r="AZ58" s="87"/>
      <c r="BA58">
        <v>1</v>
      </c>
      <c r="BB58" s="86" t="str">
        <f>REPLACE(INDEX(GroupVertices[Group],MATCH(Edges[[#This Row],[Vertex 1]],GroupVertices[Vertex],0)),1,1,"")</f>
        <v>4</v>
      </c>
      <c r="BC58" s="86" t="str">
        <f>REPLACE(INDEX(GroupVertices[Group],MATCH(Edges[[#This Row],[Vertex 2]],GroupVertices[Vertex],0)),1,1,"")</f>
        <v>4</v>
      </c>
      <c r="BD58" s="48"/>
      <c r="BE58" s="49"/>
      <c r="BF58" s="48"/>
      <c r="BG58" s="49"/>
      <c r="BH58" s="48"/>
      <c r="BI58" s="49"/>
      <c r="BJ58" s="48"/>
      <c r="BK58" s="49"/>
      <c r="BL58" s="48"/>
    </row>
    <row r="59" spans="1:64" ht="15">
      <c r="A59" s="65" t="s">
        <v>255</v>
      </c>
      <c r="B59" s="65" t="s">
        <v>255</v>
      </c>
      <c r="C59" s="66" t="s">
        <v>3250</v>
      </c>
      <c r="D59" s="67">
        <v>3</v>
      </c>
      <c r="E59" s="66" t="s">
        <v>132</v>
      </c>
      <c r="F59" s="69">
        <v>32</v>
      </c>
      <c r="G59" s="66"/>
      <c r="H59" s="70"/>
      <c r="I59" s="71"/>
      <c r="J59" s="71"/>
      <c r="K59" s="34" t="s">
        <v>65</v>
      </c>
      <c r="L59" s="72">
        <v>59</v>
      </c>
      <c r="M59" s="72"/>
      <c r="N59" s="73"/>
      <c r="O59" s="87" t="s">
        <v>196</v>
      </c>
      <c r="P59" s="90">
        <v>43567.61697916667</v>
      </c>
      <c r="Q59" s="87" t="s">
        <v>407</v>
      </c>
      <c r="R59" s="92" t="s">
        <v>493</v>
      </c>
      <c r="S59" s="87" t="s">
        <v>545</v>
      </c>
      <c r="T59" s="87"/>
      <c r="U59" s="87"/>
      <c r="V59" s="92" t="s">
        <v>661</v>
      </c>
      <c r="W59" s="90">
        <v>43567.61697916667</v>
      </c>
      <c r="X59" s="92" t="s">
        <v>771</v>
      </c>
      <c r="Y59" s="87"/>
      <c r="Z59" s="87"/>
      <c r="AA59" s="96" t="s">
        <v>904</v>
      </c>
      <c r="AB59" s="87"/>
      <c r="AC59" s="87" t="b">
        <v>0</v>
      </c>
      <c r="AD59" s="87">
        <v>18</v>
      </c>
      <c r="AE59" s="96" t="s">
        <v>1012</v>
      </c>
      <c r="AF59" s="87" t="b">
        <v>0</v>
      </c>
      <c r="AG59" s="87" t="s">
        <v>1021</v>
      </c>
      <c r="AH59" s="87"/>
      <c r="AI59" s="96" t="s">
        <v>1012</v>
      </c>
      <c r="AJ59" s="87" t="b">
        <v>0</v>
      </c>
      <c r="AK59" s="87">
        <v>3</v>
      </c>
      <c r="AL59" s="96" t="s">
        <v>1012</v>
      </c>
      <c r="AM59" s="87" t="s">
        <v>1025</v>
      </c>
      <c r="AN59" s="87" t="b">
        <v>0</v>
      </c>
      <c r="AO59" s="96" t="s">
        <v>904</v>
      </c>
      <c r="AP59" s="87" t="s">
        <v>196</v>
      </c>
      <c r="AQ59" s="87">
        <v>0</v>
      </c>
      <c r="AR59" s="87">
        <v>0</v>
      </c>
      <c r="AS59" s="87"/>
      <c r="AT59" s="87"/>
      <c r="AU59" s="87"/>
      <c r="AV59" s="87"/>
      <c r="AW59" s="87"/>
      <c r="AX59" s="87"/>
      <c r="AY59" s="87"/>
      <c r="AZ59" s="87"/>
      <c r="BA59">
        <v>1</v>
      </c>
      <c r="BB59" s="86" t="str">
        <f>REPLACE(INDEX(GroupVertices[Group],MATCH(Edges[[#This Row],[Vertex 1]],GroupVertices[Vertex],0)),1,1,"")</f>
        <v>4</v>
      </c>
      <c r="BC59" s="86" t="str">
        <f>REPLACE(INDEX(GroupVertices[Group],MATCH(Edges[[#This Row],[Vertex 2]],GroupVertices[Vertex],0)),1,1,"")</f>
        <v>4</v>
      </c>
      <c r="BD59" s="48">
        <v>2</v>
      </c>
      <c r="BE59" s="49">
        <v>5.128205128205129</v>
      </c>
      <c r="BF59" s="48">
        <v>1</v>
      </c>
      <c r="BG59" s="49">
        <v>2.5641025641025643</v>
      </c>
      <c r="BH59" s="48">
        <v>0</v>
      </c>
      <c r="BI59" s="49">
        <v>0</v>
      </c>
      <c r="BJ59" s="48">
        <v>36</v>
      </c>
      <c r="BK59" s="49">
        <v>92.3076923076923</v>
      </c>
      <c r="BL59" s="48">
        <v>39</v>
      </c>
    </row>
    <row r="60" spans="1:64" ht="15">
      <c r="A60" s="65" t="s">
        <v>255</v>
      </c>
      <c r="B60" s="65" t="s">
        <v>357</v>
      </c>
      <c r="C60" s="66" t="s">
        <v>3250</v>
      </c>
      <c r="D60" s="67">
        <v>3</v>
      </c>
      <c r="E60" s="66" t="s">
        <v>132</v>
      </c>
      <c r="F60" s="69">
        <v>32</v>
      </c>
      <c r="G60" s="66"/>
      <c r="H60" s="70"/>
      <c r="I60" s="71"/>
      <c r="J60" s="71"/>
      <c r="K60" s="34" t="s">
        <v>65</v>
      </c>
      <c r="L60" s="72">
        <v>60</v>
      </c>
      <c r="M60" s="72"/>
      <c r="N60" s="73"/>
      <c r="O60" s="87" t="s">
        <v>396</v>
      </c>
      <c r="P60" s="90">
        <v>43567.915138888886</v>
      </c>
      <c r="Q60" s="87" t="s">
        <v>410</v>
      </c>
      <c r="R60" s="87"/>
      <c r="S60" s="87"/>
      <c r="T60" s="87" t="s">
        <v>583</v>
      </c>
      <c r="U60" s="87"/>
      <c r="V60" s="92" t="s">
        <v>661</v>
      </c>
      <c r="W60" s="90">
        <v>43567.915138888886</v>
      </c>
      <c r="X60" s="92" t="s">
        <v>769</v>
      </c>
      <c r="Y60" s="87"/>
      <c r="Z60" s="87"/>
      <c r="AA60" s="96" t="s">
        <v>902</v>
      </c>
      <c r="AB60" s="87"/>
      <c r="AC60" s="87" t="b">
        <v>0</v>
      </c>
      <c r="AD60" s="87">
        <v>0</v>
      </c>
      <c r="AE60" s="96" t="s">
        <v>1012</v>
      </c>
      <c r="AF60" s="87" t="b">
        <v>0</v>
      </c>
      <c r="AG60" s="87" t="s">
        <v>1021</v>
      </c>
      <c r="AH60" s="87"/>
      <c r="AI60" s="96" t="s">
        <v>1012</v>
      </c>
      <c r="AJ60" s="87" t="b">
        <v>0</v>
      </c>
      <c r="AK60" s="87">
        <v>5</v>
      </c>
      <c r="AL60" s="96" t="s">
        <v>901</v>
      </c>
      <c r="AM60" s="87" t="s">
        <v>1027</v>
      </c>
      <c r="AN60" s="87" t="b">
        <v>0</v>
      </c>
      <c r="AO60" s="96" t="s">
        <v>901</v>
      </c>
      <c r="AP60" s="87" t="s">
        <v>196</v>
      </c>
      <c r="AQ60" s="87">
        <v>0</v>
      </c>
      <c r="AR60" s="87">
        <v>0</v>
      </c>
      <c r="AS60" s="87"/>
      <c r="AT60" s="87"/>
      <c r="AU60" s="87"/>
      <c r="AV60" s="87"/>
      <c r="AW60" s="87"/>
      <c r="AX60" s="87"/>
      <c r="AY60" s="87"/>
      <c r="AZ60" s="87"/>
      <c r="BA60">
        <v>1</v>
      </c>
      <c r="BB60" s="86" t="str">
        <f>REPLACE(INDEX(GroupVertices[Group],MATCH(Edges[[#This Row],[Vertex 1]],GroupVertices[Vertex],0)),1,1,"")</f>
        <v>4</v>
      </c>
      <c r="BC60" s="86" t="str">
        <f>REPLACE(INDEX(GroupVertices[Group],MATCH(Edges[[#This Row],[Vertex 2]],GroupVertices[Vertex],0)),1,1,"")</f>
        <v>4</v>
      </c>
      <c r="BD60" s="48">
        <v>1</v>
      </c>
      <c r="BE60" s="49">
        <v>3.8461538461538463</v>
      </c>
      <c r="BF60" s="48">
        <v>1</v>
      </c>
      <c r="BG60" s="49">
        <v>3.8461538461538463</v>
      </c>
      <c r="BH60" s="48">
        <v>0</v>
      </c>
      <c r="BI60" s="49">
        <v>0</v>
      </c>
      <c r="BJ60" s="48">
        <v>24</v>
      </c>
      <c r="BK60" s="49">
        <v>92.3076923076923</v>
      </c>
      <c r="BL60" s="48">
        <v>26</v>
      </c>
    </row>
    <row r="61" spans="1:64" ht="15">
      <c r="A61" s="65" t="s">
        <v>256</v>
      </c>
      <c r="B61" s="65" t="s">
        <v>255</v>
      </c>
      <c r="C61" s="66" t="s">
        <v>3250</v>
      </c>
      <c r="D61" s="67">
        <v>3</v>
      </c>
      <c r="E61" s="66" t="s">
        <v>132</v>
      </c>
      <c r="F61" s="69">
        <v>32</v>
      </c>
      <c r="G61" s="66"/>
      <c r="H61" s="70"/>
      <c r="I61" s="71"/>
      <c r="J61" s="71"/>
      <c r="K61" s="34" t="s">
        <v>65</v>
      </c>
      <c r="L61" s="72">
        <v>61</v>
      </c>
      <c r="M61" s="72"/>
      <c r="N61" s="73"/>
      <c r="O61" s="87" t="s">
        <v>396</v>
      </c>
      <c r="P61" s="90">
        <v>43568.744722222225</v>
      </c>
      <c r="Q61" s="87" t="s">
        <v>410</v>
      </c>
      <c r="R61" s="87"/>
      <c r="S61" s="87"/>
      <c r="T61" s="87" t="s">
        <v>583</v>
      </c>
      <c r="U61" s="87"/>
      <c r="V61" s="92" t="s">
        <v>662</v>
      </c>
      <c r="W61" s="90">
        <v>43568.744722222225</v>
      </c>
      <c r="X61" s="92" t="s">
        <v>770</v>
      </c>
      <c r="Y61" s="87"/>
      <c r="Z61" s="87"/>
      <c r="AA61" s="96" t="s">
        <v>903</v>
      </c>
      <c r="AB61" s="87"/>
      <c r="AC61" s="87" t="b">
        <v>0</v>
      </c>
      <c r="AD61" s="87">
        <v>0</v>
      </c>
      <c r="AE61" s="96" t="s">
        <v>1012</v>
      </c>
      <c r="AF61" s="87" t="b">
        <v>0</v>
      </c>
      <c r="AG61" s="87" t="s">
        <v>1021</v>
      </c>
      <c r="AH61" s="87"/>
      <c r="AI61" s="96" t="s">
        <v>1012</v>
      </c>
      <c r="AJ61" s="87" t="b">
        <v>0</v>
      </c>
      <c r="AK61" s="87">
        <v>5</v>
      </c>
      <c r="AL61" s="96" t="s">
        <v>901</v>
      </c>
      <c r="AM61" s="87" t="s">
        <v>1030</v>
      </c>
      <c r="AN61" s="87" t="b">
        <v>0</v>
      </c>
      <c r="AO61" s="96" t="s">
        <v>901</v>
      </c>
      <c r="AP61" s="87" t="s">
        <v>196</v>
      </c>
      <c r="AQ61" s="87">
        <v>0</v>
      </c>
      <c r="AR61" s="87">
        <v>0</v>
      </c>
      <c r="AS61" s="87"/>
      <c r="AT61" s="87"/>
      <c r="AU61" s="87"/>
      <c r="AV61" s="87"/>
      <c r="AW61" s="87"/>
      <c r="AX61" s="87"/>
      <c r="AY61" s="87"/>
      <c r="AZ61" s="87"/>
      <c r="BA61">
        <v>1</v>
      </c>
      <c r="BB61" s="86" t="str">
        <f>REPLACE(INDEX(GroupVertices[Group],MATCH(Edges[[#This Row],[Vertex 1]],GroupVertices[Vertex],0)),1,1,"")</f>
        <v>4</v>
      </c>
      <c r="BC61" s="86" t="str">
        <f>REPLACE(INDEX(GroupVertices[Group],MATCH(Edges[[#This Row],[Vertex 2]],GroupVertices[Vertex],0)),1,1,"")</f>
        <v>4</v>
      </c>
      <c r="BD61" s="48"/>
      <c r="BE61" s="49"/>
      <c r="BF61" s="48"/>
      <c r="BG61" s="49"/>
      <c r="BH61" s="48"/>
      <c r="BI61" s="49"/>
      <c r="BJ61" s="48"/>
      <c r="BK61" s="49"/>
      <c r="BL61" s="48"/>
    </row>
    <row r="62" spans="1:64" ht="15">
      <c r="A62" s="65" t="s">
        <v>256</v>
      </c>
      <c r="B62" s="65" t="s">
        <v>357</v>
      </c>
      <c r="C62" s="66" t="s">
        <v>3250</v>
      </c>
      <c r="D62" s="67">
        <v>3</v>
      </c>
      <c r="E62" s="66" t="s">
        <v>132</v>
      </c>
      <c r="F62" s="69">
        <v>32</v>
      </c>
      <c r="G62" s="66"/>
      <c r="H62" s="70"/>
      <c r="I62" s="71"/>
      <c r="J62" s="71"/>
      <c r="K62" s="34" t="s">
        <v>65</v>
      </c>
      <c r="L62" s="72">
        <v>62</v>
      </c>
      <c r="M62" s="72"/>
      <c r="N62" s="73"/>
      <c r="O62" s="87" t="s">
        <v>396</v>
      </c>
      <c r="P62" s="90">
        <v>43568.744722222225</v>
      </c>
      <c r="Q62" s="87" t="s">
        <v>410</v>
      </c>
      <c r="R62" s="87"/>
      <c r="S62" s="87"/>
      <c r="T62" s="87" t="s">
        <v>583</v>
      </c>
      <c r="U62" s="87"/>
      <c r="V62" s="92" t="s">
        <v>662</v>
      </c>
      <c r="W62" s="90">
        <v>43568.744722222225</v>
      </c>
      <c r="X62" s="92" t="s">
        <v>770</v>
      </c>
      <c r="Y62" s="87"/>
      <c r="Z62" s="87"/>
      <c r="AA62" s="96" t="s">
        <v>903</v>
      </c>
      <c r="AB62" s="87"/>
      <c r="AC62" s="87" t="b">
        <v>0</v>
      </c>
      <c r="AD62" s="87">
        <v>0</v>
      </c>
      <c r="AE62" s="96" t="s">
        <v>1012</v>
      </c>
      <c r="AF62" s="87" t="b">
        <v>0</v>
      </c>
      <c r="AG62" s="87" t="s">
        <v>1021</v>
      </c>
      <c r="AH62" s="87"/>
      <c r="AI62" s="96" t="s">
        <v>1012</v>
      </c>
      <c r="AJ62" s="87" t="b">
        <v>0</v>
      </c>
      <c r="AK62" s="87">
        <v>5</v>
      </c>
      <c r="AL62" s="96" t="s">
        <v>901</v>
      </c>
      <c r="AM62" s="87" t="s">
        <v>1030</v>
      </c>
      <c r="AN62" s="87" t="b">
        <v>0</v>
      </c>
      <c r="AO62" s="96" t="s">
        <v>901</v>
      </c>
      <c r="AP62" s="87" t="s">
        <v>196</v>
      </c>
      <c r="AQ62" s="87">
        <v>0</v>
      </c>
      <c r="AR62" s="87">
        <v>0</v>
      </c>
      <c r="AS62" s="87"/>
      <c r="AT62" s="87"/>
      <c r="AU62" s="87"/>
      <c r="AV62" s="87"/>
      <c r="AW62" s="87"/>
      <c r="AX62" s="87"/>
      <c r="AY62" s="87"/>
      <c r="AZ62" s="87"/>
      <c r="BA62">
        <v>1</v>
      </c>
      <c r="BB62" s="86" t="str">
        <f>REPLACE(INDEX(GroupVertices[Group],MATCH(Edges[[#This Row],[Vertex 1]],GroupVertices[Vertex],0)),1,1,"")</f>
        <v>4</v>
      </c>
      <c r="BC62" s="86" t="str">
        <f>REPLACE(INDEX(GroupVertices[Group],MATCH(Edges[[#This Row],[Vertex 2]],GroupVertices[Vertex],0)),1,1,"")</f>
        <v>4</v>
      </c>
      <c r="BD62" s="48">
        <v>1</v>
      </c>
      <c r="BE62" s="49">
        <v>3.8461538461538463</v>
      </c>
      <c r="BF62" s="48">
        <v>1</v>
      </c>
      <c r="BG62" s="49">
        <v>3.8461538461538463</v>
      </c>
      <c r="BH62" s="48">
        <v>0</v>
      </c>
      <c r="BI62" s="49">
        <v>0</v>
      </c>
      <c r="BJ62" s="48">
        <v>24</v>
      </c>
      <c r="BK62" s="49">
        <v>92.3076923076923</v>
      </c>
      <c r="BL62" s="48">
        <v>26</v>
      </c>
    </row>
    <row r="63" spans="1:64" ht="15">
      <c r="A63" s="65" t="s">
        <v>257</v>
      </c>
      <c r="B63" s="65" t="s">
        <v>257</v>
      </c>
      <c r="C63" s="66" t="s">
        <v>3250</v>
      </c>
      <c r="D63" s="67">
        <v>3</v>
      </c>
      <c r="E63" s="66" t="s">
        <v>132</v>
      </c>
      <c r="F63" s="69">
        <v>32</v>
      </c>
      <c r="G63" s="66"/>
      <c r="H63" s="70"/>
      <c r="I63" s="71"/>
      <c r="J63" s="71"/>
      <c r="K63" s="34" t="s">
        <v>65</v>
      </c>
      <c r="L63" s="72">
        <v>63</v>
      </c>
      <c r="M63" s="72"/>
      <c r="N63" s="73"/>
      <c r="O63" s="87" t="s">
        <v>196</v>
      </c>
      <c r="P63" s="90">
        <v>43568.76614583333</v>
      </c>
      <c r="Q63" s="87" t="s">
        <v>416</v>
      </c>
      <c r="R63" s="92" t="s">
        <v>494</v>
      </c>
      <c r="S63" s="87" t="s">
        <v>546</v>
      </c>
      <c r="T63" s="87" t="s">
        <v>584</v>
      </c>
      <c r="U63" s="87"/>
      <c r="V63" s="92" t="s">
        <v>663</v>
      </c>
      <c r="W63" s="90">
        <v>43568.76614583333</v>
      </c>
      <c r="X63" s="92" t="s">
        <v>772</v>
      </c>
      <c r="Y63" s="87"/>
      <c r="Z63" s="87"/>
      <c r="AA63" s="96" t="s">
        <v>905</v>
      </c>
      <c r="AB63" s="87"/>
      <c r="AC63" s="87" t="b">
        <v>0</v>
      </c>
      <c r="AD63" s="87">
        <v>1</v>
      </c>
      <c r="AE63" s="96" t="s">
        <v>1012</v>
      </c>
      <c r="AF63" s="87" t="b">
        <v>0</v>
      </c>
      <c r="AG63" s="87" t="s">
        <v>1021</v>
      </c>
      <c r="AH63" s="87"/>
      <c r="AI63" s="96" t="s">
        <v>1012</v>
      </c>
      <c r="AJ63" s="87" t="b">
        <v>0</v>
      </c>
      <c r="AK63" s="87">
        <v>0</v>
      </c>
      <c r="AL63" s="96" t="s">
        <v>1012</v>
      </c>
      <c r="AM63" s="87" t="s">
        <v>1034</v>
      </c>
      <c r="AN63" s="87" t="b">
        <v>0</v>
      </c>
      <c r="AO63" s="96" t="s">
        <v>905</v>
      </c>
      <c r="AP63" s="87" t="s">
        <v>196</v>
      </c>
      <c r="AQ63" s="87">
        <v>0</v>
      </c>
      <c r="AR63" s="87">
        <v>0</v>
      </c>
      <c r="AS63" s="87"/>
      <c r="AT63" s="87"/>
      <c r="AU63" s="87"/>
      <c r="AV63" s="87"/>
      <c r="AW63" s="87"/>
      <c r="AX63" s="87"/>
      <c r="AY63" s="87"/>
      <c r="AZ63" s="87"/>
      <c r="BA63">
        <v>1</v>
      </c>
      <c r="BB63" s="86" t="str">
        <f>REPLACE(INDEX(GroupVertices[Group],MATCH(Edges[[#This Row],[Vertex 1]],GroupVertices[Vertex],0)),1,1,"")</f>
        <v>1</v>
      </c>
      <c r="BC63" s="86" t="str">
        <f>REPLACE(INDEX(GroupVertices[Group],MATCH(Edges[[#This Row],[Vertex 2]],GroupVertices[Vertex],0)),1,1,"")</f>
        <v>1</v>
      </c>
      <c r="BD63" s="48">
        <v>0</v>
      </c>
      <c r="BE63" s="49">
        <v>0</v>
      </c>
      <c r="BF63" s="48">
        <v>1</v>
      </c>
      <c r="BG63" s="49">
        <v>3.3333333333333335</v>
      </c>
      <c r="BH63" s="48">
        <v>0</v>
      </c>
      <c r="BI63" s="49">
        <v>0</v>
      </c>
      <c r="BJ63" s="48">
        <v>29</v>
      </c>
      <c r="BK63" s="49">
        <v>96.66666666666667</v>
      </c>
      <c r="BL63" s="48">
        <v>30</v>
      </c>
    </row>
    <row r="64" spans="1:64" ht="15">
      <c r="A64" s="65" t="s">
        <v>258</v>
      </c>
      <c r="B64" s="65" t="s">
        <v>360</v>
      </c>
      <c r="C64" s="66" t="s">
        <v>3250</v>
      </c>
      <c r="D64" s="67">
        <v>3</v>
      </c>
      <c r="E64" s="66" t="s">
        <v>132</v>
      </c>
      <c r="F64" s="69">
        <v>32</v>
      </c>
      <c r="G64" s="66"/>
      <c r="H64" s="70"/>
      <c r="I64" s="71"/>
      <c r="J64" s="71"/>
      <c r="K64" s="34" t="s">
        <v>65</v>
      </c>
      <c r="L64" s="72">
        <v>64</v>
      </c>
      <c r="M64" s="72"/>
      <c r="N64" s="73"/>
      <c r="O64" s="87" t="s">
        <v>396</v>
      </c>
      <c r="P64" s="90">
        <v>43564.75417824074</v>
      </c>
      <c r="Q64" s="87" t="s">
        <v>413</v>
      </c>
      <c r="R64" s="87"/>
      <c r="S64" s="87"/>
      <c r="T64" s="87"/>
      <c r="U64" s="92" t="s">
        <v>626</v>
      </c>
      <c r="V64" s="92" t="s">
        <v>626</v>
      </c>
      <c r="W64" s="90">
        <v>43564.75417824074</v>
      </c>
      <c r="X64" s="92" t="s">
        <v>773</v>
      </c>
      <c r="Y64" s="87"/>
      <c r="Z64" s="87"/>
      <c r="AA64" s="96" t="s">
        <v>906</v>
      </c>
      <c r="AB64" s="87"/>
      <c r="AC64" s="87" t="b">
        <v>0</v>
      </c>
      <c r="AD64" s="87">
        <v>7</v>
      </c>
      <c r="AE64" s="96" t="s">
        <v>1012</v>
      </c>
      <c r="AF64" s="87" t="b">
        <v>0</v>
      </c>
      <c r="AG64" s="87" t="s">
        <v>1021</v>
      </c>
      <c r="AH64" s="87"/>
      <c r="AI64" s="96" t="s">
        <v>1012</v>
      </c>
      <c r="AJ64" s="87" t="b">
        <v>0</v>
      </c>
      <c r="AK64" s="87">
        <v>7</v>
      </c>
      <c r="AL64" s="96" t="s">
        <v>1012</v>
      </c>
      <c r="AM64" s="87" t="s">
        <v>1035</v>
      </c>
      <c r="AN64" s="87" t="b">
        <v>0</v>
      </c>
      <c r="AO64" s="96" t="s">
        <v>906</v>
      </c>
      <c r="AP64" s="87" t="s">
        <v>397</v>
      </c>
      <c r="AQ64" s="87">
        <v>0</v>
      </c>
      <c r="AR64" s="87">
        <v>0</v>
      </c>
      <c r="AS64" s="87"/>
      <c r="AT64" s="87"/>
      <c r="AU64" s="87"/>
      <c r="AV64" s="87"/>
      <c r="AW64" s="87"/>
      <c r="AX64" s="87"/>
      <c r="AY64" s="87"/>
      <c r="AZ64" s="87"/>
      <c r="BA64">
        <v>1</v>
      </c>
      <c r="BB64" s="86" t="str">
        <f>REPLACE(INDEX(GroupVertices[Group],MATCH(Edges[[#This Row],[Vertex 1]],GroupVertices[Vertex],0)),1,1,"")</f>
        <v>3</v>
      </c>
      <c r="BC64" s="86" t="str">
        <f>REPLACE(INDEX(GroupVertices[Group],MATCH(Edges[[#This Row],[Vertex 2]],GroupVertices[Vertex],0)),1,1,"")</f>
        <v>3</v>
      </c>
      <c r="BD64" s="48">
        <v>1</v>
      </c>
      <c r="BE64" s="49">
        <v>4.3478260869565215</v>
      </c>
      <c r="BF64" s="48">
        <v>0</v>
      </c>
      <c r="BG64" s="49">
        <v>0</v>
      </c>
      <c r="BH64" s="48">
        <v>0</v>
      </c>
      <c r="BI64" s="49">
        <v>0</v>
      </c>
      <c r="BJ64" s="48">
        <v>22</v>
      </c>
      <c r="BK64" s="49">
        <v>95.65217391304348</v>
      </c>
      <c r="BL64" s="48">
        <v>23</v>
      </c>
    </row>
    <row r="65" spans="1:64" ht="15">
      <c r="A65" s="65" t="s">
        <v>259</v>
      </c>
      <c r="B65" s="65" t="s">
        <v>258</v>
      </c>
      <c r="C65" s="66" t="s">
        <v>3250</v>
      </c>
      <c r="D65" s="67">
        <v>3</v>
      </c>
      <c r="E65" s="66" t="s">
        <v>132</v>
      </c>
      <c r="F65" s="69">
        <v>32</v>
      </c>
      <c r="G65" s="66"/>
      <c r="H65" s="70"/>
      <c r="I65" s="71"/>
      <c r="J65" s="71"/>
      <c r="K65" s="34" t="s">
        <v>65</v>
      </c>
      <c r="L65" s="72">
        <v>65</v>
      </c>
      <c r="M65" s="72"/>
      <c r="N65" s="73"/>
      <c r="O65" s="87" t="s">
        <v>397</v>
      </c>
      <c r="P65" s="90">
        <v>43568.84475694445</v>
      </c>
      <c r="Q65" s="87" t="s">
        <v>413</v>
      </c>
      <c r="R65" s="87"/>
      <c r="S65" s="87"/>
      <c r="T65" s="87"/>
      <c r="U65" s="87"/>
      <c r="V65" s="92" t="s">
        <v>664</v>
      </c>
      <c r="W65" s="90">
        <v>43568.84475694445</v>
      </c>
      <c r="X65" s="92" t="s">
        <v>774</v>
      </c>
      <c r="Y65" s="87"/>
      <c r="Z65" s="87"/>
      <c r="AA65" s="96" t="s">
        <v>907</v>
      </c>
      <c r="AB65" s="87"/>
      <c r="AC65" s="87" t="b">
        <v>0</v>
      </c>
      <c r="AD65" s="87">
        <v>0</v>
      </c>
      <c r="AE65" s="96" t="s">
        <v>1012</v>
      </c>
      <c r="AF65" s="87" t="b">
        <v>0</v>
      </c>
      <c r="AG65" s="87" t="s">
        <v>1021</v>
      </c>
      <c r="AH65" s="87"/>
      <c r="AI65" s="96" t="s">
        <v>1012</v>
      </c>
      <c r="AJ65" s="87" t="b">
        <v>0</v>
      </c>
      <c r="AK65" s="87">
        <v>7</v>
      </c>
      <c r="AL65" s="96" t="s">
        <v>906</v>
      </c>
      <c r="AM65" s="87" t="s">
        <v>1027</v>
      </c>
      <c r="AN65" s="87" t="b">
        <v>0</v>
      </c>
      <c r="AO65" s="96" t="s">
        <v>906</v>
      </c>
      <c r="AP65" s="87" t="s">
        <v>196</v>
      </c>
      <c r="AQ65" s="87">
        <v>0</v>
      </c>
      <c r="AR65" s="87">
        <v>0</v>
      </c>
      <c r="AS65" s="87"/>
      <c r="AT65" s="87"/>
      <c r="AU65" s="87"/>
      <c r="AV65" s="87"/>
      <c r="AW65" s="87"/>
      <c r="AX65" s="87"/>
      <c r="AY65" s="87"/>
      <c r="AZ65" s="87"/>
      <c r="BA65">
        <v>1</v>
      </c>
      <c r="BB65" s="86" t="str">
        <f>REPLACE(INDEX(GroupVertices[Group],MATCH(Edges[[#This Row],[Vertex 1]],GroupVertices[Vertex],0)),1,1,"")</f>
        <v>3</v>
      </c>
      <c r="BC65" s="86" t="str">
        <f>REPLACE(INDEX(GroupVertices[Group],MATCH(Edges[[#This Row],[Vertex 2]],GroupVertices[Vertex],0)),1,1,"")</f>
        <v>3</v>
      </c>
      <c r="BD65" s="48"/>
      <c r="BE65" s="49"/>
      <c r="BF65" s="48"/>
      <c r="BG65" s="49"/>
      <c r="BH65" s="48"/>
      <c r="BI65" s="49"/>
      <c r="BJ65" s="48"/>
      <c r="BK65" s="49"/>
      <c r="BL65" s="48"/>
    </row>
    <row r="66" spans="1:64" ht="15">
      <c r="A66" s="65" t="s">
        <v>259</v>
      </c>
      <c r="B66" s="65" t="s">
        <v>360</v>
      </c>
      <c r="C66" s="66" t="s">
        <v>3250</v>
      </c>
      <c r="D66" s="67">
        <v>3</v>
      </c>
      <c r="E66" s="66" t="s">
        <v>132</v>
      </c>
      <c r="F66" s="69">
        <v>32</v>
      </c>
      <c r="G66" s="66"/>
      <c r="H66" s="70"/>
      <c r="I66" s="71"/>
      <c r="J66" s="71"/>
      <c r="K66" s="34" t="s">
        <v>65</v>
      </c>
      <c r="L66" s="72">
        <v>66</v>
      </c>
      <c r="M66" s="72"/>
      <c r="N66" s="73"/>
      <c r="O66" s="87" t="s">
        <v>396</v>
      </c>
      <c r="P66" s="90">
        <v>43568.84475694445</v>
      </c>
      <c r="Q66" s="87" t="s">
        <v>413</v>
      </c>
      <c r="R66" s="87"/>
      <c r="S66" s="87"/>
      <c r="T66" s="87"/>
      <c r="U66" s="87"/>
      <c r="V66" s="92" t="s">
        <v>664</v>
      </c>
      <c r="W66" s="90">
        <v>43568.84475694445</v>
      </c>
      <c r="X66" s="92" t="s">
        <v>774</v>
      </c>
      <c r="Y66" s="87"/>
      <c r="Z66" s="87"/>
      <c r="AA66" s="96" t="s">
        <v>907</v>
      </c>
      <c r="AB66" s="87"/>
      <c r="AC66" s="87" t="b">
        <v>0</v>
      </c>
      <c r="AD66" s="87">
        <v>0</v>
      </c>
      <c r="AE66" s="96" t="s">
        <v>1012</v>
      </c>
      <c r="AF66" s="87" t="b">
        <v>0</v>
      </c>
      <c r="AG66" s="87" t="s">
        <v>1021</v>
      </c>
      <c r="AH66" s="87"/>
      <c r="AI66" s="96" t="s">
        <v>1012</v>
      </c>
      <c r="AJ66" s="87" t="b">
        <v>0</v>
      </c>
      <c r="AK66" s="87">
        <v>7</v>
      </c>
      <c r="AL66" s="96" t="s">
        <v>906</v>
      </c>
      <c r="AM66" s="87" t="s">
        <v>1027</v>
      </c>
      <c r="AN66" s="87" t="b">
        <v>0</v>
      </c>
      <c r="AO66" s="96" t="s">
        <v>906</v>
      </c>
      <c r="AP66" s="87" t="s">
        <v>196</v>
      </c>
      <c r="AQ66" s="87">
        <v>0</v>
      </c>
      <c r="AR66" s="87">
        <v>0</v>
      </c>
      <c r="AS66" s="87"/>
      <c r="AT66" s="87"/>
      <c r="AU66" s="87"/>
      <c r="AV66" s="87"/>
      <c r="AW66" s="87"/>
      <c r="AX66" s="87"/>
      <c r="AY66" s="87"/>
      <c r="AZ66" s="87"/>
      <c r="BA66">
        <v>1</v>
      </c>
      <c r="BB66" s="86" t="str">
        <f>REPLACE(INDEX(GroupVertices[Group],MATCH(Edges[[#This Row],[Vertex 1]],GroupVertices[Vertex],0)),1,1,"")</f>
        <v>3</v>
      </c>
      <c r="BC66" s="86" t="str">
        <f>REPLACE(INDEX(GroupVertices[Group],MATCH(Edges[[#This Row],[Vertex 2]],GroupVertices[Vertex],0)),1,1,"")</f>
        <v>3</v>
      </c>
      <c r="BD66" s="48">
        <v>1</v>
      </c>
      <c r="BE66" s="49">
        <v>4.3478260869565215</v>
      </c>
      <c r="BF66" s="48">
        <v>0</v>
      </c>
      <c r="BG66" s="49">
        <v>0</v>
      </c>
      <c r="BH66" s="48">
        <v>0</v>
      </c>
      <c r="BI66" s="49">
        <v>0</v>
      </c>
      <c r="BJ66" s="48">
        <v>22</v>
      </c>
      <c r="BK66" s="49">
        <v>95.65217391304348</v>
      </c>
      <c r="BL66" s="48">
        <v>23</v>
      </c>
    </row>
    <row r="67" spans="1:64" ht="15">
      <c r="A67" s="65" t="s">
        <v>260</v>
      </c>
      <c r="B67" s="65" t="s">
        <v>260</v>
      </c>
      <c r="C67" s="66" t="s">
        <v>3250</v>
      </c>
      <c r="D67" s="67">
        <v>3</v>
      </c>
      <c r="E67" s="66" t="s">
        <v>132</v>
      </c>
      <c r="F67" s="69">
        <v>32</v>
      </c>
      <c r="G67" s="66"/>
      <c r="H67" s="70"/>
      <c r="I67" s="71"/>
      <c r="J67" s="71"/>
      <c r="K67" s="34" t="s">
        <v>65</v>
      </c>
      <c r="L67" s="72">
        <v>67</v>
      </c>
      <c r="M67" s="72"/>
      <c r="N67" s="73"/>
      <c r="O67" s="87" t="s">
        <v>196</v>
      </c>
      <c r="P67" s="90">
        <v>43557.33290509259</v>
      </c>
      <c r="Q67" s="87" t="s">
        <v>417</v>
      </c>
      <c r="R67" s="92" t="s">
        <v>495</v>
      </c>
      <c r="S67" s="87" t="s">
        <v>547</v>
      </c>
      <c r="T67" s="87" t="s">
        <v>585</v>
      </c>
      <c r="U67" s="87"/>
      <c r="V67" s="92" t="s">
        <v>665</v>
      </c>
      <c r="W67" s="90">
        <v>43557.33290509259</v>
      </c>
      <c r="X67" s="92" t="s">
        <v>775</v>
      </c>
      <c r="Y67" s="87"/>
      <c r="Z67" s="87"/>
      <c r="AA67" s="96" t="s">
        <v>908</v>
      </c>
      <c r="AB67" s="87"/>
      <c r="AC67" s="87" t="b">
        <v>0</v>
      </c>
      <c r="AD67" s="87">
        <v>0</v>
      </c>
      <c r="AE67" s="96" t="s">
        <v>1012</v>
      </c>
      <c r="AF67" s="87" t="b">
        <v>0</v>
      </c>
      <c r="AG67" s="87" t="s">
        <v>1021</v>
      </c>
      <c r="AH67" s="87"/>
      <c r="AI67" s="96" t="s">
        <v>1012</v>
      </c>
      <c r="AJ67" s="87" t="b">
        <v>0</v>
      </c>
      <c r="AK67" s="87">
        <v>1</v>
      </c>
      <c r="AL67" s="96" t="s">
        <v>1012</v>
      </c>
      <c r="AM67" s="87" t="s">
        <v>1025</v>
      </c>
      <c r="AN67" s="87" t="b">
        <v>0</v>
      </c>
      <c r="AO67" s="96" t="s">
        <v>908</v>
      </c>
      <c r="AP67" s="87" t="s">
        <v>397</v>
      </c>
      <c r="AQ67" s="87">
        <v>0</v>
      </c>
      <c r="AR67" s="87">
        <v>0</v>
      </c>
      <c r="AS67" s="87"/>
      <c r="AT67" s="87"/>
      <c r="AU67" s="87"/>
      <c r="AV67" s="87"/>
      <c r="AW67" s="87"/>
      <c r="AX67" s="87"/>
      <c r="AY67" s="87"/>
      <c r="AZ67" s="87"/>
      <c r="BA67">
        <v>1</v>
      </c>
      <c r="BB67" s="86" t="str">
        <f>REPLACE(INDEX(GroupVertices[Group],MATCH(Edges[[#This Row],[Vertex 1]],GroupVertices[Vertex],0)),1,1,"")</f>
        <v>1</v>
      </c>
      <c r="BC67" s="86" t="str">
        <f>REPLACE(INDEX(GroupVertices[Group],MATCH(Edges[[#This Row],[Vertex 2]],GroupVertices[Vertex],0)),1,1,"")</f>
        <v>1</v>
      </c>
      <c r="BD67" s="48">
        <v>0</v>
      </c>
      <c r="BE67" s="49">
        <v>0</v>
      </c>
      <c r="BF67" s="48">
        <v>0</v>
      </c>
      <c r="BG67" s="49">
        <v>0</v>
      </c>
      <c r="BH67" s="48">
        <v>0</v>
      </c>
      <c r="BI67" s="49">
        <v>0</v>
      </c>
      <c r="BJ67" s="48">
        <v>30</v>
      </c>
      <c r="BK67" s="49">
        <v>100</v>
      </c>
      <c r="BL67" s="48">
        <v>30</v>
      </c>
    </row>
    <row r="68" spans="1:64" ht="15">
      <c r="A68" s="65" t="s">
        <v>260</v>
      </c>
      <c r="B68" s="65" t="s">
        <v>260</v>
      </c>
      <c r="C68" s="66" t="s">
        <v>3250</v>
      </c>
      <c r="D68" s="67">
        <v>3</v>
      </c>
      <c r="E68" s="66" t="s">
        <v>132</v>
      </c>
      <c r="F68" s="69">
        <v>32</v>
      </c>
      <c r="G68" s="66"/>
      <c r="H68" s="70"/>
      <c r="I68" s="71"/>
      <c r="J68" s="71"/>
      <c r="K68" s="34" t="s">
        <v>65</v>
      </c>
      <c r="L68" s="72">
        <v>68</v>
      </c>
      <c r="M68" s="72"/>
      <c r="N68" s="73"/>
      <c r="O68" s="87" t="s">
        <v>397</v>
      </c>
      <c r="P68" s="90">
        <v>43569.29513888889</v>
      </c>
      <c r="Q68" s="87" t="s">
        <v>417</v>
      </c>
      <c r="R68" s="87"/>
      <c r="S68" s="87"/>
      <c r="T68" s="87" t="s">
        <v>586</v>
      </c>
      <c r="U68" s="87"/>
      <c r="V68" s="92" t="s">
        <v>665</v>
      </c>
      <c r="W68" s="90">
        <v>43569.29513888889</v>
      </c>
      <c r="X68" s="92" t="s">
        <v>776</v>
      </c>
      <c r="Y68" s="87"/>
      <c r="Z68" s="87"/>
      <c r="AA68" s="96" t="s">
        <v>909</v>
      </c>
      <c r="AB68" s="87"/>
      <c r="AC68" s="87" t="b">
        <v>0</v>
      </c>
      <c r="AD68" s="87">
        <v>0</v>
      </c>
      <c r="AE68" s="96" t="s">
        <v>1012</v>
      </c>
      <c r="AF68" s="87" t="b">
        <v>0</v>
      </c>
      <c r="AG68" s="87" t="s">
        <v>1021</v>
      </c>
      <c r="AH68" s="87"/>
      <c r="AI68" s="96" t="s">
        <v>1012</v>
      </c>
      <c r="AJ68" s="87" t="b">
        <v>0</v>
      </c>
      <c r="AK68" s="87">
        <v>1</v>
      </c>
      <c r="AL68" s="96" t="s">
        <v>908</v>
      </c>
      <c r="AM68" s="87" t="s">
        <v>1025</v>
      </c>
      <c r="AN68" s="87" t="b">
        <v>0</v>
      </c>
      <c r="AO68" s="96" t="s">
        <v>908</v>
      </c>
      <c r="AP68" s="87" t="s">
        <v>196</v>
      </c>
      <c r="AQ68" s="87">
        <v>0</v>
      </c>
      <c r="AR68" s="87">
        <v>0</v>
      </c>
      <c r="AS68" s="87"/>
      <c r="AT68" s="87"/>
      <c r="AU68" s="87"/>
      <c r="AV68" s="87"/>
      <c r="AW68" s="87"/>
      <c r="AX68" s="87"/>
      <c r="AY68" s="87"/>
      <c r="AZ68" s="87"/>
      <c r="BA68">
        <v>1</v>
      </c>
      <c r="BB68" s="86" t="str">
        <f>REPLACE(INDEX(GroupVertices[Group],MATCH(Edges[[#This Row],[Vertex 1]],GroupVertices[Vertex],0)),1,1,"")</f>
        <v>1</v>
      </c>
      <c r="BC68" s="86" t="str">
        <f>REPLACE(INDEX(GroupVertices[Group],MATCH(Edges[[#This Row],[Vertex 2]],GroupVertices[Vertex],0)),1,1,"")</f>
        <v>1</v>
      </c>
      <c r="BD68" s="48">
        <v>0</v>
      </c>
      <c r="BE68" s="49">
        <v>0</v>
      </c>
      <c r="BF68" s="48">
        <v>0</v>
      </c>
      <c r="BG68" s="49">
        <v>0</v>
      </c>
      <c r="BH68" s="48">
        <v>0</v>
      </c>
      <c r="BI68" s="49">
        <v>0</v>
      </c>
      <c r="BJ68" s="48">
        <v>30</v>
      </c>
      <c r="BK68" s="49">
        <v>100</v>
      </c>
      <c r="BL68" s="48">
        <v>30</v>
      </c>
    </row>
    <row r="69" spans="1:64" ht="15">
      <c r="A69" s="65" t="s">
        <v>261</v>
      </c>
      <c r="B69" s="65" t="s">
        <v>362</v>
      </c>
      <c r="C69" s="66" t="s">
        <v>3250</v>
      </c>
      <c r="D69" s="67">
        <v>3</v>
      </c>
      <c r="E69" s="66" t="s">
        <v>132</v>
      </c>
      <c r="F69" s="69">
        <v>32</v>
      </c>
      <c r="G69" s="66"/>
      <c r="H69" s="70"/>
      <c r="I69" s="71"/>
      <c r="J69" s="71"/>
      <c r="K69" s="34" t="s">
        <v>65</v>
      </c>
      <c r="L69" s="72">
        <v>69</v>
      </c>
      <c r="M69" s="72"/>
      <c r="N69" s="73"/>
      <c r="O69" s="87" t="s">
        <v>396</v>
      </c>
      <c r="P69" s="90">
        <v>43569.33472222222</v>
      </c>
      <c r="Q69" s="87" t="s">
        <v>418</v>
      </c>
      <c r="R69" s="92" t="s">
        <v>496</v>
      </c>
      <c r="S69" s="87" t="s">
        <v>548</v>
      </c>
      <c r="T69" s="87" t="s">
        <v>587</v>
      </c>
      <c r="U69" s="87"/>
      <c r="V69" s="92" t="s">
        <v>666</v>
      </c>
      <c r="W69" s="90">
        <v>43569.33472222222</v>
      </c>
      <c r="X69" s="92" t="s">
        <v>777</v>
      </c>
      <c r="Y69" s="87"/>
      <c r="Z69" s="87"/>
      <c r="AA69" s="96" t="s">
        <v>910</v>
      </c>
      <c r="AB69" s="87"/>
      <c r="AC69" s="87" t="b">
        <v>0</v>
      </c>
      <c r="AD69" s="87">
        <v>0</v>
      </c>
      <c r="AE69" s="96" t="s">
        <v>1012</v>
      </c>
      <c r="AF69" s="87" t="b">
        <v>0</v>
      </c>
      <c r="AG69" s="87" t="s">
        <v>1021</v>
      </c>
      <c r="AH69" s="87"/>
      <c r="AI69" s="96" t="s">
        <v>1012</v>
      </c>
      <c r="AJ69" s="87" t="b">
        <v>0</v>
      </c>
      <c r="AK69" s="87">
        <v>0</v>
      </c>
      <c r="AL69" s="96" t="s">
        <v>1012</v>
      </c>
      <c r="AM69" s="87" t="s">
        <v>1026</v>
      </c>
      <c r="AN69" s="87" t="b">
        <v>0</v>
      </c>
      <c r="AO69" s="96" t="s">
        <v>910</v>
      </c>
      <c r="AP69" s="87" t="s">
        <v>196</v>
      </c>
      <c r="AQ69" s="87">
        <v>0</v>
      </c>
      <c r="AR69" s="87">
        <v>0</v>
      </c>
      <c r="AS69" s="87"/>
      <c r="AT69" s="87"/>
      <c r="AU69" s="87"/>
      <c r="AV69" s="87"/>
      <c r="AW69" s="87"/>
      <c r="AX69" s="87"/>
      <c r="AY69" s="87"/>
      <c r="AZ69" s="87"/>
      <c r="BA69">
        <v>1</v>
      </c>
      <c r="BB69" s="86" t="str">
        <f>REPLACE(INDEX(GroupVertices[Group],MATCH(Edges[[#This Row],[Vertex 1]],GroupVertices[Vertex],0)),1,1,"")</f>
        <v>31</v>
      </c>
      <c r="BC69" s="86" t="str">
        <f>REPLACE(INDEX(GroupVertices[Group],MATCH(Edges[[#This Row],[Vertex 2]],GroupVertices[Vertex],0)),1,1,"")</f>
        <v>31</v>
      </c>
      <c r="BD69" s="48">
        <v>1</v>
      </c>
      <c r="BE69" s="49">
        <v>4.761904761904762</v>
      </c>
      <c r="BF69" s="48">
        <v>0</v>
      </c>
      <c r="BG69" s="49">
        <v>0</v>
      </c>
      <c r="BH69" s="48">
        <v>0</v>
      </c>
      <c r="BI69" s="49">
        <v>0</v>
      </c>
      <c r="BJ69" s="48">
        <v>20</v>
      </c>
      <c r="BK69" s="49">
        <v>95.23809523809524</v>
      </c>
      <c r="BL69" s="48">
        <v>21</v>
      </c>
    </row>
    <row r="70" spans="1:64" ht="15">
      <c r="A70" s="65" t="s">
        <v>262</v>
      </c>
      <c r="B70" s="65" t="s">
        <v>262</v>
      </c>
      <c r="C70" s="66" t="s">
        <v>3250</v>
      </c>
      <c r="D70" s="67">
        <v>3</v>
      </c>
      <c r="E70" s="66" t="s">
        <v>132</v>
      </c>
      <c r="F70" s="69">
        <v>32</v>
      </c>
      <c r="G70" s="66"/>
      <c r="H70" s="70"/>
      <c r="I70" s="71"/>
      <c r="J70" s="71"/>
      <c r="K70" s="34" t="s">
        <v>65</v>
      </c>
      <c r="L70" s="72">
        <v>70</v>
      </c>
      <c r="M70" s="72"/>
      <c r="N70" s="73"/>
      <c r="O70" s="87" t="s">
        <v>196</v>
      </c>
      <c r="P70" s="90">
        <v>43569.796944444446</v>
      </c>
      <c r="Q70" s="87" t="s">
        <v>419</v>
      </c>
      <c r="R70" s="92" t="s">
        <v>497</v>
      </c>
      <c r="S70" s="87" t="s">
        <v>549</v>
      </c>
      <c r="T70" s="87"/>
      <c r="U70" s="92" t="s">
        <v>627</v>
      </c>
      <c r="V70" s="92" t="s">
        <v>627</v>
      </c>
      <c r="W70" s="90">
        <v>43569.796944444446</v>
      </c>
      <c r="X70" s="92" t="s">
        <v>778</v>
      </c>
      <c r="Y70" s="87"/>
      <c r="Z70" s="87"/>
      <c r="AA70" s="96" t="s">
        <v>911</v>
      </c>
      <c r="AB70" s="87"/>
      <c r="AC70" s="87" t="b">
        <v>0</v>
      </c>
      <c r="AD70" s="87">
        <v>0</v>
      </c>
      <c r="AE70" s="96" t="s">
        <v>1012</v>
      </c>
      <c r="AF70" s="87" t="b">
        <v>0</v>
      </c>
      <c r="AG70" s="87" t="s">
        <v>1021</v>
      </c>
      <c r="AH70" s="87"/>
      <c r="AI70" s="96" t="s">
        <v>1012</v>
      </c>
      <c r="AJ70" s="87" t="b">
        <v>0</v>
      </c>
      <c r="AK70" s="87">
        <v>0</v>
      </c>
      <c r="AL70" s="96" t="s">
        <v>1012</v>
      </c>
      <c r="AM70" s="87" t="s">
        <v>1036</v>
      </c>
      <c r="AN70" s="87" t="b">
        <v>0</v>
      </c>
      <c r="AO70" s="96" t="s">
        <v>911</v>
      </c>
      <c r="AP70" s="87" t="s">
        <v>196</v>
      </c>
      <c r="AQ70" s="87">
        <v>0</v>
      </c>
      <c r="AR70" s="87">
        <v>0</v>
      </c>
      <c r="AS70" s="87"/>
      <c r="AT70" s="87"/>
      <c r="AU70" s="87"/>
      <c r="AV70" s="87"/>
      <c r="AW70" s="87"/>
      <c r="AX70" s="87"/>
      <c r="AY70" s="87"/>
      <c r="AZ70" s="87"/>
      <c r="BA70">
        <v>1</v>
      </c>
      <c r="BB70" s="86" t="str">
        <f>REPLACE(INDEX(GroupVertices[Group],MATCH(Edges[[#This Row],[Vertex 1]],GroupVertices[Vertex],0)),1,1,"")</f>
        <v>1</v>
      </c>
      <c r="BC70" s="86" t="str">
        <f>REPLACE(INDEX(GroupVertices[Group],MATCH(Edges[[#This Row],[Vertex 2]],GroupVertices[Vertex],0)),1,1,"")</f>
        <v>1</v>
      </c>
      <c r="BD70" s="48">
        <v>1</v>
      </c>
      <c r="BE70" s="49">
        <v>2.3255813953488373</v>
      </c>
      <c r="BF70" s="48">
        <v>1</v>
      </c>
      <c r="BG70" s="49">
        <v>2.3255813953488373</v>
      </c>
      <c r="BH70" s="48">
        <v>0</v>
      </c>
      <c r="BI70" s="49">
        <v>0</v>
      </c>
      <c r="BJ70" s="48">
        <v>41</v>
      </c>
      <c r="BK70" s="49">
        <v>95.34883720930233</v>
      </c>
      <c r="BL70" s="48">
        <v>43</v>
      </c>
    </row>
    <row r="71" spans="1:64" ht="15">
      <c r="A71" s="65" t="s">
        <v>263</v>
      </c>
      <c r="B71" s="65" t="s">
        <v>264</v>
      </c>
      <c r="C71" s="66" t="s">
        <v>3250</v>
      </c>
      <c r="D71" s="67">
        <v>3</v>
      </c>
      <c r="E71" s="66" t="s">
        <v>132</v>
      </c>
      <c r="F71" s="69">
        <v>32</v>
      </c>
      <c r="G71" s="66"/>
      <c r="H71" s="70"/>
      <c r="I71" s="71"/>
      <c r="J71" s="71"/>
      <c r="K71" s="34" t="s">
        <v>65</v>
      </c>
      <c r="L71" s="72">
        <v>71</v>
      </c>
      <c r="M71" s="72"/>
      <c r="N71" s="73"/>
      <c r="O71" s="87" t="s">
        <v>397</v>
      </c>
      <c r="P71" s="90">
        <v>43570.023194444446</v>
      </c>
      <c r="Q71" s="87" t="s">
        <v>420</v>
      </c>
      <c r="R71" s="92" t="s">
        <v>498</v>
      </c>
      <c r="S71" s="87" t="s">
        <v>550</v>
      </c>
      <c r="T71" s="87" t="s">
        <v>588</v>
      </c>
      <c r="U71" s="87"/>
      <c r="V71" s="92" t="s">
        <v>667</v>
      </c>
      <c r="W71" s="90">
        <v>43570.023194444446</v>
      </c>
      <c r="X71" s="92" t="s">
        <v>779</v>
      </c>
      <c r="Y71" s="87"/>
      <c r="Z71" s="87"/>
      <c r="AA71" s="96" t="s">
        <v>912</v>
      </c>
      <c r="AB71" s="87"/>
      <c r="AC71" s="87" t="b">
        <v>0</v>
      </c>
      <c r="AD71" s="87">
        <v>0</v>
      </c>
      <c r="AE71" s="96" t="s">
        <v>1012</v>
      </c>
      <c r="AF71" s="87" t="b">
        <v>0</v>
      </c>
      <c r="AG71" s="87" t="s">
        <v>1021</v>
      </c>
      <c r="AH71" s="87"/>
      <c r="AI71" s="96" t="s">
        <v>1012</v>
      </c>
      <c r="AJ71" s="87" t="b">
        <v>0</v>
      </c>
      <c r="AK71" s="87">
        <v>2</v>
      </c>
      <c r="AL71" s="96" t="s">
        <v>913</v>
      </c>
      <c r="AM71" s="87" t="s">
        <v>1025</v>
      </c>
      <c r="AN71" s="87" t="b">
        <v>0</v>
      </c>
      <c r="AO71" s="96" t="s">
        <v>913</v>
      </c>
      <c r="AP71" s="87" t="s">
        <v>196</v>
      </c>
      <c r="AQ71" s="87">
        <v>0</v>
      </c>
      <c r="AR71" s="87">
        <v>0</v>
      </c>
      <c r="AS71" s="87"/>
      <c r="AT71" s="87"/>
      <c r="AU71" s="87"/>
      <c r="AV71" s="87"/>
      <c r="AW71" s="87"/>
      <c r="AX71" s="87"/>
      <c r="AY71" s="87"/>
      <c r="AZ71" s="87"/>
      <c r="BA71">
        <v>1</v>
      </c>
      <c r="BB71" s="86" t="str">
        <f>REPLACE(INDEX(GroupVertices[Group],MATCH(Edges[[#This Row],[Vertex 1]],GroupVertices[Vertex],0)),1,1,"")</f>
        <v>15</v>
      </c>
      <c r="BC71" s="86" t="str">
        <f>REPLACE(INDEX(GroupVertices[Group],MATCH(Edges[[#This Row],[Vertex 2]],GroupVertices[Vertex],0)),1,1,"")</f>
        <v>15</v>
      </c>
      <c r="BD71" s="48"/>
      <c r="BE71" s="49"/>
      <c r="BF71" s="48"/>
      <c r="BG71" s="49"/>
      <c r="BH71" s="48"/>
      <c r="BI71" s="49"/>
      <c r="BJ71" s="48"/>
      <c r="BK71" s="49"/>
      <c r="BL71" s="48"/>
    </row>
    <row r="72" spans="1:64" ht="15">
      <c r="A72" s="65" t="s">
        <v>263</v>
      </c>
      <c r="B72" s="65" t="s">
        <v>265</v>
      </c>
      <c r="C72" s="66" t="s">
        <v>3250</v>
      </c>
      <c r="D72" s="67">
        <v>3</v>
      </c>
      <c r="E72" s="66" t="s">
        <v>132</v>
      </c>
      <c r="F72" s="69">
        <v>32</v>
      </c>
      <c r="G72" s="66"/>
      <c r="H72" s="70"/>
      <c r="I72" s="71"/>
      <c r="J72" s="71"/>
      <c r="K72" s="34" t="s">
        <v>65</v>
      </c>
      <c r="L72" s="72">
        <v>72</v>
      </c>
      <c r="M72" s="72"/>
      <c r="N72" s="73"/>
      <c r="O72" s="87" t="s">
        <v>396</v>
      </c>
      <c r="P72" s="90">
        <v>43570.023194444446</v>
      </c>
      <c r="Q72" s="87" t="s">
        <v>420</v>
      </c>
      <c r="R72" s="92" t="s">
        <v>498</v>
      </c>
      <c r="S72" s="87" t="s">
        <v>550</v>
      </c>
      <c r="T72" s="87" t="s">
        <v>588</v>
      </c>
      <c r="U72" s="87"/>
      <c r="V72" s="92" t="s">
        <v>667</v>
      </c>
      <c r="W72" s="90">
        <v>43570.023194444446</v>
      </c>
      <c r="X72" s="92" t="s">
        <v>779</v>
      </c>
      <c r="Y72" s="87"/>
      <c r="Z72" s="87"/>
      <c r="AA72" s="96" t="s">
        <v>912</v>
      </c>
      <c r="AB72" s="87"/>
      <c r="AC72" s="87" t="b">
        <v>0</v>
      </c>
      <c r="AD72" s="87">
        <v>0</v>
      </c>
      <c r="AE72" s="96" t="s">
        <v>1012</v>
      </c>
      <c r="AF72" s="87" t="b">
        <v>0</v>
      </c>
      <c r="AG72" s="87" t="s">
        <v>1021</v>
      </c>
      <c r="AH72" s="87"/>
      <c r="AI72" s="96" t="s">
        <v>1012</v>
      </c>
      <c r="AJ72" s="87" t="b">
        <v>0</v>
      </c>
      <c r="AK72" s="87">
        <v>2</v>
      </c>
      <c r="AL72" s="96" t="s">
        <v>913</v>
      </c>
      <c r="AM72" s="87" t="s">
        <v>1025</v>
      </c>
      <c r="AN72" s="87" t="b">
        <v>0</v>
      </c>
      <c r="AO72" s="96" t="s">
        <v>913</v>
      </c>
      <c r="AP72" s="87" t="s">
        <v>196</v>
      </c>
      <c r="AQ72" s="87">
        <v>0</v>
      </c>
      <c r="AR72" s="87">
        <v>0</v>
      </c>
      <c r="AS72" s="87"/>
      <c r="AT72" s="87"/>
      <c r="AU72" s="87"/>
      <c r="AV72" s="87"/>
      <c r="AW72" s="87"/>
      <c r="AX72" s="87"/>
      <c r="AY72" s="87"/>
      <c r="AZ72" s="87"/>
      <c r="BA72">
        <v>1</v>
      </c>
      <c r="BB72" s="86" t="str">
        <f>REPLACE(INDEX(GroupVertices[Group],MATCH(Edges[[#This Row],[Vertex 1]],GroupVertices[Vertex],0)),1,1,"")</f>
        <v>15</v>
      </c>
      <c r="BC72" s="86" t="str">
        <f>REPLACE(INDEX(GroupVertices[Group],MATCH(Edges[[#This Row],[Vertex 2]],GroupVertices[Vertex],0)),1,1,"")</f>
        <v>15</v>
      </c>
      <c r="BD72" s="48">
        <v>0</v>
      </c>
      <c r="BE72" s="49">
        <v>0</v>
      </c>
      <c r="BF72" s="48">
        <v>0</v>
      </c>
      <c r="BG72" s="49">
        <v>0</v>
      </c>
      <c r="BH72" s="48">
        <v>0</v>
      </c>
      <c r="BI72" s="49">
        <v>0</v>
      </c>
      <c r="BJ72" s="48">
        <v>12</v>
      </c>
      <c r="BK72" s="49">
        <v>100</v>
      </c>
      <c r="BL72" s="48">
        <v>12</v>
      </c>
    </row>
    <row r="73" spans="1:64" ht="15">
      <c r="A73" s="65" t="s">
        <v>264</v>
      </c>
      <c r="B73" s="65" t="s">
        <v>265</v>
      </c>
      <c r="C73" s="66" t="s">
        <v>3250</v>
      </c>
      <c r="D73" s="67">
        <v>3</v>
      </c>
      <c r="E73" s="66" t="s">
        <v>132</v>
      </c>
      <c r="F73" s="69">
        <v>32</v>
      </c>
      <c r="G73" s="66"/>
      <c r="H73" s="70"/>
      <c r="I73" s="71"/>
      <c r="J73" s="71"/>
      <c r="K73" s="34" t="s">
        <v>66</v>
      </c>
      <c r="L73" s="72">
        <v>73</v>
      </c>
      <c r="M73" s="72"/>
      <c r="N73" s="73"/>
      <c r="O73" s="87" t="s">
        <v>396</v>
      </c>
      <c r="P73" s="90">
        <v>43570.02099537037</v>
      </c>
      <c r="Q73" s="87" t="s">
        <v>420</v>
      </c>
      <c r="R73" s="92" t="s">
        <v>498</v>
      </c>
      <c r="S73" s="87" t="s">
        <v>550</v>
      </c>
      <c r="T73" s="87" t="s">
        <v>588</v>
      </c>
      <c r="U73" s="87"/>
      <c r="V73" s="92" t="s">
        <v>668</v>
      </c>
      <c r="W73" s="90">
        <v>43570.02099537037</v>
      </c>
      <c r="X73" s="92" t="s">
        <v>780</v>
      </c>
      <c r="Y73" s="87"/>
      <c r="Z73" s="87"/>
      <c r="AA73" s="96" t="s">
        <v>913</v>
      </c>
      <c r="AB73" s="87"/>
      <c r="AC73" s="87" t="b">
        <v>0</v>
      </c>
      <c r="AD73" s="87">
        <v>0</v>
      </c>
      <c r="AE73" s="96" t="s">
        <v>1012</v>
      </c>
      <c r="AF73" s="87" t="b">
        <v>0</v>
      </c>
      <c r="AG73" s="87" t="s">
        <v>1021</v>
      </c>
      <c r="AH73" s="87"/>
      <c r="AI73" s="96" t="s">
        <v>1012</v>
      </c>
      <c r="AJ73" s="87" t="b">
        <v>0</v>
      </c>
      <c r="AK73" s="87">
        <v>2</v>
      </c>
      <c r="AL73" s="96" t="s">
        <v>1012</v>
      </c>
      <c r="AM73" s="87" t="s">
        <v>1029</v>
      </c>
      <c r="AN73" s="87" t="b">
        <v>0</v>
      </c>
      <c r="AO73" s="96" t="s">
        <v>913</v>
      </c>
      <c r="AP73" s="87" t="s">
        <v>196</v>
      </c>
      <c r="AQ73" s="87">
        <v>0</v>
      </c>
      <c r="AR73" s="87">
        <v>0</v>
      </c>
      <c r="AS73" s="87"/>
      <c r="AT73" s="87"/>
      <c r="AU73" s="87"/>
      <c r="AV73" s="87"/>
      <c r="AW73" s="87"/>
      <c r="AX73" s="87"/>
      <c r="AY73" s="87"/>
      <c r="AZ73" s="87"/>
      <c r="BA73">
        <v>1</v>
      </c>
      <c r="BB73" s="86" t="str">
        <f>REPLACE(INDEX(GroupVertices[Group],MATCH(Edges[[#This Row],[Vertex 1]],GroupVertices[Vertex],0)),1,1,"")</f>
        <v>15</v>
      </c>
      <c r="BC73" s="86" t="str">
        <f>REPLACE(INDEX(GroupVertices[Group],MATCH(Edges[[#This Row],[Vertex 2]],GroupVertices[Vertex],0)),1,1,"")</f>
        <v>15</v>
      </c>
      <c r="BD73" s="48">
        <v>0</v>
      </c>
      <c r="BE73" s="49">
        <v>0</v>
      </c>
      <c r="BF73" s="48">
        <v>0</v>
      </c>
      <c r="BG73" s="49">
        <v>0</v>
      </c>
      <c r="BH73" s="48">
        <v>0</v>
      </c>
      <c r="BI73" s="49">
        <v>0</v>
      </c>
      <c r="BJ73" s="48">
        <v>12</v>
      </c>
      <c r="BK73" s="49">
        <v>100</v>
      </c>
      <c r="BL73" s="48">
        <v>12</v>
      </c>
    </row>
    <row r="74" spans="1:64" ht="15">
      <c r="A74" s="65" t="s">
        <v>265</v>
      </c>
      <c r="B74" s="65" t="s">
        <v>264</v>
      </c>
      <c r="C74" s="66" t="s">
        <v>3250</v>
      </c>
      <c r="D74" s="67">
        <v>3</v>
      </c>
      <c r="E74" s="66" t="s">
        <v>132</v>
      </c>
      <c r="F74" s="69">
        <v>32</v>
      </c>
      <c r="G74" s="66"/>
      <c r="H74" s="70"/>
      <c r="I74" s="71"/>
      <c r="J74" s="71"/>
      <c r="K74" s="34" t="s">
        <v>66</v>
      </c>
      <c r="L74" s="72">
        <v>74</v>
      </c>
      <c r="M74" s="72"/>
      <c r="N74" s="73"/>
      <c r="O74" s="87" t="s">
        <v>397</v>
      </c>
      <c r="P74" s="90">
        <v>43570.04898148148</v>
      </c>
      <c r="Q74" s="87" t="s">
        <v>420</v>
      </c>
      <c r="R74" s="92" t="s">
        <v>498</v>
      </c>
      <c r="S74" s="87" t="s">
        <v>550</v>
      </c>
      <c r="T74" s="87" t="s">
        <v>588</v>
      </c>
      <c r="U74" s="87"/>
      <c r="V74" s="92" t="s">
        <v>669</v>
      </c>
      <c r="W74" s="90">
        <v>43570.04898148148</v>
      </c>
      <c r="X74" s="92" t="s">
        <v>781</v>
      </c>
      <c r="Y74" s="87"/>
      <c r="Z74" s="87"/>
      <c r="AA74" s="96" t="s">
        <v>914</v>
      </c>
      <c r="AB74" s="87"/>
      <c r="AC74" s="87" t="b">
        <v>0</v>
      </c>
      <c r="AD74" s="87">
        <v>0</v>
      </c>
      <c r="AE74" s="96" t="s">
        <v>1012</v>
      </c>
      <c r="AF74" s="87" t="b">
        <v>0</v>
      </c>
      <c r="AG74" s="87" t="s">
        <v>1021</v>
      </c>
      <c r="AH74" s="87"/>
      <c r="AI74" s="96" t="s">
        <v>1012</v>
      </c>
      <c r="AJ74" s="87" t="b">
        <v>0</v>
      </c>
      <c r="AK74" s="87">
        <v>2</v>
      </c>
      <c r="AL74" s="96" t="s">
        <v>913</v>
      </c>
      <c r="AM74" s="87" t="s">
        <v>1027</v>
      </c>
      <c r="AN74" s="87" t="b">
        <v>0</v>
      </c>
      <c r="AO74" s="96" t="s">
        <v>913</v>
      </c>
      <c r="AP74" s="87" t="s">
        <v>196</v>
      </c>
      <c r="AQ74" s="87">
        <v>0</v>
      </c>
      <c r="AR74" s="87">
        <v>0</v>
      </c>
      <c r="AS74" s="87"/>
      <c r="AT74" s="87"/>
      <c r="AU74" s="87"/>
      <c r="AV74" s="87"/>
      <c r="AW74" s="87"/>
      <c r="AX74" s="87"/>
      <c r="AY74" s="87"/>
      <c r="AZ74" s="87"/>
      <c r="BA74">
        <v>1</v>
      </c>
      <c r="BB74" s="86" t="str">
        <f>REPLACE(INDEX(GroupVertices[Group],MATCH(Edges[[#This Row],[Vertex 1]],GroupVertices[Vertex],0)),1,1,"")</f>
        <v>15</v>
      </c>
      <c r="BC74" s="86" t="str">
        <f>REPLACE(INDEX(GroupVertices[Group],MATCH(Edges[[#This Row],[Vertex 2]],GroupVertices[Vertex],0)),1,1,"")</f>
        <v>15</v>
      </c>
      <c r="BD74" s="48">
        <v>0</v>
      </c>
      <c r="BE74" s="49">
        <v>0</v>
      </c>
      <c r="BF74" s="48">
        <v>0</v>
      </c>
      <c r="BG74" s="49">
        <v>0</v>
      </c>
      <c r="BH74" s="48">
        <v>0</v>
      </c>
      <c r="BI74" s="49">
        <v>0</v>
      </c>
      <c r="BJ74" s="48">
        <v>12</v>
      </c>
      <c r="BK74" s="49">
        <v>100</v>
      </c>
      <c r="BL74" s="48">
        <v>12</v>
      </c>
    </row>
    <row r="75" spans="1:64" ht="15">
      <c r="A75" s="65" t="s">
        <v>266</v>
      </c>
      <c r="B75" s="65" t="s">
        <v>267</v>
      </c>
      <c r="C75" s="66" t="s">
        <v>3250</v>
      </c>
      <c r="D75" s="67">
        <v>3</v>
      </c>
      <c r="E75" s="66" t="s">
        <v>132</v>
      </c>
      <c r="F75" s="69">
        <v>32</v>
      </c>
      <c r="G75" s="66"/>
      <c r="H75" s="70"/>
      <c r="I75" s="71"/>
      <c r="J75" s="71"/>
      <c r="K75" s="34" t="s">
        <v>66</v>
      </c>
      <c r="L75" s="72">
        <v>75</v>
      </c>
      <c r="M75" s="72"/>
      <c r="N75" s="73"/>
      <c r="O75" s="87" t="s">
        <v>398</v>
      </c>
      <c r="P75" s="90">
        <v>43570.11587962963</v>
      </c>
      <c r="Q75" s="87" t="s">
        <v>421</v>
      </c>
      <c r="R75" s="87"/>
      <c r="S75" s="87"/>
      <c r="T75" s="87"/>
      <c r="U75" s="87"/>
      <c r="V75" s="92" t="s">
        <v>670</v>
      </c>
      <c r="W75" s="90">
        <v>43570.11587962963</v>
      </c>
      <c r="X75" s="92" t="s">
        <v>782</v>
      </c>
      <c r="Y75" s="87"/>
      <c r="Z75" s="87"/>
      <c r="AA75" s="96" t="s">
        <v>915</v>
      </c>
      <c r="AB75" s="96" t="s">
        <v>917</v>
      </c>
      <c r="AC75" s="87" t="b">
        <v>0</v>
      </c>
      <c r="AD75" s="87">
        <v>2</v>
      </c>
      <c r="AE75" s="96" t="s">
        <v>1015</v>
      </c>
      <c r="AF75" s="87" t="b">
        <v>0</v>
      </c>
      <c r="AG75" s="87" t="s">
        <v>1021</v>
      </c>
      <c r="AH75" s="87"/>
      <c r="AI75" s="96" t="s">
        <v>1012</v>
      </c>
      <c r="AJ75" s="87" t="b">
        <v>0</v>
      </c>
      <c r="AK75" s="87">
        <v>1</v>
      </c>
      <c r="AL75" s="96" t="s">
        <v>1012</v>
      </c>
      <c r="AM75" s="87" t="s">
        <v>1037</v>
      </c>
      <c r="AN75" s="87" t="b">
        <v>0</v>
      </c>
      <c r="AO75" s="96" t="s">
        <v>917</v>
      </c>
      <c r="AP75" s="87" t="s">
        <v>196</v>
      </c>
      <c r="AQ75" s="87">
        <v>0</v>
      </c>
      <c r="AR75" s="87">
        <v>0</v>
      </c>
      <c r="AS75" s="87"/>
      <c r="AT75" s="87"/>
      <c r="AU75" s="87"/>
      <c r="AV75" s="87"/>
      <c r="AW75" s="87"/>
      <c r="AX75" s="87"/>
      <c r="AY75" s="87"/>
      <c r="AZ75" s="87"/>
      <c r="BA75">
        <v>1</v>
      </c>
      <c r="BB75" s="86" t="str">
        <f>REPLACE(INDEX(GroupVertices[Group],MATCH(Edges[[#This Row],[Vertex 1]],GroupVertices[Vertex],0)),1,1,"")</f>
        <v>30</v>
      </c>
      <c r="BC75" s="86" t="str">
        <f>REPLACE(INDEX(GroupVertices[Group],MATCH(Edges[[#This Row],[Vertex 2]],GroupVertices[Vertex],0)),1,1,"")</f>
        <v>30</v>
      </c>
      <c r="BD75" s="48">
        <v>4</v>
      </c>
      <c r="BE75" s="49">
        <v>9.75609756097561</v>
      </c>
      <c r="BF75" s="48">
        <v>0</v>
      </c>
      <c r="BG75" s="49">
        <v>0</v>
      </c>
      <c r="BH75" s="48">
        <v>0</v>
      </c>
      <c r="BI75" s="49">
        <v>0</v>
      </c>
      <c r="BJ75" s="48">
        <v>37</v>
      </c>
      <c r="BK75" s="49">
        <v>90.2439024390244</v>
      </c>
      <c r="BL75" s="48">
        <v>41</v>
      </c>
    </row>
    <row r="76" spans="1:64" ht="15">
      <c r="A76" s="65" t="s">
        <v>267</v>
      </c>
      <c r="B76" s="65" t="s">
        <v>266</v>
      </c>
      <c r="C76" s="66" t="s">
        <v>3250</v>
      </c>
      <c r="D76" s="67">
        <v>3</v>
      </c>
      <c r="E76" s="66" t="s">
        <v>132</v>
      </c>
      <c r="F76" s="69">
        <v>32</v>
      </c>
      <c r="G76" s="66"/>
      <c r="H76" s="70"/>
      <c r="I76" s="71"/>
      <c r="J76" s="71"/>
      <c r="K76" s="34" t="s">
        <v>66</v>
      </c>
      <c r="L76" s="72">
        <v>76</v>
      </c>
      <c r="M76" s="72"/>
      <c r="N76" s="73"/>
      <c r="O76" s="87" t="s">
        <v>397</v>
      </c>
      <c r="P76" s="90">
        <v>43570.147210648145</v>
      </c>
      <c r="Q76" s="87" t="s">
        <v>421</v>
      </c>
      <c r="R76" s="87"/>
      <c r="S76" s="87"/>
      <c r="T76" s="87"/>
      <c r="U76" s="87"/>
      <c r="V76" s="92" t="s">
        <v>671</v>
      </c>
      <c r="W76" s="90">
        <v>43570.147210648145</v>
      </c>
      <c r="X76" s="92" t="s">
        <v>783</v>
      </c>
      <c r="Y76" s="87"/>
      <c r="Z76" s="87"/>
      <c r="AA76" s="96" t="s">
        <v>916</v>
      </c>
      <c r="AB76" s="87"/>
      <c r="AC76" s="87" t="b">
        <v>0</v>
      </c>
      <c r="AD76" s="87">
        <v>0</v>
      </c>
      <c r="AE76" s="96" t="s">
        <v>1012</v>
      </c>
      <c r="AF76" s="87" t="b">
        <v>0</v>
      </c>
      <c r="AG76" s="87" t="s">
        <v>1021</v>
      </c>
      <c r="AH76" s="87"/>
      <c r="AI76" s="96" t="s">
        <v>1012</v>
      </c>
      <c r="AJ76" s="87" t="b">
        <v>0</v>
      </c>
      <c r="AK76" s="87">
        <v>1</v>
      </c>
      <c r="AL76" s="96" t="s">
        <v>915</v>
      </c>
      <c r="AM76" s="87" t="s">
        <v>1025</v>
      </c>
      <c r="AN76" s="87" t="b">
        <v>0</v>
      </c>
      <c r="AO76" s="96" t="s">
        <v>915</v>
      </c>
      <c r="AP76" s="87" t="s">
        <v>196</v>
      </c>
      <c r="AQ76" s="87">
        <v>0</v>
      </c>
      <c r="AR76" s="87">
        <v>0</v>
      </c>
      <c r="AS76" s="87"/>
      <c r="AT76" s="87"/>
      <c r="AU76" s="87"/>
      <c r="AV76" s="87"/>
      <c r="AW76" s="87"/>
      <c r="AX76" s="87"/>
      <c r="AY76" s="87"/>
      <c r="AZ76" s="87"/>
      <c r="BA76">
        <v>1</v>
      </c>
      <c r="BB76" s="86" t="str">
        <f>REPLACE(INDEX(GroupVertices[Group],MATCH(Edges[[#This Row],[Vertex 1]],GroupVertices[Vertex],0)),1,1,"")</f>
        <v>30</v>
      </c>
      <c r="BC76" s="86" t="str">
        <f>REPLACE(INDEX(GroupVertices[Group],MATCH(Edges[[#This Row],[Vertex 2]],GroupVertices[Vertex],0)),1,1,"")</f>
        <v>30</v>
      </c>
      <c r="BD76" s="48">
        <v>4</v>
      </c>
      <c r="BE76" s="49">
        <v>9.75609756097561</v>
      </c>
      <c r="BF76" s="48">
        <v>0</v>
      </c>
      <c r="BG76" s="49">
        <v>0</v>
      </c>
      <c r="BH76" s="48">
        <v>0</v>
      </c>
      <c r="BI76" s="49">
        <v>0</v>
      </c>
      <c r="BJ76" s="48">
        <v>37</v>
      </c>
      <c r="BK76" s="49">
        <v>90.2439024390244</v>
      </c>
      <c r="BL76" s="48">
        <v>41</v>
      </c>
    </row>
    <row r="77" spans="1:64" ht="15">
      <c r="A77" s="65" t="s">
        <v>267</v>
      </c>
      <c r="B77" s="65" t="s">
        <v>267</v>
      </c>
      <c r="C77" s="66" t="s">
        <v>3250</v>
      </c>
      <c r="D77" s="67">
        <v>3</v>
      </c>
      <c r="E77" s="66" t="s">
        <v>132</v>
      </c>
      <c r="F77" s="69">
        <v>32</v>
      </c>
      <c r="G77" s="66"/>
      <c r="H77" s="70"/>
      <c r="I77" s="71"/>
      <c r="J77" s="71"/>
      <c r="K77" s="34" t="s">
        <v>65</v>
      </c>
      <c r="L77" s="72">
        <v>77</v>
      </c>
      <c r="M77" s="72"/>
      <c r="N77" s="73"/>
      <c r="O77" s="87" t="s">
        <v>196</v>
      </c>
      <c r="P77" s="90">
        <v>43570.09756944444</v>
      </c>
      <c r="Q77" s="87" t="s">
        <v>422</v>
      </c>
      <c r="R77" s="87" t="s">
        <v>499</v>
      </c>
      <c r="S77" s="87" t="s">
        <v>551</v>
      </c>
      <c r="T77" s="87"/>
      <c r="U77" s="87"/>
      <c r="V77" s="92" t="s">
        <v>671</v>
      </c>
      <c r="W77" s="90">
        <v>43570.09756944444</v>
      </c>
      <c r="X77" s="92" t="s">
        <v>784</v>
      </c>
      <c r="Y77" s="87"/>
      <c r="Z77" s="87"/>
      <c r="AA77" s="96" t="s">
        <v>917</v>
      </c>
      <c r="AB77" s="87"/>
      <c r="AC77" s="87" t="b">
        <v>0</v>
      </c>
      <c r="AD77" s="87">
        <v>4</v>
      </c>
      <c r="AE77" s="96" t="s">
        <v>1012</v>
      </c>
      <c r="AF77" s="87" t="b">
        <v>1</v>
      </c>
      <c r="AG77" s="87" t="s">
        <v>1021</v>
      </c>
      <c r="AH77" s="87"/>
      <c r="AI77" s="96" t="s">
        <v>1022</v>
      </c>
      <c r="AJ77" s="87" t="b">
        <v>0</v>
      </c>
      <c r="AK77" s="87">
        <v>0</v>
      </c>
      <c r="AL77" s="96" t="s">
        <v>1012</v>
      </c>
      <c r="AM77" s="87" t="s">
        <v>1025</v>
      </c>
      <c r="AN77" s="87" t="b">
        <v>0</v>
      </c>
      <c r="AO77" s="96" t="s">
        <v>917</v>
      </c>
      <c r="AP77" s="87" t="s">
        <v>196</v>
      </c>
      <c r="AQ77" s="87">
        <v>0</v>
      </c>
      <c r="AR77" s="87">
        <v>0</v>
      </c>
      <c r="AS77" s="87"/>
      <c r="AT77" s="87"/>
      <c r="AU77" s="87"/>
      <c r="AV77" s="87"/>
      <c r="AW77" s="87"/>
      <c r="AX77" s="87"/>
      <c r="AY77" s="87"/>
      <c r="AZ77" s="87"/>
      <c r="BA77">
        <v>1</v>
      </c>
      <c r="BB77" s="86" t="str">
        <f>REPLACE(INDEX(GroupVertices[Group],MATCH(Edges[[#This Row],[Vertex 1]],GroupVertices[Vertex],0)),1,1,"")</f>
        <v>30</v>
      </c>
      <c r="BC77" s="86" t="str">
        <f>REPLACE(INDEX(GroupVertices[Group],MATCH(Edges[[#This Row],[Vertex 2]],GroupVertices[Vertex],0)),1,1,"")</f>
        <v>30</v>
      </c>
      <c r="BD77" s="48">
        <v>0</v>
      </c>
      <c r="BE77" s="49">
        <v>0</v>
      </c>
      <c r="BF77" s="48">
        <v>0</v>
      </c>
      <c r="BG77" s="49">
        <v>0</v>
      </c>
      <c r="BH77" s="48">
        <v>0</v>
      </c>
      <c r="BI77" s="49">
        <v>0</v>
      </c>
      <c r="BJ77" s="48">
        <v>15</v>
      </c>
      <c r="BK77" s="49">
        <v>100</v>
      </c>
      <c r="BL77" s="48">
        <v>15</v>
      </c>
    </row>
    <row r="78" spans="1:64" ht="15">
      <c r="A78" s="65" t="s">
        <v>268</v>
      </c>
      <c r="B78" s="65" t="s">
        <v>268</v>
      </c>
      <c r="C78" s="66" t="s">
        <v>3250</v>
      </c>
      <c r="D78" s="67">
        <v>3</v>
      </c>
      <c r="E78" s="66" t="s">
        <v>132</v>
      </c>
      <c r="F78" s="69">
        <v>32</v>
      </c>
      <c r="G78" s="66"/>
      <c r="H78" s="70"/>
      <c r="I78" s="71"/>
      <c r="J78" s="71"/>
      <c r="K78" s="34" t="s">
        <v>65</v>
      </c>
      <c r="L78" s="72">
        <v>78</v>
      </c>
      <c r="M78" s="72"/>
      <c r="N78" s="73"/>
      <c r="O78" s="87" t="s">
        <v>196</v>
      </c>
      <c r="P78" s="90">
        <v>43570.53876157408</v>
      </c>
      <c r="Q78" s="87" t="s">
        <v>423</v>
      </c>
      <c r="R78" s="92" t="s">
        <v>500</v>
      </c>
      <c r="S78" s="87" t="s">
        <v>552</v>
      </c>
      <c r="T78" s="87"/>
      <c r="U78" s="87"/>
      <c r="V78" s="92" t="s">
        <v>672</v>
      </c>
      <c r="W78" s="90">
        <v>43570.53876157408</v>
      </c>
      <c r="X78" s="92" t="s">
        <v>785</v>
      </c>
      <c r="Y78" s="87"/>
      <c r="Z78" s="87"/>
      <c r="AA78" s="96" t="s">
        <v>918</v>
      </c>
      <c r="AB78" s="87"/>
      <c r="AC78" s="87" t="b">
        <v>0</v>
      </c>
      <c r="AD78" s="87">
        <v>0</v>
      </c>
      <c r="AE78" s="96" t="s">
        <v>1012</v>
      </c>
      <c r="AF78" s="87" t="b">
        <v>0</v>
      </c>
      <c r="AG78" s="87" t="s">
        <v>1021</v>
      </c>
      <c r="AH78" s="87"/>
      <c r="AI78" s="96" t="s">
        <v>1012</v>
      </c>
      <c r="AJ78" s="87" t="b">
        <v>0</v>
      </c>
      <c r="AK78" s="87">
        <v>0</v>
      </c>
      <c r="AL78" s="96" t="s">
        <v>1012</v>
      </c>
      <c r="AM78" s="87" t="s">
        <v>1027</v>
      </c>
      <c r="AN78" s="87" t="b">
        <v>0</v>
      </c>
      <c r="AO78" s="96" t="s">
        <v>918</v>
      </c>
      <c r="AP78" s="87" t="s">
        <v>196</v>
      </c>
      <c r="AQ78" s="87">
        <v>0</v>
      </c>
      <c r="AR78" s="87">
        <v>0</v>
      </c>
      <c r="AS78" s="87"/>
      <c r="AT78" s="87"/>
      <c r="AU78" s="87"/>
      <c r="AV78" s="87"/>
      <c r="AW78" s="87"/>
      <c r="AX78" s="87"/>
      <c r="AY78" s="87"/>
      <c r="AZ78" s="87"/>
      <c r="BA78">
        <v>1</v>
      </c>
      <c r="BB78" s="86" t="str">
        <f>REPLACE(INDEX(GroupVertices[Group],MATCH(Edges[[#This Row],[Vertex 1]],GroupVertices[Vertex],0)),1,1,"")</f>
        <v>1</v>
      </c>
      <c r="BC78" s="86" t="str">
        <f>REPLACE(INDEX(GroupVertices[Group],MATCH(Edges[[#This Row],[Vertex 2]],GroupVertices[Vertex],0)),1,1,"")</f>
        <v>1</v>
      </c>
      <c r="BD78" s="48">
        <v>2</v>
      </c>
      <c r="BE78" s="49">
        <v>10.526315789473685</v>
      </c>
      <c r="BF78" s="48">
        <v>0</v>
      </c>
      <c r="BG78" s="49">
        <v>0</v>
      </c>
      <c r="BH78" s="48">
        <v>0</v>
      </c>
      <c r="BI78" s="49">
        <v>0</v>
      </c>
      <c r="BJ78" s="48">
        <v>17</v>
      </c>
      <c r="BK78" s="49">
        <v>89.47368421052632</v>
      </c>
      <c r="BL78" s="48">
        <v>19</v>
      </c>
    </row>
    <row r="79" spans="1:64" ht="15">
      <c r="A79" s="65" t="s">
        <v>269</v>
      </c>
      <c r="B79" s="65" t="s">
        <v>269</v>
      </c>
      <c r="C79" s="66" t="s">
        <v>3250</v>
      </c>
      <c r="D79" s="67">
        <v>3</v>
      </c>
      <c r="E79" s="66" t="s">
        <v>132</v>
      </c>
      <c r="F79" s="69">
        <v>32</v>
      </c>
      <c r="G79" s="66"/>
      <c r="H79" s="70"/>
      <c r="I79" s="71"/>
      <c r="J79" s="71"/>
      <c r="K79" s="34" t="s">
        <v>65</v>
      </c>
      <c r="L79" s="72">
        <v>79</v>
      </c>
      <c r="M79" s="72"/>
      <c r="N79" s="73"/>
      <c r="O79" s="87" t="s">
        <v>196</v>
      </c>
      <c r="P79" s="90">
        <v>43570.66131944444</v>
      </c>
      <c r="Q79" s="87" t="s">
        <v>424</v>
      </c>
      <c r="R79" s="92" t="s">
        <v>501</v>
      </c>
      <c r="S79" s="87" t="s">
        <v>553</v>
      </c>
      <c r="T79" s="87" t="s">
        <v>589</v>
      </c>
      <c r="U79" s="87"/>
      <c r="V79" s="92" t="s">
        <v>673</v>
      </c>
      <c r="W79" s="90">
        <v>43570.66131944444</v>
      </c>
      <c r="X79" s="92" t="s">
        <v>786</v>
      </c>
      <c r="Y79" s="87"/>
      <c r="Z79" s="87"/>
      <c r="AA79" s="96" t="s">
        <v>919</v>
      </c>
      <c r="AB79" s="87"/>
      <c r="AC79" s="87" t="b">
        <v>0</v>
      </c>
      <c r="AD79" s="87">
        <v>1</v>
      </c>
      <c r="AE79" s="96" t="s">
        <v>1012</v>
      </c>
      <c r="AF79" s="87" t="b">
        <v>0</v>
      </c>
      <c r="AG79" s="87" t="s">
        <v>1021</v>
      </c>
      <c r="AH79" s="87"/>
      <c r="AI79" s="96" t="s">
        <v>1012</v>
      </c>
      <c r="AJ79" s="87" t="b">
        <v>0</v>
      </c>
      <c r="AK79" s="87">
        <v>0</v>
      </c>
      <c r="AL79" s="96" t="s">
        <v>1012</v>
      </c>
      <c r="AM79" s="87" t="s">
        <v>1025</v>
      </c>
      <c r="AN79" s="87" t="b">
        <v>0</v>
      </c>
      <c r="AO79" s="96" t="s">
        <v>919</v>
      </c>
      <c r="AP79" s="87" t="s">
        <v>196</v>
      </c>
      <c r="AQ79" s="87">
        <v>0</v>
      </c>
      <c r="AR79" s="87">
        <v>0</v>
      </c>
      <c r="AS79" s="87"/>
      <c r="AT79" s="87"/>
      <c r="AU79" s="87"/>
      <c r="AV79" s="87"/>
      <c r="AW79" s="87"/>
      <c r="AX79" s="87"/>
      <c r="AY79" s="87"/>
      <c r="AZ79" s="87"/>
      <c r="BA79">
        <v>1</v>
      </c>
      <c r="BB79" s="86" t="str">
        <f>REPLACE(INDEX(GroupVertices[Group],MATCH(Edges[[#This Row],[Vertex 1]],GroupVertices[Vertex],0)),1,1,"")</f>
        <v>1</v>
      </c>
      <c r="BC79" s="86" t="str">
        <f>REPLACE(INDEX(GroupVertices[Group],MATCH(Edges[[#This Row],[Vertex 2]],GroupVertices[Vertex],0)),1,1,"")</f>
        <v>1</v>
      </c>
      <c r="BD79" s="48">
        <v>0</v>
      </c>
      <c r="BE79" s="49">
        <v>0</v>
      </c>
      <c r="BF79" s="48">
        <v>1</v>
      </c>
      <c r="BG79" s="49">
        <v>3.8461538461538463</v>
      </c>
      <c r="BH79" s="48">
        <v>0</v>
      </c>
      <c r="BI79" s="49">
        <v>0</v>
      </c>
      <c r="BJ79" s="48">
        <v>25</v>
      </c>
      <c r="BK79" s="49">
        <v>96.15384615384616</v>
      </c>
      <c r="BL79" s="48">
        <v>26</v>
      </c>
    </row>
    <row r="80" spans="1:64" ht="15">
      <c r="A80" s="65" t="s">
        <v>270</v>
      </c>
      <c r="B80" s="65" t="s">
        <v>270</v>
      </c>
      <c r="C80" s="66" t="s">
        <v>3250</v>
      </c>
      <c r="D80" s="67">
        <v>3</v>
      </c>
      <c r="E80" s="66" t="s">
        <v>132</v>
      </c>
      <c r="F80" s="69">
        <v>32</v>
      </c>
      <c r="G80" s="66"/>
      <c r="H80" s="70"/>
      <c r="I80" s="71"/>
      <c r="J80" s="71"/>
      <c r="K80" s="34" t="s">
        <v>65</v>
      </c>
      <c r="L80" s="72">
        <v>80</v>
      </c>
      <c r="M80" s="72"/>
      <c r="N80" s="73"/>
      <c r="O80" s="87" t="s">
        <v>196</v>
      </c>
      <c r="P80" s="90">
        <v>43570.66829861111</v>
      </c>
      <c r="Q80" s="87" t="s">
        <v>425</v>
      </c>
      <c r="R80" s="92" t="s">
        <v>502</v>
      </c>
      <c r="S80" s="87" t="s">
        <v>554</v>
      </c>
      <c r="T80" s="87" t="s">
        <v>590</v>
      </c>
      <c r="U80" s="87"/>
      <c r="V80" s="92" t="s">
        <v>674</v>
      </c>
      <c r="W80" s="90">
        <v>43570.66829861111</v>
      </c>
      <c r="X80" s="92" t="s">
        <v>787</v>
      </c>
      <c r="Y80" s="87"/>
      <c r="Z80" s="87"/>
      <c r="AA80" s="96" t="s">
        <v>920</v>
      </c>
      <c r="AB80" s="87"/>
      <c r="AC80" s="87" t="b">
        <v>0</v>
      </c>
      <c r="AD80" s="87">
        <v>0</v>
      </c>
      <c r="AE80" s="96" t="s">
        <v>1012</v>
      </c>
      <c r="AF80" s="87" t="b">
        <v>0</v>
      </c>
      <c r="AG80" s="87" t="s">
        <v>1021</v>
      </c>
      <c r="AH80" s="87"/>
      <c r="AI80" s="96" t="s">
        <v>1012</v>
      </c>
      <c r="AJ80" s="87" t="b">
        <v>0</v>
      </c>
      <c r="AK80" s="87">
        <v>0</v>
      </c>
      <c r="AL80" s="96" t="s">
        <v>1012</v>
      </c>
      <c r="AM80" s="87" t="s">
        <v>1029</v>
      </c>
      <c r="AN80" s="87" t="b">
        <v>0</v>
      </c>
      <c r="AO80" s="96" t="s">
        <v>920</v>
      </c>
      <c r="AP80" s="87" t="s">
        <v>196</v>
      </c>
      <c r="AQ80" s="87">
        <v>0</v>
      </c>
      <c r="AR80" s="87">
        <v>0</v>
      </c>
      <c r="AS80" s="87"/>
      <c r="AT80" s="87"/>
      <c r="AU80" s="87"/>
      <c r="AV80" s="87"/>
      <c r="AW80" s="87"/>
      <c r="AX80" s="87"/>
      <c r="AY80" s="87"/>
      <c r="AZ80" s="87"/>
      <c r="BA80">
        <v>1</v>
      </c>
      <c r="BB80" s="86" t="str">
        <f>REPLACE(INDEX(GroupVertices[Group],MATCH(Edges[[#This Row],[Vertex 1]],GroupVertices[Vertex],0)),1,1,"")</f>
        <v>1</v>
      </c>
      <c r="BC80" s="86" t="str">
        <f>REPLACE(INDEX(GroupVertices[Group],MATCH(Edges[[#This Row],[Vertex 2]],GroupVertices[Vertex],0)),1,1,"")</f>
        <v>1</v>
      </c>
      <c r="BD80" s="48">
        <v>0</v>
      </c>
      <c r="BE80" s="49">
        <v>0</v>
      </c>
      <c r="BF80" s="48">
        <v>0</v>
      </c>
      <c r="BG80" s="49">
        <v>0</v>
      </c>
      <c r="BH80" s="48">
        <v>0</v>
      </c>
      <c r="BI80" s="49">
        <v>0</v>
      </c>
      <c r="BJ80" s="48">
        <v>29</v>
      </c>
      <c r="BK80" s="49">
        <v>100</v>
      </c>
      <c r="BL80" s="48">
        <v>29</v>
      </c>
    </row>
    <row r="81" spans="1:64" ht="15">
      <c r="A81" s="65" t="s">
        <v>271</v>
      </c>
      <c r="B81" s="65" t="s">
        <v>272</v>
      </c>
      <c r="C81" s="66" t="s">
        <v>3250</v>
      </c>
      <c r="D81" s="67">
        <v>3</v>
      </c>
      <c r="E81" s="66" t="s">
        <v>132</v>
      </c>
      <c r="F81" s="69">
        <v>32</v>
      </c>
      <c r="G81" s="66"/>
      <c r="H81" s="70"/>
      <c r="I81" s="71"/>
      <c r="J81" s="71"/>
      <c r="K81" s="34" t="s">
        <v>66</v>
      </c>
      <c r="L81" s="72">
        <v>81</v>
      </c>
      <c r="M81" s="72"/>
      <c r="N81" s="73"/>
      <c r="O81" s="87" t="s">
        <v>396</v>
      </c>
      <c r="P81" s="90">
        <v>43568.197916666664</v>
      </c>
      <c r="Q81" s="87" t="s">
        <v>426</v>
      </c>
      <c r="R81" s="92" t="s">
        <v>503</v>
      </c>
      <c r="S81" s="87" t="s">
        <v>555</v>
      </c>
      <c r="T81" s="87"/>
      <c r="U81" s="87"/>
      <c r="V81" s="92" t="s">
        <v>675</v>
      </c>
      <c r="W81" s="90">
        <v>43568.197916666664</v>
      </c>
      <c r="X81" s="92" t="s">
        <v>788</v>
      </c>
      <c r="Y81" s="87"/>
      <c r="Z81" s="87"/>
      <c r="AA81" s="96" t="s">
        <v>921</v>
      </c>
      <c r="AB81" s="87"/>
      <c r="AC81" s="87" t="b">
        <v>0</v>
      </c>
      <c r="AD81" s="87">
        <v>1</v>
      </c>
      <c r="AE81" s="96" t="s">
        <v>1012</v>
      </c>
      <c r="AF81" s="87" t="b">
        <v>0</v>
      </c>
      <c r="AG81" s="87" t="s">
        <v>1021</v>
      </c>
      <c r="AH81" s="87"/>
      <c r="AI81" s="96" t="s">
        <v>1012</v>
      </c>
      <c r="AJ81" s="87" t="b">
        <v>0</v>
      </c>
      <c r="AK81" s="87">
        <v>2</v>
      </c>
      <c r="AL81" s="96" t="s">
        <v>1012</v>
      </c>
      <c r="AM81" s="87" t="s">
        <v>1030</v>
      </c>
      <c r="AN81" s="87" t="b">
        <v>0</v>
      </c>
      <c r="AO81" s="96" t="s">
        <v>921</v>
      </c>
      <c r="AP81" s="87" t="s">
        <v>196</v>
      </c>
      <c r="AQ81" s="87">
        <v>0</v>
      </c>
      <c r="AR81" s="87">
        <v>0</v>
      </c>
      <c r="AS81" s="87"/>
      <c r="AT81" s="87"/>
      <c r="AU81" s="87"/>
      <c r="AV81" s="87"/>
      <c r="AW81" s="87"/>
      <c r="AX81" s="87"/>
      <c r="AY81" s="87"/>
      <c r="AZ81" s="87"/>
      <c r="BA81">
        <v>1</v>
      </c>
      <c r="BB81" s="86" t="str">
        <f>REPLACE(INDEX(GroupVertices[Group],MATCH(Edges[[#This Row],[Vertex 1]],GroupVertices[Vertex],0)),1,1,"")</f>
        <v>14</v>
      </c>
      <c r="BC81" s="86" t="str">
        <f>REPLACE(INDEX(GroupVertices[Group],MATCH(Edges[[#This Row],[Vertex 2]],GroupVertices[Vertex],0)),1,1,"")</f>
        <v>14</v>
      </c>
      <c r="BD81" s="48">
        <v>0</v>
      </c>
      <c r="BE81" s="49">
        <v>0</v>
      </c>
      <c r="BF81" s="48">
        <v>1</v>
      </c>
      <c r="BG81" s="49">
        <v>3.0303030303030303</v>
      </c>
      <c r="BH81" s="48">
        <v>0</v>
      </c>
      <c r="BI81" s="49">
        <v>0</v>
      </c>
      <c r="BJ81" s="48">
        <v>32</v>
      </c>
      <c r="BK81" s="49">
        <v>96.96969696969697</v>
      </c>
      <c r="BL81" s="48">
        <v>33</v>
      </c>
    </row>
    <row r="82" spans="1:64" ht="15">
      <c r="A82" s="65" t="s">
        <v>272</v>
      </c>
      <c r="B82" s="65" t="s">
        <v>271</v>
      </c>
      <c r="C82" s="66" t="s">
        <v>3250</v>
      </c>
      <c r="D82" s="67">
        <v>3</v>
      </c>
      <c r="E82" s="66" t="s">
        <v>132</v>
      </c>
      <c r="F82" s="69">
        <v>32</v>
      </c>
      <c r="G82" s="66"/>
      <c r="H82" s="70"/>
      <c r="I82" s="71"/>
      <c r="J82" s="71"/>
      <c r="K82" s="34" t="s">
        <v>66</v>
      </c>
      <c r="L82" s="72">
        <v>82</v>
      </c>
      <c r="M82" s="72"/>
      <c r="N82" s="73"/>
      <c r="O82" s="87" t="s">
        <v>397</v>
      </c>
      <c r="P82" s="90">
        <v>43568.21238425926</v>
      </c>
      <c r="Q82" s="87" t="s">
        <v>426</v>
      </c>
      <c r="R82" s="87"/>
      <c r="S82" s="87"/>
      <c r="T82" s="87"/>
      <c r="U82" s="87"/>
      <c r="V82" s="92" t="s">
        <v>676</v>
      </c>
      <c r="W82" s="90">
        <v>43568.21238425926</v>
      </c>
      <c r="X82" s="92" t="s">
        <v>789</v>
      </c>
      <c r="Y82" s="87"/>
      <c r="Z82" s="87"/>
      <c r="AA82" s="96" t="s">
        <v>922</v>
      </c>
      <c r="AB82" s="87"/>
      <c r="AC82" s="87" t="b">
        <v>0</v>
      </c>
      <c r="AD82" s="87">
        <v>0</v>
      </c>
      <c r="AE82" s="96" t="s">
        <v>1012</v>
      </c>
      <c r="AF82" s="87" t="b">
        <v>0</v>
      </c>
      <c r="AG82" s="87" t="s">
        <v>1021</v>
      </c>
      <c r="AH82" s="87"/>
      <c r="AI82" s="96" t="s">
        <v>1012</v>
      </c>
      <c r="AJ82" s="87" t="b">
        <v>0</v>
      </c>
      <c r="AK82" s="87">
        <v>2</v>
      </c>
      <c r="AL82" s="96" t="s">
        <v>921</v>
      </c>
      <c r="AM82" s="87" t="s">
        <v>1027</v>
      </c>
      <c r="AN82" s="87" t="b">
        <v>0</v>
      </c>
      <c r="AO82" s="96" t="s">
        <v>921</v>
      </c>
      <c r="AP82" s="87" t="s">
        <v>196</v>
      </c>
      <c r="AQ82" s="87">
        <v>0</v>
      </c>
      <c r="AR82" s="87">
        <v>0</v>
      </c>
      <c r="AS82" s="87"/>
      <c r="AT82" s="87"/>
      <c r="AU82" s="87"/>
      <c r="AV82" s="87"/>
      <c r="AW82" s="87"/>
      <c r="AX82" s="87"/>
      <c r="AY82" s="87"/>
      <c r="AZ82" s="87"/>
      <c r="BA82">
        <v>1</v>
      </c>
      <c r="BB82" s="86" t="str">
        <f>REPLACE(INDEX(GroupVertices[Group],MATCH(Edges[[#This Row],[Vertex 1]],GroupVertices[Vertex],0)),1,1,"")</f>
        <v>14</v>
      </c>
      <c r="BC82" s="86" t="str">
        <f>REPLACE(INDEX(GroupVertices[Group],MATCH(Edges[[#This Row],[Vertex 2]],GroupVertices[Vertex],0)),1,1,"")</f>
        <v>14</v>
      </c>
      <c r="BD82" s="48">
        <v>0</v>
      </c>
      <c r="BE82" s="49">
        <v>0</v>
      </c>
      <c r="BF82" s="48">
        <v>1</v>
      </c>
      <c r="BG82" s="49">
        <v>3.0303030303030303</v>
      </c>
      <c r="BH82" s="48">
        <v>0</v>
      </c>
      <c r="BI82" s="49">
        <v>0</v>
      </c>
      <c r="BJ82" s="48">
        <v>32</v>
      </c>
      <c r="BK82" s="49">
        <v>96.96969696969697</v>
      </c>
      <c r="BL82" s="48">
        <v>33</v>
      </c>
    </row>
    <row r="83" spans="1:64" ht="15">
      <c r="A83" s="65" t="s">
        <v>273</v>
      </c>
      <c r="B83" s="65" t="s">
        <v>271</v>
      </c>
      <c r="C83" s="66" t="s">
        <v>3250</v>
      </c>
      <c r="D83" s="67">
        <v>3</v>
      </c>
      <c r="E83" s="66" t="s">
        <v>132</v>
      </c>
      <c r="F83" s="69">
        <v>32</v>
      </c>
      <c r="G83" s="66"/>
      <c r="H83" s="70"/>
      <c r="I83" s="71"/>
      <c r="J83" s="71"/>
      <c r="K83" s="34" t="s">
        <v>65</v>
      </c>
      <c r="L83" s="72">
        <v>83</v>
      </c>
      <c r="M83" s="72"/>
      <c r="N83" s="73"/>
      <c r="O83" s="87" t="s">
        <v>397</v>
      </c>
      <c r="P83" s="90">
        <v>43570.689259259256</v>
      </c>
      <c r="Q83" s="87" t="s">
        <v>426</v>
      </c>
      <c r="R83" s="87"/>
      <c r="S83" s="87"/>
      <c r="T83" s="87"/>
      <c r="U83" s="87"/>
      <c r="V83" s="92" t="s">
        <v>677</v>
      </c>
      <c r="W83" s="90">
        <v>43570.689259259256</v>
      </c>
      <c r="X83" s="92" t="s">
        <v>790</v>
      </c>
      <c r="Y83" s="87"/>
      <c r="Z83" s="87"/>
      <c r="AA83" s="96" t="s">
        <v>923</v>
      </c>
      <c r="AB83" s="87"/>
      <c r="AC83" s="87" t="b">
        <v>0</v>
      </c>
      <c r="AD83" s="87">
        <v>0</v>
      </c>
      <c r="AE83" s="96" t="s">
        <v>1012</v>
      </c>
      <c r="AF83" s="87" t="b">
        <v>0</v>
      </c>
      <c r="AG83" s="87" t="s">
        <v>1021</v>
      </c>
      <c r="AH83" s="87"/>
      <c r="AI83" s="96" t="s">
        <v>1012</v>
      </c>
      <c r="AJ83" s="87" t="b">
        <v>0</v>
      </c>
      <c r="AK83" s="87">
        <v>2</v>
      </c>
      <c r="AL83" s="96" t="s">
        <v>921</v>
      </c>
      <c r="AM83" s="87" t="s">
        <v>1025</v>
      </c>
      <c r="AN83" s="87" t="b">
        <v>0</v>
      </c>
      <c r="AO83" s="96" t="s">
        <v>921</v>
      </c>
      <c r="AP83" s="87" t="s">
        <v>196</v>
      </c>
      <c r="AQ83" s="87">
        <v>0</v>
      </c>
      <c r="AR83" s="87">
        <v>0</v>
      </c>
      <c r="AS83" s="87"/>
      <c r="AT83" s="87"/>
      <c r="AU83" s="87"/>
      <c r="AV83" s="87"/>
      <c r="AW83" s="87"/>
      <c r="AX83" s="87"/>
      <c r="AY83" s="87"/>
      <c r="AZ83" s="87"/>
      <c r="BA83">
        <v>1</v>
      </c>
      <c r="BB83" s="86" t="str">
        <f>REPLACE(INDEX(GroupVertices[Group],MATCH(Edges[[#This Row],[Vertex 1]],GroupVertices[Vertex],0)),1,1,"")</f>
        <v>14</v>
      </c>
      <c r="BC83" s="86" t="str">
        <f>REPLACE(INDEX(GroupVertices[Group],MATCH(Edges[[#This Row],[Vertex 2]],GroupVertices[Vertex],0)),1,1,"")</f>
        <v>14</v>
      </c>
      <c r="BD83" s="48"/>
      <c r="BE83" s="49"/>
      <c r="BF83" s="48"/>
      <c r="BG83" s="49"/>
      <c r="BH83" s="48"/>
      <c r="BI83" s="49"/>
      <c r="BJ83" s="48"/>
      <c r="BK83" s="49"/>
      <c r="BL83" s="48"/>
    </row>
    <row r="84" spans="1:64" ht="15">
      <c r="A84" s="65" t="s">
        <v>273</v>
      </c>
      <c r="B84" s="65" t="s">
        <v>272</v>
      </c>
      <c r="C84" s="66" t="s">
        <v>3250</v>
      </c>
      <c r="D84" s="67">
        <v>3</v>
      </c>
      <c r="E84" s="66" t="s">
        <v>132</v>
      </c>
      <c r="F84" s="69">
        <v>32</v>
      </c>
      <c r="G84" s="66"/>
      <c r="H84" s="70"/>
      <c r="I84" s="71"/>
      <c r="J84" s="71"/>
      <c r="K84" s="34" t="s">
        <v>65</v>
      </c>
      <c r="L84" s="72">
        <v>84</v>
      </c>
      <c r="M84" s="72"/>
      <c r="N84" s="73"/>
      <c r="O84" s="87" t="s">
        <v>396</v>
      </c>
      <c r="P84" s="90">
        <v>43570.689259259256</v>
      </c>
      <c r="Q84" s="87" t="s">
        <v>426</v>
      </c>
      <c r="R84" s="87"/>
      <c r="S84" s="87"/>
      <c r="T84" s="87"/>
      <c r="U84" s="87"/>
      <c r="V84" s="92" t="s">
        <v>677</v>
      </c>
      <c r="W84" s="90">
        <v>43570.689259259256</v>
      </c>
      <c r="X84" s="92" t="s">
        <v>790</v>
      </c>
      <c r="Y84" s="87"/>
      <c r="Z84" s="87"/>
      <c r="AA84" s="96" t="s">
        <v>923</v>
      </c>
      <c r="AB84" s="87"/>
      <c r="AC84" s="87" t="b">
        <v>0</v>
      </c>
      <c r="AD84" s="87">
        <v>0</v>
      </c>
      <c r="AE84" s="96" t="s">
        <v>1012</v>
      </c>
      <c r="AF84" s="87" t="b">
        <v>0</v>
      </c>
      <c r="AG84" s="87" t="s">
        <v>1021</v>
      </c>
      <c r="AH84" s="87"/>
      <c r="AI84" s="96" t="s">
        <v>1012</v>
      </c>
      <c r="AJ84" s="87" t="b">
        <v>0</v>
      </c>
      <c r="AK84" s="87">
        <v>2</v>
      </c>
      <c r="AL84" s="96" t="s">
        <v>921</v>
      </c>
      <c r="AM84" s="87" t="s">
        <v>1025</v>
      </c>
      <c r="AN84" s="87" t="b">
        <v>0</v>
      </c>
      <c r="AO84" s="96" t="s">
        <v>921</v>
      </c>
      <c r="AP84" s="87" t="s">
        <v>196</v>
      </c>
      <c r="AQ84" s="87">
        <v>0</v>
      </c>
      <c r="AR84" s="87">
        <v>0</v>
      </c>
      <c r="AS84" s="87"/>
      <c r="AT84" s="87"/>
      <c r="AU84" s="87"/>
      <c r="AV84" s="87"/>
      <c r="AW84" s="87"/>
      <c r="AX84" s="87"/>
      <c r="AY84" s="87"/>
      <c r="AZ84" s="87"/>
      <c r="BA84">
        <v>1</v>
      </c>
      <c r="BB84" s="86" t="str">
        <f>REPLACE(INDEX(GroupVertices[Group],MATCH(Edges[[#This Row],[Vertex 1]],GroupVertices[Vertex],0)),1,1,"")</f>
        <v>14</v>
      </c>
      <c r="BC84" s="86" t="str">
        <f>REPLACE(INDEX(GroupVertices[Group],MATCH(Edges[[#This Row],[Vertex 2]],GroupVertices[Vertex],0)),1,1,"")</f>
        <v>14</v>
      </c>
      <c r="BD84" s="48">
        <v>0</v>
      </c>
      <c r="BE84" s="49">
        <v>0</v>
      </c>
      <c r="BF84" s="48">
        <v>1</v>
      </c>
      <c r="BG84" s="49">
        <v>3.0303030303030303</v>
      </c>
      <c r="BH84" s="48">
        <v>0</v>
      </c>
      <c r="BI84" s="49">
        <v>0</v>
      </c>
      <c r="BJ84" s="48">
        <v>32</v>
      </c>
      <c r="BK84" s="49">
        <v>96.96969696969697</v>
      </c>
      <c r="BL84" s="48">
        <v>33</v>
      </c>
    </row>
    <row r="85" spans="1:64" ht="15">
      <c r="A85" s="65" t="s">
        <v>274</v>
      </c>
      <c r="B85" s="65" t="s">
        <v>274</v>
      </c>
      <c r="C85" s="66" t="s">
        <v>3251</v>
      </c>
      <c r="D85" s="67">
        <v>3</v>
      </c>
      <c r="E85" s="66" t="s">
        <v>136</v>
      </c>
      <c r="F85" s="69">
        <v>19</v>
      </c>
      <c r="G85" s="66"/>
      <c r="H85" s="70"/>
      <c r="I85" s="71"/>
      <c r="J85" s="71"/>
      <c r="K85" s="34" t="s">
        <v>65</v>
      </c>
      <c r="L85" s="72">
        <v>85</v>
      </c>
      <c r="M85" s="72"/>
      <c r="N85" s="73"/>
      <c r="O85" s="87" t="s">
        <v>196</v>
      </c>
      <c r="P85" s="90">
        <v>43570.689722222225</v>
      </c>
      <c r="Q85" s="87" t="s">
        <v>427</v>
      </c>
      <c r="R85" s="92" t="s">
        <v>486</v>
      </c>
      <c r="S85" s="87" t="s">
        <v>539</v>
      </c>
      <c r="T85" s="87"/>
      <c r="U85" s="87"/>
      <c r="V85" s="92" t="s">
        <v>678</v>
      </c>
      <c r="W85" s="90">
        <v>43570.689722222225</v>
      </c>
      <c r="X85" s="92" t="s">
        <v>791</v>
      </c>
      <c r="Y85" s="87"/>
      <c r="Z85" s="87"/>
      <c r="AA85" s="96" t="s">
        <v>924</v>
      </c>
      <c r="AB85" s="87"/>
      <c r="AC85" s="87" t="b">
        <v>0</v>
      </c>
      <c r="AD85" s="87">
        <v>0</v>
      </c>
      <c r="AE85" s="96" t="s">
        <v>1012</v>
      </c>
      <c r="AF85" s="87" t="b">
        <v>0</v>
      </c>
      <c r="AG85" s="87" t="s">
        <v>1021</v>
      </c>
      <c r="AH85" s="87"/>
      <c r="AI85" s="96" t="s">
        <v>1012</v>
      </c>
      <c r="AJ85" s="87" t="b">
        <v>0</v>
      </c>
      <c r="AK85" s="87">
        <v>0</v>
      </c>
      <c r="AL85" s="96" t="s">
        <v>1012</v>
      </c>
      <c r="AM85" s="87" t="s">
        <v>1038</v>
      </c>
      <c r="AN85" s="87" t="b">
        <v>0</v>
      </c>
      <c r="AO85" s="96" t="s">
        <v>924</v>
      </c>
      <c r="AP85" s="87" t="s">
        <v>196</v>
      </c>
      <c r="AQ85" s="87">
        <v>0</v>
      </c>
      <c r="AR85" s="87">
        <v>0</v>
      </c>
      <c r="AS85" s="87"/>
      <c r="AT85" s="87"/>
      <c r="AU85" s="87"/>
      <c r="AV85" s="87"/>
      <c r="AW85" s="87"/>
      <c r="AX85" s="87"/>
      <c r="AY85" s="87"/>
      <c r="AZ85" s="87"/>
      <c r="BA85">
        <v>2</v>
      </c>
      <c r="BB85" s="86" t="str">
        <f>REPLACE(INDEX(GroupVertices[Group],MATCH(Edges[[#This Row],[Vertex 1]],GroupVertices[Vertex],0)),1,1,"")</f>
        <v>1</v>
      </c>
      <c r="BC85" s="86" t="str">
        <f>REPLACE(INDEX(GroupVertices[Group],MATCH(Edges[[#This Row],[Vertex 2]],GroupVertices[Vertex],0)),1,1,"")</f>
        <v>1</v>
      </c>
      <c r="BD85" s="48">
        <v>1</v>
      </c>
      <c r="BE85" s="49">
        <v>2.4390243902439024</v>
      </c>
      <c r="BF85" s="48">
        <v>3</v>
      </c>
      <c r="BG85" s="49">
        <v>7.317073170731708</v>
      </c>
      <c r="BH85" s="48">
        <v>0</v>
      </c>
      <c r="BI85" s="49">
        <v>0</v>
      </c>
      <c r="BJ85" s="48">
        <v>37</v>
      </c>
      <c r="BK85" s="49">
        <v>90.2439024390244</v>
      </c>
      <c r="BL85" s="48">
        <v>41</v>
      </c>
    </row>
    <row r="86" spans="1:64" ht="15">
      <c r="A86" s="65" t="s">
        <v>274</v>
      </c>
      <c r="B86" s="65" t="s">
        <v>274</v>
      </c>
      <c r="C86" s="66" t="s">
        <v>3251</v>
      </c>
      <c r="D86" s="67">
        <v>3</v>
      </c>
      <c r="E86" s="66" t="s">
        <v>136</v>
      </c>
      <c r="F86" s="69">
        <v>19</v>
      </c>
      <c r="G86" s="66"/>
      <c r="H86" s="70"/>
      <c r="I86" s="71"/>
      <c r="J86" s="71"/>
      <c r="K86" s="34" t="s">
        <v>65</v>
      </c>
      <c r="L86" s="72">
        <v>86</v>
      </c>
      <c r="M86" s="72"/>
      <c r="N86" s="73"/>
      <c r="O86" s="87" t="s">
        <v>196</v>
      </c>
      <c r="P86" s="90">
        <v>43570.69027777778</v>
      </c>
      <c r="Q86" s="87" t="s">
        <v>428</v>
      </c>
      <c r="R86" s="92" t="s">
        <v>486</v>
      </c>
      <c r="S86" s="87" t="s">
        <v>539</v>
      </c>
      <c r="T86" s="87" t="s">
        <v>591</v>
      </c>
      <c r="U86" s="87"/>
      <c r="V86" s="92" t="s">
        <v>678</v>
      </c>
      <c r="W86" s="90">
        <v>43570.69027777778</v>
      </c>
      <c r="X86" s="92" t="s">
        <v>792</v>
      </c>
      <c r="Y86" s="87"/>
      <c r="Z86" s="87"/>
      <c r="AA86" s="96" t="s">
        <v>925</v>
      </c>
      <c r="AB86" s="87"/>
      <c r="AC86" s="87" t="b">
        <v>0</v>
      </c>
      <c r="AD86" s="87">
        <v>1</v>
      </c>
      <c r="AE86" s="96" t="s">
        <v>1012</v>
      </c>
      <c r="AF86" s="87" t="b">
        <v>0</v>
      </c>
      <c r="AG86" s="87" t="s">
        <v>1021</v>
      </c>
      <c r="AH86" s="87"/>
      <c r="AI86" s="96" t="s">
        <v>1012</v>
      </c>
      <c r="AJ86" s="87" t="b">
        <v>0</v>
      </c>
      <c r="AK86" s="87">
        <v>0</v>
      </c>
      <c r="AL86" s="96" t="s">
        <v>1012</v>
      </c>
      <c r="AM86" s="87" t="s">
        <v>1039</v>
      </c>
      <c r="AN86" s="87" t="b">
        <v>0</v>
      </c>
      <c r="AO86" s="96" t="s">
        <v>925</v>
      </c>
      <c r="AP86" s="87" t="s">
        <v>196</v>
      </c>
      <c r="AQ86" s="87">
        <v>0</v>
      </c>
      <c r="AR86" s="87">
        <v>0</v>
      </c>
      <c r="AS86" s="87"/>
      <c r="AT86" s="87"/>
      <c r="AU86" s="87"/>
      <c r="AV86" s="87"/>
      <c r="AW86" s="87"/>
      <c r="AX86" s="87"/>
      <c r="AY86" s="87"/>
      <c r="AZ86" s="87"/>
      <c r="BA86">
        <v>2</v>
      </c>
      <c r="BB86" s="86" t="str">
        <f>REPLACE(INDEX(GroupVertices[Group],MATCH(Edges[[#This Row],[Vertex 1]],GroupVertices[Vertex],0)),1,1,"")</f>
        <v>1</v>
      </c>
      <c r="BC86" s="86" t="str">
        <f>REPLACE(INDEX(GroupVertices[Group],MATCH(Edges[[#This Row],[Vertex 2]],GroupVertices[Vertex],0)),1,1,"")</f>
        <v>1</v>
      </c>
      <c r="BD86" s="48">
        <v>1</v>
      </c>
      <c r="BE86" s="49">
        <v>2.7027027027027026</v>
      </c>
      <c r="BF86" s="48">
        <v>2</v>
      </c>
      <c r="BG86" s="49">
        <v>5.405405405405405</v>
      </c>
      <c r="BH86" s="48">
        <v>0</v>
      </c>
      <c r="BI86" s="49">
        <v>0</v>
      </c>
      <c r="BJ86" s="48">
        <v>34</v>
      </c>
      <c r="BK86" s="49">
        <v>91.89189189189189</v>
      </c>
      <c r="BL86" s="48">
        <v>37</v>
      </c>
    </row>
    <row r="87" spans="1:64" ht="15">
      <c r="A87" s="65" t="s">
        <v>275</v>
      </c>
      <c r="B87" s="65" t="s">
        <v>275</v>
      </c>
      <c r="C87" s="66" t="s">
        <v>3250</v>
      </c>
      <c r="D87" s="67">
        <v>3</v>
      </c>
      <c r="E87" s="66" t="s">
        <v>132</v>
      </c>
      <c r="F87" s="69">
        <v>32</v>
      </c>
      <c r="G87" s="66"/>
      <c r="H87" s="70"/>
      <c r="I87" s="71"/>
      <c r="J87" s="71"/>
      <c r="K87" s="34" t="s">
        <v>65</v>
      </c>
      <c r="L87" s="72">
        <v>87</v>
      </c>
      <c r="M87" s="72"/>
      <c r="N87" s="73"/>
      <c r="O87" s="87" t="s">
        <v>196</v>
      </c>
      <c r="P87" s="90">
        <v>43570.893530092595</v>
      </c>
      <c r="Q87" s="87" t="s">
        <v>429</v>
      </c>
      <c r="R87" s="92" t="s">
        <v>504</v>
      </c>
      <c r="S87" s="87" t="s">
        <v>556</v>
      </c>
      <c r="T87" s="87" t="s">
        <v>592</v>
      </c>
      <c r="U87" s="87"/>
      <c r="V87" s="92" t="s">
        <v>679</v>
      </c>
      <c r="W87" s="90">
        <v>43570.893530092595</v>
      </c>
      <c r="X87" s="92" t="s">
        <v>793</v>
      </c>
      <c r="Y87" s="87"/>
      <c r="Z87" s="87"/>
      <c r="AA87" s="96" t="s">
        <v>926</v>
      </c>
      <c r="AB87" s="87"/>
      <c r="AC87" s="87" t="b">
        <v>0</v>
      </c>
      <c r="AD87" s="87">
        <v>0</v>
      </c>
      <c r="AE87" s="96" t="s">
        <v>1012</v>
      </c>
      <c r="AF87" s="87" t="b">
        <v>0</v>
      </c>
      <c r="AG87" s="87" t="s">
        <v>1021</v>
      </c>
      <c r="AH87" s="87"/>
      <c r="AI87" s="96" t="s">
        <v>1012</v>
      </c>
      <c r="AJ87" s="87" t="b">
        <v>0</v>
      </c>
      <c r="AK87" s="87">
        <v>0</v>
      </c>
      <c r="AL87" s="96" t="s">
        <v>1012</v>
      </c>
      <c r="AM87" s="87" t="s">
        <v>1025</v>
      </c>
      <c r="AN87" s="87" t="b">
        <v>0</v>
      </c>
      <c r="AO87" s="96" t="s">
        <v>926</v>
      </c>
      <c r="AP87" s="87" t="s">
        <v>196</v>
      </c>
      <c r="AQ87" s="87">
        <v>0</v>
      </c>
      <c r="AR87" s="87">
        <v>0</v>
      </c>
      <c r="AS87" s="87"/>
      <c r="AT87" s="87"/>
      <c r="AU87" s="87"/>
      <c r="AV87" s="87"/>
      <c r="AW87" s="87"/>
      <c r="AX87" s="87"/>
      <c r="AY87" s="87"/>
      <c r="AZ87" s="87"/>
      <c r="BA87">
        <v>1</v>
      </c>
      <c r="BB87" s="86" t="str">
        <f>REPLACE(INDEX(GroupVertices[Group],MATCH(Edges[[#This Row],[Vertex 1]],GroupVertices[Vertex],0)),1,1,"")</f>
        <v>1</v>
      </c>
      <c r="BC87" s="86" t="str">
        <f>REPLACE(INDEX(GroupVertices[Group],MATCH(Edges[[#This Row],[Vertex 2]],GroupVertices[Vertex],0)),1,1,"")</f>
        <v>1</v>
      </c>
      <c r="BD87" s="48">
        <v>0</v>
      </c>
      <c r="BE87" s="49">
        <v>0</v>
      </c>
      <c r="BF87" s="48">
        <v>0</v>
      </c>
      <c r="BG87" s="49">
        <v>0</v>
      </c>
      <c r="BH87" s="48">
        <v>0</v>
      </c>
      <c r="BI87" s="49">
        <v>0</v>
      </c>
      <c r="BJ87" s="48">
        <v>19</v>
      </c>
      <c r="BK87" s="49">
        <v>100</v>
      </c>
      <c r="BL87" s="48">
        <v>19</v>
      </c>
    </row>
    <row r="88" spans="1:64" ht="15">
      <c r="A88" s="65" t="s">
        <v>276</v>
      </c>
      <c r="B88" s="65" t="s">
        <v>276</v>
      </c>
      <c r="C88" s="66" t="s">
        <v>3250</v>
      </c>
      <c r="D88" s="67">
        <v>3</v>
      </c>
      <c r="E88" s="66" t="s">
        <v>132</v>
      </c>
      <c r="F88" s="69">
        <v>32</v>
      </c>
      <c r="G88" s="66"/>
      <c r="H88" s="70"/>
      <c r="I88" s="71"/>
      <c r="J88" s="71"/>
      <c r="K88" s="34" t="s">
        <v>65</v>
      </c>
      <c r="L88" s="72">
        <v>88</v>
      </c>
      <c r="M88" s="72"/>
      <c r="N88" s="73"/>
      <c r="O88" s="87" t="s">
        <v>196</v>
      </c>
      <c r="P88" s="90">
        <v>43571.042083333334</v>
      </c>
      <c r="Q88" s="87" t="s">
        <v>430</v>
      </c>
      <c r="R88" s="92" t="s">
        <v>505</v>
      </c>
      <c r="S88" s="87" t="s">
        <v>557</v>
      </c>
      <c r="T88" s="87" t="s">
        <v>593</v>
      </c>
      <c r="U88" s="87"/>
      <c r="V88" s="92" t="s">
        <v>680</v>
      </c>
      <c r="W88" s="90">
        <v>43571.042083333334</v>
      </c>
      <c r="X88" s="92" t="s">
        <v>794</v>
      </c>
      <c r="Y88" s="87"/>
      <c r="Z88" s="87"/>
      <c r="AA88" s="96" t="s">
        <v>927</v>
      </c>
      <c r="AB88" s="87"/>
      <c r="AC88" s="87" t="b">
        <v>0</v>
      </c>
      <c r="AD88" s="87">
        <v>9</v>
      </c>
      <c r="AE88" s="96" t="s">
        <v>1012</v>
      </c>
      <c r="AF88" s="87" t="b">
        <v>0</v>
      </c>
      <c r="AG88" s="87" t="s">
        <v>1021</v>
      </c>
      <c r="AH88" s="87"/>
      <c r="AI88" s="96" t="s">
        <v>1012</v>
      </c>
      <c r="AJ88" s="87" t="b">
        <v>0</v>
      </c>
      <c r="AK88" s="87">
        <v>1</v>
      </c>
      <c r="AL88" s="96" t="s">
        <v>1012</v>
      </c>
      <c r="AM88" s="87" t="s">
        <v>1040</v>
      </c>
      <c r="AN88" s="87" t="b">
        <v>0</v>
      </c>
      <c r="AO88" s="96" t="s">
        <v>927</v>
      </c>
      <c r="AP88" s="87" t="s">
        <v>196</v>
      </c>
      <c r="AQ88" s="87">
        <v>0</v>
      </c>
      <c r="AR88" s="87">
        <v>0</v>
      </c>
      <c r="AS88" s="87"/>
      <c r="AT88" s="87"/>
      <c r="AU88" s="87"/>
      <c r="AV88" s="87"/>
      <c r="AW88" s="87"/>
      <c r="AX88" s="87"/>
      <c r="AY88" s="87"/>
      <c r="AZ88" s="87"/>
      <c r="BA88">
        <v>1</v>
      </c>
      <c r="BB88" s="86" t="str">
        <f>REPLACE(INDEX(GroupVertices[Group],MATCH(Edges[[#This Row],[Vertex 1]],GroupVertices[Vertex],0)),1,1,"")</f>
        <v>29</v>
      </c>
      <c r="BC88" s="86" t="str">
        <f>REPLACE(INDEX(GroupVertices[Group],MATCH(Edges[[#This Row],[Vertex 2]],GroupVertices[Vertex],0)),1,1,"")</f>
        <v>29</v>
      </c>
      <c r="BD88" s="48">
        <v>1</v>
      </c>
      <c r="BE88" s="49">
        <v>4.545454545454546</v>
      </c>
      <c r="BF88" s="48">
        <v>0</v>
      </c>
      <c r="BG88" s="49">
        <v>0</v>
      </c>
      <c r="BH88" s="48">
        <v>0</v>
      </c>
      <c r="BI88" s="49">
        <v>0</v>
      </c>
      <c r="BJ88" s="48">
        <v>21</v>
      </c>
      <c r="BK88" s="49">
        <v>95.45454545454545</v>
      </c>
      <c r="BL88" s="48">
        <v>22</v>
      </c>
    </row>
    <row r="89" spans="1:64" ht="15">
      <c r="A89" s="65" t="s">
        <v>277</v>
      </c>
      <c r="B89" s="65" t="s">
        <v>276</v>
      </c>
      <c r="C89" s="66" t="s">
        <v>3250</v>
      </c>
      <c r="D89" s="67">
        <v>3</v>
      </c>
      <c r="E89" s="66" t="s">
        <v>132</v>
      </c>
      <c r="F89" s="69">
        <v>32</v>
      </c>
      <c r="G89" s="66"/>
      <c r="H89" s="70"/>
      <c r="I89" s="71"/>
      <c r="J89" s="71"/>
      <c r="K89" s="34" t="s">
        <v>65</v>
      </c>
      <c r="L89" s="72">
        <v>89</v>
      </c>
      <c r="M89" s="72"/>
      <c r="N89" s="73"/>
      <c r="O89" s="87" t="s">
        <v>397</v>
      </c>
      <c r="P89" s="90">
        <v>43571.0441087963</v>
      </c>
      <c r="Q89" s="87" t="s">
        <v>430</v>
      </c>
      <c r="R89" s="87"/>
      <c r="S89" s="87"/>
      <c r="T89" s="87"/>
      <c r="U89" s="87"/>
      <c r="V89" s="92" t="s">
        <v>681</v>
      </c>
      <c r="W89" s="90">
        <v>43571.0441087963</v>
      </c>
      <c r="X89" s="92" t="s">
        <v>795</v>
      </c>
      <c r="Y89" s="87"/>
      <c r="Z89" s="87"/>
      <c r="AA89" s="96" t="s">
        <v>928</v>
      </c>
      <c r="AB89" s="87"/>
      <c r="AC89" s="87" t="b">
        <v>0</v>
      </c>
      <c r="AD89" s="87">
        <v>0</v>
      </c>
      <c r="AE89" s="96" t="s">
        <v>1012</v>
      </c>
      <c r="AF89" s="87" t="b">
        <v>0</v>
      </c>
      <c r="AG89" s="87" t="s">
        <v>1021</v>
      </c>
      <c r="AH89" s="87"/>
      <c r="AI89" s="96" t="s">
        <v>1012</v>
      </c>
      <c r="AJ89" s="87" t="b">
        <v>0</v>
      </c>
      <c r="AK89" s="87">
        <v>1</v>
      </c>
      <c r="AL89" s="96" t="s">
        <v>927</v>
      </c>
      <c r="AM89" s="87" t="s">
        <v>1027</v>
      </c>
      <c r="AN89" s="87" t="b">
        <v>0</v>
      </c>
      <c r="AO89" s="96" t="s">
        <v>927</v>
      </c>
      <c r="AP89" s="87" t="s">
        <v>196</v>
      </c>
      <c r="AQ89" s="87">
        <v>0</v>
      </c>
      <c r="AR89" s="87">
        <v>0</v>
      </c>
      <c r="AS89" s="87"/>
      <c r="AT89" s="87"/>
      <c r="AU89" s="87"/>
      <c r="AV89" s="87"/>
      <c r="AW89" s="87"/>
      <c r="AX89" s="87"/>
      <c r="AY89" s="87"/>
      <c r="AZ89" s="87"/>
      <c r="BA89">
        <v>1</v>
      </c>
      <c r="BB89" s="86" t="str">
        <f>REPLACE(INDEX(GroupVertices[Group],MATCH(Edges[[#This Row],[Vertex 1]],GroupVertices[Vertex],0)),1,1,"")</f>
        <v>29</v>
      </c>
      <c r="BC89" s="86" t="str">
        <f>REPLACE(INDEX(GroupVertices[Group],MATCH(Edges[[#This Row],[Vertex 2]],GroupVertices[Vertex],0)),1,1,"")</f>
        <v>29</v>
      </c>
      <c r="BD89" s="48">
        <v>1</v>
      </c>
      <c r="BE89" s="49">
        <v>4.545454545454546</v>
      </c>
      <c r="BF89" s="48">
        <v>0</v>
      </c>
      <c r="BG89" s="49">
        <v>0</v>
      </c>
      <c r="BH89" s="48">
        <v>0</v>
      </c>
      <c r="BI89" s="49">
        <v>0</v>
      </c>
      <c r="BJ89" s="48">
        <v>21</v>
      </c>
      <c r="BK89" s="49">
        <v>95.45454545454545</v>
      </c>
      <c r="BL89" s="48">
        <v>22</v>
      </c>
    </row>
    <row r="90" spans="1:64" ht="15">
      <c r="A90" s="65" t="s">
        <v>278</v>
      </c>
      <c r="B90" s="65" t="s">
        <v>278</v>
      </c>
      <c r="C90" s="66" t="s">
        <v>3250</v>
      </c>
      <c r="D90" s="67">
        <v>3</v>
      </c>
      <c r="E90" s="66" t="s">
        <v>132</v>
      </c>
      <c r="F90" s="69">
        <v>32</v>
      </c>
      <c r="G90" s="66"/>
      <c r="H90" s="70"/>
      <c r="I90" s="71"/>
      <c r="J90" s="71"/>
      <c r="K90" s="34" t="s">
        <v>65</v>
      </c>
      <c r="L90" s="72">
        <v>90</v>
      </c>
      <c r="M90" s="72"/>
      <c r="N90" s="73"/>
      <c r="O90" s="87" t="s">
        <v>196</v>
      </c>
      <c r="P90" s="90">
        <v>43571.04472222222</v>
      </c>
      <c r="Q90" s="87" t="s">
        <v>431</v>
      </c>
      <c r="R90" s="92" t="s">
        <v>505</v>
      </c>
      <c r="S90" s="87" t="s">
        <v>557</v>
      </c>
      <c r="T90" s="87" t="s">
        <v>593</v>
      </c>
      <c r="U90" s="87"/>
      <c r="V90" s="92" t="s">
        <v>682</v>
      </c>
      <c r="W90" s="90">
        <v>43571.04472222222</v>
      </c>
      <c r="X90" s="92" t="s">
        <v>796</v>
      </c>
      <c r="Y90" s="87"/>
      <c r="Z90" s="87"/>
      <c r="AA90" s="96" t="s">
        <v>929</v>
      </c>
      <c r="AB90" s="87"/>
      <c r="AC90" s="87" t="b">
        <v>0</v>
      </c>
      <c r="AD90" s="87">
        <v>0</v>
      </c>
      <c r="AE90" s="96" t="s">
        <v>1012</v>
      </c>
      <c r="AF90" s="87" t="b">
        <v>0</v>
      </c>
      <c r="AG90" s="87" t="s">
        <v>1021</v>
      </c>
      <c r="AH90" s="87"/>
      <c r="AI90" s="96" t="s">
        <v>1012</v>
      </c>
      <c r="AJ90" s="87" t="b">
        <v>0</v>
      </c>
      <c r="AK90" s="87">
        <v>0</v>
      </c>
      <c r="AL90" s="96" t="s">
        <v>1012</v>
      </c>
      <c r="AM90" s="87" t="s">
        <v>1031</v>
      </c>
      <c r="AN90" s="87" t="b">
        <v>0</v>
      </c>
      <c r="AO90" s="96" t="s">
        <v>929</v>
      </c>
      <c r="AP90" s="87" t="s">
        <v>196</v>
      </c>
      <c r="AQ90" s="87">
        <v>0</v>
      </c>
      <c r="AR90" s="87">
        <v>0</v>
      </c>
      <c r="AS90" s="87"/>
      <c r="AT90" s="87"/>
      <c r="AU90" s="87"/>
      <c r="AV90" s="87"/>
      <c r="AW90" s="87"/>
      <c r="AX90" s="87"/>
      <c r="AY90" s="87"/>
      <c r="AZ90" s="87"/>
      <c r="BA90">
        <v>1</v>
      </c>
      <c r="BB90" s="86" t="str">
        <f>REPLACE(INDEX(GroupVertices[Group],MATCH(Edges[[#This Row],[Vertex 1]],GroupVertices[Vertex],0)),1,1,"")</f>
        <v>1</v>
      </c>
      <c r="BC90" s="86" t="str">
        <f>REPLACE(INDEX(GroupVertices[Group],MATCH(Edges[[#This Row],[Vertex 2]],GroupVertices[Vertex],0)),1,1,"")</f>
        <v>1</v>
      </c>
      <c r="BD90" s="48">
        <v>1</v>
      </c>
      <c r="BE90" s="49">
        <v>4.545454545454546</v>
      </c>
      <c r="BF90" s="48">
        <v>0</v>
      </c>
      <c r="BG90" s="49">
        <v>0</v>
      </c>
      <c r="BH90" s="48">
        <v>0</v>
      </c>
      <c r="BI90" s="49">
        <v>0</v>
      </c>
      <c r="BJ90" s="48">
        <v>21</v>
      </c>
      <c r="BK90" s="49">
        <v>95.45454545454545</v>
      </c>
      <c r="BL90" s="48">
        <v>22</v>
      </c>
    </row>
    <row r="91" spans="1:64" ht="15">
      <c r="A91" s="65" t="s">
        <v>279</v>
      </c>
      <c r="B91" s="65" t="s">
        <v>279</v>
      </c>
      <c r="C91" s="66" t="s">
        <v>3250</v>
      </c>
      <c r="D91" s="67">
        <v>3</v>
      </c>
      <c r="E91" s="66" t="s">
        <v>132</v>
      </c>
      <c r="F91" s="69">
        <v>32</v>
      </c>
      <c r="G91" s="66"/>
      <c r="H91" s="70"/>
      <c r="I91" s="71"/>
      <c r="J91" s="71"/>
      <c r="K91" s="34" t="s">
        <v>65</v>
      </c>
      <c r="L91" s="72">
        <v>91</v>
      </c>
      <c r="M91" s="72"/>
      <c r="N91" s="73"/>
      <c r="O91" s="87" t="s">
        <v>196</v>
      </c>
      <c r="P91" s="90">
        <v>43571.044756944444</v>
      </c>
      <c r="Q91" s="87" t="s">
        <v>432</v>
      </c>
      <c r="R91" s="92" t="s">
        <v>505</v>
      </c>
      <c r="S91" s="87" t="s">
        <v>557</v>
      </c>
      <c r="T91" s="87" t="s">
        <v>593</v>
      </c>
      <c r="U91" s="87"/>
      <c r="V91" s="92" t="s">
        <v>683</v>
      </c>
      <c r="W91" s="90">
        <v>43571.044756944444</v>
      </c>
      <c r="X91" s="92" t="s">
        <v>797</v>
      </c>
      <c r="Y91" s="87"/>
      <c r="Z91" s="87"/>
      <c r="AA91" s="96" t="s">
        <v>930</v>
      </c>
      <c r="AB91" s="87"/>
      <c r="AC91" s="87" t="b">
        <v>0</v>
      </c>
      <c r="AD91" s="87">
        <v>0</v>
      </c>
      <c r="AE91" s="96" t="s">
        <v>1012</v>
      </c>
      <c r="AF91" s="87" t="b">
        <v>0</v>
      </c>
      <c r="AG91" s="87" t="s">
        <v>1021</v>
      </c>
      <c r="AH91" s="87"/>
      <c r="AI91" s="96" t="s">
        <v>1012</v>
      </c>
      <c r="AJ91" s="87" t="b">
        <v>0</v>
      </c>
      <c r="AK91" s="87">
        <v>0</v>
      </c>
      <c r="AL91" s="96" t="s">
        <v>1012</v>
      </c>
      <c r="AM91" s="87" t="s">
        <v>1031</v>
      </c>
      <c r="AN91" s="87" t="b">
        <v>0</v>
      </c>
      <c r="AO91" s="96" t="s">
        <v>930</v>
      </c>
      <c r="AP91" s="87" t="s">
        <v>196</v>
      </c>
      <c r="AQ91" s="87">
        <v>0</v>
      </c>
      <c r="AR91" s="87">
        <v>0</v>
      </c>
      <c r="AS91" s="87"/>
      <c r="AT91" s="87"/>
      <c r="AU91" s="87"/>
      <c r="AV91" s="87"/>
      <c r="AW91" s="87"/>
      <c r="AX91" s="87"/>
      <c r="AY91" s="87"/>
      <c r="AZ91" s="87"/>
      <c r="BA91">
        <v>1</v>
      </c>
      <c r="BB91" s="86" t="str">
        <f>REPLACE(INDEX(GroupVertices[Group],MATCH(Edges[[#This Row],[Vertex 1]],GroupVertices[Vertex],0)),1,1,"")</f>
        <v>1</v>
      </c>
      <c r="BC91" s="86" t="str">
        <f>REPLACE(INDEX(GroupVertices[Group],MATCH(Edges[[#This Row],[Vertex 2]],GroupVertices[Vertex],0)),1,1,"")</f>
        <v>1</v>
      </c>
      <c r="BD91" s="48">
        <v>1</v>
      </c>
      <c r="BE91" s="49">
        <v>4.545454545454546</v>
      </c>
      <c r="BF91" s="48">
        <v>0</v>
      </c>
      <c r="BG91" s="49">
        <v>0</v>
      </c>
      <c r="BH91" s="48">
        <v>0</v>
      </c>
      <c r="BI91" s="49">
        <v>0</v>
      </c>
      <c r="BJ91" s="48">
        <v>21</v>
      </c>
      <c r="BK91" s="49">
        <v>95.45454545454545</v>
      </c>
      <c r="BL91" s="48">
        <v>22</v>
      </c>
    </row>
    <row r="92" spans="1:64" ht="15">
      <c r="A92" s="65" t="s">
        <v>280</v>
      </c>
      <c r="B92" s="65" t="s">
        <v>280</v>
      </c>
      <c r="C92" s="66" t="s">
        <v>3250</v>
      </c>
      <c r="D92" s="67">
        <v>3</v>
      </c>
      <c r="E92" s="66" t="s">
        <v>132</v>
      </c>
      <c r="F92" s="69">
        <v>32</v>
      </c>
      <c r="G92" s="66"/>
      <c r="H92" s="70"/>
      <c r="I92" s="71"/>
      <c r="J92" s="71"/>
      <c r="K92" s="34" t="s">
        <v>65</v>
      </c>
      <c r="L92" s="72">
        <v>92</v>
      </c>
      <c r="M92" s="72"/>
      <c r="N92" s="73"/>
      <c r="O92" s="87" t="s">
        <v>196</v>
      </c>
      <c r="P92" s="90">
        <v>43571.180601851855</v>
      </c>
      <c r="Q92" s="87" t="s">
        <v>433</v>
      </c>
      <c r="R92" s="87"/>
      <c r="S92" s="87"/>
      <c r="T92" s="87" t="s">
        <v>594</v>
      </c>
      <c r="U92" s="87"/>
      <c r="V92" s="92" t="s">
        <v>684</v>
      </c>
      <c r="W92" s="90">
        <v>43571.180601851855</v>
      </c>
      <c r="X92" s="92" t="s">
        <v>798</v>
      </c>
      <c r="Y92" s="87"/>
      <c r="Z92" s="87"/>
      <c r="AA92" s="96" t="s">
        <v>931</v>
      </c>
      <c r="AB92" s="87"/>
      <c r="AC92" s="87" t="b">
        <v>0</v>
      </c>
      <c r="AD92" s="87">
        <v>1</v>
      </c>
      <c r="AE92" s="96" t="s">
        <v>1012</v>
      </c>
      <c r="AF92" s="87" t="b">
        <v>0</v>
      </c>
      <c r="AG92" s="87" t="s">
        <v>1021</v>
      </c>
      <c r="AH92" s="87"/>
      <c r="AI92" s="96" t="s">
        <v>1012</v>
      </c>
      <c r="AJ92" s="87" t="b">
        <v>0</v>
      </c>
      <c r="AK92" s="87">
        <v>1</v>
      </c>
      <c r="AL92" s="96" t="s">
        <v>1012</v>
      </c>
      <c r="AM92" s="87" t="s">
        <v>1029</v>
      </c>
      <c r="AN92" s="87" t="b">
        <v>0</v>
      </c>
      <c r="AO92" s="96" t="s">
        <v>931</v>
      </c>
      <c r="AP92" s="87" t="s">
        <v>196</v>
      </c>
      <c r="AQ92" s="87">
        <v>0</v>
      </c>
      <c r="AR92" s="87">
        <v>0</v>
      </c>
      <c r="AS92" s="87"/>
      <c r="AT92" s="87"/>
      <c r="AU92" s="87"/>
      <c r="AV92" s="87"/>
      <c r="AW92" s="87"/>
      <c r="AX92" s="87"/>
      <c r="AY92" s="87"/>
      <c r="AZ92" s="87"/>
      <c r="BA92">
        <v>1</v>
      </c>
      <c r="BB92" s="86" t="str">
        <f>REPLACE(INDEX(GroupVertices[Group],MATCH(Edges[[#This Row],[Vertex 1]],GroupVertices[Vertex],0)),1,1,"")</f>
        <v>28</v>
      </c>
      <c r="BC92" s="86" t="str">
        <f>REPLACE(INDEX(GroupVertices[Group],MATCH(Edges[[#This Row],[Vertex 2]],GroupVertices[Vertex],0)),1,1,"")</f>
        <v>28</v>
      </c>
      <c r="BD92" s="48">
        <v>0</v>
      </c>
      <c r="BE92" s="49">
        <v>0</v>
      </c>
      <c r="BF92" s="48">
        <v>1</v>
      </c>
      <c r="BG92" s="49">
        <v>2.380952380952381</v>
      </c>
      <c r="BH92" s="48">
        <v>0</v>
      </c>
      <c r="BI92" s="49">
        <v>0</v>
      </c>
      <c r="BJ92" s="48">
        <v>41</v>
      </c>
      <c r="BK92" s="49">
        <v>97.61904761904762</v>
      </c>
      <c r="BL92" s="48">
        <v>42</v>
      </c>
    </row>
    <row r="93" spans="1:64" ht="15">
      <c r="A93" s="65" t="s">
        <v>281</v>
      </c>
      <c r="B93" s="65" t="s">
        <v>280</v>
      </c>
      <c r="C93" s="66" t="s">
        <v>3250</v>
      </c>
      <c r="D93" s="67">
        <v>3</v>
      </c>
      <c r="E93" s="66" t="s">
        <v>132</v>
      </c>
      <c r="F93" s="69">
        <v>32</v>
      </c>
      <c r="G93" s="66"/>
      <c r="H93" s="70"/>
      <c r="I93" s="71"/>
      <c r="J93" s="71"/>
      <c r="K93" s="34" t="s">
        <v>65</v>
      </c>
      <c r="L93" s="72">
        <v>93</v>
      </c>
      <c r="M93" s="72"/>
      <c r="N93" s="73"/>
      <c r="O93" s="87" t="s">
        <v>397</v>
      </c>
      <c r="P93" s="90">
        <v>43571.48065972222</v>
      </c>
      <c r="Q93" s="87" t="s">
        <v>433</v>
      </c>
      <c r="R93" s="87"/>
      <c r="S93" s="87"/>
      <c r="T93" s="87"/>
      <c r="U93" s="87"/>
      <c r="V93" s="92" t="s">
        <v>685</v>
      </c>
      <c r="W93" s="90">
        <v>43571.48065972222</v>
      </c>
      <c r="X93" s="92" t="s">
        <v>799</v>
      </c>
      <c r="Y93" s="87"/>
      <c r="Z93" s="87"/>
      <c r="AA93" s="96" t="s">
        <v>932</v>
      </c>
      <c r="AB93" s="87"/>
      <c r="AC93" s="87" t="b">
        <v>0</v>
      </c>
      <c r="AD93" s="87">
        <v>0</v>
      </c>
      <c r="AE93" s="96" t="s">
        <v>1012</v>
      </c>
      <c r="AF93" s="87" t="b">
        <v>0</v>
      </c>
      <c r="AG93" s="87" t="s">
        <v>1021</v>
      </c>
      <c r="AH93" s="87"/>
      <c r="AI93" s="96" t="s">
        <v>1012</v>
      </c>
      <c r="AJ93" s="87" t="b">
        <v>0</v>
      </c>
      <c r="AK93" s="87">
        <v>1</v>
      </c>
      <c r="AL93" s="96" t="s">
        <v>931</v>
      </c>
      <c r="AM93" s="87" t="s">
        <v>1037</v>
      </c>
      <c r="AN93" s="87" t="b">
        <v>0</v>
      </c>
      <c r="AO93" s="96" t="s">
        <v>931</v>
      </c>
      <c r="AP93" s="87" t="s">
        <v>196</v>
      </c>
      <c r="AQ93" s="87">
        <v>0</v>
      </c>
      <c r="AR93" s="87">
        <v>0</v>
      </c>
      <c r="AS93" s="87"/>
      <c r="AT93" s="87"/>
      <c r="AU93" s="87"/>
      <c r="AV93" s="87"/>
      <c r="AW93" s="87"/>
      <c r="AX93" s="87"/>
      <c r="AY93" s="87"/>
      <c r="AZ93" s="87"/>
      <c r="BA93">
        <v>1</v>
      </c>
      <c r="BB93" s="86" t="str">
        <f>REPLACE(INDEX(GroupVertices[Group],MATCH(Edges[[#This Row],[Vertex 1]],GroupVertices[Vertex],0)),1,1,"")</f>
        <v>28</v>
      </c>
      <c r="BC93" s="86" t="str">
        <f>REPLACE(INDEX(GroupVertices[Group],MATCH(Edges[[#This Row],[Vertex 2]],GroupVertices[Vertex],0)),1,1,"")</f>
        <v>28</v>
      </c>
      <c r="BD93" s="48">
        <v>0</v>
      </c>
      <c r="BE93" s="49">
        <v>0</v>
      </c>
      <c r="BF93" s="48">
        <v>1</v>
      </c>
      <c r="BG93" s="49">
        <v>2.380952380952381</v>
      </c>
      <c r="BH93" s="48">
        <v>0</v>
      </c>
      <c r="BI93" s="49">
        <v>0</v>
      </c>
      <c r="BJ93" s="48">
        <v>41</v>
      </c>
      <c r="BK93" s="49">
        <v>97.61904761904762</v>
      </c>
      <c r="BL93" s="48">
        <v>42</v>
      </c>
    </row>
    <row r="94" spans="1:64" ht="15">
      <c r="A94" s="65" t="s">
        <v>282</v>
      </c>
      <c r="B94" s="65" t="s">
        <v>282</v>
      </c>
      <c r="C94" s="66" t="s">
        <v>3250</v>
      </c>
      <c r="D94" s="67">
        <v>3</v>
      </c>
      <c r="E94" s="66" t="s">
        <v>132</v>
      </c>
      <c r="F94" s="69">
        <v>32</v>
      </c>
      <c r="G94" s="66"/>
      <c r="H94" s="70"/>
      <c r="I94" s="71"/>
      <c r="J94" s="71"/>
      <c r="K94" s="34" t="s">
        <v>65</v>
      </c>
      <c r="L94" s="72">
        <v>94</v>
      </c>
      <c r="M94" s="72"/>
      <c r="N94" s="73"/>
      <c r="O94" s="87" t="s">
        <v>196</v>
      </c>
      <c r="P94" s="90">
        <v>43571.614756944444</v>
      </c>
      <c r="Q94" s="87" t="s">
        <v>434</v>
      </c>
      <c r="R94" s="92" t="s">
        <v>506</v>
      </c>
      <c r="S94" s="87" t="s">
        <v>558</v>
      </c>
      <c r="T94" s="87" t="s">
        <v>595</v>
      </c>
      <c r="U94" s="87"/>
      <c r="V94" s="92" t="s">
        <v>686</v>
      </c>
      <c r="W94" s="90">
        <v>43571.614756944444</v>
      </c>
      <c r="X94" s="92" t="s">
        <v>800</v>
      </c>
      <c r="Y94" s="87"/>
      <c r="Z94" s="87"/>
      <c r="AA94" s="96" t="s">
        <v>933</v>
      </c>
      <c r="AB94" s="87"/>
      <c r="AC94" s="87" t="b">
        <v>0</v>
      </c>
      <c r="AD94" s="87">
        <v>1</v>
      </c>
      <c r="AE94" s="96" t="s">
        <v>1012</v>
      </c>
      <c r="AF94" s="87" t="b">
        <v>0</v>
      </c>
      <c r="AG94" s="87" t="s">
        <v>1021</v>
      </c>
      <c r="AH94" s="87"/>
      <c r="AI94" s="96" t="s">
        <v>1012</v>
      </c>
      <c r="AJ94" s="87" t="b">
        <v>0</v>
      </c>
      <c r="AK94" s="87">
        <v>1</v>
      </c>
      <c r="AL94" s="96" t="s">
        <v>1012</v>
      </c>
      <c r="AM94" s="87" t="s">
        <v>1029</v>
      </c>
      <c r="AN94" s="87" t="b">
        <v>0</v>
      </c>
      <c r="AO94" s="96" t="s">
        <v>933</v>
      </c>
      <c r="AP94" s="87" t="s">
        <v>196</v>
      </c>
      <c r="AQ94" s="87">
        <v>0</v>
      </c>
      <c r="AR94" s="87">
        <v>0</v>
      </c>
      <c r="AS94" s="87"/>
      <c r="AT94" s="87"/>
      <c r="AU94" s="87"/>
      <c r="AV94" s="87"/>
      <c r="AW94" s="87"/>
      <c r="AX94" s="87"/>
      <c r="AY94" s="87"/>
      <c r="AZ94" s="87"/>
      <c r="BA94">
        <v>1</v>
      </c>
      <c r="BB94" s="86" t="str">
        <f>REPLACE(INDEX(GroupVertices[Group],MATCH(Edges[[#This Row],[Vertex 1]],GroupVertices[Vertex],0)),1,1,"")</f>
        <v>27</v>
      </c>
      <c r="BC94" s="86" t="str">
        <f>REPLACE(INDEX(GroupVertices[Group],MATCH(Edges[[#This Row],[Vertex 2]],GroupVertices[Vertex],0)),1,1,"")</f>
        <v>27</v>
      </c>
      <c r="BD94" s="48">
        <v>3</v>
      </c>
      <c r="BE94" s="49">
        <v>7.894736842105263</v>
      </c>
      <c r="BF94" s="48">
        <v>3</v>
      </c>
      <c r="BG94" s="49">
        <v>7.894736842105263</v>
      </c>
      <c r="BH94" s="48">
        <v>0</v>
      </c>
      <c r="BI94" s="49">
        <v>0</v>
      </c>
      <c r="BJ94" s="48">
        <v>32</v>
      </c>
      <c r="BK94" s="49">
        <v>84.21052631578948</v>
      </c>
      <c r="BL94" s="48">
        <v>38</v>
      </c>
    </row>
    <row r="95" spans="1:64" ht="15">
      <c r="A95" s="65" t="s">
        <v>283</v>
      </c>
      <c r="B95" s="65" t="s">
        <v>282</v>
      </c>
      <c r="C95" s="66" t="s">
        <v>3250</v>
      </c>
      <c r="D95" s="67">
        <v>3</v>
      </c>
      <c r="E95" s="66" t="s">
        <v>132</v>
      </c>
      <c r="F95" s="69">
        <v>32</v>
      </c>
      <c r="G95" s="66"/>
      <c r="H95" s="70"/>
      <c r="I95" s="71"/>
      <c r="J95" s="71"/>
      <c r="K95" s="34" t="s">
        <v>65</v>
      </c>
      <c r="L95" s="72">
        <v>95</v>
      </c>
      <c r="M95" s="72"/>
      <c r="N95" s="73"/>
      <c r="O95" s="87" t="s">
        <v>397</v>
      </c>
      <c r="P95" s="90">
        <v>43571.63003472222</v>
      </c>
      <c r="Q95" s="87" t="s">
        <v>434</v>
      </c>
      <c r="R95" s="87"/>
      <c r="S95" s="87"/>
      <c r="T95" s="87"/>
      <c r="U95" s="87"/>
      <c r="V95" s="92" t="s">
        <v>687</v>
      </c>
      <c r="W95" s="90">
        <v>43571.63003472222</v>
      </c>
      <c r="X95" s="92" t="s">
        <v>801</v>
      </c>
      <c r="Y95" s="87"/>
      <c r="Z95" s="87"/>
      <c r="AA95" s="96" t="s">
        <v>934</v>
      </c>
      <c r="AB95" s="87"/>
      <c r="AC95" s="87" t="b">
        <v>0</v>
      </c>
      <c r="AD95" s="87">
        <v>0</v>
      </c>
      <c r="AE95" s="96" t="s">
        <v>1012</v>
      </c>
      <c r="AF95" s="87" t="b">
        <v>0</v>
      </c>
      <c r="AG95" s="87" t="s">
        <v>1021</v>
      </c>
      <c r="AH95" s="87"/>
      <c r="AI95" s="96" t="s">
        <v>1012</v>
      </c>
      <c r="AJ95" s="87" t="b">
        <v>0</v>
      </c>
      <c r="AK95" s="87">
        <v>1</v>
      </c>
      <c r="AL95" s="96" t="s">
        <v>933</v>
      </c>
      <c r="AM95" s="87" t="s">
        <v>1027</v>
      </c>
      <c r="AN95" s="87" t="b">
        <v>0</v>
      </c>
      <c r="AO95" s="96" t="s">
        <v>933</v>
      </c>
      <c r="AP95" s="87" t="s">
        <v>196</v>
      </c>
      <c r="AQ95" s="87">
        <v>0</v>
      </c>
      <c r="AR95" s="87">
        <v>0</v>
      </c>
      <c r="AS95" s="87"/>
      <c r="AT95" s="87"/>
      <c r="AU95" s="87"/>
      <c r="AV95" s="87"/>
      <c r="AW95" s="87"/>
      <c r="AX95" s="87"/>
      <c r="AY95" s="87"/>
      <c r="AZ95" s="87"/>
      <c r="BA95">
        <v>1</v>
      </c>
      <c r="BB95" s="86" t="str">
        <f>REPLACE(INDEX(GroupVertices[Group],MATCH(Edges[[#This Row],[Vertex 1]],GroupVertices[Vertex],0)),1,1,"")</f>
        <v>27</v>
      </c>
      <c r="BC95" s="86" t="str">
        <f>REPLACE(INDEX(GroupVertices[Group],MATCH(Edges[[#This Row],[Vertex 2]],GroupVertices[Vertex],0)),1,1,"")</f>
        <v>27</v>
      </c>
      <c r="BD95" s="48">
        <v>3</v>
      </c>
      <c r="BE95" s="49">
        <v>7.894736842105263</v>
      </c>
      <c r="BF95" s="48">
        <v>3</v>
      </c>
      <c r="BG95" s="49">
        <v>7.894736842105263</v>
      </c>
      <c r="BH95" s="48">
        <v>0</v>
      </c>
      <c r="BI95" s="49">
        <v>0</v>
      </c>
      <c r="BJ95" s="48">
        <v>32</v>
      </c>
      <c r="BK95" s="49">
        <v>84.21052631578948</v>
      </c>
      <c r="BL95" s="48">
        <v>38</v>
      </c>
    </row>
    <row r="96" spans="1:64" ht="15">
      <c r="A96" s="65" t="s">
        <v>284</v>
      </c>
      <c r="B96" s="65" t="s">
        <v>363</v>
      </c>
      <c r="C96" s="66" t="s">
        <v>3250</v>
      </c>
      <c r="D96" s="67">
        <v>3</v>
      </c>
      <c r="E96" s="66" t="s">
        <v>132</v>
      </c>
      <c r="F96" s="69">
        <v>32</v>
      </c>
      <c r="G96" s="66"/>
      <c r="H96" s="70"/>
      <c r="I96" s="71"/>
      <c r="J96" s="71"/>
      <c r="K96" s="34" t="s">
        <v>65</v>
      </c>
      <c r="L96" s="72">
        <v>96</v>
      </c>
      <c r="M96" s="72"/>
      <c r="N96" s="73"/>
      <c r="O96" s="87" t="s">
        <v>396</v>
      </c>
      <c r="P96" s="90">
        <v>43571.66709490741</v>
      </c>
      <c r="Q96" s="87" t="s">
        <v>435</v>
      </c>
      <c r="R96" s="92" t="s">
        <v>507</v>
      </c>
      <c r="S96" s="87" t="s">
        <v>556</v>
      </c>
      <c r="T96" s="87" t="s">
        <v>596</v>
      </c>
      <c r="U96" s="87"/>
      <c r="V96" s="92" t="s">
        <v>688</v>
      </c>
      <c r="W96" s="90">
        <v>43571.66709490741</v>
      </c>
      <c r="X96" s="92" t="s">
        <v>802</v>
      </c>
      <c r="Y96" s="87"/>
      <c r="Z96" s="87"/>
      <c r="AA96" s="96" t="s">
        <v>935</v>
      </c>
      <c r="AB96" s="87"/>
      <c r="AC96" s="87" t="b">
        <v>0</v>
      </c>
      <c r="AD96" s="87">
        <v>5</v>
      </c>
      <c r="AE96" s="96" t="s">
        <v>1012</v>
      </c>
      <c r="AF96" s="87" t="b">
        <v>0</v>
      </c>
      <c r="AG96" s="87" t="s">
        <v>1021</v>
      </c>
      <c r="AH96" s="87"/>
      <c r="AI96" s="96" t="s">
        <v>1012</v>
      </c>
      <c r="AJ96" s="87" t="b">
        <v>0</v>
      </c>
      <c r="AK96" s="87">
        <v>2</v>
      </c>
      <c r="AL96" s="96" t="s">
        <v>1012</v>
      </c>
      <c r="AM96" s="87" t="s">
        <v>1026</v>
      </c>
      <c r="AN96" s="87" t="b">
        <v>0</v>
      </c>
      <c r="AO96" s="96" t="s">
        <v>935</v>
      </c>
      <c r="AP96" s="87" t="s">
        <v>196</v>
      </c>
      <c r="AQ96" s="87">
        <v>0</v>
      </c>
      <c r="AR96" s="87">
        <v>0</v>
      </c>
      <c r="AS96" s="87"/>
      <c r="AT96" s="87"/>
      <c r="AU96" s="87"/>
      <c r="AV96" s="87"/>
      <c r="AW96" s="87"/>
      <c r="AX96" s="87"/>
      <c r="AY96" s="87"/>
      <c r="AZ96" s="87"/>
      <c r="BA96">
        <v>1</v>
      </c>
      <c r="BB96" s="86" t="str">
        <f>REPLACE(INDEX(GroupVertices[Group],MATCH(Edges[[#This Row],[Vertex 1]],GroupVertices[Vertex],0)),1,1,"")</f>
        <v>13</v>
      </c>
      <c r="BC96" s="86" t="str">
        <f>REPLACE(INDEX(GroupVertices[Group],MATCH(Edges[[#This Row],[Vertex 2]],GroupVertices[Vertex],0)),1,1,"")</f>
        <v>13</v>
      </c>
      <c r="BD96" s="48">
        <v>1</v>
      </c>
      <c r="BE96" s="49">
        <v>2.5641025641025643</v>
      </c>
      <c r="BF96" s="48">
        <v>0</v>
      </c>
      <c r="BG96" s="49">
        <v>0</v>
      </c>
      <c r="BH96" s="48">
        <v>0</v>
      </c>
      <c r="BI96" s="49">
        <v>0</v>
      </c>
      <c r="BJ96" s="48">
        <v>38</v>
      </c>
      <c r="BK96" s="49">
        <v>97.43589743589743</v>
      </c>
      <c r="BL96" s="48">
        <v>39</v>
      </c>
    </row>
    <row r="97" spans="1:64" ht="15">
      <c r="A97" s="65" t="s">
        <v>285</v>
      </c>
      <c r="B97" s="65" t="s">
        <v>284</v>
      </c>
      <c r="C97" s="66" t="s">
        <v>3250</v>
      </c>
      <c r="D97" s="67">
        <v>3</v>
      </c>
      <c r="E97" s="66" t="s">
        <v>132</v>
      </c>
      <c r="F97" s="69">
        <v>32</v>
      </c>
      <c r="G97" s="66"/>
      <c r="H97" s="70"/>
      <c r="I97" s="71"/>
      <c r="J97" s="71"/>
      <c r="K97" s="34" t="s">
        <v>65</v>
      </c>
      <c r="L97" s="72">
        <v>97</v>
      </c>
      <c r="M97" s="72"/>
      <c r="N97" s="73"/>
      <c r="O97" s="87" t="s">
        <v>397</v>
      </c>
      <c r="P97" s="90">
        <v>43571.66846064815</v>
      </c>
      <c r="Q97" s="87" t="s">
        <v>435</v>
      </c>
      <c r="R97" s="87"/>
      <c r="S97" s="87"/>
      <c r="T97" s="87"/>
      <c r="U97" s="87"/>
      <c r="V97" s="92" t="s">
        <v>689</v>
      </c>
      <c r="W97" s="90">
        <v>43571.66846064815</v>
      </c>
      <c r="X97" s="92" t="s">
        <v>803</v>
      </c>
      <c r="Y97" s="87"/>
      <c r="Z97" s="87"/>
      <c r="AA97" s="96" t="s">
        <v>936</v>
      </c>
      <c r="AB97" s="87"/>
      <c r="AC97" s="87" t="b">
        <v>0</v>
      </c>
      <c r="AD97" s="87">
        <v>0</v>
      </c>
      <c r="AE97" s="96" t="s">
        <v>1012</v>
      </c>
      <c r="AF97" s="87" t="b">
        <v>0</v>
      </c>
      <c r="AG97" s="87" t="s">
        <v>1021</v>
      </c>
      <c r="AH97" s="87"/>
      <c r="AI97" s="96" t="s">
        <v>1012</v>
      </c>
      <c r="AJ97" s="87" t="b">
        <v>0</v>
      </c>
      <c r="AK97" s="87">
        <v>2</v>
      </c>
      <c r="AL97" s="96" t="s">
        <v>935</v>
      </c>
      <c r="AM97" s="87" t="s">
        <v>1027</v>
      </c>
      <c r="AN97" s="87" t="b">
        <v>0</v>
      </c>
      <c r="AO97" s="96" t="s">
        <v>935</v>
      </c>
      <c r="AP97" s="87" t="s">
        <v>196</v>
      </c>
      <c r="AQ97" s="87">
        <v>0</v>
      </c>
      <c r="AR97" s="87">
        <v>0</v>
      </c>
      <c r="AS97" s="87"/>
      <c r="AT97" s="87"/>
      <c r="AU97" s="87"/>
      <c r="AV97" s="87"/>
      <c r="AW97" s="87"/>
      <c r="AX97" s="87"/>
      <c r="AY97" s="87"/>
      <c r="AZ97" s="87"/>
      <c r="BA97">
        <v>1</v>
      </c>
      <c r="BB97" s="86" t="str">
        <f>REPLACE(INDEX(GroupVertices[Group],MATCH(Edges[[#This Row],[Vertex 1]],GroupVertices[Vertex],0)),1,1,"")</f>
        <v>13</v>
      </c>
      <c r="BC97" s="86" t="str">
        <f>REPLACE(INDEX(GroupVertices[Group],MATCH(Edges[[#This Row],[Vertex 2]],GroupVertices[Vertex],0)),1,1,"")</f>
        <v>13</v>
      </c>
      <c r="BD97" s="48"/>
      <c r="BE97" s="49"/>
      <c r="BF97" s="48"/>
      <c r="BG97" s="49"/>
      <c r="BH97" s="48"/>
      <c r="BI97" s="49"/>
      <c r="BJ97" s="48"/>
      <c r="BK97" s="49"/>
      <c r="BL97" s="48"/>
    </row>
    <row r="98" spans="1:64" ht="15">
      <c r="A98" s="65" t="s">
        <v>285</v>
      </c>
      <c r="B98" s="65" t="s">
        <v>363</v>
      </c>
      <c r="C98" s="66" t="s">
        <v>3250</v>
      </c>
      <c r="D98" s="67">
        <v>3</v>
      </c>
      <c r="E98" s="66" t="s">
        <v>132</v>
      </c>
      <c r="F98" s="69">
        <v>32</v>
      </c>
      <c r="G98" s="66"/>
      <c r="H98" s="70"/>
      <c r="I98" s="71"/>
      <c r="J98" s="71"/>
      <c r="K98" s="34" t="s">
        <v>65</v>
      </c>
      <c r="L98" s="72">
        <v>98</v>
      </c>
      <c r="M98" s="72"/>
      <c r="N98" s="73"/>
      <c r="O98" s="87" t="s">
        <v>396</v>
      </c>
      <c r="P98" s="90">
        <v>43571.66846064815</v>
      </c>
      <c r="Q98" s="87" t="s">
        <v>435</v>
      </c>
      <c r="R98" s="87"/>
      <c r="S98" s="87"/>
      <c r="T98" s="87"/>
      <c r="U98" s="87"/>
      <c r="V98" s="92" t="s">
        <v>689</v>
      </c>
      <c r="W98" s="90">
        <v>43571.66846064815</v>
      </c>
      <c r="X98" s="92" t="s">
        <v>803</v>
      </c>
      <c r="Y98" s="87"/>
      <c r="Z98" s="87"/>
      <c r="AA98" s="96" t="s">
        <v>936</v>
      </c>
      <c r="AB98" s="87"/>
      <c r="AC98" s="87" t="b">
        <v>0</v>
      </c>
      <c r="AD98" s="87">
        <v>0</v>
      </c>
      <c r="AE98" s="96" t="s">
        <v>1012</v>
      </c>
      <c r="AF98" s="87" t="b">
        <v>0</v>
      </c>
      <c r="AG98" s="87" t="s">
        <v>1021</v>
      </c>
      <c r="AH98" s="87"/>
      <c r="AI98" s="96" t="s">
        <v>1012</v>
      </c>
      <c r="AJ98" s="87" t="b">
        <v>0</v>
      </c>
      <c r="AK98" s="87">
        <v>2</v>
      </c>
      <c r="AL98" s="96" t="s">
        <v>935</v>
      </c>
      <c r="AM98" s="87" t="s">
        <v>1027</v>
      </c>
      <c r="AN98" s="87" t="b">
        <v>0</v>
      </c>
      <c r="AO98" s="96" t="s">
        <v>935</v>
      </c>
      <c r="AP98" s="87" t="s">
        <v>196</v>
      </c>
      <c r="AQ98" s="87">
        <v>0</v>
      </c>
      <c r="AR98" s="87">
        <v>0</v>
      </c>
      <c r="AS98" s="87"/>
      <c r="AT98" s="87"/>
      <c r="AU98" s="87"/>
      <c r="AV98" s="87"/>
      <c r="AW98" s="87"/>
      <c r="AX98" s="87"/>
      <c r="AY98" s="87"/>
      <c r="AZ98" s="87"/>
      <c r="BA98">
        <v>1</v>
      </c>
      <c r="BB98" s="86" t="str">
        <f>REPLACE(INDEX(GroupVertices[Group],MATCH(Edges[[#This Row],[Vertex 1]],GroupVertices[Vertex],0)),1,1,"")</f>
        <v>13</v>
      </c>
      <c r="BC98" s="86" t="str">
        <f>REPLACE(INDEX(GroupVertices[Group],MATCH(Edges[[#This Row],[Vertex 2]],GroupVertices[Vertex],0)),1,1,"")</f>
        <v>13</v>
      </c>
      <c r="BD98" s="48">
        <v>1</v>
      </c>
      <c r="BE98" s="49">
        <v>2.5641025641025643</v>
      </c>
      <c r="BF98" s="48">
        <v>0</v>
      </c>
      <c r="BG98" s="49">
        <v>0</v>
      </c>
      <c r="BH98" s="48">
        <v>0</v>
      </c>
      <c r="BI98" s="49">
        <v>0</v>
      </c>
      <c r="BJ98" s="48">
        <v>38</v>
      </c>
      <c r="BK98" s="49">
        <v>97.43589743589743</v>
      </c>
      <c r="BL98" s="48">
        <v>39</v>
      </c>
    </row>
    <row r="99" spans="1:64" ht="15">
      <c r="A99" s="65" t="s">
        <v>286</v>
      </c>
      <c r="B99" s="65" t="s">
        <v>286</v>
      </c>
      <c r="C99" s="66" t="s">
        <v>3251</v>
      </c>
      <c r="D99" s="67">
        <v>3</v>
      </c>
      <c r="E99" s="66" t="s">
        <v>136</v>
      </c>
      <c r="F99" s="69">
        <v>19</v>
      </c>
      <c r="G99" s="66"/>
      <c r="H99" s="70"/>
      <c r="I99" s="71"/>
      <c r="J99" s="71"/>
      <c r="K99" s="34" t="s">
        <v>65</v>
      </c>
      <c r="L99" s="72">
        <v>99</v>
      </c>
      <c r="M99" s="72"/>
      <c r="N99" s="73"/>
      <c r="O99" s="87" t="s">
        <v>196</v>
      </c>
      <c r="P99" s="90">
        <v>43569.798101851855</v>
      </c>
      <c r="Q99" s="87" t="s">
        <v>436</v>
      </c>
      <c r="R99" s="92" t="s">
        <v>497</v>
      </c>
      <c r="S99" s="87" t="s">
        <v>549</v>
      </c>
      <c r="T99" s="87"/>
      <c r="U99" s="92" t="s">
        <v>628</v>
      </c>
      <c r="V99" s="92" t="s">
        <v>628</v>
      </c>
      <c r="W99" s="90">
        <v>43569.798101851855</v>
      </c>
      <c r="X99" s="92" t="s">
        <v>804</v>
      </c>
      <c r="Y99" s="87"/>
      <c r="Z99" s="87"/>
      <c r="AA99" s="96" t="s">
        <v>937</v>
      </c>
      <c r="AB99" s="87"/>
      <c r="AC99" s="87" t="b">
        <v>0</v>
      </c>
      <c r="AD99" s="87">
        <v>0</v>
      </c>
      <c r="AE99" s="96" t="s">
        <v>1012</v>
      </c>
      <c r="AF99" s="87" t="b">
        <v>0</v>
      </c>
      <c r="AG99" s="87" t="s">
        <v>1021</v>
      </c>
      <c r="AH99" s="87"/>
      <c r="AI99" s="96" t="s">
        <v>1012</v>
      </c>
      <c r="AJ99" s="87" t="b">
        <v>0</v>
      </c>
      <c r="AK99" s="87">
        <v>0</v>
      </c>
      <c r="AL99" s="96" t="s">
        <v>1012</v>
      </c>
      <c r="AM99" s="87" t="s">
        <v>1036</v>
      </c>
      <c r="AN99" s="87" t="b">
        <v>0</v>
      </c>
      <c r="AO99" s="96" t="s">
        <v>937</v>
      </c>
      <c r="AP99" s="87" t="s">
        <v>196</v>
      </c>
      <c r="AQ99" s="87">
        <v>0</v>
      </c>
      <c r="AR99" s="87">
        <v>0</v>
      </c>
      <c r="AS99" s="87"/>
      <c r="AT99" s="87"/>
      <c r="AU99" s="87"/>
      <c r="AV99" s="87"/>
      <c r="AW99" s="87"/>
      <c r="AX99" s="87"/>
      <c r="AY99" s="87"/>
      <c r="AZ99" s="87"/>
      <c r="BA99">
        <v>2</v>
      </c>
      <c r="BB99" s="86" t="str">
        <f>REPLACE(INDEX(GroupVertices[Group],MATCH(Edges[[#This Row],[Vertex 1]],GroupVertices[Vertex],0)),1,1,"")</f>
        <v>1</v>
      </c>
      <c r="BC99" s="86" t="str">
        <f>REPLACE(INDEX(GroupVertices[Group],MATCH(Edges[[#This Row],[Vertex 2]],GroupVertices[Vertex],0)),1,1,"")</f>
        <v>1</v>
      </c>
      <c r="BD99" s="48">
        <v>1</v>
      </c>
      <c r="BE99" s="49">
        <v>2.3255813953488373</v>
      </c>
      <c r="BF99" s="48">
        <v>1</v>
      </c>
      <c r="BG99" s="49">
        <v>2.3255813953488373</v>
      </c>
      <c r="BH99" s="48">
        <v>0</v>
      </c>
      <c r="BI99" s="49">
        <v>0</v>
      </c>
      <c r="BJ99" s="48">
        <v>41</v>
      </c>
      <c r="BK99" s="49">
        <v>95.34883720930233</v>
      </c>
      <c r="BL99" s="48">
        <v>43</v>
      </c>
    </row>
    <row r="100" spans="1:64" ht="15">
      <c r="A100" s="65" t="s">
        <v>286</v>
      </c>
      <c r="B100" s="65" t="s">
        <v>286</v>
      </c>
      <c r="C100" s="66" t="s">
        <v>3251</v>
      </c>
      <c r="D100" s="67">
        <v>3</v>
      </c>
      <c r="E100" s="66" t="s">
        <v>136</v>
      </c>
      <c r="F100" s="69">
        <v>19</v>
      </c>
      <c r="G100" s="66"/>
      <c r="H100" s="70"/>
      <c r="I100" s="71"/>
      <c r="J100" s="71"/>
      <c r="K100" s="34" t="s">
        <v>65</v>
      </c>
      <c r="L100" s="72">
        <v>100</v>
      </c>
      <c r="M100" s="72"/>
      <c r="N100" s="73"/>
      <c r="O100" s="87" t="s">
        <v>196</v>
      </c>
      <c r="P100" s="90">
        <v>43571.793032407404</v>
      </c>
      <c r="Q100" s="87" t="s">
        <v>437</v>
      </c>
      <c r="R100" s="92" t="s">
        <v>497</v>
      </c>
      <c r="S100" s="87" t="s">
        <v>549</v>
      </c>
      <c r="T100" s="87"/>
      <c r="U100" s="92" t="s">
        <v>629</v>
      </c>
      <c r="V100" s="92" t="s">
        <v>629</v>
      </c>
      <c r="W100" s="90">
        <v>43571.793032407404</v>
      </c>
      <c r="X100" s="92" t="s">
        <v>805</v>
      </c>
      <c r="Y100" s="87"/>
      <c r="Z100" s="87"/>
      <c r="AA100" s="96" t="s">
        <v>938</v>
      </c>
      <c r="AB100" s="87"/>
      <c r="AC100" s="87" t="b">
        <v>0</v>
      </c>
      <c r="AD100" s="87">
        <v>0</v>
      </c>
      <c r="AE100" s="96" t="s">
        <v>1012</v>
      </c>
      <c r="AF100" s="87" t="b">
        <v>0</v>
      </c>
      <c r="AG100" s="87" t="s">
        <v>1021</v>
      </c>
      <c r="AH100" s="87"/>
      <c r="AI100" s="96" t="s">
        <v>1012</v>
      </c>
      <c r="AJ100" s="87" t="b">
        <v>0</v>
      </c>
      <c r="AK100" s="87">
        <v>0</v>
      </c>
      <c r="AL100" s="96" t="s">
        <v>1012</v>
      </c>
      <c r="AM100" s="87" t="s">
        <v>1036</v>
      </c>
      <c r="AN100" s="87" t="b">
        <v>0</v>
      </c>
      <c r="AO100" s="96" t="s">
        <v>938</v>
      </c>
      <c r="AP100" s="87" t="s">
        <v>196</v>
      </c>
      <c r="AQ100" s="87">
        <v>0</v>
      </c>
      <c r="AR100" s="87">
        <v>0</v>
      </c>
      <c r="AS100" s="87"/>
      <c r="AT100" s="87"/>
      <c r="AU100" s="87"/>
      <c r="AV100" s="87"/>
      <c r="AW100" s="87"/>
      <c r="AX100" s="87"/>
      <c r="AY100" s="87"/>
      <c r="AZ100" s="87"/>
      <c r="BA100">
        <v>2</v>
      </c>
      <c r="BB100" s="86" t="str">
        <f>REPLACE(INDEX(GroupVertices[Group],MATCH(Edges[[#This Row],[Vertex 1]],GroupVertices[Vertex],0)),1,1,"")</f>
        <v>1</v>
      </c>
      <c r="BC100" s="86" t="str">
        <f>REPLACE(INDEX(GroupVertices[Group],MATCH(Edges[[#This Row],[Vertex 2]],GroupVertices[Vertex],0)),1,1,"")</f>
        <v>1</v>
      </c>
      <c r="BD100" s="48">
        <v>1</v>
      </c>
      <c r="BE100" s="49">
        <v>2.380952380952381</v>
      </c>
      <c r="BF100" s="48">
        <v>1</v>
      </c>
      <c r="BG100" s="49">
        <v>2.380952380952381</v>
      </c>
      <c r="BH100" s="48">
        <v>0</v>
      </c>
      <c r="BI100" s="49">
        <v>0</v>
      </c>
      <c r="BJ100" s="48">
        <v>40</v>
      </c>
      <c r="BK100" s="49">
        <v>95.23809523809524</v>
      </c>
      <c r="BL100" s="48">
        <v>42</v>
      </c>
    </row>
    <row r="101" spans="1:64" ht="15">
      <c r="A101" s="65" t="s">
        <v>287</v>
      </c>
      <c r="B101" s="65" t="s">
        <v>287</v>
      </c>
      <c r="C101" s="66" t="s">
        <v>3251</v>
      </c>
      <c r="D101" s="67">
        <v>3</v>
      </c>
      <c r="E101" s="66" t="s">
        <v>136</v>
      </c>
      <c r="F101" s="69">
        <v>19</v>
      </c>
      <c r="G101" s="66"/>
      <c r="H101" s="70"/>
      <c r="I101" s="71"/>
      <c r="J101" s="71"/>
      <c r="K101" s="34" t="s">
        <v>65</v>
      </c>
      <c r="L101" s="72">
        <v>101</v>
      </c>
      <c r="M101" s="72"/>
      <c r="N101" s="73"/>
      <c r="O101" s="87" t="s">
        <v>196</v>
      </c>
      <c r="P101" s="90">
        <v>43569.798125</v>
      </c>
      <c r="Q101" s="87" t="s">
        <v>438</v>
      </c>
      <c r="R101" s="92" t="s">
        <v>497</v>
      </c>
      <c r="S101" s="87" t="s">
        <v>549</v>
      </c>
      <c r="T101" s="87"/>
      <c r="U101" s="92" t="s">
        <v>630</v>
      </c>
      <c r="V101" s="92" t="s">
        <v>630</v>
      </c>
      <c r="W101" s="90">
        <v>43569.798125</v>
      </c>
      <c r="X101" s="92" t="s">
        <v>806</v>
      </c>
      <c r="Y101" s="87"/>
      <c r="Z101" s="87"/>
      <c r="AA101" s="96" t="s">
        <v>939</v>
      </c>
      <c r="AB101" s="87"/>
      <c r="AC101" s="87" t="b">
        <v>0</v>
      </c>
      <c r="AD101" s="87">
        <v>0</v>
      </c>
      <c r="AE101" s="96" t="s">
        <v>1012</v>
      </c>
      <c r="AF101" s="87" t="b">
        <v>0</v>
      </c>
      <c r="AG101" s="87" t="s">
        <v>1021</v>
      </c>
      <c r="AH101" s="87"/>
      <c r="AI101" s="96" t="s">
        <v>1012</v>
      </c>
      <c r="AJ101" s="87" t="b">
        <v>0</v>
      </c>
      <c r="AK101" s="87">
        <v>0</v>
      </c>
      <c r="AL101" s="96" t="s">
        <v>1012</v>
      </c>
      <c r="AM101" s="87" t="s">
        <v>1036</v>
      </c>
      <c r="AN101" s="87" t="b">
        <v>0</v>
      </c>
      <c r="AO101" s="96" t="s">
        <v>939</v>
      </c>
      <c r="AP101" s="87" t="s">
        <v>196</v>
      </c>
      <c r="AQ101" s="87">
        <v>0</v>
      </c>
      <c r="AR101" s="87">
        <v>0</v>
      </c>
      <c r="AS101" s="87"/>
      <c r="AT101" s="87"/>
      <c r="AU101" s="87"/>
      <c r="AV101" s="87"/>
      <c r="AW101" s="87"/>
      <c r="AX101" s="87"/>
      <c r="AY101" s="87"/>
      <c r="AZ101" s="87"/>
      <c r="BA101">
        <v>2</v>
      </c>
      <c r="BB101" s="86" t="str">
        <f>REPLACE(INDEX(GroupVertices[Group],MATCH(Edges[[#This Row],[Vertex 1]],GroupVertices[Vertex],0)),1,1,"")</f>
        <v>1</v>
      </c>
      <c r="BC101" s="86" t="str">
        <f>REPLACE(INDEX(GroupVertices[Group],MATCH(Edges[[#This Row],[Vertex 2]],GroupVertices[Vertex],0)),1,1,"")</f>
        <v>1</v>
      </c>
      <c r="BD101" s="48">
        <v>1</v>
      </c>
      <c r="BE101" s="49">
        <v>2.3255813953488373</v>
      </c>
      <c r="BF101" s="48">
        <v>1</v>
      </c>
      <c r="BG101" s="49">
        <v>2.3255813953488373</v>
      </c>
      <c r="BH101" s="48">
        <v>0</v>
      </c>
      <c r="BI101" s="49">
        <v>0</v>
      </c>
      <c r="BJ101" s="48">
        <v>41</v>
      </c>
      <c r="BK101" s="49">
        <v>95.34883720930233</v>
      </c>
      <c r="BL101" s="48">
        <v>43</v>
      </c>
    </row>
    <row r="102" spans="1:64" ht="15">
      <c r="A102" s="65" t="s">
        <v>287</v>
      </c>
      <c r="B102" s="65" t="s">
        <v>287</v>
      </c>
      <c r="C102" s="66" t="s">
        <v>3251</v>
      </c>
      <c r="D102" s="67">
        <v>3</v>
      </c>
      <c r="E102" s="66" t="s">
        <v>136</v>
      </c>
      <c r="F102" s="69">
        <v>19</v>
      </c>
      <c r="G102" s="66"/>
      <c r="H102" s="70"/>
      <c r="I102" s="71"/>
      <c r="J102" s="71"/>
      <c r="K102" s="34" t="s">
        <v>65</v>
      </c>
      <c r="L102" s="72">
        <v>102</v>
      </c>
      <c r="M102" s="72"/>
      <c r="N102" s="73"/>
      <c r="O102" s="87" t="s">
        <v>196</v>
      </c>
      <c r="P102" s="90">
        <v>43571.79305555556</v>
      </c>
      <c r="Q102" s="87" t="s">
        <v>439</v>
      </c>
      <c r="R102" s="92" t="s">
        <v>497</v>
      </c>
      <c r="S102" s="87" t="s">
        <v>549</v>
      </c>
      <c r="T102" s="87"/>
      <c r="U102" s="92" t="s">
        <v>631</v>
      </c>
      <c r="V102" s="92" t="s">
        <v>631</v>
      </c>
      <c r="W102" s="90">
        <v>43571.79305555556</v>
      </c>
      <c r="X102" s="92" t="s">
        <v>807</v>
      </c>
      <c r="Y102" s="87"/>
      <c r="Z102" s="87"/>
      <c r="AA102" s="96" t="s">
        <v>940</v>
      </c>
      <c r="AB102" s="87"/>
      <c r="AC102" s="87" t="b">
        <v>0</v>
      </c>
      <c r="AD102" s="87">
        <v>0</v>
      </c>
      <c r="AE102" s="96" t="s">
        <v>1012</v>
      </c>
      <c r="AF102" s="87" t="b">
        <v>0</v>
      </c>
      <c r="AG102" s="87" t="s">
        <v>1021</v>
      </c>
      <c r="AH102" s="87"/>
      <c r="AI102" s="96" t="s">
        <v>1012</v>
      </c>
      <c r="AJ102" s="87" t="b">
        <v>0</v>
      </c>
      <c r="AK102" s="87">
        <v>0</v>
      </c>
      <c r="AL102" s="96" t="s">
        <v>1012</v>
      </c>
      <c r="AM102" s="87" t="s">
        <v>1036</v>
      </c>
      <c r="AN102" s="87" t="b">
        <v>0</v>
      </c>
      <c r="AO102" s="96" t="s">
        <v>940</v>
      </c>
      <c r="AP102" s="87" t="s">
        <v>196</v>
      </c>
      <c r="AQ102" s="87">
        <v>0</v>
      </c>
      <c r="AR102" s="87">
        <v>0</v>
      </c>
      <c r="AS102" s="87"/>
      <c r="AT102" s="87"/>
      <c r="AU102" s="87"/>
      <c r="AV102" s="87"/>
      <c r="AW102" s="87"/>
      <c r="AX102" s="87"/>
      <c r="AY102" s="87"/>
      <c r="AZ102" s="87"/>
      <c r="BA102">
        <v>2</v>
      </c>
      <c r="BB102" s="86" t="str">
        <f>REPLACE(INDEX(GroupVertices[Group],MATCH(Edges[[#This Row],[Vertex 1]],GroupVertices[Vertex],0)),1,1,"")</f>
        <v>1</v>
      </c>
      <c r="BC102" s="86" t="str">
        <f>REPLACE(INDEX(GroupVertices[Group],MATCH(Edges[[#This Row],[Vertex 2]],GroupVertices[Vertex],0)),1,1,"")</f>
        <v>1</v>
      </c>
      <c r="BD102" s="48">
        <v>1</v>
      </c>
      <c r="BE102" s="49">
        <v>2.380952380952381</v>
      </c>
      <c r="BF102" s="48">
        <v>1</v>
      </c>
      <c r="BG102" s="49">
        <v>2.380952380952381</v>
      </c>
      <c r="BH102" s="48">
        <v>0</v>
      </c>
      <c r="BI102" s="49">
        <v>0</v>
      </c>
      <c r="BJ102" s="48">
        <v>40</v>
      </c>
      <c r="BK102" s="49">
        <v>95.23809523809524</v>
      </c>
      <c r="BL102" s="48">
        <v>42</v>
      </c>
    </row>
    <row r="103" spans="1:64" ht="15">
      <c r="A103" s="65" t="s">
        <v>288</v>
      </c>
      <c r="B103" s="65" t="s">
        <v>288</v>
      </c>
      <c r="C103" s="66" t="s">
        <v>3251</v>
      </c>
      <c r="D103" s="67">
        <v>3</v>
      </c>
      <c r="E103" s="66" t="s">
        <v>136</v>
      </c>
      <c r="F103" s="69">
        <v>19</v>
      </c>
      <c r="G103" s="66"/>
      <c r="H103" s="70"/>
      <c r="I103" s="71"/>
      <c r="J103" s="71"/>
      <c r="K103" s="34" t="s">
        <v>65</v>
      </c>
      <c r="L103" s="72">
        <v>103</v>
      </c>
      <c r="M103" s="72"/>
      <c r="N103" s="73"/>
      <c r="O103" s="87" t="s">
        <v>196</v>
      </c>
      <c r="P103" s="90">
        <v>43569.798310185186</v>
      </c>
      <c r="Q103" s="87" t="s">
        <v>440</v>
      </c>
      <c r="R103" s="92" t="s">
        <v>497</v>
      </c>
      <c r="S103" s="87" t="s">
        <v>549</v>
      </c>
      <c r="T103" s="87"/>
      <c r="U103" s="92" t="s">
        <v>632</v>
      </c>
      <c r="V103" s="92" t="s">
        <v>632</v>
      </c>
      <c r="W103" s="90">
        <v>43569.798310185186</v>
      </c>
      <c r="X103" s="92" t="s">
        <v>808</v>
      </c>
      <c r="Y103" s="87"/>
      <c r="Z103" s="87"/>
      <c r="AA103" s="96" t="s">
        <v>941</v>
      </c>
      <c r="AB103" s="87"/>
      <c r="AC103" s="87" t="b">
        <v>0</v>
      </c>
      <c r="AD103" s="87">
        <v>0</v>
      </c>
      <c r="AE103" s="96" t="s">
        <v>1012</v>
      </c>
      <c r="AF103" s="87" t="b">
        <v>0</v>
      </c>
      <c r="AG103" s="87" t="s">
        <v>1021</v>
      </c>
      <c r="AH103" s="87"/>
      <c r="AI103" s="96" t="s">
        <v>1012</v>
      </c>
      <c r="AJ103" s="87" t="b">
        <v>0</v>
      </c>
      <c r="AK103" s="87">
        <v>0</v>
      </c>
      <c r="AL103" s="96" t="s">
        <v>1012</v>
      </c>
      <c r="AM103" s="87" t="s">
        <v>1036</v>
      </c>
      <c r="AN103" s="87" t="b">
        <v>0</v>
      </c>
      <c r="AO103" s="96" t="s">
        <v>941</v>
      </c>
      <c r="AP103" s="87" t="s">
        <v>196</v>
      </c>
      <c r="AQ103" s="87">
        <v>0</v>
      </c>
      <c r="AR103" s="87">
        <v>0</v>
      </c>
      <c r="AS103" s="87"/>
      <c r="AT103" s="87"/>
      <c r="AU103" s="87"/>
      <c r="AV103" s="87"/>
      <c r="AW103" s="87"/>
      <c r="AX103" s="87"/>
      <c r="AY103" s="87"/>
      <c r="AZ103" s="87"/>
      <c r="BA103">
        <v>2</v>
      </c>
      <c r="BB103" s="86" t="str">
        <f>REPLACE(INDEX(GroupVertices[Group],MATCH(Edges[[#This Row],[Vertex 1]],GroupVertices[Vertex],0)),1,1,"")</f>
        <v>1</v>
      </c>
      <c r="BC103" s="86" t="str">
        <f>REPLACE(INDEX(GroupVertices[Group],MATCH(Edges[[#This Row],[Vertex 2]],GroupVertices[Vertex],0)),1,1,"")</f>
        <v>1</v>
      </c>
      <c r="BD103" s="48">
        <v>1</v>
      </c>
      <c r="BE103" s="49">
        <v>2.3255813953488373</v>
      </c>
      <c r="BF103" s="48">
        <v>1</v>
      </c>
      <c r="BG103" s="49">
        <v>2.3255813953488373</v>
      </c>
      <c r="BH103" s="48">
        <v>0</v>
      </c>
      <c r="BI103" s="49">
        <v>0</v>
      </c>
      <c r="BJ103" s="48">
        <v>41</v>
      </c>
      <c r="BK103" s="49">
        <v>95.34883720930233</v>
      </c>
      <c r="BL103" s="48">
        <v>43</v>
      </c>
    </row>
    <row r="104" spans="1:64" ht="15">
      <c r="A104" s="65" t="s">
        <v>288</v>
      </c>
      <c r="B104" s="65" t="s">
        <v>288</v>
      </c>
      <c r="C104" s="66" t="s">
        <v>3251</v>
      </c>
      <c r="D104" s="67">
        <v>3</v>
      </c>
      <c r="E104" s="66" t="s">
        <v>136</v>
      </c>
      <c r="F104" s="69">
        <v>19</v>
      </c>
      <c r="G104" s="66"/>
      <c r="H104" s="70"/>
      <c r="I104" s="71"/>
      <c r="J104" s="71"/>
      <c r="K104" s="34" t="s">
        <v>65</v>
      </c>
      <c r="L104" s="72">
        <v>104</v>
      </c>
      <c r="M104" s="72"/>
      <c r="N104" s="73"/>
      <c r="O104" s="87" t="s">
        <v>196</v>
      </c>
      <c r="P104" s="90">
        <v>43571.793125</v>
      </c>
      <c r="Q104" s="87" t="s">
        <v>441</v>
      </c>
      <c r="R104" s="92" t="s">
        <v>497</v>
      </c>
      <c r="S104" s="87" t="s">
        <v>549</v>
      </c>
      <c r="T104" s="87"/>
      <c r="U104" s="92" t="s">
        <v>633</v>
      </c>
      <c r="V104" s="92" t="s">
        <v>633</v>
      </c>
      <c r="W104" s="90">
        <v>43571.793125</v>
      </c>
      <c r="X104" s="92" t="s">
        <v>809</v>
      </c>
      <c r="Y104" s="87"/>
      <c r="Z104" s="87"/>
      <c r="AA104" s="96" t="s">
        <v>942</v>
      </c>
      <c r="AB104" s="87"/>
      <c r="AC104" s="87" t="b">
        <v>0</v>
      </c>
      <c r="AD104" s="87">
        <v>0</v>
      </c>
      <c r="AE104" s="96" t="s">
        <v>1012</v>
      </c>
      <c r="AF104" s="87" t="b">
        <v>0</v>
      </c>
      <c r="AG104" s="87" t="s">
        <v>1021</v>
      </c>
      <c r="AH104" s="87"/>
      <c r="AI104" s="96" t="s">
        <v>1012</v>
      </c>
      <c r="AJ104" s="87" t="b">
        <v>0</v>
      </c>
      <c r="AK104" s="87">
        <v>0</v>
      </c>
      <c r="AL104" s="96" t="s">
        <v>1012</v>
      </c>
      <c r="AM104" s="87" t="s">
        <v>1036</v>
      </c>
      <c r="AN104" s="87" t="b">
        <v>0</v>
      </c>
      <c r="AO104" s="96" t="s">
        <v>942</v>
      </c>
      <c r="AP104" s="87" t="s">
        <v>196</v>
      </c>
      <c r="AQ104" s="87">
        <v>0</v>
      </c>
      <c r="AR104" s="87">
        <v>0</v>
      </c>
      <c r="AS104" s="87"/>
      <c r="AT104" s="87"/>
      <c r="AU104" s="87"/>
      <c r="AV104" s="87"/>
      <c r="AW104" s="87"/>
      <c r="AX104" s="87"/>
      <c r="AY104" s="87"/>
      <c r="AZ104" s="87"/>
      <c r="BA104">
        <v>2</v>
      </c>
      <c r="BB104" s="86" t="str">
        <f>REPLACE(INDEX(GroupVertices[Group],MATCH(Edges[[#This Row],[Vertex 1]],GroupVertices[Vertex],0)),1,1,"")</f>
        <v>1</v>
      </c>
      <c r="BC104" s="86" t="str">
        <f>REPLACE(INDEX(GroupVertices[Group],MATCH(Edges[[#This Row],[Vertex 2]],GroupVertices[Vertex],0)),1,1,"")</f>
        <v>1</v>
      </c>
      <c r="BD104" s="48">
        <v>1</v>
      </c>
      <c r="BE104" s="49">
        <v>2.380952380952381</v>
      </c>
      <c r="BF104" s="48">
        <v>1</v>
      </c>
      <c r="BG104" s="49">
        <v>2.380952380952381</v>
      </c>
      <c r="BH104" s="48">
        <v>0</v>
      </c>
      <c r="BI104" s="49">
        <v>0</v>
      </c>
      <c r="BJ104" s="48">
        <v>40</v>
      </c>
      <c r="BK104" s="49">
        <v>95.23809523809524</v>
      </c>
      <c r="BL104" s="48">
        <v>42</v>
      </c>
    </row>
    <row r="105" spans="1:64" ht="15">
      <c r="A105" s="65" t="s">
        <v>289</v>
      </c>
      <c r="B105" s="65" t="s">
        <v>289</v>
      </c>
      <c r="C105" s="66" t="s">
        <v>3250</v>
      </c>
      <c r="D105" s="67">
        <v>3</v>
      </c>
      <c r="E105" s="66" t="s">
        <v>132</v>
      </c>
      <c r="F105" s="69">
        <v>32</v>
      </c>
      <c r="G105" s="66"/>
      <c r="H105" s="70"/>
      <c r="I105" s="71"/>
      <c r="J105" s="71"/>
      <c r="K105" s="34" t="s">
        <v>65</v>
      </c>
      <c r="L105" s="72">
        <v>105</v>
      </c>
      <c r="M105" s="72"/>
      <c r="N105" s="73"/>
      <c r="O105" s="87" t="s">
        <v>196</v>
      </c>
      <c r="P105" s="90">
        <v>43571.82304398148</v>
      </c>
      <c r="Q105" s="87" t="s">
        <v>442</v>
      </c>
      <c r="R105" s="92" t="s">
        <v>508</v>
      </c>
      <c r="S105" s="87" t="s">
        <v>553</v>
      </c>
      <c r="T105" s="87" t="s">
        <v>597</v>
      </c>
      <c r="U105" s="87"/>
      <c r="V105" s="92" t="s">
        <v>690</v>
      </c>
      <c r="W105" s="90">
        <v>43571.82304398148</v>
      </c>
      <c r="X105" s="92" t="s">
        <v>810</v>
      </c>
      <c r="Y105" s="87"/>
      <c r="Z105" s="87"/>
      <c r="AA105" s="96" t="s">
        <v>943</v>
      </c>
      <c r="AB105" s="87"/>
      <c r="AC105" s="87" t="b">
        <v>0</v>
      </c>
      <c r="AD105" s="87">
        <v>0</v>
      </c>
      <c r="AE105" s="96" t="s">
        <v>1012</v>
      </c>
      <c r="AF105" s="87" t="b">
        <v>0</v>
      </c>
      <c r="AG105" s="87" t="s">
        <v>1021</v>
      </c>
      <c r="AH105" s="87"/>
      <c r="AI105" s="96" t="s">
        <v>1012</v>
      </c>
      <c r="AJ105" s="87" t="b">
        <v>0</v>
      </c>
      <c r="AK105" s="87">
        <v>0</v>
      </c>
      <c r="AL105" s="96" t="s">
        <v>1012</v>
      </c>
      <c r="AM105" s="87" t="s">
        <v>1029</v>
      </c>
      <c r="AN105" s="87" t="b">
        <v>0</v>
      </c>
      <c r="AO105" s="96" t="s">
        <v>943</v>
      </c>
      <c r="AP105" s="87" t="s">
        <v>196</v>
      </c>
      <c r="AQ105" s="87">
        <v>0</v>
      </c>
      <c r="AR105" s="87">
        <v>0</v>
      </c>
      <c r="AS105" s="87"/>
      <c r="AT105" s="87"/>
      <c r="AU105" s="87"/>
      <c r="AV105" s="87"/>
      <c r="AW105" s="87"/>
      <c r="AX105" s="87"/>
      <c r="AY105" s="87"/>
      <c r="AZ105" s="87"/>
      <c r="BA105">
        <v>1</v>
      </c>
      <c r="BB105" s="86" t="str">
        <f>REPLACE(INDEX(GroupVertices[Group],MATCH(Edges[[#This Row],[Vertex 1]],GroupVertices[Vertex],0)),1,1,"")</f>
        <v>1</v>
      </c>
      <c r="BC105" s="86" t="str">
        <f>REPLACE(INDEX(GroupVertices[Group],MATCH(Edges[[#This Row],[Vertex 2]],GroupVertices[Vertex],0)),1,1,"")</f>
        <v>1</v>
      </c>
      <c r="BD105" s="48">
        <v>1</v>
      </c>
      <c r="BE105" s="49">
        <v>4.3478260869565215</v>
      </c>
      <c r="BF105" s="48">
        <v>1</v>
      </c>
      <c r="BG105" s="49">
        <v>4.3478260869565215</v>
      </c>
      <c r="BH105" s="48">
        <v>0</v>
      </c>
      <c r="BI105" s="49">
        <v>0</v>
      </c>
      <c r="BJ105" s="48">
        <v>21</v>
      </c>
      <c r="BK105" s="49">
        <v>91.30434782608695</v>
      </c>
      <c r="BL105" s="48">
        <v>23</v>
      </c>
    </row>
    <row r="106" spans="1:64" ht="15">
      <c r="A106" s="65" t="s">
        <v>290</v>
      </c>
      <c r="B106" s="65" t="s">
        <v>290</v>
      </c>
      <c r="C106" s="66" t="s">
        <v>3250</v>
      </c>
      <c r="D106" s="67">
        <v>3</v>
      </c>
      <c r="E106" s="66" t="s">
        <v>132</v>
      </c>
      <c r="F106" s="69">
        <v>32</v>
      </c>
      <c r="G106" s="66"/>
      <c r="H106" s="70"/>
      <c r="I106" s="71"/>
      <c r="J106" s="71"/>
      <c r="K106" s="34" t="s">
        <v>65</v>
      </c>
      <c r="L106" s="72">
        <v>106</v>
      </c>
      <c r="M106" s="72"/>
      <c r="N106" s="73"/>
      <c r="O106" s="87" t="s">
        <v>196</v>
      </c>
      <c r="P106" s="90">
        <v>43571.82917824074</v>
      </c>
      <c r="Q106" s="87" t="s">
        <v>443</v>
      </c>
      <c r="R106" s="92" t="s">
        <v>509</v>
      </c>
      <c r="S106" s="87" t="s">
        <v>559</v>
      </c>
      <c r="T106" s="87" t="s">
        <v>598</v>
      </c>
      <c r="U106" s="92" t="s">
        <v>634</v>
      </c>
      <c r="V106" s="92" t="s">
        <v>634</v>
      </c>
      <c r="W106" s="90">
        <v>43571.82917824074</v>
      </c>
      <c r="X106" s="92" t="s">
        <v>811</v>
      </c>
      <c r="Y106" s="87"/>
      <c r="Z106" s="87"/>
      <c r="AA106" s="96" t="s">
        <v>944</v>
      </c>
      <c r="AB106" s="87"/>
      <c r="AC106" s="87" t="b">
        <v>0</v>
      </c>
      <c r="AD106" s="87">
        <v>1</v>
      </c>
      <c r="AE106" s="96" t="s">
        <v>1012</v>
      </c>
      <c r="AF106" s="87" t="b">
        <v>0</v>
      </c>
      <c r="AG106" s="87" t="s">
        <v>1021</v>
      </c>
      <c r="AH106" s="87"/>
      <c r="AI106" s="96" t="s">
        <v>1012</v>
      </c>
      <c r="AJ106" s="87" t="b">
        <v>0</v>
      </c>
      <c r="AK106" s="87">
        <v>0</v>
      </c>
      <c r="AL106" s="96" t="s">
        <v>1012</v>
      </c>
      <c r="AM106" s="87" t="s">
        <v>1041</v>
      </c>
      <c r="AN106" s="87" t="b">
        <v>0</v>
      </c>
      <c r="AO106" s="96" t="s">
        <v>944</v>
      </c>
      <c r="AP106" s="87" t="s">
        <v>196</v>
      </c>
      <c r="AQ106" s="87">
        <v>0</v>
      </c>
      <c r="AR106" s="87">
        <v>0</v>
      </c>
      <c r="AS106" s="87"/>
      <c r="AT106" s="87"/>
      <c r="AU106" s="87"/>
      <c r="AV106" s="87"/>
      <c r="AW106" s="87"/>
      <c r="AX106" s="87"/>
      <c r="AY106" s="87"/>
      <c r="AZ106" s="87"/>
      <c r="BA106">
        <v>1</v>
      </c>
      <c r="BB106" s="86" t="str">
        <f>REPLACE(INDEX(GroupVertices[Group],MATCH(Edges[[#This Row],[Vertex 1]],GroupVertices[Vertex],0)),1,1,"")</f>
        <v>1</v>
      </c>
      <c r="BC106" s="86" t="str">
        <f>REPLACE(INDEX(GroupVertices[Group],MATCH(Edges[[#This Row],[Vertex 2]],GroupVertices[Vertex],0)),1,1,"")</f>
        <v>1</v>
      </c>
      <c r="BD106" s="48">
        <v>1</v>
      </c>
      <c r="BE106" s="49">
        <v>2.7777777777777777</v>
      </c>
      <c r="BF106" s="48">
        <v>2</v>
      </c>
      <c r="BG106" s="49">
        <v>5.555555555555555</v>
      </c>
      <c r="BH106" s="48">
        <v>0</v>
      </c>
      <c r="BI106" s="49">
        <v>0</v>
      </c>
      <c r="BJ106" s="48">
        <v>33</v>
      </c>
      <c r="BK106" s="49">
        <v>91.66666666666667</v>
      </c>
      <c r="BL106" s="48">
        <v>36</v>
      </c>
    </row>
    <row r="107" spans="1:64" ht="15">
      <c r="A107" s="65" t="s">
        <v>291</v>
      </c>
      <c r="B107" s="65" t="s">
        <v>364</v>
      </c>
      <c r="C107" s="66" t="s">
        <v>3250</v>
      </c>
      <c r="D107" s="67">
        <v>3</v>
      </c>
      <c r="E107" s="66" t="s">
        <v>132</v>
      </c>
      <c r="F107" s="69">
        <v>32</v>
      </c>
      <c r="G107" s="66"/>
      <c r="H107" s="70"/>
      <c r="I107" s="71"/>
      <c r="J107" s="71"/>
      <c r="K107" s="34" t="s">
        <v>65</v>
      </c>
      <c r="L107" s="72">
        <v>107</v>
      </c>
      <c r="M107" s="72"/>
      <c r="N107" s="73"/>
      <c r="O107" s="87" t="s">
        <v>396</v>
      </c>
      <c r="P107" s="90">
        <v>43571.9425462963</v>
      </c>
      <c r="Q107" s="87" t="s">
        <v>444</v>
      </c>
      <c r="R107" s="92" t="s">
        <v>510</v>
      </c>
      <c r="S107" s="87" t="s">
        <v>538</v>
      </c>
      <c r="T107" s="87"/>
      <c r="U107" s="92" t="s">
        <v>635</v>
      </c>
      <c r="V107" s="92" t="s">
        <v>635</v>
      </c>
      <c r="W107" s="90">
        <v>43571.9425462963</v>
      </c>
      <c r="X107" s="92" t="s">
        <v>812</v>
      </c>
      <c r="Y107" s="87"/>
      <c r="Z107" s="87"/>
      <c r="AA107" s="96" t="s">
        <v>945</v>
      </c>
      <c r="AB107" s="87"/>
      <c r="AC107" s="87" t="b">
        <v>0</v>
      </c>
      <c r="AD107" s="87">
        <v>0</v>
      </c>
      <c r="AE107" s="96" t="s">
        <v>1012</v>
      </c>
      <c r="AF107" s="87" t="b">
        <v>0</v>
      </c>
      <c r="AG107" s="87" t="s">
        <v>1021</v>
      </c>
      <c r="AH107" s="87"/>
      <c r="AI107" s="96" t="s">
        <v>1012</v>
      </c>
      <c r="AJ107" s="87" t="b">
        <v>0</v>
      </c>
      <c r="AK107" s="87">
        <v>0</v>
      </c>
      <c r="AL107" s="96" t="s">
        <v>1012</v>
      </c>
      <c r="AM107" s="87" t="s">
        <v>1042</v>
      </c>
      <c r="AN107" s="87" t="b">
        <v>0</v>
      </c>
      <c r="AO107" s="96" t="s">
        <v>945</v>
      </c>
      <c r="AP107" s="87" t="s">
        <v>196</v>
      </c>
      <c r="AQ107" s="87">
        <v>0</v>
      </c>
      <c r="AR107" s="87">
        <v>0</v>
      </c>
      <c r="AS107" s="87"/>
      <c r="AT107" s="87"/>
      <c r="AU107" s="87"/>
      <c r="AV107" s="87"/>
      <c r="AW107" s="87"/>
      <c r="AX107" s="87"/>
      <c r="AY107" s="87"/>
      <c r="AZ107" s="87"/>
      <c r="BA107">
        <v>1</v>
      </c>
      <c r="BB107" s="86" t="str">
        <f>REPLACE(INDEX(GroupVertices[Group],MATCH(Edges[[#This Row],[Vertex 1]],GroupVertices[Vertex],0)),1,1,"")</f>
        <v>26</v>
      </c>
      <c r="BC107" s="86" t="str">
        <f>REPLACE(INDEX(GroupVertices[Group],MATCH(Edges[[#This Row],[Vertex 2]],GroupVertices[Vertex],0)),1,1,"")</f>
        <v>26</v>
      </c>
      <c r="BD107" s="48">
        <v>0</v>
      </c>
      <c r="BE107" s="49">
        <v>0</v>
      </c>
      <c r="BF107" s="48">
        <v>0</v>
      </c>
      <c r="BG107" s="49">
        <v>0</v>
      </c>
      <c r="BH107" s="48">
        <v>0</v>
      </c>
      <c r="BI107" s="49">
        <v>0</v>
      </c>
      <c r="BJ107" s="48">
        <v>17</v>
      </c>
      <c r="BK107" s="49">
        <v>100</v>
      </c>
      <c r="BL107" s="48">
        <v>17</v>
      </c>
    </row>
    <row r="108" spans="1:64" ht="15">
      <c r="A108" s="65" t="s">
        <v>292</v>
      </c>
      <c r="B108" s="65" t="s">
        <v>292</v>
      </c>
      <c r="C108" s="66" t="s">
        <v>3250</v>
      </c>
      <c r="D108" s="67">
        <v>3</v>
      </c>
      <c r="E108" s="66" t="s">
        <v>132</v>
      </c>
      <c r="F108" s="69">
        <v>32</v>
      </c>
      <c r="G108" s="66"/>
      <c r="H108" s="70"/>
      <c r="I108" s="71"/>
      <c r="J108" s="71"/>
      <c r="K108" s="34" t="s">
        <v>65</v>
      </c>
      <c r="L108" s="72">
        <v>108</v>
      </c>
      <c r="M108" s="72"/>
      <c r="N108" s="73"/>
      <c r="O108" s="87" t="s">
        <v>196</v>
      </c>
      <c r="P108" s="90">
        <v>43571.996932870374</v>
      </c>
      <c r="Q108" s="87" t="s">
        <v>445</v>
      </c>
      <c r="R108" s="87"/>
      <c r="S108" s="87"/>
      <c r="T108" s="87"/>
      <c r="U108" s="87"/>
      <c r="V108" s="92" t="s">
        <v>691</v>
      </c>
      <c r="W108" s="90">
        <v>43571.996932870374</v>
      </c>
      <c r="X108" s="92" t="s">
        <v>813</v>
      </c>
      <c r="Y108" s="87"/>
      <c r="Z108" s="87"/>
      <c r="AA108" s="96" t="s">
        <v>946</v>
      </c>
      <c r="AB108" s="87"/>
      <c r="AC108" s="87" t="b">
        <v>0</v>
      </c>
      <c r="AD108" s="87">
        <v>2</v>
      </c>
      <c r="AE108" s="96" t="s">
        <v>1012</v>
      </c>
      <c r="AF108" s="87" t="b">
        <v>0</v>
      </c>
      <c r="AG108" s="87" t="s">
        <v>1021</v>
      </c>
      <c r="AH108" s="87"/>
      <c r="AI108" s="96" t="s">
        <v>1012</v>
      </c>
      <c r="AJ108" s="87" t="b">
        <v>0</v>
      </c>
      <c r="AK108" s="87">
        <v>0</v>
      </c>
      <c r="AL108" s="96" t="s">
        <v>1012</v>
      </c>
      <c r="AM108" s="87" t="s">
        <v>1027</v>
      </c>
      <c r="AN108" s="87" t="b">
        <v>0</v>
      </c>
      <c r="AO108" s="96" t="s">
        <v>946</v>
      </c>
      <c r="AP108" s="87" t="s">
        <v>196</v>
      </c>
      <c r="AQ108" s="87">
        <v>0</v>
      </c>
      <c r="AR108" s="87">
        <v>0</v>
      </c>
      <c r="AS108" s="87"/>
      <c r="AT108" s="87"/>
      <c r="AU108" s="87"/>
      <c r="AV108" s="87"/>
      <c r="AW108" s="87"/>
      <c r="AX108" s="87"/>
      <c r="AY108" s="87"/>
      <c r="AZ108" s="87"/>
      <c r="BA108">
        <v>1</v>
      </c>
      <c r="BB108" s="86" t="str">
        <f>REPLACE(INDEX(GroupVertices[Group],MATCH(Edges[[#This Row],[Vertex 1]],GroupVertices[Vertex],0)),1,1,"")</f>
        <v>1</v>
      </c>
      <c r="BC108" s="86" t="str">
        <f>REPLACE(INDEX(GroupVertices[Group],MATCH(Edges[[#This Row],[Vertex 2]],GroupVertices[Vertex],0)),1,1,"")</f>
        <v>1</v>
      </c>
      <c r="BD108" s="48">
        <v>2</v>
      </c>
      <c r="BE108" s="49">
        <v>5.882352941176471</v>
      </c>
      <c r="BF108" s="48">
        <v>0</v>
      </c>
      <c r="BG108" s="49">
        <v>0</v>
      </c>
      <c r="BH108" s="48">
        <v>0</v>
      </c>
      <c r="BI108" s="49">
        <v>0</v>
      </c>
      <c r="BJ108" s="48">
        <v>32</v>
      </c>
      <c r="BK108" s="49">
        <v>94.11764705882354</v>
      </c>
      <c r="BL108" s="48">
        <v>34</v>
      </c>
    </row>
    <row r="109" spans="1:64" ht="15">
      <c r="A109" s="65" t="s">
        <v>293</v>
      </c>
      <c r="B109" s="65" t="s">
        <v>293</v>
      </c>
      <c r="C109" s="66" t="s">
        <v>3250</v>
      </c>
      <c r="D109" s="67">
        <v>3</v>
      </c>
      <c r="E109" s="66" t="s">
        <v>132</v>
      </c>
      <c r="F109" s="69">
        <v>32</v>
      </c>
      <c r="G109" s="66"/>
      <c r="H109" s="70"/>
      <c r="I109" s="71"/>
      <c r="J109" s="71"/>
      <c r="K109" s="34" t="s">
        <v>65</v>
      </c>
      <c r="L109" s="72">
        <v>109</v>
      </c>
      <c r="M109" s="72"/>
      <c r="N109" s="73"/>
      <c r="O109" s="87" t="s">
        <v>196</v>
      </c>
      <c r="P109" s="90">
        <v>43410.345717592594</v>
      </c>
      <c r="Q109" s="87" t="s">
        <v>446</v>
      </c>
      <c r="R109" s="92" t="s">
        <v>511</v>
      </c>
      <c r="S109" s="87" t="s">
        <v>560</v>
      </c>
      <c r="T109" s="87"/>
      <c r="U109" s="87"/>
      <c r="V109" s="92" t="s">
        <v>692</v>
      </c>
      <c r="W109" s="90">
        <v>43410.345717592594</v>
      </c>
      <c r="X109" s="92" t="s">
        <v>814</v>
      </c>
      <c r="Y109" s="87"/>
      <c r="Z109" s="87"/>
      <c r="AA109" s="96" t="s">
        <v>947</v>
      </c>
      <c r="AB109" s="87"/>
      <c r="AC109" s="87" t="b">
        <v>0</v>
      </c>
      <c r="AD109" s="87">
        <v>31</v>
      </c>
      <c r="AE109" s="96" t="s">
        <v>1012</v>
      </c>
      <c r="AF109" s="87" t="b">
        <v>0</v>
      </c>
      <c r="AG109" s="87" t="s">
        <v>1021</v>
      </c>
      <c r="AH109" s="87"/>
      <c r="AI109" s="96" t="s">
        <v>1012</v>
      </c>
      <c r="AJ109" s="87" t="b">
        <v>0</v>
      </c>
      <c r="AK109" s="87">
        <v>11</v>
      </c>
      <c r="AL109" s="96" t="s">
        <v>1012</v>
      </c>
      <c r="AM109" s="87" t="s">
        <v>1028</v>
      </c>
      <c r="AN109" s="87" t="b">
        <v>0</v>
      </c>
      <c r="AO109" s="96" t="s">
        <v>947</v>
      </c>
      <c r="AP109" s="87" t="s">
        <v>397</v>
      </c>
      <c r="AQ109" s="87">
        <v>0</v>
      </c>
      <c r="AR109" s="87">
        <v>0</v>
      </c>
      <c r="AS109" s="87"/>
      <c r="AT109" s="87"/>
      <c r="AU109" s="87"/>
      <c r="AV109" s="87"/>
      <c r="AW109" s="87"/>
      <c r="AX109" s="87"/>
      <c r="AY109" s="87"/>
      <c r="AZ109" s="87"/>
      <c r="BA109">
        <v>1</v>
      </c>
      <c r="BB109" s="86" t="str">
        <f>REPLACE(INDEX(GroupVertices[Group],MATCH(Edges[[#This Row],[Vertex 1]],GroupVertices[Vertex],0)),1,1,"")</f>
        <v>25</v>
      </c>
      <c r="BC109" s="86" t="str">
        <f>REPLACE(INDEX(GroupVertices[Group],MATCH(Edges[[#This Row],[Vertex 2]],GroupVertices[Vertex],0)),1,1,"")</f>
        <v>25</v>
      </c>
      <c r="BD109" s="48">
        <v>2</v>
      </c>
      <c r="BE109" s="49">
        <v>5.555555555555555</v>
      </c>
      <c r="BF109" s="48">
        <v>0</v>
      </c>
      <c r="BG109" s="49">
        <v>0</v>
      </c>
      <c r="BH109" s="48">
        <v>0</v>
      </c>
      <c r="BI109" s="49">
        <v>0</v>
      </c>
      <c r="BJ109" s="48">
        <v>34</v>
      </c>
      <c r="BK109" s="49">
        <v>94.44444444444444</v>
      </c>
      <c r="BL109" s="48">
        <v>36</v>
      </c>
    </row>
    <row r="110" spans="1:64" ht="15">
      <c r="A110" s="65" t="s">
        <v>294</v>
      </c>
      <c r="B110" s="65" t="s">
        <v>293</v>
      </c>
      <c r="C110" s="66" t="s">
        <v>3250</v>
      </c>
      <c r="D110" s="67">
        <v>3</v>
      </c>
      <c r="E110" s="66" t="s">
        <v>132</v>
      </c>
      <c r="F110" s="69">
        <v>32</v>
      </c>
      <c r="G110" s="66"/>
      <c r="H110" s="70"/>
      <c r="I110" s="71"/>
      <c r="J110" s="71"/>
      <c r="K110" s="34" t="s">
        <v>65</v>
      </c>
      <c r="L110" s="72">
        <v>110</v>
      </c>
      <c r="M110" s="72"/>
      <c r="N110" s="73"/>
      <c r="O110" s="87" t="s">
        <v>397</v>
      </c>
      <c r="P110" s="90">
        <v>43572.42459490741</v>
      </c>
      <c r="Q110" s="87" t="s">
        <v>446</v>
      </c>
      <c r="R110" s="87"/>
      <c r="S110" s="87"/>
      <c r="T110" s="87"/>
      <c r="U110" s="87"/>
      <c r="V110" s="92" t="s">
        <v>693</v>
      </c>
      <c r="W110" s="90">
        <v>43572.42459490741</v>
      </c>
      <c r="X110" s="92" t="s">
        <v>815</v>
      </c>
      <c r="Y110" s="87"/>
      <c r="Z110" s="87"/>
      <c r="AA110" s="96" t="s">
        <v>948</v>
      </c>
      <c r="AB110" s="87"/>
      <c r="AC110" s="87" t="b">
        <v>0</v>
      </c>
      <c r="AD110" s="87">
        <v>0</v>
      </c>
      <c r="AE110" s="96" t="s">
        <v>1012</v>
      </c>
      <c r="AF110" s="87" t="b">
        <v>0</v>
      </c>
      <c r="AG110" s="87" t="s">
        <v>1021</v>
      </c>
      <c r="AH110" s="87"/>
      <c r="AI110" s="96" t="s">
        <v>1012</v>
      </c>
      <c r="AJ110" s="87" t="b">
        <v>0</v>
      </c>
      <c r="AK110" s="87">
        <v>11</v>
      </c>
      <c r="AL110" s="96" t="s">
        <v>947</v>
      </c>
      <c r="AM110" s="87" t="s">
        <v>1025</v>
      </c>
      <c r="AN110" s="87" t="b">
        <v>0</v>
      </c>
      <c r="AO110" s="96" t="s">
        <v>947</v>
      </c>
      <c r="AP110" s="87" t="s">
        <v>196</v>
      </c>
      <c r="AQ110" s="87">
        <v>0</v>
      </c>
      <c r="AR110" s="87">
        <v>0</v>
      </c>
      <c r="AS110" s="87"/>
      <c r="AT110" s="87"/>
      <c r="AU110" s="87"/>
      <c r="AV110" s="87"/>
      <c r="AW110" s="87"/>
      <c r="AX110" s="87"/>
      <c r="AY110" s="87"/>
      <c r="AZ110" s="87"/>
      <c r="BA110">
        <v>1</v>
      </c>
      <c r="BB110" s="86" t="str">
        <f>REPLACE(INDEX(GroupVertices[Group],MATCH(Edges[[#This Row],[Vertex 1]],GroupVertices[Vertex],0)),1,1,"")</f>
        <v>25</v>
      </c>
      <c r="BC110" s="86" t="str">
        <f>REPLACE(INDEX(GroupVertices[Group],MATCH(Edges[[#This Row],[Vertex 2]],GroupVertices[Vertex],0)),1,1,"")</f>
        <v>25</v>
      </c>
      <c r="BD110" s="48">
        <v>2</v>
      </c>
      <c r="BE110" s="49">
        <v>5.555555555555555</v>
      </c>
      <c r="BF110" s="48">
        <v>0</v>
      </c>
      <c r="BG110" s="49">
        <v>0</v>
      </c>
      <c r="BH110" s="48">
        <v>0</v>
      </c>
      <c r="BI110" s="49">
        <v>0</v>
      </c>
      <c r="BJ110" s="48">
        <v>34</v>
      </c>
      <c r="BK110" s="49">
        <v>94.44444444444444</v>
      </c>
      <c r="BL110" s="48">
        <v>36</v>
      </c>
    </row>
    <row r="111" spans="1:64" ht="15">
      <c r="A111" s="65" t="s">
        <v>295</v>
      </c>
      <c r="B111" s="65" t="s">
        <v>296</v>
      </c>
      <c r="C111" s="66" t="s">
        <v>3250</v>
      </c>
      <c r="D111" s="67">
        <v>3</v>
      </c>
      <c r="E111" s="66" t="s">
        <v>132</v>
      </c>
      <c r="F111" s="69">
        <v>32</v>
      </c>
      <c r="G111" s="66"/>
      <c r="H111" s="70"/>
      <c r="I111" s="71"/>
      <c r="J111" s="71"/>
      <c r="K111" s="34" t="s">
        <v>66</v>
      </c>
      <c r="L111" s="72">
        <v>111</v>
      </c>
      <c r="M111" s="72"/>
      <c r="N111" s="73"/>
      <c r="O111" s="87" t="s">
        <v>397</v>
      </c>
      <c r="P111" s="90">
        <v>43569.53491898148</v>
      </c>
      <c r="Q111" s="87" t="s">
        <v>447</v>
      </c>
      <c r="R111" s="87"/>
      <c r="S111" s="87"/>
      <c r="T111" s="87"/>
      <c r="U111" s="87"/>
      <c r="V111" s="92" t="s">
        <v>694</v>
      </c>
      <c r="W111" s="90">
        <v>43569.53491898148</v>
      </c>
      <c r="X111" s="92" t="s">
        <v>816</v>
      </c>
      <c r="Y111" s="87"/>
      <c r="Z111" s="87"/>
      <c r="AA111" s="96" t="s">
        <v>949</v>
      </c>
      <c r="AB111" s="87"/>
      <c r="AC111" s="87" t="b">
        <v>0</v>
      </c>
      <c r="AD111" s="87">
        <v>0</v>
      </c>
      <c r="AE111" s="96" t="s">
        <v>1012</v>
      </c>
      <c r="AF111" s="87" t="b">
        <v>0</v>
      </c>
      <c r="AG111" s="87" t="s">
        <v>1021</v>
      </c>
      <c r="AH111" s="87"/>
      <c r="AI111" s="96" t="s">
        <v>1012</v>
      </c>
      <c r="AJ111" s="87" t="b">
        <v>0</v>
      </c>
      <c r="AK111" s="87">
        <v>1</v>
      </c>
      <c r="AL111" s="96" t="s">
        <v>950</v>
      </c>
      <c r="AM111" s="87" t="s">
        <v>1027</v>
      </c>
      <c r="AN111" s="87" t="b">
        <v>0</v>
      </c>
      <c r="AO111" s="96" t="s">
        <v>950</v>
      </c>
      <c r="AP111" s="87" t="s">
        <v>196</v>
      </c>
      <c r="AQ111" s="87">
        <v>0</v>
      </c>
      <c r="AR111" s="87">
        <v>0</v>
      </c>
      <c r="AS111" s="87"/>
      <c r="AT111" s="87"/>
      <c r="AU111" s="87"/>
      <c r="AV111" s="87"/>
      <c r="AW111" s="87"/>
      <c r="AX111" s="87"/>
      <c r="AY111" s="87"/>
      <c r="AZ111" s="87"/>
      <c r="BA111">
        <v>1</v>
      </c>
      <c r="BB111" s="86" t="str">
        <f>REPLACE(INDEX(GroupVertices[Group],MATCH(Edges[[#This Row],[Vertex 1]],GroupVertices[Vertex],0)),1,1,"")</f>
        <v>2</v>
      </c>
      <c r="BC111" s="86" t="str">
        <f>REPLACE(INDEX(GroupVertices[Group],MATCH(Edges[[#This Row],[Vertex 2]],GroupVertices[Vertex],0)),1,1,"")</f>
        <v>2</v>
      </c>
      <c r="BD111" s="48"/>
      <c r="BE111" s="49"/>
      <c r="BF111" s="48"/>
      <c r="BG111" s="49"/>
      <c r="BH111" s="48"/>
      <c r="BI111" s="49"/>
      <c r="BJ111" s="48"/>
      <c r="BK111" s="49"/>
      <c r="BL111" s="48"/>
    </row>
    <row r="112" spans="1:64" ht="15">
      <c r="A112" s="65" t="s">
        <v>295</v>
      </c>
      <c r="B112" s="65" t="s">
        <v>365</v>
      </c>
      <c r="C112" s="66" t="s">
        <v>3250</v>
      </c>
      <c r="D112" s="67">
        <v>3</v>
      </c>
      <c r="E112" s="66" t="s">
        <v>132</v>
      </c>
      <c r="F112" s="69">
        <v>32</v>
      </c>
      <c r="G112" s="66"/>
      <c r="H112" s="70"/>
      <c r="I112" s="71"/>
      <c r="J112" s="71"/>
      <c r="K112" s="34" t="s">
        <v>65</v>
      </c>
      <c r="L112" s="72">
        <v>112</v>
      </c>
      <c r="M112" s="72"/>
      <c r="N112" s="73"/>
      <c r="O112" s="87" t="s">
        <v>396</v>
      </c>
      <c r="P112" s="90">
        <v>43569.53491898148</v>
      </c>
      <c r="Q112" s="87" t="s">
        <v>447</v>
      </c>
      <c r="R112" s="87"/>
      <c r="S112" s="87"/>
      <c r="T112" s="87"/>
      <c r="U112" s="87"/>
      <c r="V112" s="92" t="s">
        <v>694</v>
      </c>
      <c r="W112" s="90">
        <v>43569.53491898148</v>
      </c>
      <c r="X112" s="92" t="s">
        <v>816</v>
      </c>
      <c r="Y112" s="87"/>
      <c r="Z112" s="87"/>
      <c r="AA112" s="96" t="s">
        <v>949</v>
      </c>
      <c r="AB112" s="87"/>
      <c r="AC112" s="87" t="b">
        <v>0</v>
      </c>
      <c r="AD112" s="87">
        <v>0</v>
      </c>
      <c r="AE112" s="96" t="s">
        <v>1012</v>
      </c>
      <c r="AF112" s="87" t="b">
        <v>0</v>
      </c>
      <c r="AG112" s="87" t="s">
        <v>1021</v>
      </c>
      <c r="AH112" s="87"/>
      <c r="AI112" s="96" t="s">
        <v>1012</v>
      </c>
      <c r="AJ112" s="87" t="b">
        <v>0</v>
      </c>
      <c r="AK112" s="87">
        <v>1</v>
      </c>
      <c r="AL112" s="96" t="s">
        <v>950</v>
      </c>
      <c r="AM112" s="87" t="s">
        <v>1027</v>
      </c>
      <c r="AN112" s="87" t="b">
        <v>0</v>
      </c>
      <c r="AO112" s="96" t="s">
        <v>950</v>
      </c>
      <c r="AP112" s="87" t="s">
        <v>196</v>
      </c>
      <c r="AQ112" s="87">
        <v>0</v>
      </c>
      <c r="AR112" s="87">
        <v>0</v>
      </c>
      <c r="AS112" s="87"/>
      <c r="AT112" s="87"/>
      <c r="AU112" s="87"/>
      <c r="AV112" s="87"/>
      <c r="AW112" s="87"/>
      <c r="AX112" s="87"/>
      <c r="AY112" s="87"/>
      <c r="AZ112" s="87"/>
      <c r="BA112">
        <v>1</v>
      </c>
      <c r="BB112" s="86" t="str">
        <f>REPLACE(INDEX(GroupVertices[Group],MATCH(Edges[[#This Row],[Vertex 1]],GroupVertices[Vertex],0)),1,1,"")</f>
        <v>2</v>
      </c>
      <c r="BC112" s="86" t="str">
        <f>REPLACE(INDEX(GroupVertices[Group],MATCH(Edges[[#This Row],[Vertex 2]],GroupVertices[Vertex],0)),1,1,"")</f>
        <v>2</v>
      </c>
      <c r="BD112" s="48"/>
      <c r="BE112" s="49"/>
      <c r="BF112" s="48"/>
      <c r="BG112" s="49"/>
      <c r="BH112" s="48"/>
      <c r="BI112" s="49"/>
      <c r="BJ112" s="48"/>
      <c r="BK112" s="49"/>
      <c r="BL112" s="48"/>
    </row>
    <row r="113" spans="1:64" ht="15">
      <c r="A113" s="65" t="s">
        <v>295</v>
      </c>
      <c r="B113" s="65" t="s">
        <v>366</v>
      </c>
      <c r="C113" s="66" t="s">
        <v>3250</v>
      </c>
      <c r="D113" s="67">
        <v>3</v>
      </c>
      <c r="E113" s="66" t="s">
        <v>132</v>
      </c>
      <c r="F113" s="69">
        <v>32</v>
      </c>
      <c r="G113" s="66"/>
      <c r="H113" s="70"/>
      <c r="I113" s="71"/>
      <c r="J113" s="71"/>
      <c r="K113" s="34" t="s">
        <v>65</v>
      </c>
      <c r="L113" s="72">
        <v>113</v>
      </c>
      <c r="M113" s="72"/>
      <c r="N113" s="73"/>
      <c r="O113" s="87" t="s">
        <v>396</v>
      </c>
      <c r="P113" s="90">
        <v>43569.53491898148</v>
      </c>
      <c r="Q113" s="87" t="s">
        <v>447</v>
      </c>
      <c r="R113" s="87"/>
      <c r="S113" s="87"/>
      <c r="T113" s="87"/>
      <c r="U113" s="87"/>
      <c r="V113" s="92" t="s">
        <v>694</v>
      </c>
      <c r="W113" s="90">
        <v>43569.53491898148</v>
      </c>
      <c r="X113" s="92" t="s">
        <v>816</v>
      </c>
      <c r="Y113" s="87"/>
      <c r="Z113" s="87"/>
      <c r="AA113" s="96" t="s">
        <v>949</v>
      </c>
      <c r="AB113" s="87"/>
      <c r="AC113" s="87" t="b">
        <v>0</v>
      </c>
      <c r="AD113" s="87">
        <v>0</v>
      </c>
      <c r="AE113" s="96" t="s">
        <v>1012</v>
      </c>
      <c r="AF113" s="87" t="b">
        <v>0</v>
      </c>
      <c r="AG113" s="87" t="s">
        <v>1021</v>
      </c>
      <c r="AH113" s="87"/>
      <c r="AI113" s="96" t="s">
        <v>1012</v>
      </c>
      <c r="AJ113" s="87" t="b">
        <v>0</v>
      </c>
      <c r="AK113" s="87">
        <v>1</v>
      </c>
      <c r="AL113" s="96" t="s">
        <v>950</v>
      </c>
      <c r="AM113" s="87" t="s">
        <v>1027</v>
      </c>
      <c r="AN113" s="87" t="b">
        <v>0</v>
      </c>
      <c r="AO113" s="96" t="s">
        <v>950</v>
      </c>
      <c r="AP113" s="87" t="s">
        <v>196</v>
      </c>
      <c r="AQ113" s="87">
        <v>0</v>
      </c>
      <c r="AR113" s="87">
        <v>0</v>
      </c>
      <c r="AS113" s="87"/>
      <c r="AT113" s="87"/>
      <c r="AU113" s="87"/>
      <c r="AV113" s="87"/>
      <c r="AW113" s="87"/>
      <c r="AX113" s="87"/>
      <c r="AY113" s="87"/>
      <c r="AZ113" s="87"/>
      <c r="BA113">
        <v>1</v>
      </c>
      <c r="BB113" s="86" t="str">
        <f>REPLACE(INDEX(GroupVertices[Group],MATCH(Edges[[#This Row],[Vertex 1]],GroupVertices[Vertex],0)),1,1,"")</f>
        <v>2</v>
      </c>
      <c r="BC113" s="86" t="str">
        <f>REPLACE(INDEX(GroupVertices[Group],MATCH(Edges[[#This Row],[Vertex 2]],GroupVertices[Vertex],0)),1,1,"")</f>
        <v>2</v>
      </c>
      <c r="BD113" s="48"/>
      <c r="BE113" s="49"/>
      <c r="BF113" s="48"/>
      <c r="BG113" s="49"/>
      <c r="BH113" s="48"/>
      <c r="BI113" s="49"/>
      <c r="BJ113" s="48"/>
      <c r="BK113" s="49"/>
      <c r="BL113" s="48"/>
    </row>
    <row r="114" spans="1:64" ht="15">
      <c r="A114" s="65" t="s">
        <v>295</v>
      </c>
      <c r="B114" s="65" t="s">
        <v>367</v>
      </c>
      <c r="C114" s="66" t="s">
        <v>3250</v>
      </c>
      <c r="D114" s="67">
        <v>3</v>
      </c>
      <c r="E114" s="66" t="s">
        <v>132</v>
      </c>
      <c r="F114" s="69">
        <v>32</v>
      </c>
      <c r="G114" s="66"/>
      <c r="H114" s="70"/>
      <c r="I114" s="71"/>
      <c r="J114" s="71"/>
      <c r="K114" s="34" t="s">
        <v>65</v>
      </c>
      <c r="L114" s="72">
        <v>114</v>
      </c>
      <c r="M114" s="72"/>
      <c r="N114" s="73"/>
      <c r="O114" s="87" t="s">
        <v>396</v>
      </c>
      <c r="P114" s="90">
        <v>43569.53491898148</v>
      </c>
      <c r="Q114" s="87" t="s">
        <v>447</v>
      </c>
      <c r="R114" s="87"/>
      <c r="S114" s="87"/>
      <c r="T114" s="87"/>
      <c r="U114" s="87"/>
      <c r="V114" s="92" t="s">
        <v>694</v>
      </c>
      <c r="W114" s="90">
        <v>43569.53491898148</v>
      </c>
      <c r="X114" s="92" t="s">
        <v>816</v>
      </c>
      <c r="Y114" s="87"/>
      <c r="Z114" s="87"/>
      <c r="AA114" s="96" t="s">
        <v>949</v>
      </c>
      <c r="AB114" s="87"/>
      <c r="AC114" s="87" t="b">
        <v>0</v>
      </c>
      <c r="AD114" s="87">
        <v>0</v>
      </c>
      <c r="AE114" s="96" t="s">
        <v>1012</v>
      </c>
      <c r="AF114" s="87" t="b">
        <v>0</v>
      </c>
      <c r="AG114" s="87" t="s">
        <v>1021</v>
      </c>
      <c r="AH114" s="87"/>
      <c r="AI114" s="96" t="s">
        <v>1012</v>
      </c>
      <c r="AJ114" s="87" t="b">
        <v>0</v>
      </c>
      <c r="AK114" s="87">
        <v>1</v>
      </c>
      <c r="AL114" s="96" t="s">
        <v>950</v>
      </c>
      <c r="AM114" s="87" t="s">
        <v>1027</v>
      </c>
      <c r="AN114" s="87" t="b">
        <v>0</v>
      </c>
      <c r="AO114" s="96" t="s">
        <v>950</v>
      </c>
      <c r="AP114" s="87" t="s">
        <v>196</v>
      </c>
      <c r="AQ114" s="87">
        <v>0</v>
      </c>
      <c r="AR114" s="87">
        <v>0</v>
      </c>
      <c r="AS114" s="87"/>
      <c r="AT114" s="87"/>
      <c r="AU114" s="87"/>
      <c r="AV114" s="87"/>
      <c r="AW114" s="87"/>
      <c r="AX114" s="87"/>
      <c r="AY114" s="87"/>
      <c r="AZ114" s="87"/>
      <c r="BA114">
        <v>1</v>
      </c>
      <c r="BB114" s="86" t="str">
        <f>REPLACE(INDEX(GroupVertices[Group],MATCH(Edges[[#This Row],[Vertex 1]],GroupVertices[Vertex],0)),1,1,"")</f>
        <v>2</v>
      </c>
      <c r="BC114" s="86" t="str">
        <f>REPLACE(INDEX(GroupVertices[Group],MATCH(Edges[[#This Row],[Vertex 2]],GroupVertices[Vertex],0)),1,1,"")</f>
        <v>2</v>
      </c>
      <c r="BD114" s="48"/>
      <c r="BE114" s="49"/>
      <c r="BF114" s="48"/>
      <c r="BG114" s="49"/>
      <c r="BH114" s="48"/>
      <c r="BI114" s="49"/>
      <c r="BJ114" s="48"/>
      <c r="BK114" s="49"/>
      <c r="BL114" s="48"/>
    </row>
    <row r="115" spans="1:64" ht="15">
      <c r="A115" s="65" t="s">
        <v>295</v>
      </c>
      <c r="B115" s="65" t="s">
        <v>368</v>
      </c>
      <c r="C115" s="66" t="s">
        <v>3250</v>
      </c>
      <c r="D115" s="67">
        <v>3</v>
      </c>
      <c r="E115" s="66" t="s">
        <v>132</v>
      </c>
      <c r="F115" s="69">
        <v>32</v>
      </c>
      <c r="G115" s="66"/>
      <c r="H115" s="70"/>
      <c r="I115" s="71"/>
      <c r="J115" s="71"/>
      <c r="K115" s="34" t="s">
        <v>65</v>
      </c>
      <c r="L115" s="72">
        <v>115</v>
      </c>
      <c r="M115" s="72"/>
      <c r="N115" s="73"/>
      <c r="O115" s="87" t="s">
        <v>396</v>
      </c>
      <c r="P115" s="90">
        <v>43569.53491898148</v>
      </c>
      <c r="Q115" s="87" t="s">
        <v>447</v>
      </c>
      <c r="R115" s="87"/>
      <c r="S115" s="87"/>
      <c r="T115" s="87"/>
      <c r="U115" s="87"/>
      <c r="V115" s="92" t="s">
        <v>694</v>
      </c>
      <c r="W115" s="90">
        <v>43569.53491898148</v>
      </c>
      <c r="X115" s="92" t="s">
        <v>816</v>
      </c>
      <c r="Y115" s="87"/>
      <c r="Z115" s="87"/>
      <c r="AA115" s="96" t="s">
        <v>949</v>
      </c>
      <c r="AB115" s="87"/>
      <c r="AC115" s="87" t="b">
        <v>0</v>
      </c>
      <c r="AD115" s="87">
        <v>0</v>
      </c>
      <c r="AE115" s="96" t="s">
        <v>1012</v>
      </c>
      <c r="AF115" s="87" t="b">
        <v>0</v>
      </c>
      <c r="AG115" s="87" t="s">
        <v>1021</v>
      </c>
      <c r="AH115" s="87"/>
      <c r="AI115" s="96" t="s">
        <v>1012</v>
      </c>
      <c r="AJ115" s="87" t="b">
        <v>0</v>
      </c>
      <c r="AK115" s="87">
        <v>1</v>
      </c>
      <c r="AL115" s="96" t="s">
        <v>950</v>
      </c>
      <c r="AM115" s="87" t="s">
        <v>1027</v>
      </c>
      <c r="AN115" s="87" t="b">
        <v>0</v>
      </c>
      <c r="AO115" s="96" t="s">
        <v>950</v>
      </c>
      <c r="AP115" s="87" t="s">
        <v>196</v>
      </c>
      <c r="AQ115" s="87">
        <v>0</v>
      </c>
      <c r="AR115" s="87">
        <v>0</v>
      </c>
      <c r="AS115" s="87"/>
      <c r="AT115" s="87"/>
      <c r="AU115" s="87"/>
      <c r="AV115" s="87"/>
      <c r="AW115" s="87"/>
      <c r="AX115" s="87"/>
      <c r="AY115" s="87"/>
      <c r="AZ115" s="87"/>
      <c r="BA115">
        <v>1</v>
      </c>
      <c r="BB115" s="86" t="str">
        <f>REPLACE(INDEX(GroupVertices[Group],MATCH(Edges[[#This Row],[Vertex 1]],GroupVertices[Vertex],0)),1,1,"")</f>
        <v>2</v>
      </c>
      <c r="BC115" s="86" t="str">
        <f>REPLACE(INDEX(GroupVertices[Group],MATCH(Edges[[#This Row],[Vertex 2]],GroupVertices[Vertex],0)),1,1,"")</f>
        <v>2</v>
      </c>
      <c r="BD115" s="48"/>
      <c r="BE115" s="49"/>
      <c r="BF115" s="48"/>
      <c r="BG115" s="49"/>
      <c r="BH115" s="48"/>
      <c r="BI115" s="49"/>
      <c r="BJ115" s="48"/>
      <c r="BK115" s="49"/>
      <c r="BL115" s="48"/>
    </row>
    <row r="116" spans="1:64" ht="15">
      <c r="A116" s="65" t="s">
        <v>295</v>
      </c>
      <c r="B116" s="65" t="s">
        <v>369</v>
      </c>
      <c r="C116" s="66" t="s">
        <v>3250</v>
      </c>
      <c r="D116" s="67">
        <v>3</v>
      </c>
      <c r="E116" s="66" t="s">
        <v>132</v>
      </c>
      <c r="F116" s="69">
        <v>32</v>
      </c>
      <c r="G116" s="66"/>
      <c r="H116" s="70"/>
      <c r="I116" s="71"/>
      <c r="J116" s="71"/>
      <c r="K116" s="34" t="s">
        <v>65</v>
      </c>
      <c r="L116" s="72">
        <v>116</v>
      </c>
      <c r="M116" s="72"/>
      <c r="N116" s="73"/>
      <c r="O116" s="87" t="s">
        <v>396</v>
      </c>
      <c r="P116" s="90">
        <v>43569.53491898148</v>
      </c>
      <c r="Q116" s="87" t="s">
        <v>447</v>
      </c>
      <c r="R116" s="87"/>
      <c r="S116" s="87"/>
      <c r="T116" s="87"/>
      <c r="U116" s="87"/>
      <c r="V116" s="92" t="s">
        <v>694</v>
      </c>
      <c r="W116" s="90">
        <v>43569.53491898148</v>
      </c>
      <c r="X116" s="92" t="s">
        <v>816</v>
      </c>
      <c r="Y116" s="87"/>
      <c r="Z116" s="87"/>
      <c r="AA116" s="96" t="s">
        <v>949</v>
      </c>
      <c r="AB116" s="87"/>
      <c r="AC116" s="87" t="b">
        <v>0</v>
      </c>
      <c r="AD116" s="87">
        <v>0</v>
      </c>
      <c r="AE116" s="96" t="s">
        <v>1012</v>
      </c>
      <c r="AF116" s="87" t="b">
        <v>0</v>
      </c>
      <c r="AG116" s="87" t="s">
        <v>1021</v>
      </c>
      <c r="AH116" s="87"/>
      <c r="AI116" s="96" t="s">
        <v>1012</v>
      </c>
      <c r="AJ116" s="87" t="b">
        <v>0</v>
      </c>
      <c r="AK116" s="87">
        <v>1</v>
      </c>
      <c r="AL116" s="96" t="s">
        <v>950</v>
      </c>
      <c r="AM116" s="87" t="s">
        <v>1027</v>
      </c>
      <c r="AN116" s="87" t="b">
        <v>0</v>
      </c>
      <c r="AO116" s="96" t="s">
        <v>950</v>
      </c>
      <c r="AP116" s="87" t="s">
        <v>196</v>
      </c>
      <c r="AQ116" s="87">
        <v>0</v>
      </c>
      <c r="AR116" s="87">
        <v>0</v>
      </c>
      <c r="AS116" s="87"/>
      <c r="AT116" s="87"/>
      <c r="AU116" s="87"/>
      <c r="AV116" s="87"/>
      <c r="AW116" s="87"/>
      <c r="AX116" s="87"/>
      <c r="AY116" s="87"/>
      <c r="AZ116" s="87"/>
      <c r="BA116">
        <v>1</v>
      </c>
      <c r="BB116" s="86" t="str">
        <f>REPLACE(INDEX(GroupVertices[Group],MATCH(Edges[[#This Row],[Vertex 1]],GroupVertices[Vertex],0)),1,1,"")</f>
        <v>2</v>
      </c>
      <c r="BC116" s="86" t="str">
        <f>REPLACE(INDEX(GroupVertices[Group],MATCH(Edges[[#This Row],[Vertex 2]],GroupVertices[Vertex],0)),1,1,"")</f>
        <v>2</v>
      </c>
      <c r="BD116" s="48"/>
      <c r="BE116" s="49"/>
      <c r="BF116" s="48"/>
      <c r="BG116" s="49"/>
      <c r="BH116" s="48"/>
      <c r="BI116" s="49"/>
      <c r="BJ116" s="48"/>
      <c r="BK116" s="49"/>
      <c r="BL116" s="48"/>
    </row>
    <row r="117" spans="1:64" ht="15">
      <c r="A117" s="65" t="s">
        <v>295</v>
      </c>
      <c r="B117" s="65" t="s">
        <v>370</v>
      </c>
      <c r="C117" s="66" t="s">
        <v>3250</v>
      </c>
      <c r="D117" s="67">
        <v>3</v>
      </c>
      <c r="E117" s="66" t="s">
        <v>132</v>
      </c>
      <c r="F117" s="69">
        <v>32</v>
      </c>
      <c r="G117" s="66"/>
      <c r="H117" s="70"/>
      <c r="I117" s="71"/>
      <c r="J117" s="71"/>
      <c r="K117" s="34" t="s">
        <v>65</v>
      </c>
      <c r="L117" s="72">
        <v>117</v>
      </c>
      <c r="M117" s="72"/>
      <c r="N117" s="73"/>
      <c r="O117" s="87" t="s">
        <v>396</v>
      </c>
      <c r="P117" s="90">
        <v>43569.53491898148</v>
      </c>
      <c r="Q117" s="87" t="s">
        <v>447</v>
      </c>
      <c r="R117" s="87"/>
      <c r="S117" s="87"/>
      <c r="T117" s="87"/>
      <c r="U117" s="87"/>
      <c r="V117" s="92" t="s">
        <v>694</v>
      </c>
      <c r="W117" s="90">
        <v>43569.53491898148</v>
      </c>
      <c r="X117" s="92" t="s">
        <v>816</v>
      </c>
      <c r="Y117" s="87"/>
      <c r="Z117" s="87"/>
      <c r="AA117" s="96" t="s">
        <v>949</v>
      </c>
      <c r="AB117" s="87"/>
      <c r="AC117" s="87" t="b">
        <v>0</v>
      </c>
      <c r="AD117" s="87">
        <v>0</v>
      </c>
      <c r="AE117" s="96" t="s">
        <v>1012</v>
      </c>
      <c r="AF117" s="87" t="b">
        <v>0</v>
      </c>
      <c r="AG117" s="87" t="s">
        <v>1021</v>
      </c>
      <c r="AH117" s="87"/>
      <c r="AI117" s="96" t="s">
        <v>1012</v>
      </c>
      <c r="AJ117" s="87" t="b">
        <v>0</v>
      </c>
      <c r="AK117" s="87">
        <v>1</v>
      </c>
      <c r="AL117" s="96" t="s">
        <v>950</v>
      </c>
      <c r="AM117" s="87" t="s">
        <v>1027</v>
      </c>
      <c r="AN117" s="87" t="b">
        <v>0</v>
      </c>
      <c r="AO117" s="96" t="s">
        <v>950</v>
      </c>
      <c r="AP117" s="87" t="s">
        <v>196</v>
      </c>
      <c r="AQ117" s="87">
        <v>0</v>
      </c>
      <c r="AR117" s="87">
        <v>0</v>
      </c>
      <c r="AS117" s="87"/>
      <c r="AT117" s="87"/>
      <c r="AU117" s="87"/>
      <c r="AV117" s="87"/>
      <c r="AW117" s="87"/>
      <c r="AX117" s="87"/>
      <c r="AY117" s="87"/>
      <c r="AZ117" s="87"/>
      <c r="BA117">
        <v>1</v>
      </c>
      <c r="BB117" s="86" t="str">
        <f>REPLACE(INDEX(GroupVertices[Group],MATCH(Edges[[#This Row],[Vertex 1]],GroupVertices[Vertex],0)),1,1,"")</f>
        <v>2</v>
      </c>
      <c r="BC117" s="86" t="str">
        <f>REPLACE(INDEX(GroupVertices[Group],MATCH(Edges[[#This Row],[Vertex 2]],GroupVertices[Vertex],0)),1,1,"")</f>
        <v>2</v>
      </c>
      <c r="BD117" s="48"/>
      <c r="BE117" s="49"/>
      <c r="BF117" s="48"/>
      <c r="BG117" s="49"/>
      <c r="BH117" s="48"/>
      <c r="BI117" s="49"/>
      <c r="BJ117" s="48"/>
      <c r="BK117" s="49"/>
      <c r="BL117" s="48"/>
    </row>
    <row r="118" spans="1:64" ht="15">
      <c r="A118" s="65" t="s">
        <v>295</v>
      </c>
      <c r="B118" s="65" t="s">
        <v>371</v>
      </c>
      <c r="C118" s="66" t="s">
        <v>3250</v>
      </c>
      <c r="D118" s="67">
        <v>3</v>
      </c>
      <c r="E118" s="66" t="s">
        <v>132</v>
      </c>
      <c r="F118" s="69">
        <v>32</v>
      </c>
      <c r="G118" s="66"/>
      <c r="H118" s="70"/>
      <c r="I118" s="71"/>
      <c r="J118" s="71"/>
      <c r="K118" s="34" t="s">
        <v>65</v>
      </c>
      <c r="L118" s="72">
        <v>118</v>
      </c>
      <c r="M118" s="72"/>
      <c r="N118" s="73"/>
      <c r="O118" s="87" t="s">
        <v>396</v>
      </c>
      <c r="P118" s="90">
        <v>43569.53491898148</v>
      </c>
      <c r="Q118" s="87" t="s">
        <v>447</v>
      </c>
      <c r="R118" s="87"/>
      <c r="S118" s="87"/>
      <c r="T118" s="87"/>
      <c r="U118" s="87"/>
      <c r="V118" s="92" t="s">
        <v>694</v>
      </c>
      <c r="W118" s="90">
        <v>43569.53491898148</v>
      </c>
      <c r="X118" s="92" t="s">
        <v>816</v>
      </c>
      <c r="Y118" s="87"/>
      <c r="Z118" s="87"/>
      <c r="AA118" s="96" t="s">
        <v>949</v>
      </c>
      <c r="AB118" s="87"/>
      <c r="AC118" s="87" t="b">
        <v>0</v>
      </c>
      <c r="AD118" s="87">
        <v>0</v>
      </c>
      <c r="AE118" s="96" t="s">
        <v>1012</v>
      </c>
      <c r="AF118" s="87" t="b">
        <v>0</v>
      </c>
      <c r="AG118" s="87" t="s">
        <v>1021</v>
      </c>
      <c r="AH118" s="87"/>
      <c r="AI118" s="96" t="s">
        <v>1012</v>
      </c>
      <c r="AJ118" s="87" t="b">
        <v>0</v>
      </c>
      <c r="AK118" s="87">
        <v>1</v>
      </c>
      <c r="AL118" s="96" t="s">
        <v>950</v>
      </c>
      <c r="AM118" s="87" t="s">
        <v>1027</v>
      </c>
      <c r="AN118" s="87" t="b">
        <v>0</v>
      </c>
      <c r="AO118" s="96" t="s">
        <v>950</v>
      </c>
      <c r="AP118" s="87" t="s">
        <v>196</v>
      </c>
      <c r="AQ118" s="87">
        <v>0</v>
      </c>
      <c r="AR118" s="87">
        <v>0</v>
      </c>
      <c r="AS118" s="87"/>
      <c r="AT118" s="87"/>
      <c r="AU118" s="87"/>
      <c r="AV118" s="87"/>
      <c r="AW118" s="87"/>
      <c r="AX118" s="87"/>
      <c r="AY118" s="87"/>
      <c r="AZ118" s="87"/>
      <c r="BA118">
        <v>1</v>
      </c>
      <c r="BB118" s="86" t="str">
        <f>REPLACE(INDEX(GroupVertices[Group],MATCH(Edges[[#This Row],[Vertex 1]],GroupVertices[Vertex],0)),1,1,"")</f>
        <v>2</v>
      </c>
      <c r="BC118" s="86" t="str">
        <f>REPLACE(INDEX(GroupVertices[Group],MATCH(Edges[[#This Row],[Vertex 2]],GroupVertices[Vertex],0)),1,1,"")</f>
        <v>2</v>
      </c>
      <c r="BD118" s="48"/>
      <c r="BE118" s="49"/>
      <c r="BF118" s="48"/>
      <c r="BG118" s="49"/>
      <c r="BH118" s="48"/>
      <c r="BI118" s="49"/>
      <c r="BJ118" s="48"/>
      <c r="BK118" s="49"/>
      <c r="BL118" s="48"/>
    </row>
    <row r="119" spans="1:64" ht="15">
      <c r="A119" s="65" t="s">
        <v>295</v>
      </c>
      <c r="B119" s="65" t="s">
        <v>372</v>
      </c>
      <c r="C119" s="66" t="s">
        <v>3250</v>
      </c>
      <c r="D119" s="67">
        <v>3</v>
      </c>
      <c r="E119" s="66" t="s">
        <v>132</v>
      </c>
      <c r="F119" s="69">
        <v>32</v>
      </c>
      <c r="G119" s="66"/>
      <c r="H119" s="70"/>
      <c r="I119" s="71"/>
      <c r="J119" s="71"/>
      <c r="K119" s="34" t="s">
        <v>65</v>
      </c>
      <c r="L119" s="72">
        <v>119</v>
      </c>
      <c r="M119" s="72"/>
      <c r="N119" s="73"/>
      <c r="O119" s="87" t="s">
        <v>396</v>
      </c>
      <c r="P119" s="90">
        <v>43569.53491898148</v>
      </c>
      <c r="Q119" s="87" t="s">
        <v>447</v>
      </c>
      <c r="R119" s="87"/>
      <c r="S119" s="87"/>
      <c r="T119" s="87"/>
      <c r="U119" s="87"/>
      <c r="V119" s="92" t="s">
        <v>694</v>
      </c>
      <c r="W119" s="90">
        <v>43569.53491898148</v>
      </c>
      <c r="X119" s="92" t="s">
        <v>816</v>
      </c>
      <c r="Y119" s="87"/>
      <c r="Z119" s="87"/>
      <c r="AA119" s="96" t="s">
        <v>949</v>
      </c>
      <c r="AB119" s="87"/>
      <c r="AC119" s="87" t="b">
        <v>0</v>
      </c>
      <c r="AD119" s="87">
        <v>0</v>
      </c>
      <c r="AE119" s="96" t="s">
        <v>1012</v>
      </c>
      <c r="AF119" s="87" t="b">
        <v>0</v>
      </c>
      <c r="AG119" s="87" t="s">
        <v>1021</v>
      </c>
      <c r="AH119" s="87"/>
      <c r="AI119" s="96" t="s">
        <v>1012</v>
      </c>
      <c r="AJ119" s="87" t="b">
        <v>0</v>
      </c>
      <c r="AK119" s="87">
        <v>1</v>
      </c>
      <c r="AL119" s="96" t="s">
        <v>950</v>
      </c>
      <c r="AM119" s="87" t="s">
        <v>1027</v>
      </c>
      <c r="AN119" s="87" t="b">
        <v>0</v>
      </c>
      <c r="AO119" s="96" t="s">
        <v>950</v>
      </c>
      <c r="AP119" s="87" t="s">
        <v>196</v>
      </c>
      <c r="AQ119" s="87">
        <v>0</v>
      </c>
      <c r="AR119" s="87">
        <v>0</v>
      </c>
      <c r="AS119" s="87"/>
      <c r="AT119" s="87"/>
      <c r="AU119" s="87"/>
      <c r="AV119" s="87"/>
      <c r="AW119" s="87"/>
      <c r="AX119" s="87"/>
      <c r="AY119" s="87"/>
      <c r="AZ119" s="87"/>
      <c r="BA119">
        <v>1</v>
      </c>
      <c r="BB119" s="86" t="str">
        <f>REPLACE(INDEX(GroupVertices[Group],MATCH(Edges[[#This Row],[Vertex 1]],GroupVertices[Vertex],0)),1,1,"")</f>
        <v>2</v>
      </c>
      <c r="BC119" s="86" t="str">
        <f>REPLACE(INDEX(GroupVertices[Group],MATCH(Edges[[#This Row],[Vertex 2]],GroupVertices[Vertex],0)),1,1,"")</f>
        <v>2</v>
      </c>
      <c r="BD119" s="48"/>
      <c r="BE119" s="49"/>
      <c r="BF119" s="48"/>
      <c r="BG119" s="49"/>
      <c r="BH119" s="48"/>
      <c r="BI119" s="49"/>
      <c r="BJ119" s="48"/>
      <c r="BK119" s="49"/>
      <c r="BL119" s="48"/>
    </row>
    <row r="120" spans="1:64" ht="15">
      <c r="A120" s="65" t="s">
        <v>295</v>
      </c>
      <c r="B120" s="65" t="s">
        <v>373</v>
      </c>
      <c r="C120" s="66" t="s">
        <v>3250</v>
      </c>
      <c r="D120" s="67">
        <v>3</v>
      </c>
      <c r="E120" s="66" t="s">
        <v>132</v>
      </c>
      <c r="F120" s="69">
        <v>32</v>
      </c>
      <c r="G120" s="66"/>
      <c r="H120" s="70"/>
      <c r="I120" s="71"/>
      <c r="J120" s="71"/>
      <c r="K120" s="34" t="s">
        <v>65</v>
      </c>
      <c r="L120" s="72">
        <v>120</v>
      </c>
      <c r="M120" s="72"/>
      <c r="N120" s="73"/>
      <c r="O120" s="87" t="s">
        <v>396</v>
      </c>
      <c r="P120" s="90">
        <v>43569.53491898148</v>
      </c>
      <c r="Q120" s="87" t="s">
        <v>447</v>
      </c>
      <c r="R120" s="87"/>
      <c r="S120" s="87"/>
      <c r="T120" s="87"/>
      <c r="U120" s="87"/>
      <c r="V120" s="92" t="s">
        <v>694</v>
      </c>
      <c r="W120" s="90">
        <v>43569.53491898148</v>
      </c>
      <c r="X120" s="92" t="s">
        <v>816</v>
      </c>
      <c r="Y120" s="87"/>
      <c r="Z120" s="87"/>
      <c r="AA120" s="96" t="s">
        <v>949</v>
      </c>
      <c r="AB120" s="87"/>
      <c r="AC120" s="87" t="b">
        <v>0</v>
      </c>
      <c r="AD120" s="87">
        <v>0</v>
      </c>
      <c r="AE120" s="96" t="s">
        <v>1012</v>
      </c>
      <c r="AF120" s="87" t="b">
        <v>0</v>
      </c>
      <c r="AG120" s="87" t="s">
        <v>1021</v>
      </c>
      <c r="AH120" s="87"/>
      <c r="AI120" s="96" t="s">
        <v>1012</v>
      </c>
      <c r="AJ120" s="87" t="b">
        <v>0</v>
      </c>
      <c r="AK120" s="87">
        <v>1</v>
      </c>
      <c r="AL120" s="96" t="s">
        <v>950</v>
      </c>
      <c r="AM120" s="87" t="s">
        <v>1027</v>
      </c>
      <c r="AN120" s="87" t="b">
        <v>0</v>
      </c>
      <c r="AO120" s="96" t="s">
        <v>950</v>
      </c>
      <c r="AP120" s="87" t="s">
        <v>196</v>
      </c>
      <c r="AQ120" s="87">
        <v>0</v>
      </c>
      <c r="AR120" s="87">
        <v>0</v>
      </c>
      <c r="AS120" s="87"/>
      <c r="AT120" s="87"/>
      <c r="AU120" s="87"/>
      <c r="AV120" s="87"/>
      <c r="AW120" s="87"/>
      <c r="AX120" s="87"/>
      <c r="AY120" s="87"/>
      <c r="AZ120" s="87"/>
      <c r="BA120">
        <v>1</v>
      </c>
      <c r="BB120" s="86" t="str">
        <f>REPLACE(INDEX(GroupVertices[Group],MATCH(Edges[[#This Row],[Vertex 1]],GroupVertices[Vertex],0)),1,1,"")</f>
        <v>2</v>
      </c>
      <c r="BC120" s="86" t="str">
        <f>REPLACE(INDEX(GroupVertices[Group],MATCH(Edges[[#This Row],[Vertex 2]],GroupVertices[Vertex],0)),1,1,"")</f>
        <v>2</v>
      </c>
      <c r="BD120" s="48"/>
      <c r="BE120" s="49"/>
      <c r="BF120" s="48"/>
      <c r="BG120" s="49"/>
      <c r="BH120" s="48"/>
      <c r="BI120" s="49"/>
      <c r="BJ120" s="48"/>
      <c r="BK120" s="49"/>
      <c r="BL120" s="48"/>
    </row>
    <row r="121" spans="1:64" ht="15">
      <c r="A121" s="65" t="s">
        <v>295</v>
      </c>
      <c r="B121" s="65" t="s">
        <v>374</v>
      </c>
      <c r="C121" s="66" t="s">
        <v>3250</v>
      </c>
      <c r="D121" s="67">
        <v>3</v>
      </c>
      <c r="E121" s="66" t="s">
        <v>132</v>
      </c>
      <c r="F121" s="69">
        <v>32</v>
      </c>
      <c r="G121" s="66"/>
      <c r="H121" s="70"/>
      <c r="I121" s="71"/>
      <c r="J121" s="71"/>
      <c r="K121" s="34" t="s">
        <v>65</v>
      </c>
      <c r="L121" s="72">
        <v>121</v>
      </c>
      <c r="M121" s="72"/>
      <c r="N121" s="73"/>
      <c r="O121" s="87" t="s">
        <v>396</v>
      </c>
      <c r="P121" s="90">
        <v>43569.53491898148</v>
      </c>
      <c r="Q121" s="87" t="s">
        <v>447</v>
      </c>
      <c r="R121" s="87"/>
      <c r="S121" s="87"/>
      <c r="T121" s="87"/>
      <c r="U121" s="87"/>
      <c r="V121" s="92" t="s">
        <v>694</v>
      </c>
      <c r="W121" s="90">
        <v>43569.53491898148</v>
      </c>
      <c r="X121" s="92" t="s">
        <v>816</v>
      </c>
      <c r="Y121" s="87"/>
      <c r="Z121" s="87"/>
      <c r="AA121" s="96" t="s">
        <v>949</v>
      </c>
      <c r="AB121" s="87"/>
      <c r="AC121" s="87" t="b">
        <v>0</v>
      </c>
      <c r="AD121" s="87">
        <v>0</v>
      </c>
      <c r="AE121" s="96" t="s">
        <v>1012</v>
      </c>
      <c r="AF121" s="87" t="b">
        <v>0</v>
      </c>
      <c r="AG121" s="87" t="s">
        <v>1021</v>
      </c>
      <c r="AH121" s="87"/>
      <c r="AI121" s="96" t="s">
        <v>1012</v>
      </c>
      <c r="AJ121" s="87" t="b">
        <v>0</v>
      </c>
      <c r="AK121" s="87">
        <v>1</v>
      </c>
      <c r="AL121" s="96" t="s">
        <v>950</v>
      </c>
      <c r="AM121" s="87" t="s">
        <v>1027</v>
      </c>
      <c r="AN121" s="87" t="b">
        <v>0</v>
      </c>
      <c r="AO121" s="96" t="s">
        <v>950</v>
      </c>
      <c r="AP121" s="87" t="s">
        <v>196</v>
      </c>
      <c r="AQ121" s="87">
        <v>0</v>
      </c>
      <c r="AR121" s="87">
        <v>0</v>
      </c>
      <c r="AS121" s="87"/>
      <c r="AT121" s="87"/>
      <c r="AU121" s="87"/>
      <c r="AV121" s="87"/>
      <c r="AW121" s="87"/>
      <c r="AX121" s="87"/>
      <c r="AY121" s="87"/>
      <c r="AZ121" s="87"/>
      <c r="BA121">
        <v>1</v>
      </c>
      <c r="BB121" s="86" t="str">
        <f>REPLACE(INDEX(GroupVertices[Group],MATCH(Edges[[#This Row],[Vertex 1]],GroupVertices[Vertex],0)),1,1,"")</f>
        <v>2</v>
      </c>
      <c r="BC121" s="86" t="str">
        <f>REPLACE(INDEX(GroupVertices[Group],MATCH(Edges[[#This Row],[Vertex 2]],GroupVertices[Vertex],0)),1,1,"")</f>
        <v>2</v>
      </c>
      <c r="BD121" s="48"/>
      <c r="BE121" s="49"/>
      <c r="BF121" s="48"/>
      <c r="BG121" s="49"/>
      <c r="BH121" s="48"/>
      <c r="BI121" s="49"/>
      <c r="BJ121" s="48"/>
      <c r="BK121" s="49"/>
      <c r="BL121" s="48"/>
    </row>
    <row r="122" spans="1:64" ht="15">
      <c r="A122" s="65" t="s">
        <v>295</v>
      </c>
      <c r="B122" s="65" t="s">
        <v>375</v>
      </c>
      <c r="C122" s="66" t="s">
        <v>3250</v>
      </c>
      <c r="D122" s="67">
        <v>3</v>
      </c>
      <c r="E122" s="66" t="s">
        <v>132</v>
      </c>
      <c r="F122" s="69">
        <v>32</v>
      </c>
      <c r="G122" s="66"/>
      <c r="H122" s="70"/>
      <c r="I122" s="71"/>
      <c r="J122" s="71"/>
      <c r="K122" s="34" t="s">
        <v>65</v>
      </c>
      <c r="L122" s="72">
        <v>122</v>
      </c>
      <c r="M122" s="72"/>
      <c r="N122" s="73"/>
      <c r="O122" s="87" t="s">
        <v>396</v>
      </c>
      <c r="P122" s="90">
        <v>43569.53491898148</v>
      </c>
      <c r="Q122" s="87" t="s">
        <v>447</v>
      </c>
      <c r="R122" s="87"/>
      <c r="S122" s="87"/>
      <c r="T122" s="87"/>
      <c r="U122" s="87"/>
      <c r="V122" s="92" t="s">
        <v>694</v>
      </c>
      <c r="W122" s="90">
        <v>43569.53491898148</v>
      </c>
      <c r="X122" s="92" t="s">
        <v>816</v>
      </c>
      <c r="Y122" s="87"/>
      <c r="Z122" s="87"/>
      <c r="AA122" s="96" t="s">
        <v>949</v>
      </c>
      <c r="AB122" s="87"/>
      <c r="AC122" s="87" t="b">
        <v>0</v>
      </c>
      <c r="AD122" s="87">
        <v>0</v>
      </c>
      <c r="AE122" s="96" t="s">
        <v>1012</v>
      </c>
      <c r="AF122" s="87" t="b">
        <v>0</v>
      </c>
      <c r="AG122" s="87" t="s">
        <v>1021</v>
      </c>
      <c r="AH122" s="87"/>
      <c r="AI122" s="96" t="s">
        <v>1012</v>
      </c>
      <c r="AJ122" s="87" t="b">
        <v>0</v>
      </c>
      <c r="AK122" s="87">
        <v>1</v>
      </c>
      <c r="AL122" s="96" t="s">
        <v>950</v>
      </c>
      <c r="AM122" s="87" t="s">
        <v>1027</v>
      </c>
      <c r="AN122" s="87" t="b">
        <v>0</v>
      </c>
      <c r="AO122" s="96" t="s">
        <v>950</v>
      </c>
      <c r="AP122" s="87" t="s">
        <v>196</v>
      </c>
      <c r="AQ122" s="87">
        <v>0</v>
      </c>
      <c r="AR122" s="87">
        <v>0</v>
      </c>
      <c r="AS122" s="87"/>
      <c r="AT122" s="87"/>
      <c r="AU122" s="87"/>
      <c r="AV122" s="87"/>
      <c r="AW122" s="87"/>
      <c r="AX122" s="87"/>
      <c r="AY122" s="87"/>
      <c r="AZ122" s="87"/>
      <c r="BA122">
        <v>1</v>
      </c>
      <c r="BB122" s="86" t="str">
        <f>REPLACE(INDEX(GroupVertices[Group],MATCH(Edges[[#This Row],[Vertex 1]],GroupVertices[Vertex],0)),1,1,"")</f>
        <v>2</v>
      </c>
      <c r="BC122" s="86" t="str">
        <f>REPLACE(INDEX(GroupVertices[Group],MATCH(Edges[[#This Row],[Vertex 2]],GroupVertices[Vertex],0)),1,1,"")</f>
        <v>2</v>
      </c>
      <c r="BD122" s="48"/>
      <c r="BE122" s="49"/>
      <c r="BF122" s="48"/>
      <c r="BG122" s="49"/>
      <c r="BH122" s="48"/>
      <c r="BI122" s="49"/>
      <c r="BJ122" s="48"/>
      <c r="BK122" s="49"/>
      <c r="BL122" s="48"/>
    </row>
    <row r="123" spans="1:64" ht="15">
      <c r="A123" s="65" t="s">
        <v>295</v>
      </c>
      <c r="B123" s="65" t="s">
        <v>376</v>
      </c>
      <c r="C123" s="66" t="s">
        <v>3250</v>
      </c>
      <c r="D123" s="67">
        <v>3</v>
      </c>
      <c r="E123" s="66" t="s">
        <v>132</v>
      </c>
      <c r="F123" s="69">
        <v>32</v>
      </c>
      <c r="G123" s="66"/>
      <c r="H123" s="70"/>
      <c r="I123" s="71"/>
      <c r="J123" s="71"/>
      <c r="K123" s="34" t="s">
        <v>65</v>
      </c>
      <c r="L123" s="72">
        <v>123</v>
      </c>
      <c r="M123" s="72"/>
      <c r="N123" s="73"/>
      <c r="O123" s="87" t="s">
        <v>396</v>
      </c>
      <c r="P123" s="90">
        <v>43569.53491898148</v>
      </c>
      <c r="Q123" s="87" t="s">
        <v>447</v>
      </c>
      <c r="R123" s="87"/>
      <c r="S123" s="87"/>
      <c r="T123" s="87"/>
      <c r="U123" s="87"/>
      <c r="V123" s="92" t="s">
        <v>694</v>
      </c>
      <c r="W123" s="90">
        <v>43569.53491898148</v>
      </c>
      <c r="X123" s="92" t="s">
        <v>816</v>
      </c>
      <c r="Y123" s="87"/>
      <c r="Z123" s="87"/>
      <c r="AA123" s="96" t="s">
        <v>949</v>
      </c>
      <c r="AB123" s="87"/>
      <c r="AC123" s="87" t="b">
        <v>0</v>
      </c>
      <c r="AD123" s="87">
        <v>0</v>
      </c>
      <c r="AE123" s="96" t="s">
        <v>1012</v>
      </c>
      <c r="AF123" s="87" t="b">
        <v>0</v>
      </c>
      <c r="AG123" s="87" t="s">
        <v>1021</v>
      </c>
      <c r="AH123" s="87"/>
      <c r="AI123" s="96" t="s">
        <v>1012</v>
      </c>
      <c r="AJ123" s="87" t="b">
        <v>0</v>
      </c>
      <c r="AK123" s="87">
        <v>1</v>
      </c>
      <c r="AL123" s="96" t="s">
        <v>950</v>
      </c>
      <c r="AM123" s="87" t="s">
        <v>1027</v>
      </c>
      <c r="AN123" s="87" t="b">
        <v>0</v>
      </c>
      <c r="AO123" s="96" t="s">
        <v>950</v>
      </c>
      <c r="AP123" s="87" t="s">
        <v>196</v>
      </c>
      <c r="AQ123" s="87">
        <v>0</v>
      </c>
      <c r="AR123" s="87">
        <v>0</v>
      </c>
      <c r="AS123" s="87"/>
      <c r="AT123" s="87"/>
      <c r="AU123" s="87"/>
      <c r="AV123" s="87"/>
      <c r="AW123" s="87"/>
      <c r="AX123" s="87"/>
      <c r="AY123" s="87"/>
      <c r="AZ123" s="87"/>
      <c r="BA123">
        <v>1</v>
      </c>
      <c r="BB123" s="86" t="str">
        <f>REPLACE(INDEX(GroupVertices[Group],MATCH(Edges[[#This Row],[Vertex 1]],GroupVertices[Vertex],0)),1,1,"")</f>
        <v>2</v>
      </c>
      <c r="BC123" s="86" t="str">
        <f>REPLACE(INDEX(GroupVertices[Group],MATCH(Edges[[#This Row],[Vertex 2]],GroupVertices[Vertex],0)),1,1,"")</f>
        <v>2</v>
      </c>
      <c r="BD123" s="48"/>
      <c r="BE123" s="49"/>
      <c r="BF123" s="48"/>
      <c r="BG123" s="49"/>
      <c r="BH123" s="48"/>
      <c r="BI123" s="49"/>
      <c r="BJ123" s="48"/>
      <c r="BK123" s="49"/>
      <c r="BL123" s="48"/>
    </row>
    <row r="124" spans="1:64" ht="15">
      <c r="A124" s="65" t="s">
        <v>295</v>
      </c>
      <c r="B124" s="65" t="s">
        <v>377</v>
      </c>
      <c r="C124" s="66" t="s">
        <v>3250</v>
      </c>
      <c r="D124" s="67">
        <v>3</v>
      </c>
      <c r="E124" s="66" t="s">
        <v>132</v>
      </c>
      <c r="F124" s="69">
        <v>32</v>
      </c>
      <c r="G124" s="66"/>
      <c r="H124" s="70"/>
      <c r="I124" s="71"/>
      <c r="J124" s="71"/>
      <c r="K124" s="34" t="s">
        <v>65</v>
      </c>
      <c r="L124" s="72">
        <v>124</v>
      </c>
      <c r="M124" s="72"/>
      <c r="N124" s="73"/>
      <c r="O124" s="87" t="s">
        <v>396</v>
      </c>
      <c r="P124" s="90">
        <v>43569.53491898148</v>
      </c>
      <c r="Q124" s="87" t="s">
        <v>447</v>
      </c>
      <c r="R124" s="87"/>
      <c r="S124" s="87"/>
      <c r="T124" s="87"/>
      <c r="U124" s="87"/>
      <c r="V124" s="92" t="s">
        <v>694</v>
      </c>
      <c r="W124" s="90">
        <v>43569.53491898148</v>
      </c>
      <c r="X124" s="92" t="s">
        <v>816</v>
      </c>
      <c r="Y124" s="87"/>
      <c r="Z124" s="87"/>
      <c r="AA124" s="96" t="s">
        <v>949</v>
      </c>
      <c r="AB124" s="87"/>
      <c r="AC124" s="87" t="b">
        <v>0</v>
      </c>
      <c r="AD124" s="87">
        <v>0</v>
      </c>
      <c r="AE124" s="96" t="s">
        <v>1012</v>
      </c>
      <c r="AF124" s="87" t="b">
        <v>0</v>
      </c>
      <c r="AG124" s="87" t="s">
        <v>1021</v>
      </c>
      <c r="AH124" s="87"/>
      <c r="AI124" s="96" t="s">
        <v>1012</v>
      </c>
      <c r="AJ124" s="87" t="b">
        <v>0</v>
      </c>
      <c r="AK124" s="87">
        <v>1</v>
      </c>
      <c r="AL124" s="96" t="s">
        <v>950</v>
      </c>
      <c r="AM124" s="87" t="s">
        <v>1027</v>
      </c>
      <c r="AN124" s="87" t="b">
        <v>0</v>
      </c>
      <c r="AO124" s="96" t="s">
        <v>950</v>
      </c>
      <c r="AP124" s="87" t="s">
        <v>196</v>
      </c>
      <c r="AQ124" s="87">
        <v>0</v>
      </c>
      <c r="AR124" s="87">
        <v>0</v>
      </c>
      <c r="AS124" s="87"/>
      <c r="AT124" s="87"/>
      <c r="AU124" s="87"/>
      <c r="AV124" s="87"/>
      <c r="AW124" s="87"/>
      <c r="AX124" s="87"/>
      <c r="AY124" s="87"/>
      <c r="AZ124" s="87"/>
      <c r="BA124">
        <v>1</v>
      </c>
      <c r="BB124" s="86" t="str">
        <f>REPLACE(INDEX(GroupVertices[Group],MATCH(Edges[[#This Row],[Vertex 1]],GroupVertices[Vertex],0)),1,1,"")</f>
        <v>2</v>
      </c>
      <c r="BC124" s="86" t="str">
        <f>REPLACE(INDEX(GroupVertices[Group],MATCH(Edges[[#This Row],[Vertex 2]],GroupVertices[Vertex],0)),1,1,"")</f>
        <v>2</v>
      </c>
      <c r="BD124" s="48"/>
      <c r="BE124" s="49"/>
      <c r="BF124" s="48"/>
      <c r="BG124" s="49"/>
      <c r="BH124" s="48"/>
      <c r="BI124" s="49"/>
      <c r="BJ124" s="48"/>
      <c r="BK124" s="49"/>
      <c r="BL124" s="48"/>
    </row>
    <row r="125" spans="1:64" ht="15">
      <c r="A125" s="65" t="s">
        <v>295</v>
      </c>
      <c r="B125" s="65" t="s">
        <v>378</v>
      </c>
      <c r="C125" s="66" t="s">
        <v>3250</v>
      </c>
      <c r="D125" s="67">
        <v>3</v>
      </c>
      <c r="E125" s="66" t="s">
        <v>132</v>
      </c>
      <c r="F125" s="69">
        <v>32</v>
      </c>
      <c r="G125" s="66"/>
      <c r="H125" s="70"/>
      <c r="I125" s="71"/>
      <c r="J125" s="71"/>
      <c r="K125" s="34" t="s">
        <v>65</v>
      </c>
      <c r="L125" s="72">
        <v>125</v>
      </c>
      <c r="M125" s="72"/>
      <c r="N125" s="73"/>
      <c r="O125" s="87" t="s">
        <v>396</v>
      </c>
      <c r="P125" s="90">
        <v>43569.53491898148</v>
      </c>
      <c r="Q125" s="87" t="s">
        <v>447</v>
      </c>
      <c r="R125" s="87"/>
      <c r="S125" s="87"/>
      <c r="T125" s="87"/>
      <c r="U125" s="87"/>
      <c r="V125" s="92" t="s">
        <v>694</v>
      </c>
      <c r="W125" s="90">
        <v>43569.53491898148</v>
      </c>
      <c r="X125" s="92" t="s">
        <v>816</v>
      </c>
      <c r="Y125" s="87"/>
      <c r="Z125" s="87"/>
      <c r="AA125" s="96" t="s">
        <v>949</v>
      </c>
      <c r="AB125" s="87"/>
      <c r="AC125" s="87" t="b">
        <v>0</v>
      </c>
      <c r="AD125" s="87">
        <v>0</v>
      </c>
      <c r="AE125" s="96" t="s">
        <v>1012</v>
      </c>
      <c r="AF125" s="87" t="b">
        <v>0</v>
      </c>
      <c r="AG125" s="87" t="s">
        <v>1021</v>
      </c>
      <c r="AH125" s="87"/>
      <c r="AI125" s="96" t="s">
        <v>1012</v>
      </c>
      <c r="AJ125" s="87" t="b">
        <v>0</v>
      </c>
      <c r="AK125" s="87">
        <v>1</v>
      </c>
      <c r="AL125" s="96" t="s">
        <v>950</v>
      </c>
      <c r="AM125" s="87" t="s">
        <v>1027</v>
      </c>
      <c r="AN125" s="87" t="b">
        <v>0</v>
      </c>
      <c r="AO125" s="96" t="s">
        <v>950</v>
      </c>
      <c r="AP125" s="87" t="s">
        <v>196</v>
      </c>
      <c r="AQ125" s="87">
        <v>0</v>
      </c>
      <c r="AR125" s="87">
        <v>0</v>
      </c>
      <c r="AS125" s="87"/>
      <c r="AT125" s="87"/>
      <c r="AU125" s="87"/>
      <c r="AV125" s="87"/>
      <c r="AW125" s="87"/>
      <c r="AX125" s="87"/>
      <c r="AY125" s="87"/>
      <c r="AZ125" s="87"/>
      <c r="BA125">
        <v>1</v>
      </c>
      <c r="BB125" s="86" t="str">
        <f>REPLACE(INDEX(GroupVertices[Group],MATCH(Edges[[#This Row],[Vertex 1]],GroupVertices[Vertex],0)),1,1,"")</f>
        <v>2</v>
      </c>
      <c r="BC125" s="86" t="str">
        <f>REPLACE(INDEX(GroupVertices[Group],MATCH(Edges[[#This Row],[Vertex 2]],GroupVertices[Vertex],0)),1,1,"")</f>
        <v>2</v>
      </c>
      <c r="BD125" s="48"/>
      <c r="BE125" s="49"/>
      <c r="BF125" s="48"/>
      <c r="BG125" s="49"/>
      <c r="BH125" s="48"/>
      <c r="BI125" s="49"/>
      <c r="BJ125" s="48"/>
      <c r="BK125" s="49"/>
      <c r="BL125" s="48"/>
    </row>
    <row r="126" spans="1:64" ht="15">
      <c r="A126" s="65" t="s">
        <v>295</v>
      </c>
      <c r="B126" s="65" t="s">
        <v>379</v>
      </c>
      <c r="C126" s="66" t="s">
        <v>3250</v>
      </c>
      <c r="D126" s="67">
        <v>3</v>
      </c>
      <c r="E126" s="66" t="s">
        <v>132</v>
      </c>
      <c r="F126" s="69">
        <v>32</v>
      </c>
      <c r="G126" s="66"/>
      <c r="H126" s="70"/>
      <c r="I126" s="71"/>
      <c r="J126" s="71"/>
      <c r="K126" s="34" t="s">
        <v>65</v>
      </c>
      <c r="L126" s="72">
        <v>126</v>
      </c>
      <c r="M126" s="72"/>
      <c r="N126" s="73"/>
      <c r="O126" s="87" t="s">
        <v>398</v>
      </c>
      <c r="P126" s="90">
        <v>43569.53491898148</v>
      </c>
      <c r="Q126" s="87" t="s">
        <v>447</v>
      </c>
      <c r="R126" s="87"/>
      <c r="S126" s="87"/>
      <c r="T126" s="87"/>
      <c r="U126" s="87"/>
      <c r="V126" s="92" t="s">
        <v>694</v>
      </c>
      <c r="W126" s="90">
        <v>43569.53491898148</v>
      </c>
      <c r="X126" s="92" t="s">
        <v>816</v>
      </c>
      <c r="Y126" s="87"/>
      <c r="Z126" s="87"/>
      <c r="AA126" s="96" t="s">
        <v>949</v>
      </c>
      <c r="AB126" s="87"/>
      <c r="AC126" s="87" t="b">
        <v>0</v>
      </c>
      <c r="AD126" s="87">
        <v>0</v>
      </c>
      <c r="AE126" s="96" t="s">
        <v>1012</v>
      </c>
      <c r="AF126" s="87" t="b">
        <v>0</v>
      </c>
      <c r="AG126" s="87" t="s">
        <v>1021</v>
      </c>
      <c r="AH126" s="87"/>
      <c r="AI126" s="96" t="s">
        <v>1012</v>
      </c>
      <c r="AJ126" s="87" t="b">
        <v>0</v>
      </c>
      <c r="AK126" s="87">
        <v>1</v>
      </c>
      <c r="AL126" s="96" t="s">
        <v>950</v>
      </c>
      <c r="AM126" s="87" t="s">
        <v>1027</v>
      </c>
      <c r="AN126" s="87" t="b">
        <v>0</v>
      </c>
      <c r="AO126" s="96" t="s">
        <v>950</v>
      </c>
      <c r="AP126" s="87" t="s">
        <v>196</v>
      </c>
      <c r="AQ126" s="87">
        <v>0</v>
      </c>
      <c r="AR126" s="87">
        <v>0</v>
      </c>
      <c r="AS126" s="87"/>
      <c r="AT126" s="87"/>
      <c r="AU126" s="87"/>
      <c r="AV126" s="87"/>
      <c r="AW126" s="87"/>
      <c r="AX126" s="87"/>
      <c r="AY126" s="87"/>
      <c r="AZ126" s="87"/>
      <c r="BA126">
        <v>1</v>
      </c>
      <c r="BB126" s="86" t="str">
        <f>REPLACE(INDEX(GroupVertices[Group],MATCH(Edges[[#This Row],[Vertex 1]],GroupVertices[Vertex],0)),1,1,"")</f>
        <v>2</v>
      </c>
      <c r="BC126" s="86" t="str">
        <f>REPLACE(INDEX(GroupVertices[Group],MATCH(Edges[[#This Row],[Vertex 2]],GroupVertices[Vertex],0)),1,1,"")</f>
        <v>2</v>
      </c>
      <c r="BD126" s="48">
        <v>2</v>
      </c>
      <c r="BE126" s="49">
        <v>4.651162790697675</v>
      </c>
      <c r="BF126" s="48">
        <v>0</v>
      </c>
      <c r="BG126" s="49">
        <v>0</v>
      </c>
      <c r="BH126" s="48">
        <v>0</v>
      </c>
      <c r="BI126" s="49">
        <v>0</v>
      </c>
      <c r="BJ126" s="48">
        <v>41</v>
      </c>
      <c r="BK126" s="49">
        <v>95.34883720930233</v>
      </c>
      <c r="BL126" s="48">
        <v>43</v>
      </c>
    </row>
    <row r="127" spans="1:64" ht="15">
      <c r="A127" s="65" t="s">
        <v>296</v>
      </c>
      <c r="B127" s="65" t="s">
        <v>295</v>
      </c>
      <c r="C127" s="66" t="s">
        <v>3250</v>
      </c>
      <c r="D127" s="67">
        <v>3</v>
      </c>
      <c r="E127" s="66" t="s">
        <v>132</v>
      </c>
      <c r="F127" s="69">
        <v>32</v>
      </c>
      <c r="G127" s="66"/>
      <c r="H127" s="70"/>
      <c r="I127" s="71"/>
      <c r="J127" s="71"/>
      <c r="K127" s="34" t="s">
        <v>66</v>
      </c>
      <c r="L127" s="72">
        <v>127</v>
      </c>
      <c r="M127" s="72"/>
      <c r="N127" s="73"/>
      <c r="O127" s="87" t="s">
        <v>396</v>
      </c>
      <c r="P127" s="90">
        <v>43569.30883101852</v>
      </c>
      <c r="Q127" s="87" t="s">
        <v>447</v>
      </c>
      <c r="R127" s="87"/>
      <c r="S127" s="87"/>
      <c r="T127" s="87"/>
      <c r="U127" s="87"/>
      <c r="V127" s="92" t="s">
        <v>695</v>
      </c>
      <c r="W127" s="90">
        <v>43569.30883101852</v>
      </c>
      <c r="X127" s="92" t="s">
        <v>817</v>
      </c>
      <c r="Y127" s="87"/>
      <c r="Z127" s="87"/>
      <c r="AA127" s="96" t="s">
        <v>950</v>
      </c>
      <c r="AB127" s="96" t="s">
        <v>1008</v>
      </c>
      <c r="AC127" s="87" t="b">
        <v>0</v>
      </c>
      <c r="AD127" s="87">
        <v>5</v>
      </c>
      <c r="AE127" s="96" t="s">
        <v>1016</v>
      </c>
      <c r="AF127" s="87" t="b">
        <v>0</v>
      </c>
      <c r="AG127" s="87" t="s">
        <v>1021</v>
      </c>
      <c r="AH127" s="87"/>
      <c r="AI127" s="96" t="s">
        <v>1012</v>
      </c>
      <c r="AJ127" s="87" t="b">
        <v>0</v>
      </c>
      <c r="AK127" s="87">
        <v>1</v>
      </c>
      <c r="AL127" s="96" t="s">
        <v>1012</v>
      </c>
      <c r="AM127" s="87" t="s">
        <v>1028</v>
      </c>
      <c r="AN127" s="87" t="b">
        <v>0</v>
      </c>
      <c r="AO127" s="96" t="s">
        <v>1008</v>
      </c>
      <c r="AP127" s="87" t="s">
        <v>196</v>
      </c>
      <c r="AQ127" s="87">
        <v>0</v>
      </c>
      <c r="AR127" s="87">
        <v>0</v>
      </c>
      <c r="AS127" s="87"/>
      <c r="AT127" s="87"/>
      <c r="AU127" s="87"/>
      <c r="AV127" s="87"/>
      <c r="AW127" s="87"/>
      <c r="AX127" s="87"/>
      <c r="AY127" s="87"/>
      <c r="AZ127" s="87"/>
      <c r="BA127">
        <v>1</v>
      </c>
      <c r="BB127" s="86" t="str">
        <f>REPLACE(INDEX(GroupVertices[Group],MATCH(Edges[[#This Row],[Vertex 1]],GroupVertices[Vertex],0)),1,1,"")</f>
        <v>2</v>
      </c>
      <c r="BC127" s="86" t="str">
        <f>REPLACE(INDEX(GroupVertices[Group],MATCH(Edges[[#This Row],[Vertex 2]],GroupVertices[Vertex],0)),1,1,"")</f>
        <v>2</v>
      </c>
      <c r="BD127" s="48"/>
      <c r="BE127" s="49"/>
      <c r="BF127" s="48"/>
      <c r="BG127" s="49"/>
      <c r="BH127" s="48"/>
      <c r="BI127" s="49"/>
      <c r="BJ127" s="48"/>
      <c r="BK127" s="49"/>
      <c r="BL127" s="48"/>
    </row>
    <row r="128" spans="1:64" ht="15">
      <c r="A128" s="65" t="s">
        <v>296</v>
      </c>
      <c r="B128" s="65" t="s">
        <v>366</v>
      </c>
      <c r="C128" s="66" t="s">
        <v>3250</v>
      </c>
      <c r="D128" s="67">
        <v>3</v>
      </c>
      <c r="E128" s="66" t="s">
        <v>132</v>
      </c>
      <c r="F128" s="69">
        <v>32</v>
      </c>
      <c r="G128" s="66"/>
      <c r="H128" s="70"/>
      <c r="I128" s="71"/>
      <c r="J128" s="71"/>
      <c r="K128" s="34" t="s">
        <v>65</v>
      </c>
      <c r="L128" s="72">
        <v>128</v>
      </c>
      <c r="M128" s="72"/>
      <c r="N128" s="73"/>
      <c r="O128" s="87" t="s">
        <v>396</v>
      </c>
      <c r="P128" s="90">
        <v>43569.30883101852</v>
      </c>
      <c r="Q128" s="87" t="s">
        <v>447</v>
      </c>
      <c r="R128" s="87"/>
      <c r="S128" s="87"/>
      <c r="T128" s="87"/>
      <c r="U128" s="87"/>
      <c r="V128" s="92" t="s">
        <v>695</v>
      </c>
      <c r="W128" s="90">
        <v>43569.30883101852</v>
      </c>
      <c r="X128" s="92" t="s">
        <v>817</v>
      </c>
      <c r="Y128" s="87"/>
      <c r="Z128" s="87"/>
      <c r="AA128" s="96" t="s">
        <v>950</v>
      </c>
      <c r="AB128" s="96" t="s">
        <v>1008</v>
      </c>
      <c r="AC128" s="87" t="b">
        <v>0</v>
      </c>
      <c r="AD128" s="87">
        <v>5</v>
      </c>
      <c r="AE128" s="96" t="s">
        <v>1016</v>
      </c>
      <c r="AF128" s="87" t="b">
        <v>0</v>
      </c>
      <c r="AG128" s="87" t="s">
        <v>1021</v>
      </c>
      <c r="AH128" s="87"/>
      <c r="AI128" s="96" t="s">
        <v>1012</v>
      </c>
      <c r="AJ128" s="87" t="b">
        <v>0</v>
      </c>
      <c r="AK128" s="87">
        <v>1</v>
      </c>
      <c r="AL128" s="96" t="s">
        <v>1012</v>
      </c>
      <c r="AM128" s="87" t="s">
        <v>1028</v>
      </c>
      <c r="AN128" s="87" t="b">
        <v>0</v>
      </c>
      <c r="AO128" s="96" t="s">
        <v>1008</v>
      </c>
      <c r="AP128" s="87" t="s">
        <v>196</v>
      </c>
      <c r="AQ128" s="87">
        <v>0</v>
      </c>
      <c r="AR128" s="87">
        <v>0</v>
      </c>
      <c r="AS128" s="87"/>
      <c r="AT128" s="87"/>
      <c r="AU128" s="87"/>
      <c r="AV128" s="87"/>
      <c r="AW128" s="87"/>
      <c r="AX128" s="87"/>
      <c r="AY128" s="87"/>
      <c r="AZ128" s="87"/>
      <c r="BA128">
        <v>1</v>
      </c>
      <c r="BB128" s="86" t="str">
        <f>REPLACE(INDEX(GroupVertices[Group],MATCH(Edges[[#This Row],[Vertex 1]],GroupVertices[Vertex],0)),1,1,"")</f>
        <v>2</v>
      </c>
      <c r="BC128" s="86" t="str">
        <f>REPLACE(INDEX(GroupVertices[Group],MATCH(Edges[[#This Row],[Vertex 2]],GroupVertices[Vertex],0)),1,1,"")</f>
        <v>2</v>
      </c>
      <c r="BD128" s="48"/>
      <c r="BE128" s="49"/>
      <c r="BF128" s="48"/>
      <c r="BG128" s="49"/>
      <c r="BH128" s="48"/>
      <c r="BI128" s="49"/>
      <c r="BJ128" s="48"/>
      <c r="BK128" s="49"/>
      <c r="BL128" s="48"/>
    </row>
    <row r="129" spans="1:64" ht="15">
      <c r="A129" s="65" t="s">
        <v>296</v>
      </c>
      <c r="B129" s="65" t="s">
        <v>367</v>
      </c>
      <c r="C129" s="66" t="s">
        <v>3250</v>
      </c>
      <c r="D129" s="67">
        <v>3</v>
      </c>
      <c r="E129" s="66" t="s">
        <v>132</v>
      </c>
      <c r="F129" s="69">
        <v>32</v>
      </c>
      <c r="G129" s="66"/>
      <c r="H129" s="70"/>
      <c r="I129" s="71"/>
      <c r="J129" s="71"/>
      <c r="K129" s="34" t="s">
        <v>65</v>
      </c>
      <c r="L129" s="72">
        <v>129</v>
      </c>
      <c r="M129" s="72"/>
      <c r="N129" s="73"/>
      <c r="O129" s="87" t="s">
        <v>396</v>
      </c>
      <c r="P129" s="90">
        <v>43569.30883101852</v>
      </c>
      <c r="Q129" s="87" t="s">
        <v>447</v>
      </c>
      <c r="R129" s="87"/>
      <c r="S129" s="87"/>
      <c r="T129" s="87"/>
      <c r="U129" s="87"/>
      <c r="V129" s="92" t="s">
        <v>695</v>
      </c>
      <c r="W129" s="90">
        <v>43569.30883101852</v>
      </c>
      <c r="X129" s="92" t="s">
        <v>817</v>
      </c>
      <c r="Y129" s="87"/>
      <c r="Z129" s="87"/>
      <c r="AA129" s="96" t="s">
        <v>950</v>
      </c>
      <c r="AB129" s="96" t="s">
        <v>1008</v>
      </c>
      <c r="AC129" s="87" t="b">
        <v>0</v>
      </c>
      <c r="AD129" s="87">
        <v>5</v>
      </c>
      <c r="AE129" s="96" t="s">
        <v>1016</v>
      </c>
      <c r="AF129" s="87" t="b">
        <v>0</v>
      </c>
      <c r="AG129" s="87" t="s">
        <v>1021</v>
      </c>
      <c r="AH129" s="87"/>
      <c r="AI129" s="96" t="s">
        <v>1012</v>
      </c>
      <c r="AJ129" s="87" t="b">
        <v>0</v>
      </c>
      <c r="AK129" s="87">
        <v>1</v>
      </c>
      <c r="AL129" s="96" t="s">
        <v>1012</v>
      </c>
      <c r="AM129" s="87" t="s">
        <v>1028</v>
      </c>
      <c r="AN129" s="87" t="b">
        <v>0</v>
      </c>
      <c r="AO129" s="96" t="s">
        <v>1008</v>
      </c>
      <c r="AP129" s="87" t="s">
        <v>196</v>
      </c>
      <c r="AQ129" s="87">
        <v>0</v>
      </c>
      <c r="AR129" s="87">
        <v>0</v>
      </c>
      <c r="AS129" s="87"/>
      <c r="AT129" s="87"/>
      <c r="AU129" s="87"/>
      <c r="AV129" s="87"/>
      <c r="AW129" s="87"/>
      <c r="AX129" s="87"/>
      <c r="AY129" s="87"/>
      <c r="AZ129" s="87"/>
      <c r="BA129">
        <v>1</v>
      </c>
      <c r="BB129" s="86" t="str">
        <f>REPLACE(INDEX(GroupVertices[Group],MATCH(Edges[[#This Row],[Vertex 1]],GroupVertices[Vertex],0)),1,1,"")</f>
        <v>2</v>
      </c>
      <c r="BC129" s="86" t="str">
        <f>REPLACE(INDEX(GroupVertices[Group],MATCH(Edges[[#This Row],[Vertex 2]],GroupVertices[Vertex],0)),1,1,"")</f>
        <v>2</v>
      </c>
      <c r="BD129" s="48"/>
      <c r="BE129" s="49"/>
      <c r="BF129" s="48"/>
      <c r="BG129" s="49"/>
      <c r="BH129" s="48"/>
      <c r="BI129" s="49"/>
      <c r="BJ129" s="48"/>
      <c r="BK129" s="49"/>
      <c r="BL129" s="48"/>
    </row>
    <row r="130" spans="1:64" ht="15">
      <c r="A130" s="65" t="s">
        <v>296</v>
      </c>
      <c r="B130" s="65" t="s">
        <v>368</v>
      </c>
      <c r="C130" s="66" t="s">
        <v>3250</v>
      </c>
      <c r="D130" s="67">
        <v>3</v>
      </c>
      <c r="E130" s="66" t="s">
        <v>132</v>
      </c>
      <c r="F130" s="69">
        <v>32</v>
      </c>
      <c r="G130" s="66"/>
      <c r="H130" s="70"/>
      <c r="I130" s="71"/>
      <c r="J130" s="71"/>
      <c r="K130" s="34" t="s">
        <v>65</v>
      </c>
      <c r="L130" s="72">
        <v>130</v>
      </c>
      <c r="M130" s="72"/>
      <c r="N130" s="73"/>
      <c r="O130" s="87" t="s">
        <v>396</v>
      </c>
      <c r="P130" s="90">
        <v>43569.30883101852</v>
      </c>
      <c r="Q130" s="87" t="s">
        <v>447</v>
      </c>
      <c r="R130" s="87"/>
      <c r="S130" s="87"/>
      <c r="T130" s="87"/>
      <c r="U130" s="87"/>
      <c r="V130" s="92" t="s">
        <v>695</v>
      </c>
      <c r="W130" s="90">
        <v>43569.30883101852</v>
      </c>
      <c r="X130" s="92" t="s">
        <v>817</v>
      </c>
      <c r="Y130" s="87"/>
      <c r="Z130" s="87"/>
      <c r="AA130" s="96" t="s">
        <v>950</v>
      </c>
      <c r="AB130" s="96" t="s">
        <v>1008</v>
      </c>
      <c r="AC130" s="87" t="b">
        <v>0</v>
      </c>
      <c r="AD130" s="87">
        <v>5</v>
      </c>
      <c r="AE130" s="96" t="s">
        <v>1016</v>
      </c>
      <c r="AF130" s="87" t="b">
        <v>0</v>
      </c>
      <c r="AG130" s="87" t="s">
        <v>1021</v>
      </c>
      <c r="AH130" s="87"/>
      <c r="AI130" s="96" t="s">
        <v>1012</v>
      </c>
      <c r="AJ130" s="87" t="b">
        <v>0</v>
      </c>
      <c r="AK130" s="87">
        <v>1</v>
      </c>
      <c r="AL130" s="96" t="s">
        <v>1012</v>
      </c>
      <c r="AM130" s="87" t="s">
        <v>1028</v>
      </c>
      <c r="AN130" s="87" t="b">
        <v>0</v>
      </c>
      <c r="AO130" s="96" t="s">
        <v>1008</v>
      </c>
      <c r="AP130" s="87" t="s">
        <v>196</v>
      </c>
      <c r="AQ130" s="87">
        <v>0</v>
      </c>
      <c r="AR130" s="87">
        <v>0</v>
      </c>
      <c r="AS130" s="87"/>
      <c r="AT130" s="87"/>
      <c r="AU130" s="87"/>
      <c r="AV130" s="87"/>
      <c r="AW130" s="87"/>
      <c r="AX130" s="87"/>
      <c r="AY130" s="87"/>
      <c r="AZ130" s="87"/>
      <c r="BA130">
        <v>1</v>
      </c>
      <c r="BB130" s="86" t="str">
        <f>REPLACE(INDEX(GroupVertices[Group],MATCH(Edges[[#This Row],[Vertex 1]],GroupVertices[Vertex],0)),1,1,"")</f>
        <v>2</v>
      </c>
      <c r="BC130" s="86" t="str">
        <f>REPLACE(INDEX(GroupVertices[Group],MATCH(Edges[[#This Row],[Vertex 2]],GroupVertices[Vertex],0)),1,1,"")</f>
        <v>2</v>
      </c>
      <c r="BD130" s="48"/>
      <c r="BE130" s="49"/>
      <c r="BF130" s="48"/>
      <c r="BG130" s="49"/>
      <c r="BH130" s="48"/>
      <c r="BI130" s="49"/>
      <c r="BJ130" s="48"/>
      <c r="BK130" s="49"/>
      <c r="BL130" s="48"/>
    </row>
    <row r="131" spans="1:64" ht="15">
      <c r="A131" s="65" t="s">
        <v>296</v>
      </c>
      <c r="B131" s="65" t="s">
        <v>369</v>
      </c>
      <c r="C131" s="66" t="s">
        <v>3250</v>
      </c>
      <c r="D131" s="67">
        <v>3</v>
      </c>
      <c r="E131" s="66" t="s">
        <v>132</v>
      </c>
      <c r="F131" s="69">
        <v>32</v>
      </c>
      <c r="G131" s="66"/>
      <c r="H131" s="70"/>
      <c r="I131" s="71"/>
      <c r="J131" s="71"/>
      <c r="K131" s="34" t="s">
        <v>65</v>
      </c>
      <c r="L131" s="72">
        <v>131</v>
      </c>
      <c r="M131" s="72"/>
      <c r="N131" s="73"/>
      <c r="O131" s="87" t="s">
        <v>396</v>
      </c>
      <c r="P131" s="90">
        <v>43569.30883101852</v>
      </c>
      <c r="Q131" s="87" t="s">
        <v>447</v>
      </c>
      <c r="R131" s="87"/>
      <c r="S131" s="87"/>
      <c r="T131" s="87"/>
      <c r="U131" s="87"/>
      <c r="V131" s="92" t="s">
        <v>695</v>
      </c>
      <c r="W131" s="90">
        <v>43569.30883101852</v>
      </c>
      <c r="X131" s="92" t="s">
        <v>817</v>
      </c>
      <c r="Y131" s="87"/>
      <c r="Z131" s="87"/>
      <c r="AA131" s="96" t="s">
        <v>950</v>
      </c>
      <c r="AB131" s="96" t="s">
        <v>1008</v>
      </c>
      <c r="AC131" s="87" t="b">
        <v>0</v>
      </c>
      <c r="AD131" s="87">
        <v>5</v>
      </c>
      <c r="AE131" s="96" t="s">
        <v>1016</v>
      </c>
      <c r="AF131" s="87" t="b">
        <v>0</v>
      </c>
      <c r="AG131" s="87" t="s">
        <v>1021</v>
      </c>
      <c r="AH131" s="87"/>
      <c r="AI131" s="96" t="s">
        <v>1012</v>
      </c>
      <c r="AJ131" s="87" t="b">
        <v>0</v>
      </c>
      <c r="AK131" s="87">
        <v>1</v>
      </c>
      <c r="AL131" s="96" t="s">
        <v>1012</v>
      </c>
      <c r="AM131" s="87" t="s">
        <v>1028</v>
      </c>
      <c r="AN131" s="87" t="b">
        <v>0</v>
      </c>
      <c r="AO131" s="96" t="s">
        <v>1008</v>
      </c>
      <c r="AP131" s="87" t="s">
        <v>196</v>
      </c>
      <c r="AQ131" s="87">
        <v>0</v>
      </c>
      <c r="AR131" s="87">
        <v>0</v>
      </c>
      <c r="AS131" s="87"/>
      <c r="AT131" s="87"/>
      <c r="AU131" s="87"/>
      <c r="AV131" s="87"/>
      <c r="AW131" s="87"/>
      <c r="AX131" s="87"/>
      <c r="AY131" s="87"/>
      <c r="AZ131" s="87"/>
      <c r="BA131">
        <v>1</v>
      </c>
      <c r="BB131" s="86" t="str">
        <f>REPLACE(INDEX(GroupVertices[Group],MATCH(Edges[[#This Row],[Vertex 1]],GroupVertices[Vertex],0)),1,1,"")</f>
        <v>2</v>
      </c>
      <c r="BC131" s="86" t="str">
        <f>REPLACE(INDEX(GroupVertices[Group],MATCH(Edges[[#This Row],[Vertex 2]],GroupVertices[Vertex],0)),1,1,"")</f>
        <v>2</v>
      </c>
      <c r="BD131" s="48"/>
      <c r="BE131" s="49"/>
      <c r="BF131" s="48"/>
      <c r="BG131" s="49"/>
      <c r="BH131" s="48"/>
      <c r="BI131" s="49"/>
      <c r="BJ131" s="48"/>
      <c r="BK131" s="49"/>
      <c r="BL131" s="48"/>
    </row>
    <row r="132" spans="1:64" ht="15">
      <c r="A132" s="65" t="s">
        <v>296</v>
      </c>
      <c r="B132" s="65" t="s">
        <v>370</v>
      </c>
      <c r="C132" s="66" t="s">
        <v>3250</v>
      </c>
      <c r="D132" s="67">
        <v>3</v>
      </c>
      <c r="E132" s="66" t="s">
        <v>132</v>
      </c>
      <c r="F132" s="69">
        <v>32</v>
      </c>
      <c r="G132" s="66"/>
      <c r="H132" s="70"/>
      <c r="I132" s="71"/>
      <c r="J132" s="71"/>
      <c r="K132" s="34" t="s">
        <v>65</v>
      </c>
      <c r="L132" s="72">
        <v>132</v>
      </c>
      <c r="M132" s="72"/>
      <c r="N132" s="73"/>
      <c r="O132" s="87" t="s">
        <v>396</v>
      </c>
      <c r="P132" s="90">
        <v>43569.30883101852</v>
      </c>
      <c r="Q132" s="87" t="s">
        <v>447</v>
      </c>
      <c r="R132" s="87"/>
      <c r="S132" s="87"/>
      <c r="T132" s="87"/>
      <c r="U132" s="87"/>
      <c r="V132" s="92" t="s">
        <v>695</v>
      </c>
      <c r="W132" s="90">
        <v>43569.30883101852</v>
      </c>
      <c r="X132" s="92" t="s">
        <v>817</v>
      </c>
      <c r="Y132" s="87"/>
      <c r="Z132" s="87"/>
      <c r="AA132" s="96" t="s">
        <v>950</v>
      </c>
      <c r="AB132" s="96" t="s">
        <v>1008</v>
      </c>
      <c r="AC132" s="87" t="b">
        <v>0</v>
      </c>
      <c r="AD132" s="87">
        <v>5</v>
      </c>
      <c r="AE132" s="96" t="s">
        <v>1016</v>
      </c>
      <c r="AF132" s="87" t="b">
        <v>0</v>
      </c>
      <c r="AG132" s="87" t="s">
        <v>1021</v>
      </c>
      <c r="AH132" s="87"/>
      <c r="AI132" s="96" t="s">
        <v>1012</v>
      </c>
      <c r="AJ132" s="87" t="b">
        <v>0</v>
      </c>
      <c r="AK132" s="87">
        <v>1</v>
      </c>
      <c r="AL132" s="96" t="s">
        <v>1012</v>
      </c>
      <c r="AM132" s="87" t="s">
        <v>1028</v>
      </c>
      <c r="AN132" s="87" t="b">
        <v>0</v>
      </c>
      <c r="AO132" s="96" t="s">
        <v>1008</v>
      </c>
      <c r="AP132" s="87" t="s">
        <v>196</v>
      </c>
      <c r="AQ132" s="87">
        <v>0</v>
      </c>
      <c r="AR132" s="87">
        <v>0</v>
      </c>
      <c r="AS132" s="87"/>
      <c r="AT132" s="87"/>
      <c r="AU132" s="87"/>
      <c r="AV132" s="87"/>
      <c r="AW132" s="87"/>
      <c r="AX132" s="87"/>
      <c r="AY132" s="87"/>
      <c r="AZ132" s="87"/>
      <c r="BA132">
        <v>1</v>
      </c>
      <c r="BB132" s="86" t="str">
        <f>REPLACE(INDEX(GroupVertices[Group],MATCH(Edges[[#This Row],[Vertex 1]],GroupVertices[Vertex],0)),1,1,"")</f>
        <v>2</v>
      </c>
      <c r="BC132" s="86" t="str">
        <f>REPLACE(INDEX(GroupVertices[Group],MATCH(Edges[[#This Row],[Vertex 2]],GroupVertices[Vertex],0)),1,1,"")</f>
        <v>2</v>
      </c>
      <c r="BD132" s="48"/>
      <c r="BE132" s="49"/>
      <c r="BF132" s="48"/>
      <c r="BG132" s="49"/>
      <c r="BH132" s="48"/>
      <c r="BI132" s="49"/>
      <c r="BJ132" s="48"/>
      <c r="BK132" s="49"/>
      <c r="BL132" s="48"/>
    </row>
    <row r="133" spans="1:64" ht="15">
      <c r="A133" s="65" t="s">
        <v>296</v>
      </c>
      <c r="B133" s="65" t="s">
        <v>373</v>
      </c>
      <c r="C133" s="66" t="s">
        <v>3250</v>
      </c>
      <c r="D133" s="67">
        <v>3</v>
      </c>
      <c r="E133" s="66" t="s">
        <v>132</v>
      </c>
      <c r="F133" s="69">
        <v>32</v>
      </c>
      <c r="G133" s="66"/>
      <c r="H133" s="70"/>
      <c r="I133" s="71"/>
      <c r="J133" s="71"/>
      <c r="K133" s="34" t="s">
        <v>65</v>
      </c>
      <c r="L133" s="72">
        <v>133</v>
      </c>
      <c r="M133" s="72"/>
      <c r="N133" s="73"/>
      <c r="O133" s="87" t="s">
        <v>396</v>
      </c>
      <c r="P133" s="90">
        <v>43569.30883101852</v>
      </c>
      <c r="Q133" s="87" t="s">
        <v>447</v>
      </c>
      <c r="R133" s="87"/>
      <c r="S133" s="87"/>
      <c r="T133" s="87"/>
      <c r="U133" s="87"/>
      <c r="V133" s="92" t="s">
        <v>695</v>
      </c>
      <c r="W133" s="90">
        <v>43569.30883101852</v>
      </c>
      <c r="X133" s="92" t="s">
        <v>817</v>
      </c>
      <c r="Y133" s="87"/>
      <c r="Z133" s="87"/>
      <c r="AA133" s="96" t="s">
        <v>950</v>
      </c>
      <c r="AB133" s="96" t="s">
        <v>1008</v>
      </c>
      <c r="AC133" s="87" t="b">
        <v>0</v>
      </c>
      <c r="AD133" s="87">
        <v>5</v>
      </c>
      <c r="AE133" s="96" t="s">
        <v>1016</v>
      </c>
      <c r="AF133" s="87" t="b">
        <v>0</v>
      </c>
      <c r="AG133" s="87" t="s">
        <v>1021</v>
      </c>
      <c r="AH133" s="87"/>
      <c r="AI133" s="96" t="s">
        <v>1012</v>
      </c>
      <c r="AJ133" s="87" t="b">
        <v>0</v>
      </c>
      <c r="AK133" s="87">
        <v>1</v>
      </c>
      <c r="AL133" s="96" t="s">
        <v>1012</v>
      </c>
      <c r="AM133" s="87" t="s">
        <v>1028</v>
      </c>
      <c r="AN133" s="87" t="b">
        <v>0</v>
      </c>
      <c r="AO133" s="96" t="s">
        <v>1008</v>
      </c>
      <c r="AP133" s="87" t="s">
        <v>196</v>
      </c>
      <c r="AQ133" s="87">
        <v>0</v>
      </c>
      <c r="AR133" s="87">
        <v>0</v>
      </c>
      <c r="AS133" s="87"/>
      <c r="AT133" s="87"/>
      <c r="AU133" s="87"/>
      <c r="AV133" s="87"/>
      <c r="AW133" s="87"/>
      <c r="AX133" s="87"/>
      <c r="AY133" s="87"/>
      <c r="AZ133" s="87"/>
      <c r="BA133">
        <v>1</v>
      </c>
      <c r="BB133" s="86" t="str">
        <f>REPLACE(INDEX(GroupVertices[Group],MATCH(Edges[[#This Row],[Vertex 1]],GroupVertices[Vertex],0)),1,1,"")</f>
        <v>2</v>
      </c>
      <c r="BC133" s="86" t="str">
        <f>REPLACE(INDEX(GroupVertices[Group],MATCH(Edges[[#This Row],[Vertex 2]],GroupVertices[Vertex],0)),1,1,"")</f>
        <v>2</v>
      </c>
      <c r="BD133" s="48"/>
      <c r="BE133" s="49"/>
      <c r="BF133" s="48"/>
      <c r="BG133" s="49"/>
      <c r="BH133" s="48"/>
      <c r="BI133" s="49"/>
      <c r="BJ133" s="48"/>
      <c r="BK133" s="49"/>
      <c r="BL133" s="48"/>
    </row>
    <row r="134" spans="1:64" ht="15">
      <c r="A134" s="65" t="s">
        <v>296</v>
      </c>
      <c r="B134" s="65" t="s">
        <v>374</v>
      </c>
      <c r="C134" s="66" t="s">
        <v>3250</v>
      </c>
      <c r="D134" s="67">
        <v>3</v>
      </c>
      <c r="E134" s="66" t="s">
        <v>132</v>
      </c>
      <c r="F134" s="69">
        <v>32</v>
      </c>
      <c r="G134" s="66"/>
      <c r="H134" s="70"/>
      <c r="I134" s="71"/>
      <c r="J134" s="71"/>
      <c r="K134" s="34" t="s">
        <v>65</v>
      </c>
      <c r="L134" s="72">
        <v>134</v>
      </c>
      <c r="M134" s="72"/>
      <c r="N134" s="73"/>
      <c r="O134" s="87" t="s">
        <v>396</v>
      </c>
      <c r="P134" s="90">
        <v>43569.30883101852</v>
      </c>
      <c r="Q134" s="87" t="s">
        <v>447</v>
      </c>
      <c r="R134" s="87"/>
      <c r="S134" s="87"/>
      <c r="T134" s="87"/>
      <c r="U134" s="87"/>
      <c r="V134" s="92" t="s">
        <v>695</v>
      </c>
      <c r="W134" s="90">
        <v>43569.30883101852</v>
      </c>
      <c r="X134" s="92" t="s">
        <v>817</v>
      </c>
      <c r="Y134" s="87"/>
      <c r="Z134" s="87"/>
      <c r="AA134" s="96" t="s">
        <v>950</v>
      </c>
      <c r="AB134" s="96" t="s">
        <v>1008</v>
      </c>
      <c r="AC134" s="87" t="b">
        <v>0</v>
      </c>
      <c r="AD134" s="87">
        <v>5</v>
      </c>
      <c r="AE134" s="96" t="s">
        <v>1016</v>
      </c>
      <c r="AF134" s="87" t="b">
        <v>0</v>
      </c>
      <c r="AG134" s="87" t="s">
        <v>1021</v>
      </c>
      <c r="AH134" s="87"/>
      <c r="AI134" s="96" t="s">
        <v>1012</v>
      </c>
      <c r="AJ134" s="87" t="b">
        <v>0</v>
      </c>
      <c r="AK134" s="87">
        <v>1</v>
      </c>
      <c r="AL134" s="96" t="s">
        <v>1012</v>
      </c>
      <c r="AM134" s="87" t="s">
        <v>1028</v>
      </c>
      <c r="AN134" s="87" t="b">
        <v>0</v>
      </c>
      <c r="AO134" s="96" t="s">
        <v>1008</v>
      </c>
      <c r="AP134" s="87" t="s">
        <v>196</v>
      </c>
      <c r="AQ134" s="87">
        <v>0</v>
      </c>
      <c r="AR134" s="87">
        <v>0</v>
      </c>
      <c r="AS134" s="87"/>
      <c r="AT134" s="87"/>
      <c r="AU134" s="87"/>
      <c r="AV134" s="87"/>
      <c r="AW134" s="87"/>
      <c r="AX134" s="87"/>
      <c r="AY134" s="87"/>
      <c r="AZ134" s="87"/>
      <c r="BA134">
        <v>1</v>
      </c>
      <c r="BB134" s="86" t="str">
        <f>REPLACE(INDEX(GroupVertices[Group],MATCH(Edges[[#This Row],[Vertex 1]],GroupVertices[Vertex],0)),1,1,"")</f>
        <v>2</v>
      </c>
      <c r="BC134" s="86" t="str">
        <f>REPLACE(INDEX(GroupVertices[Group],MATCH(Edges[[#This Row],[Vertex 2]],GroupVertices[Vertex],0)),1,1,"")</f>
        <v>2</v>
      </c>
      <c r="BD134" s="48"/>
      <c r="BE134" s="49"/>
      <c r="BF134" s="48"/>
      <c r="BG134" s="49"/>
      <c r="BH134" s="48"/>
      <c r="BI134" s="49"/>
      <c r="BJ134" s="48"/>
      <c r="BK134" s="49"/>
      <c r="BL134" s="48"/>
    </row>
    <row r="135" spans="1:64" ht="15">
      <c r="A135" s="65" t="s">
        <v>296</v>
      </c>
      <c r="B135" s="65" t="s">
        <v>375</v>
      </c>
      <c r="C135" s="66" t="s">
        <v>3250</v>
      </c>
      <c r="D135" s="67">
        <v>3</v>
      </c>
      <c r="E135" s="66" t="s">
        <v>132</v>
      </c>
      <c r="F135" s="69">
        <v>32</v>
      </c>
      <c r="G135" s="66"/>
      <c r="H135" s="70"/>
      <c r="I135" s="71"/>
      <c r="J135" s="71"/>
      <c r="K135" s="34" t="s">
        <v>65</v>
      </c>
      <c r="L135" s="72">
        <v>135</v>
      </c>
      <c r="M135" s="72"/>
      <c r="N135" s="73"/>
      <c r="O135" s="87" t="s">
        <v>396</v>
      </c>
      <c r="P135" s="90">
        <v>43569.30883101852</v>
      </c>
      <c r="Q135" s="87" t="s">
        <v>447</v>
      </c>
      <c r="R135" s="87"/>
      <c r="S135" s="87"/>
      <c r="T135" s="87"/>
      <c r="U135" s="87"/>
      <c r="V135" s="92" t="s">
        <v>695</v>
      </c>
      <c r="W135" s="90">
        <v>43569.30883101852</v>
      </c>
      <c r="X135" s="92" t="s">
        <v>817</v>
      </c>
      <c r="Y135" s="87"/>
      <c r="Z135" s="87"/>
      <c r="AA135" s="96" t="s">
        <v>950</v>
      </c>
      <c r="AB135" s="96" t="s">
        <v>1008</v>
      </c>
      <c r="AC135" s="87" t="b">
        <v>0</v>
      </c>
      <c r="AD135" s="87">
        <v>5</v>
      </c>
      <c r="AE135" s="96" t="s">
        <v>1016</v>
      </c>
      <c r="AF135" s="87" t="b">
        <v>0</v>
      </c>
      <c r="AG135" s="87" t="s">
        <v>1021</v>
      </c>
      <c r="AH135" s="87"/>
      <c r="AI135" s="96" t="s">
        <v>1012</v>
      </c>
      <c r="AJ135" s="87" t="b">
        <v>0</v>
      </c>
      <c r="AK135" s="87">
        <v>1</v>
      </c>
      <c r="AL135" s="96" t="s">
        <v>1012</v>
      </c>
      <c r="AM135" s="87" t="s">
        <v>1028</v>
      </c>
      <c r="AN135" s="87" t="b">
        <v>0</v>
      </c>
      <c r="AO135" s="96" t="s">
        <v>1008</v>
      </c>
      <c r="AP135" s="87" t="s">
        <v>196</v>
      </c>
      <c r="AQ135" s="87">
        <v>0</v>
      </c>
      <c r="AR135" s="87">
        <v>0</v>
      </c>
      <c r="AS135" s="87"/>
      <c r="AT135" s="87"/>
      <c r="AU135" s="87"/>
      <c r="AV135" s="87"/>
      <c r="AW135" s="87"/>
      <c r="AX135" s="87"/>
      <c r="AY135" s="87"/>
      <c r="AZ135" s="87"/>
      <c r="BA135">
        <v>1</v>
      </c>
      <c r="BB135" s="86" t="str">
        <f>REPLACE(INDEX(GroupVertices[Group],MATCH(Edges[[#This Row],[Vertex 1]],GroupVertices[Vertex],0)),1,1,"")</f>
        <v>2</v>
      </c>
      <c r="BC135" s="86" t="str">
        <f>REPLACE(INDEX(GroupVertices[Group],MATCH(Edges[[#This Row],[Vertex 2]],GroupVertices[Vertex],0)),1,1,"")</f>
        <v>2</v>
      </c>
      <c r="BD135" s="48"/>
      <c r="BE135" s="49"/>
      <c r="BF135" s="48"/>
      <c r="BG135" s="49"/>
      <c r="BH135" s="48"/>
      <c r="BI135" s="49"/>
      <c r="BJ135" s="48"/>
      <c r="BK135" s="49"/>
      <c r="BL135" s="48"/>
    </row>
    <row r="136" spans="1:64" ht="15">
      <c r="A136" s="65" t="s">
        <v>296</v>
      </c>
      <c r="B136" s="65" t="s">
        <v>376</v>
      </c>
      <c r="C136" s="66" t="s">
        <v>3250</v>
      </c>
      <c r="D136" s="67">
        <v>3</v>
      </c>
      <c r="E136" s="66" t="s">
        <v>132</v>
      </c>
      <c r="F136" s="69">
        <v>32</v>
      </c>
      <c r="G136" s="66"/>
      <c r="H136" s="70"/>
      <c r="I136" s="71"/>
      <c r="J136" s="71"/>
      <c r="K136" s="34" t="s">
        <v>65</v>
      </c>
      <c r="L136" s="72">
        <v>136</v>
      </c>
      <c r="M136" s="72"/>
      <c r="N136" s="73"/>
      <c r="O136" s="87" t="s">
        <v>396</v>
      </c>
      <c r="P136" s="90">
        <v>43569.30883101852</v>
      </c>
      <c r="Q136" s="87" t="s">
        <v>447</v>
      </c>
      <c r="R136" s="87"/>
      <c r="S136" s="87"/>
      <c r="T136" s="87"/>
      <c r="U136" s="87"/>
      <c r="V136" s="92" t="s">
        <v>695</v>
      </c>
      <c r="W136" s="90">
        <v>43569.30883101852</v>
      </c>
      <c r="X136" s="92" t="s">
        <v>817</v>
      </c>
      <c r="Y136" s="87"/>
      <c r="Z136" s="87"/>
      <c r="AA136" s="96" t="s">
        <v>950</v>
      </c>
      <c r="AB136" s="96" t="s">
        <v>1008</v>
      </c>
      <c r="AC136" s="87" t="b">
        <v>0</v>
      </c>
      <c r="AD136" s="87">
        <v>5</v>
      </c>
      <c r="AE136" s="96" t="s">
        <v>1016</v>
      </c>
      <c r="AF136" s="87" t="b">
        <v>0</v>
      </c>
      <c r="AG136" s="87" t="s">
        <v>1021</v>
      </c>
      <c r="AH136" s="87"/>
      <c r="AI136" s="96" t="s">
        <v>1012</v>
      </c>
      <c r="AJ136" s="87" t="b">
        <v>0</v>
      </c>
      <c r="AK136" s="87">
        <v>1</v>
      </c>
      <c r="AL136" s="96" t="s">
        <v>1012</v>
      </c>
      <c r="AM136" s="87" t="s">
        <v>1028</v>
      </c>
      <c r="AN136" s="87" t="b">
        <v>0</v>
      </c>
      <c r="AO136" s="96" t="s">
        <v>1008</v>
      </c>
      <c r="AP136" s="87" t="s">
        <v>196</v>
      </c>
      <c r="AQ136" s="87">
        <v>0</v>
      </c>
      <c r="AR136" s="87">
        <v>0</v>
      </c>
      <c r="AS136" s="87"/>
      <c r="AT136" s="87"/>
      <c r="AU136" s="87"/>
      <c r="AV136" s="87"/>
      <c r="AW136" s="87"/>
      <c r="AX136" s="87"/>
      <c r="AY136" s="87"/>
      <c r="AZ136" s="87"/>
      <c r="BA136">
        <v>1</v>
      </c>
      <c r="BB136" s="86" t="str">
        <f>REPLACE(INDEX(GroupVertices[Group],MATCH(Edges[[#This Row],[Vertex 1]],GroupVertices[Vertex],0)),1,1,"")</f>
        <v>2</v>
      </c>
      <c r="BC136" s="86" t="str">
        <f>REPLACE(INDEX(GroupVertices[Group],MATCH(Edges[[#This Row],[Vertex 2]],GroupVertices[Vertex],0)),1,1,"")</f>
        <v>2</v>
      </c>
      <c r="BD136" s="48"/>
      <c r="BE136" s="49"/>
      <c r="BF136" s="48"/>
      <c r="BG136" s="49"/>
      <c r="BH136" s="48"/>
      <c r="BI136" s="49"/>
      <c r="BJ136" s="48"/>
      <c r="BK136" s="49"/>
      <c r="BL136" s="48"/>
    </row>
    <row r="137" spans="1:64" ht="15">
      <c r="A137" s="65" t="s">
        <v>296</v>
      </c>
      <c r="B137" s="65" t="s">
        <v>377</v>
      </c>
      <c r="C137" s="66" t="s">
        <v>3250</v>
      </c>
      <c r="D137" s="67">
        <v>3</v>
      </c>
      <c r="E137" s="66" t="s">
        <v>132</v>
      </c>
      <c r="F137" s="69">
        <v>32</v>
      </c>
      <c r="G137" s="66"/>
      <c r="H137" s="70"/>
      <c r="I137" s="71"/>
      <c r="J137" s="71"/>
      <c r="K137" s="34" t="s">
        <v>65</v>
      </c>
      <c r="L137" s="72">
        <v>137</v>
      </c>
      <c r="M137" s="72"/>
      <c r="N137" s="73"/>
      <c r="O137" s="87" t="s">
        <v>396</v>
      </c>
      <c r="P137" s="90">
        <v>43569.30883101852</v>
      </c>
      <c r="Q137" s="87" t="s">
        <v>447</v>
      </c>
      <c r="R137" s="87"/>
      <c r="S137" s="87"/>
      <c r="T137" s="87"/>
      <c r="U137" s="87"/>
      <c r="V137" s="92" t="s">
        <v>695</v>
      </c>
      <c r="W137" s="90">
        <v>43569.30883101852</v>
      </c>
      <c r="X137" s="92" t="s">
        <v>817</v>
      </c>
      <c r="Y137" s="87"/>
      <c r="Z137" s="87"/>
      <c r="AA137" s="96" t="s">
        <v>950</v>
      </c>
      <c r="AB137" s="96" t="s">
        <v>1008</v>
      </c>
      <c r="AC137" s="87" t="b">
        <v>0</v>
      </c>
      <c r="AD137" s="87">
        <v>5</v>
      </c>
      <c r="AE137" s="96" t="s">
        <v>1016</v>
      </c>
      <c r="AF137" s="87" t="b">
        <v>0</v>
      </c>
      <c r="AG137" s="87" t="s">
        <v>1021</v>
      </c>
      <c r="AH137" s="87"/>
      <c r="AI137" s="96" t="s">
        <v>1012</v>
      </c>
      <c r="AJ137" s="87" t="b">
        <v>0</v>
      </c>
      <c r="AK137" s="87">
        <v>1</v>
      </c>
      <c r="AL137" s="96" t="s">
        <v>1012</v>
      </c>
      <c r="AM137" s="87" t="s">
        <v>1028</v>
      </c>
      <c r="AN137" s="87" t="b">
        <v>0</v>
      </c>
      <c r="AO137" s="96" t="s">
        <v>1008</v>
      </c>
      <c r="AP137" s="87" t="s">
        <v>196</v>
      </c>
      <c r="AQ137" s="87">
        <v>0</v>
      </c>
      <c r="AR137" s="87">
        <v>0</v>
      </c>
      <c r="AS137" s="87"/>
      <c r="AT137" s="87"/>
      <c r="AU137" s="87"/>
      <c r="AV137" s="87"/>
      <c r="AW137" s="87"/>
      <c r="AX137" s="87"/>
      <c r="AY137" s="87"/>
      <c r="AZ137" s="87"/>
      <c r="BA137">
        <v>1</v>
      </c>
      <c r="BB137" s="86" t="str">
        <f>REPLACE(INDEX(GroupVertices[Group],MATCH(Edges[[#This Row],[Vertex 1]],GroupVertices[Vertex],0)),1,1,"")</f>
        <v>2</v>
      </c>
      <c r="BC137" s="86" t="str">
        <f>REPLACE(INDEX(GroupVertices[Group],MATCH(Edges[[#This Row],[Vertex 2]],GroupVertices[Vertex],0)),1,1,"")</f>
        <v>2</v>
      </c>
      <c r="BD137" s="48"/>
      <c r="BE137" s="49"/>
      <c r="BF137" s="48"/>
      <c r="BG137" s="49"/>
      <c r="BH137" s="48"/>
      <c r="BI137" s="49"/>
      <c r="BJ137" s="48"/>
      <c r="BK137" s="49"/>
      <c r="BL137" s="48"/>
    </row>
    <row r="138" spans="1:64" ht="15">
      <c r="A138" s="65" t="s">
        <v>296</v>
      </c>
      <c r="B138" s="65" t="s">
        <v>378</v>
      </c>
      <c r="C138" s="66" t="s">
        <v>3250</v>
      </c>
      <c r="D138" s="67">
        <v>3</v>
      </c>
      <c r="E138" s="66" t="s">
        <v>132</v>
      </c>
      <c r="F138" s="69">
        <v>32</v>
      </c>
      <c r="G138" s="66"/>
      <c r="H138" s="70"/>
      <c r="I138" s="71"/>
      <c r="J138" s="71"/>
      <c r="K138" s="34" t="s">
        <v>65</v>
      </c>
      <c r="L138" s="72">
        <v>138</v>
      </c>
      <c r="M138" s="72"/>
      <c r="N138" s="73"/>
      <c r="O138" s="87" t="s">
        <v>396</v>
      </c>
      <c r="P138" s="90">
        <v>43569.30883101852</v>
      </c>
      <c r="Q138" s="87" t="s">
        <v>447</v>
      </c>
      <c r="R138" s="87"/>
      <c r="S138" s="87"/>
      <c r="T138" s="87"/>
      <c r="U138" s="87"/>
      <c r="V138" s="92" t="s">
        <v>695</v>
      </c>
      <c r="W138" s="90">
        <v>43569.30883101852</v>
      </c>
      <c r="X138" s="92" t="s">
        <v>817</v>
      </c>
      <c r="Y138" s="87"/>
      <c r="Z138" s="87"/>
      <c r="AA138" s="96" t="s">
        <v>950</v>
      </c>
      <c r="AB138" s="96" t="s">
        <v>1008</v>
      </c>
      <c r="AC138" s="87" t="b">
        <v>0</v>
      </c>
      <c r="AD138" s="87">
        <v>5</v>
      </c>
      <c r="AE138" s="96" t="s">
        <v>1016</v>
      </c>
      <c r="AF138" s="87" t="b">
        <v>0</v>
      </c>
      <c r="AG138" s="87" t="s">
        <v>1021</v>
      </c>
      <c r="AH138" s="87"/>
      <c r="AI138" s="96" t="s">
        <v>1012</v>
      </c>
      <c r="AJ138" s="87" t="b">
        <v>0</v>
      </c>
      <c r="AK138" s="87">
        <v>1</v>
      </c>
      <c r="AL138" s="96" t="s">
        <v>1012</v>
      </c>
      <c r="AM138" s="87" t="s">
        <v>1028</v>
      </c>
      <c r="AN138" s="87" t="b">
        <v>0</v>
      </c>
      <c r="AO138" s="96" t="s">
        <v>1008</v>
      </c>
      <c r="AP138" s="87" t="s">
        <v>196</v>
      </c>
      <c r="AQ138" s="87">
        <v>0</v>
      </c>
      <c r="AR138" s="87">
        <v>0</v>
      </c>
      <c r="AS138" s="87"/>
      <c r="AT138" s="87"/>
      <c r="AU138" s="87"/>
      <c r="AV138" s="87"/>
      <c r="AW138" s="87"/>
      <c r="AX138" s="87"/>
      <c r="AY138" s="87"/>
      <c r="AZ138" s="87"/>
      <c r="BA138">
        <v>1</v>
      </c>
      <c r="BB138" s="86" t="str">
        <f>REPLACE(INDEX(GroupVertices[Group],MATCH(Edges[[#This Row],[Vertex 1]],GroupVertices[Vertex],0)),1,1,"")</f>
        <v>2</v>
      </c>
      <c r="BC138" s="86" t="str">
        <f>REPLACE(INDEX(GroupVertices[Group],MATCH(Edges[[#This Row],[Vertex 2]],GroupVertices[Vertex],0)),1,1,"")</f>
        <v>2</v>
      </c>
      <c r="BD138" s="48"/>
      <c r="BE138" s="49"/>
      <c r="BF138" s="48"/>
      <c r="BG138" s="49"/>
      <c r="BH138" s="48"/>
      <c r="BI138" s="49"/>
      <c r="BJ138" s="48"/>
      <c r="BK138" s="49"/>
      <c r="BL138" s="48"/>
    </row>
    <row r="139" spans="1:64" ht="15">
      <c r="A139" s="65" t="s">
        <v>296</v>
      </c>
      <c r="B139" s="65" t="s">
        <v>365</v>
      </c>
      <c r="C139" s="66" t="s">
        <v>3251</v>
      </c>
      <c r="D139" s="67">
        <v>3</v>
      </c>
      <c r="E139" s="66" t="s">
        <v>136</v>
      </c>
      <c r="F139" s="69">
        <v>19</v>
      </c>
      <c r="G139" s="66"/>
      <c r="H139" s="70"/>
      <c r="I139" s="71"/>
      <c r="J139" s="71"/>
      <c r="K139" s="34" t="s">
        <v>65</v>
      </c>
      <c r="L139" s="72">
        <v>139</v>
      </c>
      <c r="M139" s="72"/>
      <c r="N139" s="73"/>
      <c r="O139" s="87" t="s">
        <v>396</v>
      </c>
      <c r="P139" s="90">
        <v>43569.30883101852</v>
      </c>
      <c r="Q139" s="87" t="s">
        <v>447</v>
      </c>
      <c r="R139" s="87"/>
      <c r="S139" s="87"/>
      <c r="T139" s="87"/>
      <c r="U139" s="87"/>
      <c r="V139" s="92" t="s">
        <v>695</v>
      </c>
      <c r="W139" s="90">
        <v>43569.30883101852</v>
      </c>
      <c r="X139" s="92" t="s">
        <v>817</v>
      </c>
      <c r="Y139" s="87"/>
      <c r="Z139" s="87"/>
      <c r="AA139" s="96" t="s">
        <v>950</v>
      </c>
      <c r="AB139" s="96" t="s">
        <v>1008</v>
      </c>
      <c r="AC139" s="87" t="b">
        <v>0</v>
      </c>
      <c r="AD139" s="87">
        <v>5</v>
      </c>
      <c r="AE139" s="96" t="s">
        <v>1016</v>
      </c>
      <c r="AF139" s="87" t="b">
        <v>0</v>
      </c>
      <c r="AG139" s="87" t="s">
        <v>1021</v>
      </c>
      <c r="AH139" s="87"/>
      <c r="AI139" s="96" t="s">
        <v>1012</v>
      </c>
      <c r="AJ139" s="87" t="b">
        <v>0</v>
      </c>
      <c r="AK139" s="87">
        <v>1</v>
      </c>
      <c r="AL139" s="96" t="s">
        <v>1012</v>
      </c>
      <c r="AM139" s="87" t="s">
        <v>1028</v>
      </c>
      <c r="AN139" s="87" t="b">
        <v>0</v>
      </c>
      <c r="AO139" s="96" t="s">
        <v>1008</v>
      </c>
      <c r="AP139" s="87" t="s">
        <v>196</v>
      </c>
      <c r="AQ139" s="87">
        <v>0</v>
      </c>
      <c r="AR139" s="87">
        <v>0</v>
      </c>
      <c r="AS139" s="87"/>
      <c r="AT139" s="87"/>
      <c r="AU139" s="87"/>
      <c r="AV139" s="87"/>
      <c r="AW139" s="87"/>
      <c r="AX139" s="87"/>
      <c r="AY139" s="87"/>
      <c r="AZ139" s="87"/>
      <c r="BA139">
        <v>2</v>
      </c>
      <c r="BB139" s="86" t="str">
        <f>REPLACE(INDEX(GroupVertices[Group],MATCH(Edges[[#This Row],[Vertex 1]],GroupVertices[Vertex],0)),1,1,"")</f>
        <v>2</v>
      </c>
      <c r="BC139" s="86" t="str">
        <f>REPLACE(INDEX(GroupVertices[Group],MATCH(Edges[[#This Row],[Vertex 2]],GroupVertices[Vertex],0)),1,1,"")</f>
        <v>2</v>
      </c>
      <c r="BD139" s="48"/>
      <c r="BE139" s="49"/>
      <c r="BF139" s="48"/>
      <c r="BG139" s="49"/>
      <c r="BH139" s="48"/>
      <c r="BI139" s="49"/>
      <c r="BJ139" s="48"/>
      <c r="BK139" s="49"/>
      <c r="BL139" s="48"/>
    </row>
    <row r="140" spans="1:64" ht="15">
      <c r="A140" s="65" t="s">
        <v>296</v>
      </c>
      <c r="B140" s="65" t="s">
        <v>365</v>
      </c>
      <c r="C140" s="66" t="s">
        <v>3251</v>
      </c>
      <c r="D140" s="67">
        <v>3</v>
      </c>
      <c r="E140" s="66" t="s">
        <v>136</v>
      </c>
      <c r="F140" s="69">
        <v>19</v>
      </c>
      <c r="G140" s="66"/>
      <c r="H140" s="70"/>
      <c r="I140" s="71"/>
      <c r="J140" s="71"/>
      <c r="K140" s="34" t="s">
        <v>65</v>
      </c>
      <c r="L140" s="72">
        <v>140</v>
      </c>
      <c r="M140" s="72"/>
      <c r="N140" s="73"/>
      <c r="O140" s="87" t="s">
        <v>396</v>
      </c>
      <c r="P140" s="90">
        <v>43572.236608796295</v>
      </c>
      <c r="Q140" s="87" t="s">
        <v>448</v>
      </c>
      <c r="R140" s="92" t="s">
        <v>512</v>
      </c>
      <c r="S140" s="87" t="s">
        <v>561</v>
      </c>
      <c r="T140" s="87"/>
      <c r="U140" s="87"/>
      <c r="V140" s="92" t="s">
        <v>695</v>
      </c>
      <c r="W140" s="90">
        <v>43572.236608796295</v>
      </c>
      <c r="X140" s="92" t="s">
        <v>818</v>
      </c>
      <c r="Y140" s="87"/>
      <c r="Z140" s="87"/>
      <c r="AA140" s="96" t="s">
        <v>951</v>
      </c>
      <c r="AB140" s="96" t="s">
        <v>1009</v>
      </c>
      <c r="AC140" s="87" t="b">
        <v>0</v>
      </c>
      <c r="AD140" s="87">
        <v>3</v>
      </c>
      <c r="AE140" s="96" t="s">
        <v>1017</v>
      </c>
      <c r="AF140" s="87" t="b">
        <v>0</v>
      </c>
      <c r="AG140" s="87" t="s">
        <v>1021</v>
      </c>
      <c r="AH140" s="87"/>
      <c r="AI140" s="96" t="s">
        <v>1012</v>
      </c>
      <c r="AJ140" s="87" t="b">
        <v>0</v>
      </c>
      <c r="AK140" s="87">
        <v>0</v>
      </c>
      <c r="AL140" s="96" t="s">
        <v>1012</v>
      </c>
      <c r="AM140" s="87" t="s">
        <v>1028</v>
      </c>
      <c r="AN140" s="87" t="b">
        <v>0</v>
      </c>
      <c r="AO140" s="96" t="s">
        <v>1009</v>
      </c>
      <c r="AP140" s="87" t="s">
        <v>196</v>
      </c>
      <c r="AQ140" s="87">
        <v>0</v>
      </c>
      <c r="AR140" s="87">
        <v>0</v>
      </c>
      <c r="AS140" s="87"/>
      <c r="AT140" s="87"/>
      <c r="AU140" s="87"/>
      <c r="AV140" s="87"/>
      <c r="AW140" s="87"/>
      <c r="AX140" s="87"/>
      <c r="AY140" s="87"/>
      <c r="AZ140" s="87"/>
      <c r="BA140">
        <v>2</v>
      </c>
      <c r="BB140" s="86" t="str">
        <f>REPLACE(INDEX(GroupVertices[Group],MATCH(Edges[[#This Row],[Vertex 1]],GroupVertices[Vertex],0)),1,1,"")</f>
        <v>2</v>
      </c>
      <c r="BC140" s="86" t="str">
        <f>REPLACE(INDEX(GroupVertices[Group],MATCH(Edges[[#This Row],[Vertex 2]],GroupVertices[Vertex],0)),1,1,"")</f>
        <v>2</v>
      </c>
      <c r="BD140" s="48"/>
      <c r="BE140" s="49"/>
      <c r="BF140" s="48"/>
      <c r="BG140" s="49"/>
      <c r="BH140" s="48"/>
      <c r="BI140" s="49"/>
      <c r="BJ140" s="48"/>
      <c r="BK140" s="49"/>
      <c r="BL140" s="48"/>
    </row>
    <row r="141" spans="1:64" ht="15">
      <c r="A141" s="65" t="s">
        <v>297</v>
      </c>
      <c r="B141" s="65" t="s">
        <v>296</v>
      </c>
      <c r="C141" s="66" t="s">
        <v>3250</v>
      </c>
      <c r="D141" s="67">
        <v>3</v>
      </c>
      <c r="E141" s="66" t="s">
        <v>132</v>
      </c>
      <c r="F141" s="69">
        <v>32</v>
      </c>
      <c r="G141" s="66"/>
      <c r="H141" s="70"/>
      <c r="I141" s="71"/>
      <c r="J141" s="71"/>
      <c r="K141" s="34" t="s">
        <v>65</v>
      </c>
      <c r="L141" s="72">
        <v>141</v>
      </c>
      <c r="M141" s="72"/>
      <c r="N141" s="73"/>
      <c r="O141" s="87" t="s">
        <v>397</v>
      </c>
      <c r="P141" s="90">
        <v>43572.54993055556</v>
      </c>
      <c r="Q141" s="87" t="s">
        <v>449</v>
      </c>
      <c r="R141" s="87"/>
      <c r="S141" s="87"/>
      <c r="T141" s="87"/>
      <c r="U141" s="87"/>
      <c r="V141" s="92" t="s">
        <v>696</v>
      </c>
      <c r="W141" s="90">
        <v>43572.54993055556</v>
      </c>
      <c r="X141" s="92" t="s">
        <v>819</v>
      </c>
      <c r="Y141" s="87"/>
      <c r="Z141" s="87"/>
      <c r="AA141" s="96" t="s">
        <v>952</v>
      </c>
      <c r="AB141" s="87"/>
      <c r="AC141" s="87" t="b">
        <v>0</v>
      </c>
      <c r="AD141" s="87">
        <v>0</v>
      </c>
      <c r="AE141" s="96" t="s">
        <v>1012</v>
      </c>
      <c r="AF141" s="87" t="b">
        <v>0</v>
      </c>
      <c r="AG141" s="87" t="s">
        <v>1021</v>
      </c>
      <c r="AH141" s="87"/>
      <c r="AI141" s="96" t="s">
        <v>1012</v>
      </c>
      <c r="AJ141" s="87" t="b">
        <v>0</v>
      </c>
      <c r="AK141" s="87">
        <v>4</v>
      </c>
      <c r="AL141" s="96" t="s">
        <v>983</v>
      </c>
      <c r="AM141" s="87" t="s">
        <v>1027</v>
      </c>
      <c r="AN141" s="87" t="b">
        <v>0</v>
      </c>
      <c r="AO141" s="96" t="s">
        <v>983</v>
      </c>
      <c r="AP141" s="87" t="s">
        <v>196</v>
      </c>
      <c r="AQ141" s="87">
        <v>0</v>
      </c>
      <c r="AR141" s="87">
        <v>0</v>
      </c>
      <c r="AS141" s="87"/>
      <c r="AT141" s="87"/>
      <c r="AU141" s="87"/>
      <c r="AV141" s="87"/>
      <c r="AW141" s="87"/>
      <c r="AX141" s="87"/>
      <c r="AY141" s="87"/>
      <c r="AZ141" s="87"/>
      <c r="BA141">
        <v>1</v>
      </c>
      <c r="BB141" s="86" t="str">
        <f>REPLACE(INDEX(GroupVertices[Group],MATCH(Edges[[#This Row],[Vertex 1]],GroupVertices[Vertex],0)),1,1,"")</f>
        <v>2</v>
      </c>
      <c r="BC141" s="86" t="str">
        <f>REPLACE(INDEX(GroupVertices[Group],MATCH(Edges[[#This Row],[Vertex 2]],GroupVertices[Vertex],0)),1,1,"")</f>
        <v>2</v>
      </c>
      <c r="BD141" s="48"/>
      <c r="BE141" s="49"/>
      <c r="BF141" s="48"/>
      <c r="BG141" s="49"/>
      <c r="BH141" s="48"/>
      <c r="BI141" s="49"/>
      <c r="BJ141" s="48"/>
      <c r="BK141" s="49"/>
      <c r="BL141" s="48"/>
    </row>
    <row r="142" spans="1:64" ht="15">
      <c r="A142" s="65" t="s">
        <v>297</v>
      </c>
      <c r="B142" s="65" t="s">
        <v>372</v>
      </c>
      <c r="C142" s="66" t="s">
        <v>3250</v>
      </c>
      <c r="D142" s="67">
        <v>3</v>
      </c>
      <c r="E142" s="66" t="s">
        <v>132</v>
      </c>
      <c r="F142" s="69">
        <v>32</v>
      </c>
      <c r="G142" s="66"/>
      <c r="H142" s="70"/>
      <c r="I142" s="71"/>
      <c r="J142" s="71"/>
      <c r="K142" s="34" t="s">
        <v>65</v>
      </c>
      <c r="L142" s="72">
        <v>142</v>
      </c>
      <c r="M142" s="72"/>
      <c r="N142" s="73"/>
      <c r="O142" s="87" t="s">
        <v>396</v>
      </c>
      <c r="P142" s="90">
        <v>43572.54993055556</v>
      </c>
      <c r="Q142" s="87" t="s">
        <v>449</v>
      </c>
      <c r="R142" s="87"/>
      <c r="S142" s="87"/>
      <c r="T142" s="87"/>
      <c r="U142" s="87"/>
      <c r="V142" s="92" t="s">
        <v>696</v>
      </c>
      <c r="W142" s="90">
        <v>43572.54993055556</v>
      </c>
      <c r="X142" s="92" t="s">
        <v>819</v>
      </c>
      <c r="Y142" s="87"/>
      <c r="Z142" s="87"/>
      <c r="AA142" s="96" t="s">
        <v>952</v>
      </c>
      <c r="AB142" s="87"/>
      <c r="AC142" s="87" t="b">
        <v>0</v>
      </c>
      <c r="AD142" s="87">
        <v>0</v>
      </c>
      <c r="AE142" s="96" t="s">
        <v>1012</v>
      </c>
      <c r="AF142" s="87" t="b">
        <v>0</v>
      </c>
      <c r="AG142" s="87" t="s">
        <v>1021</v>
      </c>
      <c r="AH142" s="87"/>
      <c r="AI142" s="96" t="s">
        <v>1012</v>
      </c>
      <c r="AJ142" s="87" t="b">
        <v>0</v>
      </c>
      <c r="AK142" s="87">
        <v>4</v>
      </c>
      <c r="AL142" s="96" t="s">
        <v>983</v>
      </c>
      <c r="AM142" s="87" t="s">
        <v>1027</v>
      </c>
      <c r="AN142" s="87" t="b">
        <v>0</v>
      </c>
      <c r="AO142" s="96" t="s">
        <v>983</v>
      </c>
      <c r="AP142" s="87" t="s">
        <v>196</v>
      </c>
      <c r="AQ142" s="87">
        <v>0</v>
      </c>
      <c r="AR142" s="87">
        <v>0</v>
      </c>
      <c r="AS142" s="87"/>
      <c r="AT142" s="87"/>
      <c r="AU142" s="87"/>
      <c r="AV142" s="87"/>
      <c r="AW142" s="87"/>
      <c r="AX142" s="87"/>
      <c r="AY142" s="87"/>
      <c r="AZ142" s="87"/>
      <c r="BA142">
        <v>1</v>
      </c>
      <c r="BB142" s="86" t="str">
        <f>REPLACE(INDEX(GroupVertices[Group],MATCH(Edges[[#This Row],[Vertex 1]],GroupVertices[Vertex],0)),1,1,"")</f>
        <v>2</v>
      </c>
      <c r="BC142" s="86" t="str">
        <f>REPLACE(INDEX(GroupVertices[Group],MATCH(Edges[[#This Row],[Vertex 2]],GroupVertices[Vertex],0)),1,1,"")</f>
        <v>2</v>
      </c>
      <c r="BD142" s="48"/>
      <c r="BE142" s="49"/>
      <c r="BF142" s="48"/>
      <c r="BG142" s="49"/>
      <c r="BH142" s="48"/>
      <c r="BI142" s="49"/>
      <c r="BJ142" s="48"/>
      <c r="BK142" s="49"/>
      <c r="BL142" s="48"/>
    </row>
    <row r="143" spans="1:64" ht="15">
      <c r="A143" s="65" t="s">
        <v>297</v>
      </c>
      <c r="B143" s="65" t="s">
        <v>379</v>
      </c>
      <c r="C143" s="66" t="s">
        <v>3250</v>
      </c>
      <c r="D143" s="67">
        <v>3</v>
      </c>
      <c r="E143" s="66" t="s">
        <v>132</v>
      </c>
      <c r="F143" s="69">
        <v>32</v>
      </c>
      <c r="G143" s="66"/>
      <c r="H143" s="70"/>
      <c r="I143" s="71"/>
      <c r="J143" s="71"/>
      <c r="K143" s="34" t="s">
        <v>65</v>
      </c>
      <c r="L143" s="72">
        <v>143</v>
      </c>
      <c r="M143" s="72"/>
      <c r="N143" s="73"/>
      <c r="O143" s="87" t="s">
        <v>396</v>
      </c>
      <c r="P143" s="90">
        <v>43572.54993055556</v>
      </c>
      <c r="Q143" s="87" t="s">
        <v>449</v>
      </c>
      <c r="R143" s="87"/>
      <c r="S143" s="87"/>
      <c r="T143" s="87"/>
      <c r="U143" s="87"/>
      <c r="V143" s="92" t="s">
        <v>696</v>
      </c>
      <c r="W143" s="90">
        <v>43572.54993055556</v>
      </c>
      <c r="X143" s="92" t="s">
        <v>819</v>
      </c>
      <c r="Y143" s="87"/>
      <c r="Z143" s="87"/>
      <c r="AA143" s="96" t="s">
        <v>952</v>
      </c>
      <c r="AB143" s="87"/>
      <c r="AC143" s="87" t="b">
        <v>0</v>
      </c>
      <c r="AD143" s="87">
        <v>0</v>
      </c>
      <c r="AE143" s="96" t="s">
        <v>1012</v>
      </c>
      <c r="AF143" s="87" t="b">
        <v>0</v>
      </c>
      <c r="AG143" s="87" t="s">
        <v>1021</v>
      </c>
      <c r="AH143" s="87"/>
      <c r="AI143" s="96" t="s">
        <v>1012</v>
      </c>
      <c r="AJ143" s="87" t="b">
        <v>0</v>
      </c>
      <c r="AK143" s="87">
        <v>4</v>
      </c>
      <c r="AL143" s="96" t="s">
        <v>983</v>
      </c>
      <c r="AM143" s="87" t="s">
        <v>1027</v>
      </c>
      <c r="AN143" s="87" t="b">
        <v>0</v>
      </c>
      <c r="AO143" s="96" t="s">
        <v>983</v>
      </c>
      <c r="AP143" s="87" t="s">
        <v>196</v>
      </c>
      <c r="AQ143" s="87">
        <v>0</v>
      </c>
      <c r="AR143" s="87">
        <v>0</v>
      </c>
      <c r="AS143" s="87"/>
      <c r="AT143" s="87"/>
      <c r="AU143" s="87"/>
      <c r="AV143" s="87"/>
      <c r="AW143" s="87"/>
      <c r="AX143" s="87"/>
      <c r="AY143" s="87"/>
      <c r="AZ143" s="87"/>
      <c r="BA143">
        <v>1</v>
      </c>
      <c r="BB143" s="86" t="str">
        <f>REPLACE(INDEX(GroupVertices[Group],MATCH(Edges[[#This Row],[Vertex 1]],GroupVertices[Vertex],0)),1,1,"")</f>
        <v>2</v>
      </c>
      <c r="BC143" s="86" t="str">
        <f>REPLACE(INDEX(GroupVertices[Group],MATCH(Edges[[#This Row],[Vertex 2]],GroupVertices[Vertex],0)),1,1,"")</f>
        <v>2</v>
      </c>
      <c r="BD143" s="48"/>
      <c r="BE143" s="49"/>
      <c r="BF143" s="48"/>
      <c r="BG143" s="49"/>
      <c r="BH143" s="48"/>
      <c r="BI143" s="49"/>
      <c r="BJ143" s="48"/>
      <c r="BK143" s="49"/>
      <c r="BL143" s="48"/>
    </row>
    <row r="144" spans="1:64" ht="15">
      <c r="A144" s="65" t="s">
        <v>297</v>
      </c>
      <c r="B144" s="65" t="s">
        <v>371</v>
      </c>
      <c r="C144" s="66" t="s">
        <v>3250</v>
      </c>
      <c r="D144" s="67">
        <v>3</v>
      </c>
      <c r="E144" s="66" t="s">
        <v>132</v>
      </c>
      <c r="F144" s="69">
        <v>32</v>
      </c>
      <c r="G144" s="66"/>
      <c r="H144" s="70"/>
      <c r="I144" s="71"/>
      <c r="J144" s="71"/>
      <c r="K144" s="34" t="s">
        <v>65</v>
      </c>
      <c r="L144" s="72">
        <v>144</v>
      </c>
      <c r="M144" s="72"/>
      <c r="N144" s="73"/>
      <c r="O144" s="87" t="s">
        <v>396</v>
      </c>
      <c r="P144" s="90">
        <v>43572.54993055556</v>
      </c>
      <c r="Q144" s="87" t="s">
        <v>449</v>
      </c>
      <c r="R144" s="87"/>
      <c r="S144" s="87"/>
      <c r="T144" s="87"/>
      <c r="U144" s="87"/>
      <c r="V144" s="92" t="s">
        <v>696</v>
      </c>
      <c r="W144" s="90">
        <v>43572.54993055556</v>
      </c>
      <c r="X144" s="92" t="s">
        <v>819</v>
      </c>
      <c r="Y144" s="87"/>
      <c r="Z144" s="87"/>
      <c r="AA144" s="96" t="s">
        <v>952</v>
      </c>
      <c r="AB144" s="87"/>
      <c r="AC144" s="87" t="b">
        <v>0</v>
      </c>
      <c r="AD144" s="87">
        <v>0</v>
      </c>
      <c r="AE144" s="96" t="s">
        <v>1012</v>
      </c>
      <c r="AF144" s="87" t="b">
        <v>0</v>
      </c>
      <c r="AG144" s="87" t="s">
        <v>1021</v>
      </c>
      <c r="AH144" s="87"/>
      <c r="AI144" s="96" t="s">
        <v>1012</v>
      </c>
      <c r="AJ144" s="87" t="b">
        <v>0</v>
      </c>
      <c r="AK144" s="87">
        <v>4</v>
      </c>
      <c r="AL144" s="96" t="s">
        <v>983</v>
      </c>
      <c r="AM144" s="87" t="s">
        <v>1027</v>
      </c>
      <c r="AN144" s="87" t="b">
        <v>0</v>
      </c>
      <c r="AO144" s="96" t="s">
        <v>983</v>
      </c>
      <c r="AP144" s="87" t="s">
        <v>196</v>
      </c>
      <c r="AQ144" s="87">
        <v>0</v>
      </c>
      <c r="AR144" s="87">
        <v>0</v>
      </c>
      <c r="AS144" s="87"/>
      <c r="AT144" s="87"/>
      <c r="AU144" s="87"/>
      <c r="AV144" s="87"/>
      <c r="AW144" s="87"/>
      <c r="AX144" s="87"/>
      <c r="AY144" s="87"/>
      <c r="AZ144" s="87"/>
      <c r="BA144">
        <v>1</v>
      </c>
      <c r="BB144" s="86" t="str">
        <f>REPLACE(INDEX(GroupVertices[Group],MATCH(Edges[[#This Row],[Vertex 1]],GroupVertices[Vertex],0)),1,1,"")</f>
        <v>2</v>
      </c>
      <c r="BC144" s="86" t="str">
        <f>REPLACE(INDEX(GroupVertices[Group],MATCH(Edges[[#This Row],[Vertex 2]],GroupVertices[Vertex],0)),1,1,"")</f>
        <v>2</v>
      </c>
      <c r="BD144" s="48"/>
      <c r="BE144" s="49"/>
      <c r="BF144" s="48"/>
      <c r="BG144" s="49"/>
      <c r="BH144" s="48"/>
      <c r="BI144" s="49"/>
      <c r="BJ144" s="48"/>
      <c r="BK144" s="49"/>
      <c r="BL144" s="48"/>
    </row>
    <row r="145" spans="1:64" ht="15">
      <c r="A145" s="65" t="s">
        <v>297</v>
      </c>
      <c r="B145" s="65" t="s">
        <v>380</v>
      </c>
      <c r="C145" s="66" t="s">
        <v>3250</v>
      </c>
      <c r="D145" s="67">
        <v>3</v>
      </c>
      <c r="E145" s="66" t="s">
        <v>132</v>
      </c>
      <c r="F145" s="69">
        <v>32</v>
      </c>
      <c r="G145" s="66"/>
      <c r="H145" s="70"/>
      <c r="I145" s="71"/>
      <c r="J145" s="71"/>
      <c r="K145" s="34" t="s">
        <v>65</v>
      </c>
      <c r="L145" s="72">
        <v>145</v>
      </c>
      <c r="M145" s="72"/>
      <c r="N145" s="73"/>
      <c r="O145" s="87" t="s">
        <v>396</v>
      </c>
      <c r="P145" s="90">
        <v>43572.54993055556</v>
      </c>
      <c r="Q145" s="87" t="s">
        <v>449</v>
      </c>
      <c r="R145" s="87"/>
      <c r="S145" s="87"/>
      <c r="T145" s="87"/>
      <c r="U145" s="87"/>
      <c r="V145" s="92" t="s">
        <v>696</v>
      </c>
      <c r="W145" s="90">
        <v>43572.54993055556</v>
      </c>
      <c r="X145" s="92" t="s">
        <v>819</v>
      </c>
      <c r="Y145" s="87"/>
      <c r="Z145" s="87"/>
      <c r="AA145" s="96" t="s">
        <v>952</v>
      </c>
      <c r="AB145" s="87"/>
      <c r="AC145" s="87" t="b">
        <v>0</v>
      </c>
      <c r="AD145" s="87">
        <v>0</v>
      </c>
      <c r="AE145" s="96" t="s">
        <v>1012</v>
      </c>
      <c r="AF145" s="87" t="b">
        <v>0</v>
      </c>
      <c r="AG145" s="87" t="s">
        <v>1021</v>
      </c>
      <c r="AH145" s="87"/>
      <c r="AI145" s="96" t="s">
        <v>1012</v>
      </c>
      <c r="AJ145" s="87" t="b">
        <v>0</v>
      </c>
      <c r="AK145" s="87">
        <v>4</v>
      </c>
      <c r="AL145" s="96" t="s">
        <v>983</v>
      </c>
      <c r="AM145" s="87" t="s">
        <v>1027</v>
      </c>
      <c r="AN145" s="87" t="b">
        <v>0</v>
      </c>
      <c r="AO145" s="96" t="s">
        <v>983</v>
      </c>
      <c r="AP145" s="87" t="s">
        <v>196</v>
      </c>
      <c r="AQ145" s="87">
        <v>0</v>
      </c>
      <c r="AR145" s="87">
        <v>0</v>
      </c>
      <c r="AS145" s="87"/>
      <c r="AT145" s="87"/>
      <c r="AU145" s="87"/>
      <c r="AV145" s="87"/>
      <c r="AW145" s="87"/>
      <c r="AX145" s="87"/>
      <c r="AY145" s="87"/>
      <c r="AZ145" s="87"/>
      <c r="BA145">
        <v>1</v>
      </c>
      <c r="BB145" s="86" t="str">
        <f>REPLACE(INDEX(GroupVertices[Group],MATCH(Edges[[#This Row],[Vertex 1]],GroupVertices[Vertex],0)),1,1,"")</f>
        <v>2</v>
      </c>
      <c r="BC145" s="86" t="str">
        <f>REPLACE(INDEX(GroupVertices[Group],MATCH(Edges[[#This Row],[Vertex 2]],GroupVertices[Vertex],0)),1,1,"")</f>
        <v>2</v>
      </c>
      <c r="BD145" s="48"/>
      <c r="BE145" s="49"/>
      <c r="BF145" s="48"/>
      <c r="BG145" s="49"/>
      <c r="BH145" s="48"/>
      <c r="BI145" s="49"/>
      <c r="BJ145" s="48"/>
      <c r="BK145" s="49"/>
      <c r="BL145" s="48"/>
    </row>
    <row r="146" spans="1:64" ht="15">
      <c r="A146" s="65" t="s">
        <v>297</v>
      </c>
      <c r="B146" s="65" t="s">
        <v>381</v>
      </c>
      <c r="C146" s="66" t="s">
        <v>3250</v>
      </c>
      <c r="D146" s="67">
        <v>3</v>
      </c>
      <c r="E146" s="66" t="s">
        <v>132</v>
      </c>
      <c r="F146" s="69">
        <v>32</v>
      </c>
      <c r="G146" s="66"/>
      <c r="H146" s="70"/>
      <c r="I146" s="71"/>
      <c r="J146" s="71"/>
      <c r="K146" s="34" t="s">
        <v>65</v>
      </c>
      <c r="L146" s="72">
        <v>146</v>
      </c>
      <c r="M146" s="72"/>
      <c r="N146" s="73"/>
      <c r="O146" s="87" t="s">
        <v>396</v>
      </c>
      <c r="P146" s="90">
        <v>43572.54993055556</v>
      </c>
      <c r="Q146" s="87" t="s">
        <v>449</v>
      </c>
      <c r="R146" s="87"/>
      <c r="S146" s="87"/>
      <c r="T146" s="87"/>
      <c r="U146" s="87"/>
      <c r="V146" s="92" t="s">
        <v>696</v>
      </c>
      <c r="W146" s="90">
        <v>43572.54993055556</v>
      </c>
      <c r="X146" s="92" t="s">
        <v>819</v>
      </c>
      <c r="Y146" s="87"/>
      <c r="Z146" s="87"/>
      <c r="AA146" s="96" t="s">
        <v>952</v>
      </c>
      <c r="AB146" s="87"/>
      <c r="AC146" s="87" t="b">
        <v>0</v>
      </c>
      <c r="AD146" s="87">
        <v>0</v>
      </c>
      <c r="AE146" s="96" t="s">
        <v>1012</v>
      </c>
      <c r="AF146" s="87" t="b">
        <v>0</v>
      </c>
      <c r="AG146" s="87" t="s">
        <v>1021</v>
      </c>
      <c r="AH146" s="87"/>
      <c r="AI146" s="96" t="s">
        <v>1012</v>
      </c>
      <c r="AJ146" s="87" t="b">
        <v>0</v>
      </c>
      <c r="AK146" s="87">
        <v>4</v>
      </c>
      <c r="AL146" s="96" t="s">
        <v>983</v>
      </c>
      <c r="AM146" s="87" t="s">
        <v>1027</v>
      </c>
      <c r="AN146" s="87" t="b">
        <v>0</v>
      </c>
      <c r="AO146" s="96" t="s">
        <v>983</v>
      </c>
      <c r="AP146" s="87" t="s">
        <v>196</v>
      </c>
      <c r="AQ146" s="87">
        <v>0</v>
      </c>
      <c r="AR146" s="87">
        <v>0</v>
      </c>
      <c r="AS146" s="87"/>
      <c r="AT146" s="87"/>
      <c r="AU146" s="87"/>
      <c r="AV146" s="87"/>
      <c r="AW146" s="87"/>
      <c r="AX146" s="87"/>
      <c r="AY146" s="87"/>
      <c r="AZ146" s="87"/>
      <c r="BA146">
        <v>1</v>
      </c>
      <c r="BB146" s="86" t="str">
        <f>REPLACE(INDEX(GroupVertices[Group],MATCH(Edges[[#This Row],[Vertex 1]],GroupVertices[Vertex],0)),1,1,"")</f>
        <v>2</v>
      </c>
      <c r="BC146" s="86" t="str">
        <f>REPLACE(INDEX(GroupVertices[Group],MATCH(Edges[[#This Row],[Vertex 2]],GroupVertices[Vertex],0)),1,1,"")</f>
        <v>2</v>
      </c>
      <c r="BD146" s="48">
        <v>0</v>
      </c>
      <c r="BE146" s="49">
        <v>0</v>
      </c>
      <c r="BF146" s="48">
        <v>0</v>
      </c>
      <c r="BG146" s="49">
        <v>0</v>
      </c>
      <c r="BH146" s="48">
        <v>0</v>
      </c>
      <c r="BI146" s="49">
        <v>0</v>
      </c>
      <c r="BJ146" s="48">
        <v>26</v>
      </c>
      <c r="BK146" s="49">
        <v>100</v>
      </c>
      <c r="BL146" s="48">
        <v>26</v>
      </c>
    </row>
    <row r="147" spans="1:64" ht="15">
      <c r="A147" s="65" t="s">
        <v>298</v>
      </c>
      <c r="B147" s="65" t="s">
        <v>298</v>
      </c>
      <c r="C147" s="66" t="s">
        <v>3250</v>
      </c>
      <c r="D147" s="67">
        <v>3</v>
      </c>
      <c r="E147" s="66" t="s">
        <v>132</v>
      </c>
      <c r="F147" s="69">
        <v>32</v>
      </c>
      <c r="G147" s="66"/>
      <c r="H147" s="70"/>
      <c r="I147" s="71"/>
      <c r="J147" s="71"/>
      <c r="K147" s="34" t="s">
        <v>65</v>
      </c>
      <c r="L147" s="72">
        <v>147</v>
      </c>
      <c r="M147" s="72"/>
      <c r="N147" s="73"/>
      <c r="O147" s="87" t="s">
        <v>196</v>
      </c>
      <c r="P147" s="90">
        <v>43572.5834837963</v>
      </c>
      <c r="Q147" s="87" t="s">
        <v>450</v>
      </c>
      <c r="R147" s="92" t="s">
        <v>513</v>
      </c>
      <c r="S147" s="87" t="s">
        <v>544</v>
      </c>
      <c r="T147" s="87"/>
      <c r="U147" s="87"/>
      <c r="V147" s="92" t="s">
        <v>697</v>
      </c>
      <c r="W147" s="90">
        <v>43572.5834837963</v>
      </c>
      <c r="X147" s="92" t="s">
        <v>820</v>
      </c>
      <c r="Y147" s="87"/>
      <c r="Z147" s="87"/>
      <c r="AA147" s="96" t="s">
        <v>953</v>
      </c>
      <c r="AB147" s="87"/>
      <c r="AC147" s="87" t="b">
        <v>0</v>
      </c>
      <c r="AD147" s="87">
        <v>0</v>
      </c>
      <c r="AE147" s="96" t="s">
        <v>1012</v>
      </c>
      <c r="AF147" s="87" t="b">
        <v>0</v>
      </c>
      <c r="AG147" s="87" t="s">
        <v>1021</v>
      </c>
      <c r="AH147" s="87"/>
      <c r="AI147" s="96" t="s">
        <v>1012</v>
      </c>
      <c r="AJ147" s="87" t="b">
        <v>0</v>
      </c>
      <c r="AK147" s="87">
        <v>0</v>
      </c>
      <c r="AL147" s="96" t="s">
        <v>1012</v>
      </c>
      <c r="AM147" s="87" t="s">
        <v>1038</v>
      </c>
      <c r="AN147" s="87" t="b">
        <v>0</v>
      </c>
      <c r="AO147" s="96" t="s">
        <v>953</v>
      </c>
      <c r="AP147" s="87" t="s">
        <v>196</v>
      </c>
      <c r="AQ147" s="87">
        <v>0</v>
      </c>
      <c r="AR147" s="87">
        <v>0</v>
      </c>
      <c r="AS147" s="87"/>
      <c r="AT147" s="87"/>
      <c r="AU147" s="87"/>
      <c r="AV147" s="87"/>
      <c r="AW147" s="87"/>
      <c r="AX147" s="87"/>
      <c r="AY147" s="87"/>
      <c r="AZ147" s="87"/>
      <c r="BA147">
        <v>1</v>
      </c>
      <c r="BB147" s="86" t="str">
        <f>REPLACE(INDEX(GroupVertices[Group],MATCH(Edges[[#This Row],[Vertex 1]],GroupVertices[Vertex],0)),1,1,"")</f>
        <v>1</v>
      </c>
      <c r="BC147" s="86" t="str">
        <f>REPLACE(INDEX(GroupVertices[Group],MATCH(Edges[[#This Row],[Vertex 2]],GroupVertices[Vertex],0)),1,1,"")</f>
        <v>1</v>
      </c>
      <c r="BD147" s="48">
        <v>1</v>
      </c>
      <c r="BE147" s="49">
        <v>5</v>
      </c>
      <c r="BF147" s="48">
        <v>0</v>
      </c>
      <c r="BG147" s="49">
        <v>0</v>
      </c>
      <c r="BH147" s="48">
        <v>0</v>
      </c>
      <c r="BI147" s="49">
        <v>0</v>
      </c>
      <c r="BJ147" s="48">
        <v>19</v>
      </c>
      <c r="BK147" s="49">
        <v>95</v>
      </c>
      <c r="BL147" s="48">
        <v>20</v>
      </c>
    </row>
    <row r="148" spans="1:64" ht="15">
      <c r="A148" s="65" t="s">
        <v>299</v>
      </c>
      <c r="B148" s="65" t="s">
        <v>319</v>
      </c>
      <c r="C148" s="66" t="s">
        <v>3250</v>
      </c>
      <c r="D148" s="67">
        <v>3</v>
      </c>
      <c r="E148" s="66" t="s">
        <v>132</v>
      </c>
      <c r="F148" s="69">
        <v>32</v>
      </c>
      <c r="G148" s="66"/>
      <c r="H148" s="70"/>
      <c r="I148" s="71"/>
      <c r="J148" s="71"/>
      <c r="K148" s="34" t="s">
        <v>65</v>
      </c>
      <c r="L148" s="72">
        <v>148</v>
      </c>
      <c r="M148" s="72"/>
      <c r="N148" s="73"/>
      <c r="O148" s="87" t="s">
        <v>398</v>
      </c>
      <c r="P148" s="90">
        <v>43572.618055555555</v>
      </c>
      <c r="Q148" s="87" t="s">
        <v>451</v>
      </c>
      <c r="R148" s="87"/>
      <c r="S148" s="87"/>
      <c r="T148" s="87"/>
      <c r="U148" s="87"/>
      <c r="V148" s="92" t="s">
        <v>698</v>
      </c>
      <c r="W148" s="90">
        <v>43572.618055555555</v>
      </c>
      <c r="X148" s="92" t="s">
        <v>821</v>
      </c>
      <c r="Y148" s="87"/>
      <c r="Z148" s="87"/>
      <c r="AA148" s="96" t="s">
        <v>954</v>
      </c>
      <c r="AB148" s="87"/>
      <c r="AC148" s="87" t="b">
        <v>0</v>
      </c>
      <c r="AD148" s="87">
        <v>1</v>
      </c>
      <c r="AE148" s="96" t="s">
        <v>1018</v>
      </c>
      <c r="AF148" s="87" t="b">
        <v>0</v>
      </c>
      <c r="AG148" s="87" t="s">
        <v>1021</v>
      </c>
      <c r="AH148" s="87"/>
      <c r="AI148" s="96" t="s">
        <v>1012</v>
      </c>
      <c r="AJ148" s="87" t="b">
        <v>0</v>
      </c>
      <c r="AK148" s="87">
        <v>0</v>
      </c>
      <c r="AL148" s="96" t="s">
        <v>1012</v>
      </c>
      <c r="AM148" s="87" t="s">
        <v>1027</v>
      </c>
      <c r="AN148" s="87" t="b">
        <v>0</v>
      </c>
      <c r="AO148" s="96" t="s">
        <v>954</v>
      </c>
      <c r="AP148" s="87" t="s">
        <v>196</v>
      </c>
      <c r="AQ148" s="87">
        <v>0</v>
      </c>
      <c r="AR148" s="87">
        <v>0</v>
      </c>
      <c r="AS148" s="87"/>
      <c r="AT148" s="87"/>
      <c r="AU148" s="87"/>
      <c r="AV148" s="87"/>
      <c r="AW148" s="87"/>
      <c r="AX148" s="87"/>
      <c r="AY148" s="87"/>
      <c r="AZ148" s="87"/>
      <c r="BA148">
        <v>1</v>
      </c>
      <c r="BB148" s="86" t="str">
        <f>REPLACE(INDEX(GroupVertices[Group],MATCH(Edges[[#This Row],[Vertex 1]],GroupVertices[Vertex],0)),1,1,"")</f>
        <v>9</v>
      </c>
      <c r="BC148" s="86" t="str">
        <f>REPLACE(INDEX(GroupVertices[Group],MATCH(Edges[[#This Row],[Vertex 2]],GroupVertices[Vertex],0)),1,1,"")</f>
        <v>9</v>
      </c>
      <c r="BD148" s="48">
        <v>0</v>
      </c>
      <c r="BE148" s="49">
        <v>0</v>
      </c>
      <c r="BF148" s="48">
        <v>0</v>
      </c>
      <c r="BG148" s="49">
        <v>0</v>
      </c>
      <c r="BH148" s="48">
        <v>0</v>
      </c>
      <c r="BI148" s="49">
        <v>0</v>
      </c>
      <c r="BJ148" s="48">
        <v>28</v>
      </c>
      <c r="BK148" s="49">
        <v>100</v>
      </c>
      <c r="BL148" s="48">
        <v>28</v>
      </c>
    </row>
    <row r="149" spans="1:64" ht="15">
      <c r="A149" s="65" t="s">
        <v>300</v>
      </c>
      <c r="B149" s="65" t="s">
        <v>300</v>
      </c>
      <c r="C149" s="66" t="s">
        <v>3250</v>
      </c>
      <c r="D149" s="67">
        <v>3</v>
      </c>
      <c r="E149" s="66" t="s">
        <v>132</v>
      </c>
      <c r="F149" s="69">
        <v>32</v>
      </c>
      <c r="G149" s="66"/>
      <c r="H149" s="70"/>
      <c r="I149" s="71"/>
      <c r="J149" s="71"/>
      <c r="K149" s="34" t="s">
        <v>65</v>
      </c>
      <c r="L149" s="72">
        <v>149</v>
      </c>
      <c r="M149" s="72"/>
      <c r="N149" s="73"/>
      <c r="O149" s="87" t="s">
        <v>196</v>
      </c>
      <c r="P149" s="90">
        <v>43572.635462962964</v>
      </c>
      <c r="Q149" s="87" t="s">
        <v>452</v>
      </c>
      <c r="R149" s="92" t="s">
        <v>514</v>
      </c>
      <c r="S149" s="87" t="s">
        <v>537</v>
      </c>
      <c r="T149" s="87"/>
      <c r="U149" s="87"/>
      <c r="V149" s="92" t="s">
        <v>699</v>
      </c>
      <c r="W149" s="90">
        <v>43572.635462962964</v>
      </c>
      <c r="X149" s="92" t="s">
        <v>822</v>
      </c>
      <c r="Y149" s="87"/>
      <c r="Z149" s="87"/>
      <c r="AA149" s="96" t="s">
        <v>955</v>
      </c>
      <c r="AB149" s="87"/>
      <c r="AC149" s="87" t="b">
        <v>0</v>
      </c>
      <c r="AD149" s="87">
        <v>0</v>
      </c>
      <c r="AE149" s="96" t="s">
        <v>1012</v>
      </c>
      <c r="AF149" s="87" t="b">
        <v>0</v>
      </c>
      <c r="AG149" s="87" t="s">
        <v>1021</v>
      </c>
      <c r="AH149" s="87"/>
      <c r="AI149" s="96" t="s">
        <v>1012</v>
      </c>
      <c r="AJ149" s="87" t="b">
        <v>0</v>
      </c>
      <c r="AK149" s="87">
        <v>0</v>
      </c>
      <c r="AL149" s="96" t="s">
        <v>1012</v>
      </c>
      <c r="AM149" s="87" t="s">
        <v>1029</v>
      </c>
      <c r="AN149" s="87" t="b">
        <v>0</v>
      </c>
      <c r="AO149" s="96" t="s">
        <v>955</v>
      </c>
      <c r="AP149" s="87" t="s">
        <v>196</v>
      </c>
      <c r="AQ149" s="87">
        <v>0</v>
      </c>
      <c r="AR149" s="87">
        <v>0</v>
      </c>
      <c r="AS149" s="87"/>
      <c r="AT149" s="87"/>
      <c r="AU149" s="87"/>
      <c r="AV149" s="87"/>
      <c r="AW149" s="87"/>
      <c r="AX149" s="87"/>
      <c r="AY149" s="87"/>
      <c r="AZ149" s="87"/>
      <c r="BA149">
        <v>1</v>
      </c>
      <c r="BB149" s="86" t="str">
        <f>REPLACE(INDEX(GroupVertices[Group],MATCH(Edges[[#This Row],[Vertex 1]],GroupVertices[Vertex],0)),1,1,"")</f>
        <v>1</v>
      </c>
      <c r="BC149" s="86" t="str">
        <f>REPLACE(INDEX(GroupVertices[Group],MATCH(Edges[[#This Row],[Vertex 2]],GroupVertices[Vertex],0)),1,1,"")</f>
        <v>1</v>
      </c>
      <c r="BD149" s="48">
        <v>1</v>
      </c>
      <c r="BE149" s="49">
        <v>4.545454545454546</v>
      </c>
      <c r="BF149" s="48">
        <v>0</v>
      </c>
      <c r="BG149" s="49">
        <v>0</v>
      </c>
      <c r="BH149" s="48">
        <v>0</v>
      </c>
      <c r="BI149" s="49">
        <v>0</v>
      </c>
      <c r="BJ149" s="48">
        <v>21</v>
      </c>
      <c r="BK149" s="49">
        <v>95.45454545454545</v>
      </c>
      <c r="BL149" s="48">
        <v>22</v>
      </c>
    </row>
    <row r="150" spans="1:64" ht="15">
      <c r="A150" s="65" t="s">
        <v>301</v>
      </c>
      <c r="B150" s="65" t="s">
        <v>296</v>
      </c>
      <c r="C150" s="66" t="s">
        <v>3250</v>
      </c>
      <c r="D150" s="67">
        <v>3</v>
      </c>
      <c r="E150" s="66" t="s">
        <v>132</v>
      </c>
      <c r="F150" s="69">
        <v>32</v>
      </c>
      <c r="G150" s="66"/>
      <c r="H150" s="70"/>
      <c r="I150" s="71"/>
      <c r="J150" s="71"/>
      <c r="K150" s="34" t="s">
        <v>65</v>
      </c>
      <c r="L150" s="72">
        <v>150</v>
      </c>
      <c r="M150" s="72"/>
      <c r="N150" s="73"/>
      <c r="O150" s="87" t="s">
        <v>397</v>
      </c>
      <c r="P150" s="90">
        <v>43572.67798611111</v>
      </c>
      <c r="Q150" s="87" t="s">
        <v>449</v>
      </c>
      <c r="R150" s="87"/>
      <c r="S150" s="87"/>
      <c r="T150" s="87"/>
      <c r="U150" s="87"/>
      <c r="V150" s="92" t="s">
        <v>700</v>
      </c>
      <c r="W150" s="90">
        <v>43572.67798611111</v>
      </c>
      <c r="X150" s="92" t="s">
        <v>823</v>
      </c>
      <c r="Y150" s="87"/>
      <c r="Z150" s="87"/>
      <c r="AA150" s="96" t="s">
        <v>956</v>
      </c>
      <c r="AB150" s="87"/>
      <c r="AC150" s="87" t="b">
        <v>0</v>
      </c>
      <c r="AD150" s="87">
        <v>0</v>
      </c>
      <c r="AE150" s="96" t="s">
        <v>1012</v>
      </c>
      <c r="AF150" s="87" t="b">
        <v>0</v>
      </c>
      <c r="AG150" s="87" t="s">
        <v>1021</v>
      </c>
      <c r="AH150" s="87"/>
      <c r="AI150" s="96" t="s">
        <v>1012</v>
      </c>
      <c r="AJ150" s="87" t="b">
        <v>0</v>
      </c>
      <c r="AK150" s="87">
        <v>4</v>
      </c>
      <c r="AL150" s="96" t="s">
        <v>983</v>
      </c>
      <c r="AM150" s="87" t="s">
        <v>1028</v>
      </c>
      <c r="AN150" s="87" t="b">
        <v>0</v>
      </c>
      <c r="AO150" s="96" t="s">
        <v>983</v>
      </c>
      <c r="AP150" s="87" t="s">
        <v>196</v>
      </c>
      <c r="AQ150" s="87">
        <v>0</v>
      </c>
      <c r="AR150" s="87">
        <v>0</v>
      </c>
      <c r="AS150" s="87"/>
      <c r="AT150" s="87"/>
      <c r="AU150" s="87"/>
      <c r="AV150" s="87"/>
      <c r="AW150" s="87"/>
      <c r="AX150" s="87"/>
      <c r="AY150" s="87"/>
      <c r="AZ150" s="87"/>
      <c r="BA150">
        <v>1</v>
      </c>
      <c r="BB150" s="86" t="str">
        <f>REPLACE(INDEX(GroupVertices[Group],MATCH(Edges[[#This Row],[Vertex 1]],GroupVertices[Vertex],0)),1,1,"")</f>
        <v>2</v>
      </c>
      <c r="BC150" s="86" t="str">
        <f>REPLACE(INDEX(GroupVertices[Group],MATCH(Edges[[#This Row],[Vertex 2]],GroupVertices[Vertex],0)),1,1,"")</f>
        <v>2</v>
      </c>
      <c r="BD150" s="48"/>
      <c r="BE150" s="49"/>
      <c r="BF150" s="48"/>
      <c r="BG150" s="49"/>
      <c r="BH150" s="48"/>
      <c r="BI150" s="49"/>
      <c r="BJ150" s="48"/>
      <c r="BK150" s="49"/>
      <c r="BL150" s="48"/>
    </row>
    <row r="151" spans="1:64" ht="15">
      <c r="A151" s="65" t="s">
        <v>301</v>
      </c>
      <c r="B151" s="65" t="s">
        <v>372</v>
      </c>
      <c r="C151" s="66" t="s">
        <v>3250</v>
      </c>
      <c r="D151" s="67">
        <v>3</v>
      </c>
      <c r="E151" s="66" t="s">
        <v>132</v>
      </c>
      <c r="F151" s="69">
        <v>32</v>
      </c>
      <c r="G151" s="66"/>
      <c r="H151" s="70"/>
      <c r="I151" s="71"/>
      <c r="J151" s="71"/>
      <c r="K151" s="34" t="s">
        <v>65</v>
      </c>
      <c r="L151" s="72">
        <v>151</v>
      </c>
      <c r="M151" s="72"/>
      <c r="N151" s="73"/>
      <c r="O151" s="87" t="s">
        <v>396</v>
      </c>
      <c r="P151" s="90">
        <v>43572.67798611111</v>
      </c>
      <c r="Q151" s="87" t="s">
        <v>449</v>
      </c>
      <c r="R151" s="87"/>
      <c r="S151" s="87"/>
      <c r="T151" s="87"/>
      <c r="U151" s="87"/>
      <c r="V151" s="92" t="s">
        <v>700</v>
      </c>
      <c r="W151" s="90">
        <v>43572.67798611111</v>
      </c>
      <c r="X151" s="92" t="s">
        <v>823</v>
      </c>
      <c r="Y151" s="87"/>
      <c r="Z151" s="87"/>
      <c r="AA151" s="96" t="s">
        <v>956</v>
      </c>
      <c r="AB151" s="87"/>
      <c r="AC151" s="87" t="b">
        <v>0</v>
      </c>
      <c r="AD151" s="87">
        <v>0</v>
      </c>
      <c r="AE151" s="96" t="s">
        <v>1012</v>
      </c>
      <c r="AF151" s="87" t="b">
        <v>0</v>
      </c>
      <c r="AG151" s="87" t="s">
        <v>1021</v>
      </c>
      <c r="AH151" s="87"/>
      <c r="AI151" s="96" t="s">
        <v>1012</v>
      </c>
      <c r="AJ151" s="87" t="b">
        <v>0</v>
      </c>
      <c r="AK151" s="87">
        <v>4</v>
      </c>
      <c r="AL151" s="96" t="s">
        <v>983</v>
      </c>
      <c r="AM151" s="87" t="s">
        <v>1028</v>
      </c>
      <c r="AN151" s="87" t="b">
        <v>0</v>
      </c>
      <c r="AO151" s="96" t="s">
        <v>983</v>
      </c>
      <c r="AP151" s="87" t="s">
        <v>196</v>
      </c>
      <c r="AQ151" s="87">
        <v>0</v>
      </c>
      <c r="AR151" s="87">
        <v>0</v>
      </c>
      <c r="AS151" s="87"/>
      <c r="AT151" s="87"/>
      <c r="AU151" s="87"/>
      <c r="AV151" s="87"/>
      <c r="AW151" s="87"/>
      <c r="AX151" s="87"/>
      <c r="AY151" s="87"/>
      <c r="AZ151" s="87"/>
      <c r="BA151">
        <v>1</v>
      </c>
      <c r="BB151" s="86" t="str">
        <f>REPLACE(INDEX(GroupVertices[Group],MATCH(Edges[[#This Row],[Vertex 1]],GroupVertices[Vertex],0)),1,1,"")</f>
        <v>2</v>
      </c>
      <c r="BC151" s="86" t="str">
        <f>REPLACE(INDEX(GroupVertices[Group],MATCH(Edges[[#This Row],[Vertex 2]],GroupVertices[Vertex],0)),1,1,"")</f>
        <v>2</v>
      </c>
      <c r="BD151" s="48"/>
      <c r="BE151" s="49"/>
      <c r="BF151" s="48"/>
      <c r="BG151" s="49"/>
      <c r="BH151" s="48"/>
      <c r="BI151" s="49"/>
      <c r="BJ151" s="48"/>
      <c r="BK151" s="49"/>
      <c r="BL151" s="48"/>
    </row>
    <row r="152" spans="1:64" ht="15">
      <c r="A152" s="65" t="s">
        <v>301</v>
      </c>
      <c r="B152" s="65" t="s">
        <v>379</v>
      </c>
      <c r="C152" s="66" t="s">
        <v>3250</v>
      </c>
      <c r="D152" s="67">
        <v>3</v>
      </c>
      <c r="E152" s="66" t="s">
        <v>132</v>
      </c>
      <c r="F152" s="69">
        <v>32</v>
      </c>
      <c r="G152" s="66"/>
      <c r="H152" s="70"/>
      <c r="I152" s="71"/>
      <c r="J152" s="71"/>
      <c r="K152" s="34" t="s">
        <v>65</v>
      </c>
      <c r="L152" s="72">
        <v>152</v>
      </c>
      <c r="M152" s="72"/>
      <c r="N152" s="73"/>
      <c r="O152" s="87" t="s">
        <v>396</v>
      </c>
      <c r="P152" s="90">
        <v>43572.67798611111</v>
      </c>
      <c r="Q152" s="87" t="s">
        <v>449</v>
      </c>
      <c r="R152" s="87"/>
      <c r="S152" s="87"/>
      <c r="T152" s="87"/>
      <c r="U152" s="87"/>
      <c r="V152" s="92" t="s">
        <v>700</v>
      </c>
      <c r="W152" s="90">
        <v>43572.67798611111</v>
      </c>
      <c r="X152" s="92" t="s">
        <v>823</v>
      </c>
      <c r="Y152" s="87"/>
      <c r="Z152" s="87"/>
      <c r="AA152" s="96" t="s">
        <v>956</v>
      </c>
      <c r="AB152" s="87"/>
      <c r="AC152" s="87" t="b">
        <v>0</v>
      </c>
      <c r="AD152" s="87">
        <v>0</v>
      </c>
      <c r="AE152" s="96" t="s">
        <v>1012</v>
      </c>
      <c r="AF152" s="87" t="b">
        <v>0</v>
      </c>
      <c r="AG152" s="87" t="s">
        <v>1021</v>
      </c>
      <c r="AH152" s="87"/>
      <c r="AI152" s="96" t="s">
        <v>1012</v>
      </c>
      <c r="AJ152" s="87" t="b">
        <v>0</v>
      </c>
      <c r="AK152" s="87">
        <v>4</v>
      </c>
      <c r="AL152" s="96" t="s">
        <v>983</v>
      </c>
      <c r="AM152" s="87" t="s">
        <v>1028</v>
      </c>
      <c r="AN152" s="87" t="b">
        <v>0</v>
      </c>
      <c r="AO152" s="96" t="s">
        <v>983</v>
      </c>
      <c r="AP152" s="87" t="s">
        <v>196</v>
      </c>
      <c r="AQ152" s="87">
        <v>0</v>
      </c>
      <c r="AR152" s="87">
        <v>0</v>
      </c>
      <c r="AS152" s="87"/>
      <c r="AT152" s="87"/>
      <c r="AU152" s="87"/>
      <c r="AV152" s="87"/>
      <c r="AW152" s="87"/>
      <c r="AX152" s="87"/>
      <c r="AY152" s="87"/>
      <c r="AZ152" s="87"/>
      <c r="BA152">
        <v>1</v>
      </c>
      <c r="BB152" s="86" t="str">
        <f>REPLACE(INDEX(GroupVertices[Group],MATCH(Edges[[#This Row],[Vertex 1]],GroupVertices[Vertex],0)),1,1,"")</f>
        <v>2</v>
      </c>
      <c r="BC152" s="86" t="str">
        <f>REPLACE(INDEX(GroupVertices[Group],MATCH(Edges[[#This Row],[Vertex 2]],GroupVertices[Vertex],0)),1,1,"")</f>
        <v>2</v>
      </c>
      <c r="BD152" s="48"/>
      <c r="BE152" s="49"/>
      <c r="BF152" s="48"/>
      <c r="BG152" s="49"/>
      <c r="BH152" s="48"/>
      <c r="BI152" s="49"/>
      <c r="BJ152" s="48"/>
      <c r="BK152" s="49"/>
      <c r="BL152" s="48"/>
    </row>
    <row r="153" spans="1:64" ht="15">
      <c r="A153" s="65" t="s">
        <v>301</v>
      </c>
      <c r="B153" s="65" t="s">
        <v>371</v>
      </c>
      <c r="C153" s="66" t="s">
        <v>3250</v>
      </c>
      <c r="D153" s="67">
        <v>3</v>
      </c>
      <c r="E153" s="66" t="s">
        <v>132</v>
      </c>
      <c r="F153" s="69">
        <v>32</v>
      </c>
      <c r="G153" s="66"/>
      <c r="H153" s="70"/>
      <c r="I153" s="71"/>
      <c r="J153" s="71"/>
      <c r="K153" s="34" t="s">
        <v>65</v>
      </c>
      <c r="L153" s="72">
        <v>153</v>
      </c>
      <c r="M153" s="72"/>
      <c r="N153" s="73"/>
      <c r="O153" s="87" t="s">
        <v>396</v>
      </c>
      <c r="P153" s="90">
        <v>43572.67798611111</v>
      </c>
      <c r="Q153" s="87" t="s">
        <v>449</v>
      </c>
      <c r="R153" s="87"/>
      <c r="S153" s="87"/>
      <c r="T153" s="87"/>
      <c r="U153" s="87"/>
      <c r="V153" s="92" t="s">
        <v>700</v>
      </c>
      <c r="W153" s="90">
        <v>43572.67798611111</v>
      </c>
      <c r="X153" s="92" t="s">
        <v>823</v>
      </c>
      <c r="Y153" s="87"/>
      <c r="Z153" s="87"/>
      <c r="AA153" s="96" t="s">
        <v>956</v>
      </c>
      <c r="AB153" s="87"/>
      <c r="AC153" s="87" t="b">
        <v>0</v>
      </c>
      <c r="AD153" s="87">
        <v>0</v>
      </c>
      <c r="AE153" s="96" t="s">
        <v>1012</v>
      </c>
      <c r="AF153" s="87" t="b">
        <v>0</v>
      </c>
      <c r="AG153" s="87" t="s">
        <v>1021</v>
      </c>
      <c r="AH153" s="87"/>
      <c r="AI153" s="96" t="s">
        <v>1012</v>
      </c>
      <c r="AJ153" s="87" t="b">
        <v>0</v>
      </c>
      <c r="AK153" s="87">
        <v>4</v>
      </c>
      <c r="AL153" s="96" t="s">
        <v>983</v>
      </c>
      <c r="AM153" s="87" t="s">
        <v>1028</v>
      </c>
      <c r="AN153" s="87" t="b">
        <v>0</v>
      </c>
      <c r="AO153" s="96" t="s">
        <v>983</v>
      </c>
      <c r="AP153" s="87" t="s">
        <v>196</v>
      </c>
      <c r="AQ153" s="87">
        <v>0</v>
      </c>
      <c r="AR153" s="87">
        <v>0</v>
      </c>
      <c r="AS153" s="87"/>
      <c r="AT153" s="87"/>
      <c r="AU153" s="87"/>
      <c r="AV153" s="87"/>
      <c r="AW153" s="87"/>
      <c r="AX153" s="87"/>
      <c r="AY153" s="87"/>
      <c r="AZ153" s="87"/>
      <c r="BA153">
        <v>1</v>
      </c>
      <c r="BB153" s="86" t="str">
        <f>REPLACE(INDEX(GroupVertices[Group],MATCH(Edges[[#This Row],[Vertex 1]],GroupVertices[Vertex],0)),1,1,"")</f>
        <v>2</v>
      </c>
      <c r="BC153" s="86" t="str">
        <f>REPLACE(INDEX(GroupVertices[Group],MATCH(Edges[[#This Row],[Vertex 2]],GroupVertices[Vertex],0)),1,1,"")</f>
        <v>2</v>
      </c>
      <c r="BD153" s="48"/>
      <c r="BE153" s="49"/>
      <c r="BF153" s="48"/>
      <c r="BG153" s="49"/>
      <c r="BH153" s="48"/>
      <c r="BI153" s="49"/>
      <c r="BJ153" s="48"/>
      <c r="BK153" s="49"/>
      <c r="BL153" s="48"/>
    </row>
    <row r="154" spans="1:64" ht="15">
      <c r="A154" s="65" t="s">
        <v>301</v>
      </c>
      <c r="B154" s="65" t="s">
        <v>380</v>
      </c>
      <c r="C154" s="66" t="s">
        <v>3250</v>
      </c>
      <c r="D154" s="67">
        <v>3</v>
      </c>
      <c r="E154" s="66" t="s">
        <v>132</v>
      </c>
      <c r="F154" s="69">
        <v>32</v>
      </c>
      <c r="G154" s="66"/>
      <c r="H154" s="70"/>
      <c r="I154" s="71"/>
      <c r="J154" s="71"/>
      <c r="K154" s="34" t="s">
        <v>65</v>
      </c>
      <c r="L154" s="72">
        <v>154</v>
      </c>
      <c r="M154" s="72"/>
      <c r="N154" s="73"/>
      <c r="O154" s="87" t="s">
        <v>396</v>
      </c>
      <c r="P154" s="90">
        <v>43572.67798611111</v>
      </c>
      <c r="Q154" s="87" t="s">
        <v>449</v>
      </c>
      <c r="R154" s="87"/>
      <c r="S154" s="87"/>
      <c r="T154" s="87"/>
      <c r="U154" s="87"/>
      <c r="V154" s="92" t="s">
        <v>700</v>
      </c>
      <c r="W154" s="90">
        <v>43572.67798611111</v>
      </c>
      <c r="X154" s="92" t="s">
        <v>823</v>
      </c>
      <c r="Y154" s="87"/>
      <c r="Z154" s="87"/>
      <c r="AA154" s="96" t="s">
        <v>956</v>
      </c>
      <c r="AB154" s="87"/>
      <c r="AC154" s="87" t="b">
        <v>0</v>
      </c>
      <c r="AD154" s="87">
        <v>0</v>
      </c>
      <c r="AE154" s="96" t="s">
        <v>1012</v>
      </c>
      <c r="AF154" s="87" t="b">
        <v>0</v>
      </c>
      <c r="AG154" s="87" t="s">
        <v>1021</v>
      </c>
      <c r="AH154" s="87"/>
      <c r="AI154" s="96" t="s">
        <v>1012</v>
      </c>
      <c r="AJ154" s="87" t="b">
        <v>0</v>
      </c>
      <c r="AK154" s="87">
        <v>4</v>
      </c>
      <c r="AL154" s="96" t="s">
        <v>983</v>
      </c>
      <c r="AM154" s="87" t="s">
        <v>1028</v>
      </c>
      <c r="AN154" s="87" t="b">
        <v>0</v>
      </c>
      <c r="AO154" s="96" t="s">
        <v>983</v>
      </c>
      <c r="AP154" s="87" t="s">
        <v>196</v>
      </c>
      <c r="AQ154" s="87">
        <v>0</v>
      </c>
      <c r="AR154" s="87">
        <v>0</v>
      </c>
      <c r="AS154" s="87"/>
      <c r="AT154" s="87"/>
      <c r="AU154" s="87"/>
      <c r="AV154" s="87"/>
      <c r="AW154" s="87"/>
      <c r="AX154" s="87"/>
      <c r="AY154" s="87"/>
      <c r="AZ154" s="87"/>
      <c r="BA154">
        <v>1</v>
      </c>
      <c r="BB154" s="86" t="str">
        <f>REPLACE(INDEX(GroupVertices[Group],MATCH(Edges[[#This Row],[Vertex 1]],GroupVertices[Vertex],0)),1,1,"")</f>
        <v>2</v>
      </c>
      <c r="BC154" s="86" t="str">
        <f>REPLACE(INDEX(GroupVertices[Group],MATCH(Edges[[#This Row],[Vertex 2]],GroupVertices[Vertex],0)),1,1,"")</f>
        <v>2</v>
      </c>
      <c r="BD154" s="48"/>
      <c r="BE154" s="49"/>
      <c r="BF154" s="48"/>
      <c r="BG154" s="49"/>
      <c r="BH154" s="48"/>
      <c r="BI154" s="49"/>
      <c r="BJ154" s="48"/>
      <c r="BK154" s="49"/>
      <c r="BL154" s="48"/>
    </row>
    <row r="155" spans="1:64" ht="15">
      <c r="A155" s="65" t="s">
        <v>301</v>
      </c>
      <c r="B155" s="65" t="s">
        <v>381</v>
      </c>
      <c r="C155" s="66" t="s">
        <v>3250</v>
      </c>
      <c r="D155" s="67">
        <v>3</v>
      </c>
      <c r="E155" s="66" t="s">
        <v>132</v>
      </c>
      <c r="F155" s="69">
        <v>32</v>
      </c>
      <c r="G155" s="66"/>
      <c r="H155" s="70"/>
      <c r="I155" s="71"/>
      <c r="J155" s="71"/>
      <c r="K155" s="34" t="s">
        <v>65</v>
      </c>
      <c r="L155" s="72">
        <v>155</v>
      </c>
      <c r="M155" s="72"/>
      <c r="N155" s="73"/>
      <c r="O155" s="87" t="s">
        <v>396</v>
      </c>
      <c r="P155" s="90">
        <v>43572.67798611111</v>
      </c>
      <c r="Q155" s="87" t="s">
        <v>449</v>
      </c>
      <c r="R155" s="87"/>
      <c r="S155" s="87"/>
      <c r="T155" s="87"/>
      <c r="U155" s="87"/>
      <c r="V155" s="92" t="s">
        <v>700</v>
      </c>
      <c r="W155" s="90">
        <v>43572.67798611111</v>
      </c>
      <c r="X155" s="92" t="s">
        <v>823</v>
      </c>
      <c r="Y155" s="87"/>
      <c r="Z155" s="87"/>
      <c r="AA155" s="96" t="s">
        <v>956</v>
      </c>
      <c r="AB155" s="87"/>
      <c r="AC155" s="87" t="b">
        <v>0</v>
      </c>
      <c r="AD155" s="87">
        <v>0</v>
      </c>
      <c r="AE155" s="96" t="s">
        <v>1012</v>
      </c>
      <c r="AF155" s="87" t="b">
        <v>0</v>
      </c>
      <c r="AG155" s="87" t="s">
        <v>1021</v>
      </c>
      <c r="AH155" s="87"/>
      <c r="AI155" s="96" t="s">
        <v>1012</v>
      </c>
      <c r="AJ155" s="87" t="b">
        <v>0</v>
      </c>
      <c r="AK155" s="87">
        <v>4</v>
      </c>
      <c r="AL155" s="96" t="s">
        <v>983</v>
      </c>
      <c r="AM155" s="87" t="s">
        <v>1028</v>
      </c>
      <c r="AN155" s="87" t="b">
        <v>0</v>
      </c>
      <c r="AO155" s="96" t="s">
        <v>983</v>
      </c>
      <c r="AP155" s="87" t="s">
        <v>196</v>
      </c>
      <c r="AQ155" s="87">
        <v>0</v>
      </c>
      <c r="AR155" s="87">
        <v>0</v>
      </c>
      <c r="AS155" s="87"/>
      <c r="AT155" s="87"/>
      <c r="AU155" s="87"/>
      <c r="AV155" s="87"/>
      <c r="AW155" s="87"/>
      <c r="AX155" s="87"/>
      <c r="AY155" s="87"/>
      <c r="AZ155" s="87"/>
      <c r="BA155">
        <v>1</v>
      </c>
      <c r="BB155" s="86" t="str">
        <f>REPLACE(INDEX(GroupVertices[Group],MATCH(Edges[[#This Row],[Vertex 1]],GroupVertices[Vertex],0)),1,1,"")</f>
        <v>2</v>
      </c>
      <c r="BC155" s="86" t="str">
        <f>REPLACE(INDEX(GroupVertices[Group],MATCH(Edges[[#This Row],[Vertex 2]],GroupVertices[Vertex],0)),1,1,"")</f>
        <v>2</v>
      </c>
      <c r="BD155" s="48">
        <v>0</v>
      </c>
      <c r="BE155" s="49">
        <v>0</v>
      </c>
      <c r="BF155" s="48">
        <v>0</v>
      </c>
      <c r="BG155" s="49">
        <v>0</v>
      </c>
      <c r="BH155" s="48">
        <v>0</v>
      </c>
      <c r="BI155" s="49">
        <v>0</v>
      </c>
      <c r="BJ155" s="48">
        <v>26</v>
      </c>
      <c r="BK155" s="49">
        <v>100</v>
      </c>
      <c r="BL155" s="48">
        <v>26</v>
      </c>
    </row>
    <row r="156" spans="1:64" ht="15">
      <c r="A156" s="65" t="s">
        <v>302</v>
      </c>
      <c r="B156" s="65" t="s">
        <v>302</v>
      </c>
      <c r="C156" s="66" t="s">
        <v>3250</v>
      </c>
      <c r="D156" s="67">
        <v>3</v>
      </c>
      <c r="E156" s="66" t="s">
        <v>132</v>
      </c>
      <c r="F156" s="69">
        <v>32</v>
      </c>
      <c r="G156" s="66"/>
      <c r="H156" s="70"/>
      <c r="I156" s="71"/>
      <c r="J156" s="71"/>
      <c r="K156" s="34" t="s">
        <v>65</v>
      </c>
      <c r="L156" s="72">
        <v>156</v>
      </c>
      <c r="M156" s="72"/>
      <c r="N156" s="73"/>
      <c r="O156" s="87" t="s">
        <v>196</v>
      </c>
      <c r="P156" s="90">
        <v>43572.766435185185</v>
      </c>
      <c r="Q156" s="87" t="s">
        <v>453</v>
      </c>
      <c r="R156" s="92" t="s">
        <v>515</v>
      </c>
      <c r="S156" s="87" t="s">
        <v>562</v>
      </c>
      <c r="T156" s="87" t="s">
        <v>599</v>
      </c>
      <c r="U156" s="87"/>
      <c r="V156" s="92" t="s">
        <v>701</v>
      </c>
      <c r="W156" s="90">
        <v>43572.766435185185</v>
      </c>
      <c r="X156" s="92" t="s">
        <v>824</v>
      </c>
      <c r="Y156" s="87"/>
      <c r="Z156" s="87"/>
      <c r="AA156" s="96" t="s">
        <v>957</v>
      </c>
      <c r="AB156" s="87"/>
      <c r="AC156" s="87" t="b">
        <v>0</v>
      </c>
      <c r="AD156" s="87">
        <v>7</v>
      </c>
      <c r="AE156" s="96" t="s">
        <v>1012</v>
      </c>
      <c r="AF156" s="87" t="b">
        <v>1</v>
      </c>
      <c r="AG156" s="87" t="s">
        <v>1021</v>
      </c>
      <c r="AH156" s="87"/>
      <c r="AI156" s="96" t="s">
        <v>1023</v>
      </c>
      <c r="AJ156" s="87" t="b">
        <v>0</v>
      </c>
      <c r="AK156" s="87">
        <v>2</v>
      </c>
      <c r="AL156" s="96" t="s">
        <v>1012</v>
      </c>
      <c r="AM156" s="87" t="s">
        <v>1025</v>
      </c>
      <c r="AN156" s="87" t="b">
        <v>0</v>
      </c>
      <c r="AO156" s="96" t="s">
        <v>957</v>
      </c>
      <c r="AP156" s="87" t="s">
        <v>196</v>
      </c>
      <c r="AQ156" s="87">
        <v>0</v>
      </c>
      <c r="AR156" s="87">
        <v>0</v>
      </c>
      <c r="AS156" s="87"/>
      <c r="AT156" s="87"/>
      <c r="AU156" s="87"/>
      <c r="AV156" s="87"/>
      <c r="AW156" s="87"/>
      <c r="AX156" s="87"/>
      <c r="AY156" s="87"/>
      <c r="AZ156" s="87"/>
      <c r="BA156">
        <v>1</v>
      </c>
      <c r="BB156" s="86" t="str">
        <f>REPLACE(INDEX(GroupVertices[Group],MATCH(Edges[[#This Row],[Vertex 1]],GroupVertices[Vertex],0)),1,1,"")</f>
        <v>24</v>
      </c>
      <c r="BC156" s="86" t="str">
        <f>REPLACE(INDEX(GroupVertices[Group],MATCH(Edges[[#This Row],[Vertex 2]],GroupVertices[Vertex],0)),1,1,"")</f>
        <v>24</v>
      </c>
      <c r="BD156" s="48">
        <v>2</v>
      </c>
      <c r="BE156" s="49">
        <v>4.3478260869565215</v>
      </c>
      <c r="BF156" s="48">
        <v>0</v>
      </c>
      <c r="BG156" s="49">
        <v>0</v>
      </c>
      <c r="BH156" s="48">
        <v>0</v>
      </c>
      <c r="BI156" s="49">
        <v>0</v>
      </c>
      <c r="BJ156" s="48">
        <v>44</v>
      </c>
      <c r="BK156" s="49">
        <v>95.65217391304348</v>
      </c>
      <c r="BL156" s="48">
        <v>46</v>
      </c>
    </row>
    <row r="157" spans="1:64" ht="15">
      <c r="A157" s="65" t="s">
        <v>303</v>
      </c>
      <c r="B157" s="65" t="s">
        <v>302</v>
      </c>
      <c r="C157" s="66" t="s">
        <v>3250</v>
      </c>
      <c r="D157" s="67">
        <v>3</v>
      </c>
      <c r="E157" s="66" t="s">
        <v>132</v>
      </c>
      <c r="F157" s="69">
        <v>32</v>
      </c>
      <c r="G157" s="66"/>
      <c r="H157" s="70"/>
      <c r="I157" s="71"/>
      <c r="J157" s="71"/>
      <c r="K157" s="34" t="s">
        <v>65</v>
      </c>
      <c r="L157" s="72">
        <v>157</v>
      </c>
      <c r="M157" s="72"/>
      <c r="N157" s="73"/>
      <c r="O157" s="87" t="s">
        <v>397</v>
      </c>
      <c r="P157" s="90">
        <v>43572.767280092594</v>
      </c>
      <c r="Q157" s="87" t="s">
        <v>453</v>
      </c>
      <c r="R157" s="87"/>
      <c r="S157" s="87"/>
      <c r="T157" s="87" t="s">
        <v>583</v>
      </c>
      <c r="U157" s="87"/>
      <c r="V157" s="92" t="s">
        <v>702</v>
      </c>
      <c r="W157" s="90">
        <v>43572.767280092594</v>
      </c>
      <c r="X157" s="92" t="s">
        <v>825</v>
      </c>
      <c r="Y157" s="87"/>
      <c r="Z157" s="87"/>
      <c r="AA157" s="96" t="s">
        <v>958</v>
      </c>
      <c r="AB157" s="87"/>
      <c r="AC157" s="87" t="b">
        <v>0</v>
      </c>
      <c r="AD157" s="87">
        <v>0</v>
      </c>
      <c r="AE157" s="96" t="s">
        <v>1012</v>
      </c>
      <c r="AF157" s="87" t="b">
        <v>1</v>
      </c>
      <c r="AG157" s="87" t="s">
        <v>1021</v>
      </c>
      <c r="AH157" s="87"/>
      <c r="AI157" s="96" t="s">
        <v>1023</v>
      </c>
      <c r="AJ157" s="87" t="b">
        <v>0</v>
      </c>
      <c r="AK157" s="87">
        <v>2</v>
      </c>
      <c r="AL157" s="96" t="s">
        <v>957</v>
      </c>
      <c r="AM157" s="87" t="s">
        <v>1025</v>
      </c>
      <c r="AN157" s="87" t="b">
        <v>0</v>
      </c>
      <c r="AO157" s="96" t="s">
        <v>957</v>
      </c>
      <c r="AP157" s="87" t="s">
        <v>196</v>
      </c>
      <c r="AQ157" s="87">
        <v>0</v>
      </c>
      <c r="AR157" s="87">
        <v>0</v>
      </c>
      <c r="AS157" s="87"/>
      <c r="AT157" s="87"/>
      <c r="AU157" s="87"/>
      <c r="AV157" s="87"/>
      <c r="AW157" s="87"/>
      <c r="AX157" s="87"/>
      <c r="AY157" s="87"/>
      <c r="AZ157" s="87"/>
      <c r="BA157">
        <v>1</v>
      </c>
      <c r="BB157" s="86" t="str">
        <f>REPLACE(INDEX(GroupVertices[Group],MATCH(Edges[[#This Row],[Vertex 1]],GroupVertices[Vertex],0)),1,1,"")</f>
        <v>24</v>
      </c>
      <c r="BC157" s="86" t="str">
        <f>REPLACE(INDEX(GroupVertices[Group],MATCH(Edges[[#This Row],[Vertex 2]],GroupVertices[Vertex],0)),1,1,"")</f>
        <v>24</v>
      </c>
      <c r="BD157" s="48">
        <v>2</v>
      </c>
      <c r="BE157" s="49">
        <v>4.3478260869565215</v>
      </c>
      <c r="BF157" s="48">
        <v>0</v>
      </c>
      <c r="BG157" s="49">
        <v>0</v>
      </c>
      <c r="BH157" s="48">
        <v>0</v>
      </c>
      <c r="BI157" s="49">
        <v>0</v>
      </c>
      <c r="BJ157" s="48">
        <v>44</v>
      </c>
      <c r="BK157" s="49">
        <v>95.65217391304348</v>
      </c>
      <c r="BL157" s="48">
        <v>46</v>
      </c>
    </row>
    <row r="158" spans="1:64" ht="15">
      <c r="A158" s="65" t="s">
        <v>304</v>
      </c>
      <c r="B158" s="65" t="s">
        <v>304</v>
      </c>
      <c r="C158" s="66" t="s">
        <v>3250</v>
      </c>
      <c r="D158" s="67">
        <v>3</v>
      </c>
      <c r="E158" s="66" t="s">
        <v>132</v>
      </c>
      <c r="F158" s="69">
        <v>32</v>
      </c>
      <c r="G158" s="66"/>
      <c r="H158" s="70"/>
      <c r="I158" s="71"/>
      <c r="J158" s="71"/>
      <c r="K158" s="34" t="s">
        <v>65</v>
      </c>
      <c r="L158" s="72">
        <v>158</v>
      </c>
      <c r="M158" s="72"/>
      <c r="N158" s="73"/>
      <c r="O158" s="87" t="s">
        <v>196</v>
      </c>
      <c r="P158" s="90">
        <v>43572.76875</v>
      </c>
      <c r="Q158" s="87" t="s">
        <v>454</v>
      </c>
      <c r="R158" s="92" t="s">
        <v>515</v>
      </c>
      <c r="S158" s="87" t="s">
        <v>562</v>
      </c>
      <c r="T158" s="87" t="s">
        <v>600</v>
      </c>
      <c r="U158" s="87"/>
      <c r="V158" s="92" t="s">
        <v>703</v>
      </c>
      <c r="W158" s="90">
        <v>43572.76875</v>
      </c>
      <c r="X158" s="92" t="s">
        <v>826</v>
      </c>
      <c r="Y158" s="87"/>
      <c r="Z158" s="87"/>
      <c r="AA158" s="96" t="s">
        <v>959</v>
      </c>
      <c r="AB158" s="87"/>
      <c r="AC158" s="87" t="b">
        <v>0</v>
      </c>
      <c r="AD158" s="87">
        <v>0</v>
      </c>
      <c r="AE158" s="96" t="s">
        <v>1012</v>
      </c>
      <c r="AF158" s="87" t="b">
        <v>1</v>
      </c>
      <c r="AG158" s="87" t="s">
        <v>1021</v>
      </c>
      <c r="AH158" s="87"/>
      <c r="AI158" s="96" t="s">
        <v>1023</v>
      </c>
      <c r="AJ158" s="87" t="b">
        <v>0</v>
      </c>
      <c r="AK158" s="87">
        <v>0</v>
      </c>
      <c r="AL158" s="96" t="s">
        <v>1012</v>
      </c>
      <c r="AM158" s="87" t="s">
        <v>1031</v>
      </c>
      <c r="AN158" s="87" t="b">
        <v>0</v>
      </c>
      <c r="AO158" s="96" t="s">
        <v>959</v>
      </c>
      <c r="AP158" s="87" t="s">
        <v>196</v>
      </c>
      <c r="AQ158" s="87">
        <v>0</v>
      </c>
      <c r="AR158" s="87">
        <v>0</v>
      </c>
      <c r="AS158" s="87"/>
      <c r="AT158" s="87"/>
      <c r="AU158" s="87"/>
      <c r="AV158" s="87"/>
      <c r="AW158" s="87"/>
      <c r="AX158" s="87"/>
      <c r="AY158" s="87"/>
      <c r="AZ158" s="87"/>
      <c r="BA158">
        <v>1</v>
      </c>
      <c r="BB158" s="86" t="str">
        <f>REPLACE(INDEX(GroupVertices[Group],MATCH(Edges[[#This Row],[Vertex 1]],GroupVertices[Vertex],0)),1,1,"")</f>
        <v>1</v>
      </c>
      <c r="BC158" s="86" t="str">
        <f>REPLACE(INDEX(GroupVertices[Group],MATCH(Edges[[#This Row],[Vertex 2]],GroupVertices[Vertex],0)),1,1,"")</f>
        <v>1</v>
      </c>
      <c r="BD158" s="48">
        <v>2</v>
      </c>
      <c r="BE158" s="49">
        <v>5</v>
      </c>
      <c r="BF158" s="48">
        <v>0</v>
      </c>
      <c r="BG158" s="49">
        <v>0</v>
      </c>
      <c r="BH158" s="48">
        <v>0</v>
      </c>
      <c r="BI158" s="49">
        <v>0</v>
      </c>
      <c r="BJ158" s="48">
        <v>38</v>
      </c>
      <c r="BK158" s="49">
        <v>95</v>
      </c>
      <c r="BL158" s="48">
        <v>40</v>
      </c>
    </row>
    <row r="159" spans="1:64" ht="15">
      <c r="A159" s="65" t="s">
        <v>305</v>
      </c>
      <c r="B159" s="65" t="s">
        <v>305</v>
      </c>
      <c r="C159" s="66" t="s">
        <v>3250</v>
      </c>
      <c r="D159" s="67">
        <v>3</v>
      </c>
      <c r="E159" s="66" t="s">
        <v>132</v>
      </c>
      <c r="F159" s="69">
        <v>32</v>
      </c>
      <c r="G159" s="66"/>
      <c r="H159" s="70"/>
      <c r="I159" s="71"/>
      <c r="J159" s="71"/>
      <c r="K159" s="34" t="s">
        <v>65</v>
      </c>
      <c r="L159" s="72">
        <v>159</v>
      </c>
      <c r="M159" s="72"/>
      <c r="N159" s="73"/>
      <c r="O159" s="87" t="s">
        <v>196</v>
      </c>
      <c r="P159" s="90">
        <v>43572.95862268518</v>
      </c>
      <c r="Q159" s="87" t="s">
        <v>455</v>
      </c>
      <c r="R159" s="92" t="s">
        <v>516</v>
      </c>
      <c r="S159" s="87" t="s">
        <v>563</v>
      </c>
      <c r="T159" s="87"/>
      <c r="U159" s="92" t="s">
        <v>636</v>
      </c>
      <c r="V159" s="92" t="s">
        <v>636</v>
      </c>
      <c r="W159" s="90">
        <v>43572.95862268518</v>
      </c>
      <c r="X159" s="92" t="s">
        <v>827</v>
      </c>
      <c r="Y159" s="87"/>
      <c r="Z159" s="87"/>
      <c r="AA159" s="96" t="s">
        <v>960</v>
      </c>
      <c r="AB159" s="87"/>
      <c r="AC159" s="87" t="b">
        <v>0</v>
      </c>
      <c r="AD159" s="87">
        <v>0</v>
      </c>
      <c r="AE159" s="96" t="s">
        <v>1012</v>
      </c>
      <c r="AF159" s="87" t="b">
        <v>0</v>
      </c>
      <c r="AG159" s="87" t="s">
        <v>1021</v>
      </c>
      <c r="AH159" s="87"/>
      <c r="AI159" s="96" t="s">
        <v>1012</v>
      </c>
      <c r="AJ159" s="87" t="b">
        <v>0</v>
      </c>
      <c r="AK159" s="87">
        <v>0</v>
      </c>
      <c r="AL159" s="96" t="s">
        <v>1012</v>
      </c>
      <c r="AM159" s="87" t="s">
        <v>1041</v>
      </c>
      <c r="AN159" s="87" t="b">
        <v>0</v>
      </c>
      <c r="AO159" s="96" t="s">
        <v>960</v>
      </c>
      <c r="AP159" s="87" t="s">
        <v>196</v>
      </c>
      <c r="AQ159" s="87">
        <v>0</v>
      </c>
      <c r="AR159" s="87">
        <v>0</v>
      </c>
      <c r="AS159" s="87"/>
      <c r="AT159" s="87"/>
      <c r="AU159" s="87"/>
      <c r="AV159" s="87"/>
      <c r="AW159" s="87"/>
      <c r="AX159" s="87"/>
      <c r="AY159" s="87"/>
      <c r="AZ159" s="87"/>
      <c r="BA159">
        <v>1</v>
      </c>
      <c r="BB159" s="86" t="str">
        <f>REPLACE(INDEX(GroupVertices[Group],MATCH(Edges[[#This Row],[Vertex 1]],GroupVertices[Vertex],0)),1,1,"")</f>
        <v>1</v>
      </c>
      <c r="BC159" s="86" t="str">
        <f>REPLACE(INDEX(GroupVertices[Group],MATCH(Edges[[#This Row],[Vertex 2]],GroupVertices[Vertex],0)),1,1,"")</f>
        <v>1</v>
      </c>
      <c r="BD159" s="48">
        <v>3</v>
      </c>
      <c r="BE159" s="49">
        <v>15</v>
      </c>
      <c r="BF159" s="48">
        <v>0</v>
      </c>
      <c r="BG159" s="49">
        <v>0</v>
      </c>
      <c r="BH159" s="48">
        <v>0</v>
      </c>
      <c r="BI159" s="49">
        <v>0</v>
      </c>
      <c r="BJ159" s="48">
        <v>17</v>
      </c>
      <c r="BK159" s="49">
        <v>85</v>
      </c>
      <c r="BL159" s="48">
        <v>20</v>
      </c>
    </row>
    <row r="160" spans="1:64" ht="15">
      <c r="A160" s="65" t="s">
        <v>306</v>
      </c>
      <c r="B160" s="65" t="s">
        <v>306</v>
      </c>
      <c r="C160" s="66" t="s">
        <v>3250</v>
      </c>
      <c r="D160" s="67">
        <v>3</v>
      </c>
      <c r="E160" s="66" t="s">
        <v>132</v>
      </c>
      <c r="F160" s="69">
        <v>32</v>
      </c>
      <c r="G160" s="66"/>
      <c r="H160" s="70"/>
      <c r="I160" s="71"/>
      <c r="J160" s="71"/>
      <c r="K160" s="34" t="s">
        <v>65</v>
      </c>
      <c r="L160" s="72">
        <v>160</v>
      </c>
      <c r="M160" s="72"/>
      <c r="N160" s="73"/>
      <c r="O160" s="87" t="s">
        <v>196</v>
      </c>
      <c r="P160" s="90">
        <v>43573.02600694444</v>
      </c>
      <c r="Q160" s="87" t="s">
        <v>456</v>
      </c>
      <c r="R160" s="92" t="s">
        <v>517</v>
      </c>
      <c r="S160" s="87" t="s">
        <v>564</v>
      </c>
      <c r="T160" s="87" t="s">
        <v>583</v>
      </c>
      <c r="U160" s="87"/>
      <c r="V160" s="92" t="s">
        <v>704</v>
      </c>
      <c r="W160" s="90">
        <v>43573.02600694444</v>
      </c>
      <c r="X160" s="92" t="s">
        <v>828</v>
      </c>
      <c r="Y160" s="87"/>
      <c r="Z160" s="87"/>
      <c r="AA160" s="96" t="s">
        <v>961</v>
      </c>
      <c r="AB160" s="87"/>
      <c r="AC160" s="87" t="b">
        <v>0</v>
      </c>
      <c r="AD160" s="87">
        <v>1</v>
      </c>
      <c r="AE160" s="96" t="s">
        <v>1012</v>
      </c>
      <c r="AF160" s="87" t="b">
        <v>0</v>
      </c>
      <c r="AG160" s="87" t="s">
        <v>1021</v>
      </c>
      <c r="AH160" s="87"/>
      <c r="AI160" s="96" t="s">
        <v>1012</v>
      </c>
      <c r="AJ160" s="87" t="b">
        <v>0</v>
      </c>
      <c r="AK160" s="87">
        <v>0</v>
      </c>
      <c r="AL160" s="96" t="s">
        <v>1012</v>
      </c>
      <c r="AM160" s="87" t="s">
        <v>1027</v>
      </c>
      <c r="AN160" s="87" t="b">
        <v>0</v>
      </c>
      <c r="AO160" s="96" t="s">
        <v>961</v>
      </c>
      <c r="AP160" s="87" t="s">
        <v>196</v>
      </c>
      <c r="AQ160" s="87">
        <v>0</v>
      </c>
      <c r="AR160" s="87">
        <v>0</v>
      </c>
      <c r="AS160" s="87"/>
      <c r="AT160" s="87"/>
      <c r="AU160" s="87"/>
      <c r="AV160" s="87"/>
      <c r="AW160" s="87"/>
      <c r="AX160" s="87"/>
      <c r="AY160" s="87"/>
      <c r="AZ160" s="87"/>
      <c r="BA160">
        <v>1</v>
      </c>
      <c r="BB160" s="86" t="str">
        <f>REPLACE(INDEX(GroupVertices[Group],MATCH(Edges[[#This Row],[Vertex 1]],GroupVertices[Vertex],0)),1,1,"")</f>
        <v>1</v>
      </c>
      <c r="BC160" s="86" t="str">
        <f>REPLACE(INDEX(GroupVertices[Group],MATCH(Edges[[#This Row],[Vertex 2]],GroupVertices[Vertex],0)),1,1,"")</f>
        <v>1</v>
      </c>
      <c r="BD160" s="48">
        <v>1</v>
      </c>
      <c r="BE160" s="49">
        <v>8.333333333333334</v>
      </c>
      <c r="BF160" s="48">
        <v>0</v>
      </c>
      <c r="BG160" s="49">
        <v>0</v>
      </c>
      <c r="BH160" s="48">
        <v>0</v>
      </c>
      <c r="BI160" s="49">
        <v>0</v>
      </c>
      <c r="BJ160" s="48">
        <v>11</v>
      </c>
      <c r="BK160" s="49">
        <v>91.66666666666667</v>
      </c>
      <c r="BL160" s="48">
        <v>12</v>
      </c>
    </row>
    <row r="161" spans="1:64" ht="15">
      <c r="A161" s="65" t="s">
        <v>307</v>
      </c>
      <c r="B161" s="65" t="s">
        <v>382</v>
      </c>
      <c r="C161" s="66" t="s">
        <v>3250</v>
      </c>
      <c r="D161" s="67">
        <v>3</v>
      </c>
      <c r="E161" s="66" t="s">
        <v>132</v>
      </c>
      <c r="F161" s="69">
        <v>32</v>
      </c>
      <c r="G161" s="66"/>
      <c r="H161" s="70"/>
      <c r="I161" s="71"/>
      <c r="J161" s="71"/>
      <c r="K161" s="34" t="s">
        <v>65</v>
      </c>
      <c r="L161" s="72">
        <v>161</v>
      </c>
      <c r="M161" s="72"/>
      <c r="N161" s="73"/>
      <c r="O161" s="87" t="s">
        <v>398</v>
      </c>
      <c r="P161" s="90">
        <v>43573.02761574074</v>
      </c>
      <c r="Q161" s="87" t="s">
        <v>457</v>
      </c>
      <c r="R161" s="87"/>
      <c r="S161" s="87"/>
      <c r="T161" s="87"/>
      <c r="U161" s="87"/>
      <c r="V161" s="92" t="s">
        <v>705</v>
      </c>
      <c r="W161" s="90">
        <v>43573.02761574074</v>
      </c>
      <c r="X161" s="92" t="s">
        <v>829</v>
      </c>
      <c r="Y161" s="87"/>
      <c r="Z161" s="87"/>
      <c r="AA161" s="96" t="s">
        <v>962</v>
      </c>
      <c r="AB161" s="96" t="s">
        <v>1010</v>
      </c>
      <c r="AC161" s="87" t="b">
        <v>0</v>
      </c>
      <c r="AD161" s="87">
        <v>1</v>
      </c>
      <c r="AE161" s="96" t="s">
        <v>1019</v>
      </c>
      <c r="AF161" s="87" t="b">
        <v>0</v>
      </c>
      <c r="AG161" s="87" t="s">
        <v>1021</v>
      </c>
      <c r="AH161" s="87"/>
      <c r="AI161" s="96" t="s">
        <v>1012</v>
      </c>
      <c r="AJ161" s="87" t="b">
        <v>0</v>
      </c>
      <c r="AK161" s="87">
        <v>0</v>
      </c>
      <c r="AL161" s="96" t="s">
        <v>1012</v>
      </c>
      <c r="AM161" s="87" t="s">
        <v>1027</v>
      </c>
      <c r="AN161" s="87" t="b">
        <v>0</v>
      </c>
      <c r="AO161" s="96" t="s">
        <v>1010</v>
      </c>
      <c r="AP161" s="87" t="s">
        <v>196</v>
      </c>
      <c r="AQ161" s="87">
        <v>0</v>
      </c>
      <c r="AR161" s="87">
        <v>0</v>
      </c>
      <c r="AS161" s="87"/>
      <c r="AT161" s="87"/>
      <c r="AU161" s="87"/>
      <c r="AV161" s="87"/>
      <c r="AW161" s="87"/>
      <c r="AX161" s="87"/>
      <c r="AY161" s="87"/>
      <c r="AZ161" s="87"/>
      <c r="BA161">
        <v>1</v>
      </c>
      <c r="BB161" s="86" t="str">
        <f>REPLACE(INDEX(GroupVertices[Group],MATCH(Edges[[#This Row],[Vertex 1]],GroupVertices[Vertex],0)),1,1,"")</f>
        <v>23</v>
      </c>
      <c r="BC161" s="86" t="str">
        <f>REPLACE(INDEX(GroupVertices[Group],MATCH(Edges[[#This Row],[Vertex 2]],GroupVertices[Vertex],0)),1,1,"")</f>
        <v>23</v>
      </c>
      <c r="BD161" s="48">
        <v>2</v>
      </c>
      <c r="BE161" s="49">
        <v>4.081632653061225</v>
      </c>
      <c r="BF161" s="48">
        <v>3</v>
      </c>
      <c r="BG161" s="49">
        <v>6.122448979591836</v>
      </c>
      <c r="BH161" s="48">
        <v>0</v>
      </c>
      <c r="BI161" s="49">
        <v>0</v>
      </c>
      <c r="BJ161" s="48">
        <v>44</v>
      </c>
      <c r="BK161" s="49">
        <v>89.79591836734694</v>
      </c>
      <c r="BL161" s="48">
        <v>49</v>
      </c>
    </row>
    <row r="162" spans="1:64" ht="15">
      <c r="A162" s="65" t="s">
        <v>308</v>
      </c>
      <c r="B162" s="65" t="s">
        <v>308</v>
      </c>
      <c r="C162" s="66" t="s">
        <v>3250</v>
      </c>
      <c r="D162" s="67">
        <v>3</v>
      </c>
      <c r="E162" s="66" t="s">
        <v>132</v>
      </c>
      <c r="F162" s="69">
        <v>32</v>
      </c>
      <c r="G162" s="66"/>
      <c r="H162" s="70"/>
      <c r="I162" s="71"/>
      <c r="J162" s="71"/>
      <c r="K162" s="34" t="s">
        <v>65</v>
      </c>
      <c r="L162" s="72">
        <v>162</v>
      </c>
      <c r="M162" s="72"/>
      <c r="N162" s="73"/>
      <c r="O162" s="87" t="s">
        <v>196</v>
      </c>
      <c r="P162" s="90">
        <v>43573.09388888889</v>
      </c>
      <c r="Q162" s="87" t="s">
        <v>458</v>
      </c>
      <c r="R162" s="92" t="s">
        <v>518</v>
      </c>
      <c r="S162" s="87" t="s">
        <v>565</v>
      </c>
      <c r="T162" s="87"/>
      <c r="U162" s="87"/>
      <c r="V162" s="92" t="s">
        <v>706</v>
      </c>
      <c r="W162" s="90">
        <v>43573.09388888889</v>
      </c>
      <c r="X162" s="92" t="s">
        <v>830</v>
      </c>
      <c r="Y162" s="87"/>
      <c r="Z162" s="87"/>
      <c r="AA162" s="96" t="s">
        <v>963</v>
      </c>
      <c r="AB162" s="87"/>
      <c r="AC162" s="87" t="b">
        <v>0</v>
      </c>
      <c r="AD162" s="87">
        <v>5</v>
      </c>
      <c r="AE162" s="96" t="s">
        <v>1012</v>
      </c>
      <c r="AF162" s="87" t="b">
        <v>0</v>
      </c>
      <c r="AG162" s="87" t="s">
        <v>1021</v>
      </c>
      <c r="AH162" s="87"/>
      <c r="AI162" s="96" t="s">
        <v>1012</v>
      </c>
      <c r="AJ162" s="87" t="b">
        <v>0</v>
      </c>
      <c r="AK162" s="87">
        <v>1</v>
      </c>
      <c r="AL162" s="96" t="s">
        <v>1012</v>
      </c>
      <c r="AM162" s="87" t="s">
        <v>1043</v>
      </c>
      <c r="AN162" s="87" t="b">
        <v>0</v>
      </c>
      <c r="AO162" s="96" t="s">
        <v>963</v>
      </c>
      <c r="AP162" s="87" t="s">
        <v>196</v>
      </c>
      <c r="AQ162" s="87">
        <v>0</v>
      </c>
      <c r="AR162" s="87">
        <v>0</v>
      </c>
      <c r="AS162" s="87"/>
      <c r="AT162" s="87"/>
      <c r="AU162" s="87"/>
      <c r="AV162" s="87"/>
      <c r="AW162" s="87"/>
      <c r="AX162" s="87"/>
      <c r="AY162" s="87"/>
      <c r="AZ162" s="87"/>
      <c r="BA162">
        <v>1</v>
      </c>
      <c r="BB162" s="86" t="str">
        <f>REPLACE(INDEX(GroupVertices[Group],MATCH(Edges[[#This Row],[Vertex 1]],GroupVertices[Vertex],0)),1,1,"")</f>
        <v>22</v>
      </c>
      <c r="BC162" s="86" t="str">
        <f>REPLACE(INDEX(GroupVertices[Group],MATCH(Edges[[#This Row],[Vertex 2]],GroupVertices[Vertex],0)),1,1,"")</f>
        <v>22</v>
      </c>
      <c r="BD162" s="48">
        <v>0</v>
      </c>
      <c r="BE162" s="49">
        <v>0</v>
      </c>
      <c r="BF162" s="48">
        <v>0</v>
      </c>
      <c r="BG162" s="49">
        <v>0</v>
      </c>
      <c r="BH162" s="48">
        <v>0</v>
      </c>
      <c r="BI162" s="49">
        <v>0</v>
      </c>
      <c r="BJ162" s="48">
        <v>36</v>
      </c>
      <c r="BK162" s="49">
        <v>100</v>
      </c>
      <c r="BL162" s="48">
        <v>36</v>
      </c>
    </row>
    <row r="163" spans="1:64" ht="15">
      <c r="A163" s="65" t="s">
        <v>309</v>
      </c>
      <c r="B163" s="65" t="s">
        <v>308</v>
      </c>
      <c r="C163" s="66" t="s">
        <v>3250</v>
      </c>
      <c r="D163" s="67">
        <v>3</v>
      </c>
      <c r="E163" s="66" t="s">
        <v>132</v>
      </c>
      <c r="F163" s="69">
        <v>32</v>
      </c>
      <c r="G163" s="66"/>
      <c r="H163" s="70"/>
      <c r="I163" s="71"/>
      <c r="J163" s="71"/>
      <c r="K163" s="34" t="s">
        <v>65</v>
      </c>
      <c r="L163" s="72">
        <v>163</v>
      </c>
      <c r="M163" s="72"/>
      <c r="N163" s="73"/>
      <c r="O163" s="87" t="s">
        <v>397</v>
      </c>
      <c r="P163" s="90">
        <v>43573.10288194445</v>
      </c>
      <c r="Q163" s="87" t="s">
        <v>458</v>
      </c>
      <c r="R163" s="87"/>
      <c r="S163" s="87"/>
      <c r="T163" s="87"/>
      <c r="U163" s="87"/>
      <c r="V163" s="92" t="s">
        <v>707</v>
      </c>
      <c r="W163" s="90">
        <v>43573.10288194445</v>
      </c>
      <c r="X163" s="92" t="s">
        <v>831</v>
      </c>
      <c r="Y163" s="87"/>
      <c r="Z163" s="87"/>
      <c r="AA163" s="96" t="s">
        <v>964</v>
      </c>
      <c r="AB163" s="87"/>
      <c r="AC163" s="87" t="b">
        <v>0</v>
      </c>
      <c r="AD163" s="87">
        <v>0</v>
      </c>
      <c r="AE163" s="96" t="s">
        <v>1012</v>
      </c>
      <c r="AF163" s="87" t="b">
        <v>0</v>
      </c>
      <c r="AG163" s="87" t="s">
        <v>1021</v>
      </c>
      <c r="AH163" s="87"/>
      <c r="AI163" s="96" t="s">
        <v>1012</v>
      </c>
      <c r="AJ163" s="87" t="b">
        <v>0</v>
      </c>
      <c r="AK163" s="87">
        <v>1</v>
      </c>
      <c r="AL163" s="96" t="s">
        <v>963</v>
      </c>
      <c r="AM163" s="87" t="s">
        <v>1027</v>
      </c>
      <c r="AN163" s="87" t="b">
        <v>0</v>
      </c>
      <c r="AO163" s="96" t="s">
        <v>963</v>
      </c>
      <c r="AP163" s="87" t="s">
        <v>196</v>
      </c>
      <c r="AQ163" s="87">
        <v>0</v>
      </c>
      <c r="AR163" s="87">
        <v>0</v>
      </c>
      <c r="AS163" s="87"/>
      <c r="AT163" s="87"/>
      <c r="AU163" s="87"/>
      <c r="AV163" s="87"/>
      <c r="AW163" s="87"/>
      <c r="AX163" s="87"/>
      <c r="AY163" s="87"/>
      <c r="AZ163" s="87"/>
      <c r="BA163">
        <v>1</v>
      </c>
      <c r="BB163" s="86" t="str">
        <f>REPLACE(INDEX(GroupVertices[Group],MATCH(Edges[[#This Row],[Vertex 1]],GroupVertices[Vertex],0)),1,1,"")</f>
        <v>22</v>
      </c>
      <c r="BC163" s="86" t="str">
        <f>REPLACE(INDEX(GroupVertices[Group],MATCH(Edges[[#This Row],[Vertex 2]],GroupVertices[Vertex],0)),1,1,"")</f>
        <v>22</v>
      </c>
      <c r="BD163" s="48">
        <v>0</v>
      </c>
      <c r="BE163" s="49">
        <v>0</v>
      </c>
      <c r="BF163" s="48">
        <v>0</v>
      </c>
      <c r="BG163" s="49">
        <v>0</v>
      </c>
      <c r="BH163" s="48">
        <v>0</v>
      </c>
      <c r="BI163" s="49">
        <v>0</v>
      </c>
      <c r="BJ163" s="48">
        <v>36</v>
      </c>
      <c r="BK163" s="49">
        <v>100</v>
      </c>
      <c r="BL163" s="48">
        <v>36</v>
      </c>
    </row>
    <row r="164" spans="1:64" ht="15">
      <c r="A164" s="65" t="s">
        <v>310</v>
      </c>
      <c r="B164" s="65" t="s">
        <v>310</v>
      </c>
      <c r="C164" s="66" t="s">
        <v>3251</v>
      </c>
      <c r="D164" s="67">
        <v>3</v>
      </c>
      <c r="E164" s="66" t="s">
        <v>136</v>
      </c>
      <c r="F164" s="69">
        <v>19</v>
      </c>
      <c r="G164" s="66"/>
      <c r="H164" s="70"/>
      <c r="I164" s="71"/>
      <c r="J164" s="71"/>
      <c r="K164" s="34" t="s">
        <v>65</v>
      </c>
      <c r="L164" s="72">
        <v>164</v>
      </c>
      <c r="M164" s="72"/>
      <c r="N164" s="73"/>
      <c r="O164" s="87" t="s">
        <v>196</v>
      </c>
      <c r="P164" s="90">
        <v>43572.56212962963</v>
      </c>
      <c r="Q164" s="87" t="s">
        <v>459</v>
      </c>
      <c r="R164" s="92" t="s">
        <v>519</v>
      </c>
      <c r="S164" s="87" t="s">
        <v>566</v>
      </c>
      <c r="T164" s="87" t="s">
        <v>601</v>
      </c>
      <c r="U164" s="87"/>
      <c r="V164" s="92" t="s">
        <v>708</v>
      </c>
      <c r="W164" s="90">
        <v>43572.56212962963</v>
      </c>
      <c r="X164" s="92" t="s">
        <v>832</v>
      </c>
      <c r="Y164" s="87"/>
      <c r="Z164" s="87"/>
      <c r="AA164" s="96" t="s">
        <v>965</v>
      </c>
      <c r="AB164" s="87"/>
      <c r="AC164" s="87" t="b">
        <v>0</v>
      </c>
      <c r="AD164" s="87">
        <v>0</v>
      </c>
      <c r="AE164" s="96" t="s">
        <v>1012</v>
      </c>
      <c r="AF164" s="87" t="b">
        <v>0</v>
      </c>
      <c r="AG164" s="87" t="s">
        <v>1021</v>
      </c>
      <c r="AH164" s="87"/>
      <c r="AI164" s="96" t="s">
        <v>1012</v>
      </c>
      <c r="AJ164" s="87" t="b">
        <v>0</v>
      </c>
      <c r="AK164" s="87">
        <v>0</v>
      </c>
      <c r="AL164" s="96" t="s">
        <v>1012</v>
      </c>
      <c r="AM164" s="87" t="s">
        <v>1044</v>
      </c>
      <c r="AN164" s="87" t="b">
        <v>0</v>
      </c>
      <c r="AO164" s="96" t="s">
        <v>965</v>
      </c>
      <c r="AP164" s="87" t="s">
        <v>196</v>
      </c>
      <c r="AQ164" s="87">
        <v>0</v>
      </c>
      <c r="AR164" s="87">
        <v>0</v>
      </c>
      <c r="AS164" s="87"/>
      <c r="AT164" s="87"/>
      <c r="AU164" s="87"/>
      <c r="AV164" s="87"/>
      <c r="AW164" s="87"/>
      <c r="AX164" s="87"/>
      <c r="AY164" s="87"/>
      <c r="AZ164" s="87"/>
      <c r="BA164">
        <v>2</v>
      </c>
      <c r="BB164" s="86" t="str">
        <f>REPLACE(INDEX(GroupVertices[Group],MATCH(Edges[[#This Row],[Vertex 1]],GroupVertices[Vertex],0)),1,1,"")</f>
        <v>1</v>
      </c>
      <c r="BC164" s="86" t="str">
        <f>REPLACE(INDEX(GroupVertices[Group],MATCH(Edges[[#This Row],[Vertex 2]],GroupVertices[Vertex],0)),1,1,"")</f>
        <v>1</v>
      </c>
      <c r="BD164" s="48">
        <v>0</v>
      </c>
      <c r="BE164" s="49">
        <v>0</v>
      </c>
      <c r="BF164" s="48">
        <v>0</v>
      </c>
      <c r="BG164" s="49">
        <v>0</v>
      </c>
      <c r="BH164" s="48">
        <v>0</v>
      </c>
      <c r="BI164" s="49">
        <v>0</v>
      </c>
      <c r="BJ164" s="48">
        <v>15</v>
      </c>
      <c r="BK164" s="49">
        <v>100</v>
      </c>
      <c r="BL164" s="48">
        <v>15</v>
      </c>
    </row>
    <row r="165" spans="1:64" ht="15">
      <c r="A165" s="65" t="s">
        <v>310</v>
      </c>
      <c r="B165" s="65" t="s">
        <v>310</v>
      </c>
      <c r="C165" s="66" t="s">
        <v>3251</v>
      </c>
      <c r="D165" s="67">
        <v>3</v>
      </c>
      <c r="E165" s="66" t="s">
        <v>136</v>
      </c>
      <c r="F165" s="69">
        <v>19</v>
      </c>
      <c r="G165" s="66"/>
      <c r="H165" s="70"/>
      <c r="I165" s="71"/>
      <c r="J165" s="71"/>
      <c r="K165" s="34" t="s">
        <v>65</v>
      </c>
      <c r="L165" s="72">
        <v>165</v>
      </c>
      <c r="M165" s="72"/>
      <c r="N165" s="73"/>
      <c r="O165" s="87" t="s">
        <v>196</v>
      </c>
      <c r="P165" s="90">
        <v>43573.15430555555</v>
      </c>
      <c r="Q165" s="87" t="s">
        <v>459</v>
      </c>
      <c r="R165" s="92" t="s">
        <v>519</v>
      </c>
      <c r="S165" s="87" t="s">
        <v>566</v>
      </c>
      <c r="T165" s="87" t="s">
        <v>601</v>
      </c>
      <c r="U165" s="87"/>
      <c r="V165" s="92" t="s">
        <v>708</v>
      </c>
      <c r="W165" s="90">
        <v>43573.15430555555</v>
      </c>
      <c r="X165" s="92" t="s">
        <v>833</v>
      </c>
      <c r="Y165" s="87"/>
      <c r="Z165" s="87"/>
      <c r="AA165" s="96" t="s">
        <v>966</v>
      </c>
      <c r="AB165" s="87"/>
      <c r="AC165" s="87" t="b">
        <v>0</v>
      </c>
      <c r="AD165" s="87">
        <v>0</v>
      </c>
      <c r="AE165" s="96" t="s">
        <v>1012</v>
      </c>
      <c r="AF165" s="87" t="b">
        <v>0</v>
      </c>
      <c r="AG165" s="87" t="s">
        <v>1021</v>
      </c>
      <c r="AH165" s="87"/>
      <c r="AI165" s="96" t="s">
        <v>1012</v>
      </c>
      <c r="AJ165" s="87" t="b">
        <v>0</v>
      </c>
      <c r="AK165" s="87">
        <v>0</v>
      </c>
      <c r="AL165" s="96" t="s">
        <v>1012</v>
      </c>
      <c r="AM165" s="87" t="s">
        <v>1044</v>
      </c>
      <c r="AN165" s="87" t="b">
        <v>0</v>
      </c>
      <c r="AO165" s="96" t="s">
        <v>966</v>
      </c>
      <c r="AP165" s="87" t="s">
        <v>196</v>
      </c>
      <c r="AQ165" s="87">
        <v>0</v>
      </c>
      <c r="AR165" s="87">
        <v>0</v>
      </c>
      <c r="AS165" s="87"/>
      <c r="AT165" s="87"/>
      <c r="AU165" s="87"/>
      <c r="AV165" s="87"/>
      <c r="AW165" s="87"/>
      <c r="AX165" s="87"/>
      <c r="AY165" s="87"/>
      <c r="AZ165" s="87"/>
      <c r="BA165">
        <v>2</v>
      </c>
      <c r="BB165" s="86" t="str">
        <f>REPLACE(INDEX(GroupVertices[Group],MATCH(Edges[[#This Row],[Vertex 1]],GroupVertices[Vertex],0)),1,1,"")</f>
        <v>1</v>
      </c>
      <c r="BC165" s="86" t="str">
        <f>REPLACE(INDEX(GroupVertices[Group],MATCH(Edges[[#This Row],[Vertex 2]],GroupVertices[Vertex],0)),1,1,"")</f>
        <v>1</v>
      </c>
      <c r="BD165" s="48">
        <v>0</v>
      </c>
      <c r="BE165" s="49">
        <v>0</v>
      </c>
      <c r="BF165" s="48">
        <v>0</v>
      </c>
      <c r="BG165" s="49">
        <v>0</v>
      </c>
      <c r="BH165" s="48">
        <v>0</v>
      </c>
      <c r="BI165" s="49">
        <v>0</v>
      </c>
      <c r="BJ165" s="48">
        <v>15</v>
      </c>
      <c r="BK165" s="49">
        <v>100</v>
      </c>
      <c r="BL165" s="48">
        <v>15</v>
      </c>
    </row>
    <row r="166" spans="1:64" ht="15">
      <c r="A166" s="65" t="s">
        <v>311</v>
      </c>
      <c r="B166" s="65" t="s">
        <v>329</v>
      </c>
      <c r="C166" s="66" t="s">
        <v>3250</v>
      </c>
      <c r="D166" s="67">
        <v>3</v>
      </c>
      <c r="E166" s="66" t="s">
        <v>132</v>
      </c>
      <c r="F166" s="69">
        <v>32</v>
      </c>
      <c r="G166" s="66"/>
      <c r="H166" s="70"/>
      <c r="I166" s="71"/>
      <c r="J166" s="71"/>
      <c r="K166" s="34" t="s">
        <v>65</v>
      </c>
      <c r="L166" s="72">
        <v>166</v>
      </c>
      <c r="M166" s="72"/>
      <c r="N166" s="73"/>
      <c r="O166" s="87" t="s">
        <v>397</v>
      </c>
      <c r="P166" s="90">
        <v>43573.45483796296</v>
      </c>
      <c r="Q166" s="87" t="s">
        <v>460</v>
      </c>
      <c r="R166" s="87"/>
      <c r="S166" s="87"/>
      <c r="T166" s="87" t="s">
        <v>602</v>
      </c>
      <c r="U166" s="87"/>
      <c r="V166" s="92" t="s">
        <v>709</v>
      </c>
      <c r="W166" s="90">
        <v>43573.45483796296</v>
      </c>
      <c r="X166" s="92" t="s">
        <v>834</v>
      </c>
      <c r="Y166" s="87"/>
      <c r="Z166" s="87"/>
      <c r="AA166" s="96" t="s">
        <v>967</v>
      </c>
      <c r="AB166" s="87"/>
      <c r="AC166" s="87" t="b">
        <v>0</v>
      </c>
      <c r="AD166" s="87">
        <v>0</v>
      </c>
      <c r="AE166" s="96" t="s">
        <v>1012</v>
      </c>
      <c r="AF166" s="87" t="b">
        <v>0</v>
      </c>
      <c r="AG166" s="87" t="s">
        <v>1021</v>
      </c>
      <c r="AH166" s="87"/>
      <c r="AI166" s="96" t="s">
        <v>1012</v>
      </c>
      <c r="AJ166" s="87" t="b">
        <v>0</v>
      </c>
      <c r="AK166" s="87">
        <v>5</v>
      </c>
      <c r="AL166" s="96" t="s">
        <v>986</v>
      </c>
      <c r="AM166" s="87" t="s">
        <v>1027</v>
      </c>
      <c r="AN166" s="87" t="b">
        <v>0</v>
      </c>
      <c r="AO166" s="96" t="s">
        <v>986</v>
      </c>
      <c r="AP166" s="87" t="s">
        <v>196</v>
      </c>
      <c r="AQ166" s="87">
        <v>0</v>
      </c>
      <c r="AR166" s="87">
        <v>0</v>
      </c>
      <c r="AS166" s="87"/>
      <c r="AT166" s="87"/>
      <c r="AU166" s="87"/>
      <c r="AV166" s="87"/>
      <c r="AW166" s="87"/>
      <c r="AX166" s="87"/>
      <c r="AY166" s="87"/>
      <c r="AZ166" s="87"/>
      <c r="BA166">
        <v>1</v>
      </c>
      <c r="BB166" s="86" t="str">
        <f>REPLACE(INDEX(GroupVertices[Group],MATCH(Edges[[#This Row],[Vertex 1]],GroupVertices[Vertex],0)),1,1,"")</f>
        <v>6</v>
      </c>
      <c r="BC166" s="86" t="str">
        <f>REPLACE(INDEX(GroupVertices[Group],MATCH(Edges[[#This Row],[Vertex 2]],GroupVertices[Vertex],0)),1,1,"")</f>
        <v>6</v>
      </c>
      <c r="BD166" s="48"/>
      <c r="BE166" s="49"/>
      <c r="BF166" s="48"/>
      <c r="BG166" s="49"/>
      <c r="BH166" s="48"/>
      <c r="BI166" s="49"/>
      <c r="BJ166" s="48"/>
      <c r="BK166" s="49"/>
      <c r="BL166" s="48"/>
    </row>
    <row r="167" spans="1:64" ht="15">
      <c r="A167" s="65" t="s">
        <v>311</v>
      </c>
      <c r="B167" s="65" t="s">
        <v>330</v>
      </c>
      <c r="C167" s="66" t="s">
        <v>3250</v>
      </c>
      <c r="D167" s="67">
        <v>3</v>
      </c>
      <c r="E167" s="66" t="s">
        <v>132</v>
      </c>
      <c r="F167" s="69">
        <v>32</v>
      </c>
      <c r="G167" s="66"/>
      <c r="H167" s="70"/>
      <c r="I167" s="71"/>
      <c r="J167" s="71"/>
      <c r="K167" s="34" t="s">
        <v>65</v>
      </c>
      <c r="L167" s="72">
        <v>167</v>
      </c>
      <c r="M167" s="72"/>
      <c r="N167" s="73"/>
      <c r="O167" s="87" t="s">
        <v>396</v>
      </c>
      <c r="P167" s="90">
        <v>43573.45483796296</v>
      </c>
      <c r="Q167" s="87" t="s">
        <v>460</v>
      </c>
      <c r="R167" s="87"/>
      <c r="S167" s="87"/>
      <c r="T167" s="87" t="s">
        <v>602</v>
      </c>
      <c r="U167" s="87"/>
      <c r="V167" s="92" t="s">
        <v>709</v>
      </c>
      <c r="W167" s="90">
        <v>43573.45483796296</v>
      </c>
      <c r="X167" s="92" t="s">
        <v>834</v>
      </c>
      <c r="Y167" s="87"/>
      <c r="Z167" s="87"/>
      <c r="AA167" s="96" t="s">
        <v>967</v>
      </c>
      <c r="AB167" s="87"/>
      <c r="AC167" s="87" t="b">
        <v>0</v>
      </c>
      <c r="AD167" s="87">
        <v>0</v>
      </c>
      <c r="AE167" s="96" t="s">
        <v>1012</v>
      </c>
      <c r="AF167" s="87" t="b">
        <v>0</v>
      </c>
      <c r="AG167" s="87" t="s">
        <v>1021</v>
      </c>
      <c r="AH167" s="87"/>
      <c r="AI167" s="96" t="s">
        <v>1012</v>
      </c>
      <c r="AJ167" s="87" t="b">
        <v>0</v>
      </c>
      <c r="AK167" s="87">
        <v>5</v>
      </c>
      <c r="AL167" s="96" t="s">
        <v>986</v>
      </c>
      <c r="AM167" s="87" t="s">
        <v>1027</v>
      </c>
      <c r="AN167" s="87" t="b">
        <v>0</v>
      </c>
      <c r="AO167" s="96" t="s">
        <v>986</v>
      </c>
      <c r="AP167" s="87" t="s">
        <v>196</v>
      </c>
      <c r="AQ167" s="87">
        <v>0</v>
      </c>
      <c r="AR167" s="87">
        <v>0</v>
      </c>
      <c r="AS167" s="87"/>
      <c r="AT167" s="87"/>
      <c r="AU167" s="87"/>
      <c r="AV167" s="87"/>
      <c r="AW167" s="87"/>
      <c r="AX167" s="87"/>
      <c r="AY167" s="87"/>
      <c r="AZ167" s="87"/>
      <c r="BA167">
        <v>1</v>
      </c>
      <c r="BB167" s="86" t="str">
        <f>REPLACE(INDEX(GroupVertices[Group],MATCH(Edges[[#This Row],[Vertex 1]],GroupVertices[Vertex],0)),1,1,"")</f>
        <v>6</v>
      </c>
      <c r="BC167" s="86" t="str">
        <f>REPLACE(INDEX(GroupVertices[Group],MATCH(Edges[[#This Row],[Vertex 2]],GroupVertices[Vertex],0)),1,1,"")</f>
        <v>6</v>
      </c>
      <c r="BD167" s="48"/>
      <c r="BE167" s="49"/>
      <c r="BF167" s="48"/>
      <c r="BG167" s="49"/>
      <c r="BH167" s="48"/>
      <c r="BI167" s="49"/>
      <c r="BJ167" s="48"/>
      <c r="BK167" s="49"/>
      <c r="BL167" s="48"/>
    </row>
    <row r="168" spans="1:64" ht="15">
      <c r="A168" s="65" t="s">
        <v>311</v>
      </c>
      <c r="B168" s="65" t="s">
        <v>331</v>
      </c>
      <c r="C168" s="66" t="s">
        <v>3250</v>
      </c>
      <c r="D168" s="67">
        <v>3</v>
      </c>
      <c r="E168" s="66" t="s">
        <v>132</v>
      </c>
      <c r="F168" s="69">
        <v>32</v>
      </c>
      <c r="G168" s="66"/>
      <c r="H168" s="70"/>
      <c r="I168" s="71"/>
      <c r="J168" s="71"/>
      <c r="K168" s="34" t="s">
        <v>65</v>
      </c>
      <c r="L168" s="72">
        <v>168</v>
      </c>
      <c r="M168" s="72"/>
      <c r="N168" s="73"/>
      <c r="O168" s="87" t="s">
        <v>396</v>
      </c>
      <c r="P168" s="90">
        <v>43573.45483796296</v>
      </c>
      <c r="Q168" s="87" t="s">
        <v>460</v>
      </c>
      <c r="R168" s="87"/>
      <c r="S168" s="87"/>
      <c r="T168" s="87" t="s">
        <v>602</v>
      </c>
      <c r="U168" s="87"/>
      <c r="V168" s="92" t="s">
        <v>709</v>
      </c>
      <c r="W168" s="90">
        <v>43573.45483796296</v>
      </c>
      <c r="X168" s="92" t="s">
        <v>834</v>
      </c>
      <c r="Y168" s="87"/>
      <c r="Z168" s="87"/>
      <c r="AA168" s="96" t="s">
        <v>967</v>
      </c>
      <c r="AB168" s="87"/>
      <c r="AC168" s="87" t="b">
        <v>0</v>
      </c>
      <c r="AD168" s="87">
        <v>0</v>
      </c>
      <c r="AE168" s="96" t="s">
        <v>1012</v>
      </c>
      <c r="AF168" s="87" t="b">
        <v>0</v>
      </c>
      <c r="AG168" s="87" t="s">
        <v>1021</v>
      </c>
      <c r="AH168" s="87"/>
      <c r="AI168" s="96" t="s">
        <v>1012</v>
      </c>
      <c r="AJ168" s="87" t="b">
        <v>0</v>
      </c>
      <c r="AK168" s="87">
        <v>5</v>
      </c>
      <c r="AL168" s="96" t="s">
        <v>986</v>
      </c>
      <c r="AM168" s="87" t="s">
        <v>1027</v>
      </c>
      <c r="AN168" s="87" t="b">
        <v>0</v>
      </c>
      <c r="AO168" s="96" t="s">
        <v>986</v>
      </c>
      <c r="AP168" s="87" t="s">
        <v>196</v>
      </c>
      <c r="AQ168" s="87">
        <v>0</v>
      </c>
      <c r="AR168" s="87">
        <v>0</v>
      </c>
      <c r="AS168" s="87"/>
      <c r="AT168" s="87"/>
      <c r="AU168" s="87"/>
      <c r="AV168" s="87"/>
      <c r="AW168" s="87"/>
      <c r="AX168" s="87"/>
      <c r="AY168" s="87"/>
      <c r="AZ168" s="87"/>
      <c r="BA168">
        <v>1</v>
      </c>
      <c r="BB168" s="86" t="str">
        <f>REPLACE(INDEX(GroupVertices[Group],MATCH(Edges[[#This Row],[Vertex 1]],GroupVertices[Vertex],0)),1,1,"")</f>
        <v>6</v>
      </c>
      <c r="BC168" s="86" t="str">
        <f>REPLACE(INDEX(GroupVertices[Group],MATCH(Edges[[#This Row],[Vertex 2]],GroupVertices[Vertex],0)),1,1,"")</f>
        <v>6</v>
      </c>
      <c r="BD168" s="48">
        <v>2</v>
      </c>
      <c r="BE168" s="49">
        <v>4.878048780487805</v>
      </c>
      <c r="BF168" s="48">
        <v>2</v>
      </c>
      <c r="BG168" s="49">
        <v>4.878048780487805</v>
      </c>
      <c r="BH168" s="48">
        <v>0</v>
      </c>
      <c r="BI168" s="49">
        <v>0</v>
      </c>
      <c r="BJ168" s="48">
        <v>37</v>
      </c>
      <c r="BK168" s="49">
        <v>90.2439024390244</v>
      </c>
      <c r="BL168" s="48">
        <v>41</v>
      </c>
    </row>
    <row r="169" spans="1:64" ht="15">
      <c r="A169" s="65" t="s">
        <v>312</v>
      </c>
      <c r="B169" s="65" t="s">
        <v>329</v>
      </c>
      <c r="C169" s="66" t="s">
        <v>3250</v>
      </c>
      <c r="D169" s="67">
        <v>3</v>
      </c>
      <c r="E169" s="66" t="s">
        <v>132</v>
      </c>
      <c r="F169" s="69">
        <v>32</v>
      </c>
      <c r="G169" s="66"/>
      <c r="H169" s="70"/>
      <c r="I169" s="71"/>
      <c r="J169" s="71"/>
      <c r="K169" s="34" t="s">
        <v>65</v>
      </c>
      <c r="L169" s="72">
        <v>169</v>
      </c>
      <c r="M169" s="72"/>
      <c r="N169" s="73"/>
      <c r="O169" s="87" t="s">
        <v>397</v>
      </c>
      <c r="P169" s="90">
        <v>43573.47412037037</v>
      </c>
      <c r="Q169" s="87" t="s">
        <v>460</v>
      </c>
      <c r="R169" s="87"/>
      <c r="S169" s="87"/>
      <c r="T169" s="87" t="s">
        <v>602</v>
      </c>
      <c r="U169" s="87"/>
      <c r="V169" s="92" t="s">
        <v>710</v>
      </c>
      <c r="W169" s="90">
        <v>43573.47412037037</v>
      </c>
      <c r="X169" s="92" t="s">
        <v>835</v>
      </c>
      <c r="Y169" s="87"/>
      <c r="Z169" s="87"/>
      <c r="AA169" s="96" t="s">
        <v>968</v>
      </c>
      <c r="AB169" s="87"/>
      <c r="AC169" s="87" t="b">
        <v>0</v>
      </c>
      <c r="AD169" s="87">
        <v>0</v>
      </c>
      <c r="AE169" s="96" t="s">
        <v>1012</v>
      </c>
      <c r="AF169" s="87" t="b">
        <v>0</v>
      </c>
      <c r="AG169" s="87" t="s">
        <v>1021</v>
      </c>
      <c r="AH169" s="87"/>
      <c r="AI169" s="96" t="s">
        <v>1012</v>
      </c>
      <c r="AJ169" s="87" t="b">
        <v>0</v>
      </c>
      <c r="AK169" s="87">
        <v>5</v>
      </c>
      <c r="AL169" s="96" t="s">
        <v>986</v>
      </c>
      <c r="AM169" s="87" t="s">
        <v>1025</v>
      </c>
      <c r="AN169" s="87" t="b">
        <v>0</v>
      </c>
      <c r="AO169" s="96" t="s">
        <v>986</v>
      </c>
      <c r="AP169" s="87" t="s">
        <v>196</v>
      </c>
      <c r="AQ169" s="87">
        <v>0</v>
      </c>
      <c r="AR169" s="87">
        <v>0</v>
      </c>
      <c r="AS169" s="87"/>
      <c r="AT169" s="87"/>
      <c r="AU169" s="87"/>
      <c r="AV169" s="87"/>
      <c r="AW169" s="87"/>
      <c r="AX169" s="87"/>
      <c r="AY169" s="87"/>
      <c r="AZ169" s="87"/>
      <c r="BA169">
        <v>1</v>
      </c>
      <c r="BB169" s="86" t="str">
        <f>REPLACE(INDEX(GroupVertices[Group],MATCH(Edges[[#This Row],[Vertex 1]],GroupVertices[Vertex],0)),1,1,"")</f>
        <v>6</v>
      </c>
      <c r="BC169" s="86" t="str">
        <f>REPLACE(INDEX(GroupVertices[Group],MATCH(Edges[[#This Row],[Vertex 2]],GroupVertices[Vertex],0)),1,1,"")</f>
        <v>6</v>
      </c>
      <c r="BD169" s="48"/>
      <c r="BE169" s="49"/>
      <c r="BF169" s="48"/>
      <c r="BG169" s="49"/>
      <c r="BH169" s="48"/>
      <c r="BI169" s="49"/>
      <c r="BJ169" s="48"/>
      <c r="BK169" s="49"/>
      <c r="BL169" s="48"/>
    </row>
    <row r="170" spans="1:64" ht="15">
      <c r="A170" s="65" t="s">
        <v>312</v>
      </c>
      <c r="B170" s="65" t="s">
        <v>330</v>
      </c>
      <c r="C170" s="66" t="s">
        <v>3250</v>
      </c>
      <c r="D170" s="67">
        <v>3</v>
      </c>
      <c r="E170" s="66" t="s">
        <v>132</v>
      </c>
      <c r="F170" s="69">
        <v>32</v>
      </c>
      <c r="G170" s="66"/>
      <c r="H170" s="70"/>
      <c r="I170" s="71"/>
      <c r="J170" s="71"/>
      <c r="K170" s="34" t="s">
        <v>65</v>
      </c>
      <c r="L170" s="72">
        <v>170</v>
      </c>
      <c r="M170" s="72"/>
      <c r="N170" s="73"/>
      <c r="O170" s="87" t="s">
        <v>396</v>
      </c>
      <c r="P170" s="90">
        <v>43573.47412037037</v>
      </c>
      <c r="Q170" s="87" t="s">
        <v>460</v>
      </c>
      <c r="R170" s="87"/>
      <c r="S170" s="87"/>
      <c r="T170" s="87" t="s">
        <v>602</v>
      </c>
      <c r="U170" s="87"/>
      <c r="V170" s="92" t="s">
        <v>710</v>
      </c>
      <c r="W170" s="90">
        <v>43573.47412037037</v>
      </c>
      <c r="X170" s="92" t="s">
        <v>835</v>
      </c>
      <c r="Y170" s="87"/>
      <c r="Z170" s="87"/>
      <c r="AA170" s="96" t="s">
        <v>968</v>
      </c>
      <c r="AB170" s="87"/>
      <c r="AC170" s="87" t="b">
        <v>0</v>
      </c>
      <c r="AD170" s="87">
        <v>0</v>
      </c>
      <c r="AE170" s="96" t="s">
        <v>1012</v>
      </c>
      <c r="AF170" s="87" t="b">
        <v>0</v>
      </c>
      <c r="AG170" s="87" t="s">
        <v>1021</v>
      </c>
      <c r="AH170" s="87"/>
      <c r="AI170" s="96" t="s">
        <v>1012</v>
      </c>
      <c r="AJ170" s="87" t="b">
        <v>0</v>
      </c>
      <c r="AK170" s="87">
        <v>5</v>
      </c>
      <c r="AL170" s="96" t="s">
        <v>986</v>
      </c>
      <c r="AM170" s="87" t="s">
        <v>1025</v>
      </c>
      <c r="AN170" s="87" t="b">
        <v>0</v>
      </c>
      <c r="AO170" s="96" t="s">
        <v>986</v>
      </c>
      <c r="AP170" s="87" t="s">
        <v>196</v>
      </c>
      <c r="AQ170" s="87">
        <v>0</v>
      </c>
      <c r="AR170" s="87">
        <v>0</v>
      </c>
      <c r="AS170" s="87"/>
      <c r="AT170" s="87"/>
      <c r="AU170" s="87"/>
      <c r="AV170" s="87"/>
      <c r="AW170" s="87"/>
      <c r="AX170" s="87"/>
      <c r="AY170" s="87"/>
      <c r="AZ170" s="87"/>
      <c r="BA170">
        <v>1</v>
      </c>
      <c r="BB170" s="86" t="str">
        <f>REPLACE(INDEX(GroupVertices[Group],MATCH(Edges[[#This Row],[Vertex 1]],GroupVertices[Vertex],0)),1,1,"")</f>
        <v>6</v>
      </c>
      <c r="BC170" s="86" t="str">
        <f>REPLACE(INDEX(GroupVertices[Group],MATCH(Edges[[#This Row],[Vertex 2]],GroupVertices[Vertex],0)),1,1,"")</f>
        <v>6</v>
      </c>
      <c r="BD170" s="48"/>
      <c r="BE170" s="49"/>
      <c r="BF170" s="48"/>
      <c r="BG170" s="49"/>
      <c r="BH170" s="48"/>
      <c r="BI170" s="49"/>
      <c r="BJ170" s="48"/>
      <c r="BK170" s="49"/>
      <c r="BL170" s="48"/>
    </row>
    <row r="171" spans="1:64" ht="15">
      <c r="A171" s="65" t="s">
        <v>312</v>
      </c>
      <c r="B171" s="65" t="s">
        <v>331</v>
      </c>
      <c r="C171" s="66" t="s">
        <v>3250</v>
      </c>
      <c r="D171" s="67">
        <v>3</v>
      </c>
      <c r="E171" s="66" t="s">
        <v>132</v>
      </c>
      <c r="F171" s="69">
        <v>32</v>
      </c>
      <c r="G171" s="66"/>
      <c r="H171" s="70"/>
      <c r="I171" s="71"/>
      <c r="J171" s="71"/>
      <c r="K171" s="34" t="s">
        <v>65</v>
      </c>
      <c r="L171" s="72">
        <v>171</v>
      </c>
      <c r="M171" s="72"/>
      <c r="N171" s="73"/>
      <c r="O171" s="87" t="s">
        <v>396</v>
      </c>
      <c r="P171" s="90">
        <v>43573.47412037037</v>
      </c>
      <c r="Q171" s="87" t="s">
        <v>460</v>
      </c>
      <c r="R171" s="87"/>
      <c r="S171" s="87"/>
      <c r="T171" s="87" t="s">
        <v>602</v>
      </c>
      <c r="U171" s="87"/>
      <c r="V171" s="92" t="s">
        <v>710</v>
      </c>
      <c r="W171" s="90">
        <v>43573.47412037037</v>
      </c>
      <c r="X171" s="92" t="s">
        <v>835</v>
      </c>
      <c r="Y171" s="87"/>
      <c r="Z171" s="87"/>
      <c r="AA171" s="96" t="s">
        <v>968</v>
      </c>
      <c r="AB171" s="87"/>
      <c r="AC171" s="87" t="b">
        <v>0</v>
      </c>
      <c r="AD171" s="87">
        <v>0</v>
      </c>
      <c r="AE171" s="96" t="s">
        <v>1012</v>
      </c>
      <c r="AF171" s="87" t="b">
        <v>0</v>
      </c>
      <c r="AG171" s="87" t="s">
        <v>1021</v>
      </c>
      <c r="AH171" s="87"/>
      <c r="AI171" s="96" t="s">
        <v>1012</v>
      </c>
      <c r="AJ171" s="87" t="b">
        <v>0</v>
      </c>
      <c r="AK171" s="87">
        <v>5</v>
      </c>
      <c r="AL171" s="96" t="s">
        <v>986</v>
      </c>
      <c r="AM171" s="87" t="s">
        <v>1025</v>
      </c>
      <c r="AN171" s="87" t="b">
        <v>0</v>
      </c>
      <c r="AO171" s="96" t="s">
        <v>986</v>
      </c>
      <c r="AP171" s="87" t="s">
        <v>196</v>
      </c>
      <c r="AQ171" s="87">
        <v>0</v>
      </c>
      <c r="AR171" s="87">
        <v>0</v>
      </c>
      <c r="AS171" s="87"/>
      <c r="AT171" s="87"/>
      <c r="AU171" s="87"/>
      <c r="AV171" s="87"/>
      <c r="AW171" s="87"/>
      <c r="AX171" s="87"/>
      <c r="AY171" s="87"/>
      <c r="AZ171" s="87"/>
      <c r="BA171">
        <v>1</v>
      </c>
      <c r="BB171" s="86" t="str">
        <f>REPLACE(INDEX(GroupVertices[Group],MATCH(Edges[[#This Row],[Vertex 1]],GroupVertices[Vertex],0)),1,1,"")</f>
        <v>6</v>
      </c>
      <c r="BC171" s="86" t="str">
        <f>REPLACE(INDEX(GroupVertices[Group],MATCH(Edges[[#This Row],[Vertex 2]],GroupVertices[Vertex],0)),1,1,"")</f>
        <v>6</v>
      </c>
      <c r="BD171" s="48">
        <v>2</v>
      </c>
      <c r="BE171" s="49">
        <v>4.878048780487805</v>
      </c>
      <c r="BF171" s="48">
        <v>2</v>
      </c>
      <c r="BG171" s="49">
        <v>4.878048780487805</v>
      </c>
      <c r="BH171" s="48">
        <v>0</v>
      </c>
      <c r="BI171" s="49">
        <v>0</v>
      </c>
      <c r="BJ171" s="48">
        <v>37</v>
      </c>
      <c r="BK171" s="49">
        <v>90.2439024390244</v>
      </c>
      <c r="BL171" s="48">
        <v>41</v>
      </c>
    </row>
    <row r="172" spans="1:64" ht="15">
      <c r="A172" s="65" t="s">
        <v>313</v>
      </c>
      <c r="B172" s="65" t="s">
        <v>314</v>
      </c>
      <c r="C172" s="66" t="s">
        <v>3250</v>
      </c>
      <c r="D172" s="67">
        <v>3</v>
      </c>
      <c r="E172" s="66" t="s">
        <v>132</v>
      </c>
      <c r="F172" s="69">
        <v>32</v>
      </c>
      <c r="G172" s="66"/>
      <c r="H172" s="70"/>
      <c r="I172" s="71"/>
      <c r="J172" s="71"/>
      <c r="K172" s="34" t="s">
        <v>66</v>
      </c>
      <c r="L172" s="72">
        <v>172</v>
      </c>
      <c r="M172" s="72"/>
      <c r="N172" s="73"/>
      <c r="O172" s="87" t="s">
        <v>396</v>
      </c>
      <c r="P172" s="90">
        <v>43572.7446412037</v>
      </c>
      <c r="Q172" s="87" t="s">
        <v>461</v>
      </c>
      <c r="R172" s="92" t="s">
        <v>520</v>
      </c>
      <c r="S172" s="87" t="s">
        <v>552</v>
      </c>
      <c r="T172" s="87" t="s">
        <v>603</v>
      </c>
      <c r="U172" s="87"/>
      <c r="V172" s="92" t="s">
        <v>711</v>
      </c>
      <c r="W172" s="90">
        <v>43572.7446412037</v>
      </c>
      <c r="X172" s="92" t="s">
        <v>836</v>
      </c>
      <c r="Y172" s="87"/>
      <c r="Z172" s="87"/>
      <c r="AA172" s="96" t="s">
        <v>969</v>
      </c>
      <c r="AB172" s="87"/>
      <c r="AC172" s="87" t="b">
        <v>0</v>
      </c>
      <c r="AD172" s="87">
        <v>2</v>
      </c>
      <c r="AE172" s="96" t="s">
        <v>1012</v>
      </c>
      <c r="AF172" s="87" t="b">
        <v>0</v>
      </c>
      <c r="AG172" s="87" t="s">
        <v>1021</v>
      </c>
      <c r="AH172" s="87"/>
      <c r="AI172" s="96" t="s">
        <v>1012</v>
      </c>
      <c r="AJ172" s="87" t="b">
        <v>0</v>
      </c>
      <c r="AK172" s="87">
        <v>1</v>
      </c>
      <c r="AL172" s="96" t="s">
        <v>1012</v>
      </c>
      <c r="AM172" s="87" t="s">
        <v>1025</v>
      </c>
      <c r="AN172" s="87" t="b">
        <v>0</v>
      </c>
      <c r="AO172" s="96" t="s">
        <v>969</v>
      </c>
      <c r="AP172" s="87" t="s">
        <v>196</v>
      </c>
      <c r="AQ172" s="87">
        <v>0</v>
      </c>
      <c r="AR172" s="87">
        <v>0</v>
      </c>
      <c r="AS172" s="87"/>
      <c r="AT172" s="87"/>
      <c r="AU172" s="87"/>
      <c r="AV172" s="87"/>
      <c r="AW172" s="87"/>
      <c r="AX172" s="87"/>
      <c r="AY172" s="87"/>
      <c r="AZ172" s="87"/>
      <c r="BA172">
        <v>1</v>
      </c>
      <c r="BB172" s="86" t="str">
        <f>REPLACE(INDEX(GroupVertices[Group],MATCH(Edges[[#This Row],[Vertex 1]],GroupVertices[Vertex],0)),1,1,"")</f>
        <v>9</v>
      </c>
      <c r="BC172" s="86" t="str">
        <f>REPLACE(INDEX(GroupVertices[Group],MATCH(Edges[[#This Row],[Vertex 2]],GroupVertices[Vertex],0)),1,1,"")</f>
        <v>9</v>
      </c>
      <c r="BD172" s="48">
        <v>0</v>
      </c>
      <c r="BE172" s="49">
        <v>0</v>
      </c>
      <c r="BF172" s="48">
        <v>0</v>
      </c>
      <c r="BG172" s="49">
        <v>0</v>
      </c>
      <c r="BH172" s="48">
        <v>0</v>
      </c>
      <c r="BI172" s="49">
        <v>0</v>
      </c>
      <c r="BJ172" s="48">
        <v>19</v>
      </c>
      <c r="BK172" s="49">
        <v>100</v>
      </c>
      <c r="BL172" s="48">
        <v>19</v>
      </c>
    </row>
    <row r="173" spans="1:64" ht="15">
      <c r="A173" s="65" t="s">
        <v>314</v>
      </c>
      <c r="B173" s="65" t="s">
        <v>313</v>
      </c>
      <c r="C173" s="66" t="s">
        <v>3250</v>
      </c>
      <c r="D173" s="67">
        <v>3</v>
      </c>
      <c r="E173" s="66" t="s">
        <v>132</v>
      </c>
      <c r="F173" s="69">
        <v>32</v>
      </c>
      <c r="G173" s="66"/>
      <c r="H173" s="70"/>
      <c r="I173" s="71"/>
      <c r="J173" s="71"/>
      <c r="K173" s="34" t="s">
        <v>66</v>
      </c>
      <c r="L173" s="72">
        <v>173</v>
      </c>
      <c r="M173" s="72"/>
      <c r="N173" s="73"/>
      <c r="O173" s="87" t="s">
        <v>397</v>
      </c>
      <c r="P173" s="90">
        <v>43573.57488425926</v>
      </c>
      <c r="Q173" s="87" t="s">
        <v>461</v>
      </c>
      <c r="R173" s="87"/>
      <c r="S173" s="87"/>
      <c r="T173" s="87" t="s">
        <v>604</v>
      </c>
      <c r="U173" s="87"/>
      <c r="V173" s="92" t="s">
        <v>712</v>
      </c>
      <c r="W173" s="90">
        <v>43573.57488425926</v>
      </c>
      <c r="X173" s="92" t="s">
        <v>837</v>
      </c>
      <c r="Y173" s="87"/>
      <c r="Z173" s="87"/>
      <c r="AA173" s="96" t="s">
        <v>970</v>
      </c>
      <c r="AB173" s="87"/>
      <c r="AC173" s="87" t="b">
        <v>0</v>
      </c>
      <c r="AD173" s="87">
        <v>0</v>
      </c>
      <c r="AE173" s="96" t="s">
        <v>1012</v>
      </c>
      <c r="AF173" s="87" t="b">
        <v>0</v>
      </c>
      <c r="AG173" s="87" t="s">
        <v>1021</v>
      </c>
      <c r="AH173" s="87"/>
      <c r="AI173" s="96" t="s">
        <v>1012</v>
      </c>
      <c r="AJ173" s="87" t="b">
        <v>0</v>
      </c>
      <c r="AK173" s="87">
        <v>1</v>
      </c>
      <c r="AL173" s="96" t="s">
        <v>969</v>
      </c>
      <c r="AM173" s="87" t="s">
        <v>1025</v>
      </c>
      <c r="AN173" s="87" t="b">
        <v>0</v>
      </c>
      <c r="AO173" s="96" t="s">
        <v>969</v>
      </c>
      <c r="AP173" s="87" t="s">
        <v>196</v>
      </c>
      <c r="AQ173" s="87">
        <v>0</v>
      </c>
      <c r="AR173" s="87">
        <v>0</v>
      </c>
      <c r="AS173" s="87"/>
      <c r="AT173" s="87"/>
      <c r="AU173" s="87"/>
      <c r="AV173" s="87"/>
      <c r="AW173" s="87"/>
      <c r="AX173" s="87"/>
      <c r="AY173" s="87"/>
      <c r="AZ173" s="87"/>
      <c r="BA173">
        <v>1</v>
      </c>
      <c r="BB173" s="86" t="str">
        <f>REPLACE(INDEX(GroupVertices[Group],MATCH(Edges[[#This Row],[Vertex 1]],GroupVertices[Vertex],0)),1,1,"")</f>
        <v>9</v>
      </c>
      <c r="BC173" s="86" t="str">
        <f>REPLACE(INDEX(GroupVertices[Group],MATCH(Edges[[#This Row],[Vertex 2]],GroupVertices[Vertex],0)),1,1,"")</f>
        <v>9</v>
      </c>
      <c r="BD173" s="48">
        <v>0</v>
      </c>
      <c r="BE173" s="49">
        <v>0</v>
      </c>
      <c r="BF173" s="48">
        <v>0</v>
      </c>
      <c r="BG173" s="49">
        <v>0</v>
      </c>
      <c r="BH173" s="48">
        <v>0</v>
      </c>
      <c r="BI173" s="49">
        <v>0</v>
      </c>
      <c r="BJ173" s="48">
        <v>19</v>
      </c>
      <c r="BK173" s="49">
        <v>100</v>
      </c>
      <c r="BL173" s="48">
        <v>19</v>
      </c>
    </row>
    <row r="174" spans="1:64" ht="15">
      <c r="A174" s="65" t="s">
        <v>315</v>
      </c>
      <c r="B174" s="65" t="s">
        <v>383</v>
      </c>
      <c r="C174" s="66" t="s">
        <v>3250</v>
      </c>
      <c r="D174" s="67">
        <v>3</v>
      </c>
      <c r="E174" s="66" t="s">
        <v>132</v>
      </c>
      <c r="F174" s="69">
        <v>32</v>
      </c>
      <c r="G174" s="66"/>
      <c r="H174" s="70"/>
      <c r="I174" s="71"/>
      <c r="J174" s="71"/>
      <c r="K174" s="34" t="s">
        <v>65</v>
      </c>
      <c r="L174" s="72">
        <v>174</v>
      </c>
      <c r="M174" s="72"/>
      <c r="N174" s="73"/>
      <c r="O174" s="87" t="s">
        <v>396</v>
      </c>
      <c r="P174" s="90">
        <v>43573.62320601852</v>
      </c>
      <c r="Q174" s="87" t="s">
        <v>462</v>
      </c>
      <c r="R174" s="92" t="s">
        <v>521</v>
      </c>
      <c r="S174" s="87" t="s">
        <v>567</v>
      </c>
      <c r="T174" s="87" t="s">
        <v>605</v>
      </c>
      <c r="U174" s="87"/>
      <c r="V174" s="92" t="s">
        <v>713</v>
      </c>
      <c r="W174" s="90">
        <v>43573.62320601852</v>
      </c>
      <c r="X174" s="92" t="s">
        <v>838</v>
      </c>
      <c r="Y174" s="87"/>
      <c r="Z174" s="87"/>
      <c r="AA174" s="96" t="s">
        <v>971</v>
      </c>
      <c r="AB174" s="87"/>
      <c r="AC174" s="87" t="b">
        <v>0</v>
      </c>
      <c r="AD174" s="87">
        <v>0</v>
      </c>
      <c r="AE174" s="96" t="s">
        <v>1012</v>
      </c>
      <c r="AF174" s="87" t="b">
        <v>0</v>
      </c>
      <c r="AG174" s="87" t="s">
        <v>1021</v>
      </c>
      <c r="AH174" s="87"/>
      <c r="AI174" s="96" t="s">
        <v>1012</v>
      </c>
      <c r="AJ174" s="87" t="b">
        <v>0</v>
      </c>
      <c r="AK174" s="87">
        <v>0</v>
      </c>
      <c r="AL174" s="96" t="s">
        <v>1012</v>
      </c>
      <c r="AM174" s="87" t="s">
        <v>1025</v>
      </c>
      <c r="AN174" s="87" t="b">
        <v>0</v>
      </c>
      <c r="AO174" s="96" t="s">
        <v>971</v>
      </c>
      <c r="AP174" s="87" t="s">
        <v>196</v>
      </c>
      <c r="AQ174" s="87">
        <v>0</v>
      </c>
      <c r="AR174" s="87">
        <v>0</v>
      </c>
      <c r="AS174" s="87"/>
      <c r="AT174" s="87"/>
      <c r="AU174" s="87"/>
      <c r="AV174" s="87"/>
      <c r="AW174" s="87"/>
      <c r="AX174" s="87"/>
      <c r="AY174" s="87"/>
      <c r="AZ174" s="87"/>
      <c r="BA174">
        <v>1</v>
      </c>
      <c r="BB174" s="86" t="str">
        <f>REPLACE(INDEX(GroupVertices[Group],MATCH(Edges[[#This Row],[Vertex 1]],GroupVertices[Vertex],0)),1,1,"")</f>
        <v>11</v>
      </c>
      <c r="BC174" s="86" t="str">
        <f>REPLACE(INDEX(GroupVertices[Group],MATCH(Edges[[#This Row],[Vertex 2]],GroupVertices[Vertex],0)),1,1,"")</f>
        <v>11</v>
      </c>
      <c r="BD174" s="48">
        <v>0</v>
      </c>
      <c r="BE174" s="49">
        <v>0</v>
      </c>
      <c r="BF174" s="48">
        <v>1</v>
      </c>
      <c r="BG174" s="49">
        <v>2.9411764705882355</v>
      </c>
      <c r="BH174" s="48">
        <v>0</v>
      </c>
      <c r="BI174" s="49">
        <v>0</v>
      </c>
      <c r="BJ174" s="48">
        <v>33</v>
      </c>
      <c r="BK174" s="49">
        <v>97.05882352941177</v>
      </c>
      <c r="BL174" s="48">
        <v>34</v>
      </c>
    </row>
    <row r="175" spans="1:64" ht="15">
      <c r="A175" s="65" t="s">
        <v>316</v>
      </c>
      <c r="B175" s="65" t="s">
        <v>384</v>
      </c>
      <c r="C175" s="66" t="s">
        <v>3250</v>
      </c>
      <c r="D175" s="67">
        <v>3</v>
      </c>
      <c r="E175" s="66" t="s">
        <v>132</v>
      </c>
      <c r="F175" s="69">
        <v>32</v>
      </c>
      <c r="G175" s="66"/>
      <c r="H175" s="70"/>
      <c r="I175" s="71"/>
      <c r="J175" s="71"/>
      <c r="K175" s="34" t="s">
        <v>65</v>
      </c>
      <c r="L175" s="72">
        <v>175</v>
      </c>
      <c r="M175" s="72"/>
      <c r="N175" s="73"/>
      <c r="O175" s="87" t="s">
        <v>396</v>
      </c>
      <c r="P175" s="90">
        <v>43573.64708333334</v>
      </c>
      <c r="Q175" s="87" t="s">
        <v>463</v>
      </c>
      <c r="R175" s="92" t="s">
        <v>521</v>
      </c>
      <c r="S175" s="87" t="s">
        <v>567</v>
      </c>
      <c r="T175" s="87" t="s">
        <v>605</v>
      </c>
      <c r="U175" s="87"/>
      <c r="V175" s="92" t="s">
        <v>714</v>
      </c>
      <c r="W175" s="90">
        <v>43573.64708333334</v>
      </c>
      <c r="X175" s="92" t="s">
        <v>839</v>
      </c>
      <c r="Y175" s="87"/>
      <c r="Z175" s="87"/>
      <c r="AA175" s="96" t="s">
        <v>972</v>
      </c>
      <c r="AB175" s="87"/>
      <c r="AC175" s="87" t="b">
        <v>0</v>
      </c>
      <c r="AD175" s="87">
        <v>1</v>
      </c>
      <c r="AE175" s="96" t="s">
        <v>1012</v>
      </c>
      <c r="AF175" s="87" t="b">
        <v>0</v>
      </c>
      <c r="AG175" s="87" t="s">
        <v>1021</v>
      </c>
      <c r="AH175" s="87"/>
      <c r="AI175" s="96" t="s">
        <v>1012</v>
      </c>
      <c r="AJ175" s="87" t="b">
        <v>0</v>
      </c>
      <c r="AK175" s="87">
        <v>0</v>
      </c>
      <c r="AL175" s="96" t="s">
        <v>1012</v>
      </c>
      <c r="AM175" s="87" t="s">
        <v>1025</v>
      </c>
      <c r="AN175" s="87" t="b">
        <v>0</v>
      </c>
      <c r="AO175" s="96" t="s">
        <v>972</v>
      </c>
      <c r="AP175" s="87" t="s">
        <v>196</v>
      </c>
      <c r="AQ175" s="87">
        <v>0</v>
      </c>
      <c r="AR175" s="87">
        <v>0</v>
      </c>
      <c r="AS175" s="87" t="s">
        <v>1048</v>
      </c>
      <c r="AT175" s="87" t="s">
        <v>1049</v>
      </c>
      <c r="AU175" s="87" t="s">
        <v>1050</v>
      </c>
      <c r="AV175" s="87" t="s">
        <v>1051</v>
      </c>
      <c r="AW175" s="87" t="s">
        <v>1052</v>
      </c>
      <c r="AX175" s="87" t="s">
        <v>1053</v>
      </c>
      <c r="AY175" s="87" t="s">
        <v>1054</v>
      </c>
      <c r="AZ175" s="92" t="s">
        <v>1055</v>
      </c>
      <c r="BA175">
        <v>1</v>
      </c>
      <c r="BB175" s="86" t="str">
        <f>REPLACE(INDEX(GroupVertices[Group],MATCH(Edges[[#This Row],[Vertex 1]],GroupVertices[Vertex],0)),1,1,"")</f>
        <v>11</v>
      </c>
      <c r="BC175" s="86" t="str">
        <f>REPLACE(INDEX(GroupVertices[Group],MATCH(Edges[[#This Row],[Vertex 2]],GroupVertices[Vertex],0)),1,1,"")</f>
        <v>11</v>
      </c>
      <c r="BD175" s="48">
        <v>0</v>
      </c>
      <c r="BE175" s="49">
        <v>0</v>
      </c>
      <c r="BF175" s="48">
        <v>1</v>
      </c>
      <c r="BG175" s="49">
        <v>2.857142857142857</v>
      </c>
      <c r="BH175" s="48">
        <v>0</v>
      </c>
      <c r="BI175" s="49">
        <v>0</v>
      </c>
      <c r="BJ175" s="48">
        <v>34</v>
      </c>
      <c r="BK175" s="49">
        <v>97.14285714285714</v>
      </c>
      <c r="BL175" s="48">
        <v>35</v>
      </c>
    </row>
    <row r="176" spans="1:64" ht="15">
      <c r="A176" s="65" t="s">
        <v>316</v>
      </c>
      <c r="B176" s="65" t="s">
        <v>383</v>
      </c>
      <c r="C176" s="66" t="s">
        <v>3250</v>
      </c>
      <c r="D176" s="67">
        <v>3</v>
      </c>
      <c r="E176" s="66" t="s">
        <v>132</v>
      </c>
      <c r="F176" s="69">
        <v>32</v>
      </c>
      <c r="G176" s="66"/>
      <c r="H176" s="70"/>
      <c r="I176" s="71"/>
      <c r="J176" s="71"/>
      <c r="K176" s="34" t="s">
        <v>65</v>
      </c>
      <c r="L176" s="72">
        <v>176</v>
      </c>
      <c r="M176" s="72"/>
      <c r="N176" s="73"/>
      <c r="O176" s="87" t="s">
        <v>396</v>
      </c>
      <c r="P176" s="90">
        <v>43573.64708333334</v>
      </c>
      <c r="Q176" s="87" t="s">
        <v>463</v>
      </c>
      <c r="R176" s="92" t="s">
        <v>521</v>
      </c>
      <c r="S176" s="87" t="s">
        <v>567</v>
      </c>
      <c r="T176" s="87" t="s">
        <v>605</v>
      </c>
      <c r="U176" s="87"/>
      <c r="V176" s="92" t="s">
        <v>714</v>
      </c>
      <c r="W176" s="90">
        <v>43573.64708333334</v>
      </c>
      <c r="X176" s="92" t="s">
        <v>839</v>
      </c>
      <c r="Y176" s="87"/>
      <c r="Z176" s="87"/>
      <c r="AA176" s="96" t="s">
        <v>972</v>
      </c>
      <c r="AB176" s="87"/>
      <c r="AC176" s="87" t="b">
        <v>0</v>
      </c>
      <c r="AD176" s="87">
        <v>1</v>
      </c>
      <c r="AE176" s="96" t="s">
        <v>1012</v>
      </c>
      <c r="AF176" s="87" t="b">
        <v>0</v>
      </c>
      <c r="AG176" s="87" t="s">
        <v>1021</v>
      </c>
      <c r="AH176" s="87"/>
      <c r="AI176" s="96" t="s">
        <v>1012</v>
      </c>
      <c r="AJ176" s="87" t="b">
        <v>0</v>
      </c>
      <c r="AK176" s="87">
        <v>0</v>
      </c>
      <c r="AL176" s="96" t="s">
        <v>1012</v>
      </c>
      <c r="AM176" s="87" t="s">
        <v>1025</v>
      </c>
      <c r="AN176" s="87" t="b">
        <v>0</v>
      </c>
      <c r="AO176" s="96" t="s">
        <v>972</v>
      </c>
      <c r="AP176" s="87" t="s">
        <v>196</v>
      </c>
      <c r="AQ176" s="87">
        <v>0</v>
      </c>
      <c r="AR176" s="87">
        <v>0</v>
      </c>
      <c r="AS176" s="87" t="s">
        <v>1048</v>
      </c>
      <c r="AT176" s="87" t="s">
        <v>1049</v>
      </c>
      <c r="AU176" s="87" t="s">
        <v>1050</v>
      </c>
      <c r="AV176" s="87" t="s">
        <v>1051</v>
      </c>
      <c r="AW176" s="87" t="s">
        <v>1052</v>
      </c>
      <c r="AX176" s="87" t="s">
        <v>1053</v>
      </c>
      <c r="AY176" s="87" t="s">
        <v>1054</v>
      </c>
      <c r="AZ176" s="92" t="s">
        <v>1055</v>
      </c>
      <c r="BA176">
        <v>1</v>
      </c>
      <c r="BB176" s="86" t="str">
        <f>REPLACE(INDEX(GroupVertices[Group],MATCH(Edges[[#This Row],[Vertex 1]],GroupVertices[Vertex],0)),1,1,"")</f>
        <v>11</v>
      </c>
      <c r="BC176" s="86" t="str">
        <f>REPLACE(INDEX(GroupVertices[Group],MATCH(Edges[[#This Row],[Vertex 2]],GroupVertices[Vertex],0)),1,1,"")</f>
        <v>11</v>
      </c>
      <c r="BD176" s="48"/>
      <c r="BE176" s="49"/>
      <c r="BF176" s="48"/>
      <c r="BG176" s="49"/>
      <c r="BH176" s="48"/>
      <c r="BI176" s="49"/>
      <c r="BJ176" s="48"/>
      <c r="BK176" s="49"/>
      <c r="BL176" s="48"/>
    </row>
    <row r="177" spans="1:64" ht="15">
      <c r="A177" s="65" t="s">
        <v>317</v>
      </c>
      <c r="B177" s="65" t="s">
        <v>322</v>
      </c>
      <c r="C177" s="66" t="s">
        <v>3250</v>
      </c>
      <c r="D177" s="67">
        <v>3</v>
      </c>
      <c r="E177" s="66" t="s">
        <v>132</v>
      </c>
      <c r="F177" s="69">
        <v>32</v>
      </c>
      <c r="G177" s="66"/>
      <c r="H177" s="70"/>
      <c r="I177" s="71"/>
      <c r="J177" s="71"/>
      <c r="K177" s="34" t="s">
        <v>65</v>
      </c>
      <c r="L177" s="72">
        <v>177</v>
      </c>
      <c r="M177" s="72"/>
      <c r="N177" s="73"/>
      <c r="O177" s="87" t="s">
        <v>397</v>
      </c>
      <c r="P177" s="90">
        <v>43573.65038194445</v>
      </c>
      <c r="Q177" s="87" t="s">
        <v>464</v>
      </c>
      <c r="R177" s="87"/>
      <c r="S177" s="87"/>
      <c r="T177" s="87"/>
      <c r="U177" s="87"/>
      <c r="V177" s="92" t="s">
        <v>715</v>
      </c>
      <c r="W177" s="90">
        <v>43573.65038194445</v>
      </c>
      <c r="X177" s="92" t="s">
        <v>840</v>
      </c>
      <c r="Y177" s="87"/>
      <c r="Z177" s="87"/>
      <c r="AA177" s="96" t="s">
        <v>973</v>
      </c>
      <c r="AB177" s="87"/>
      <c r="AC177" s="87" t="b">
        <v>0</v>
      </c>
      <c r="AD177" s="87">
        <v>0</v>
      </c>
      <c r="AE177" s="96" t="s">
        <v>1012</v>
      </c>
      <c r="AF177" s="87" t="b">
        <v>1</v>
      </c>
      <c r="AG177" s="87" t="s">
        <v>1021</v>
      </c>
      <c r="AH177" s="87"/>
      <c r="AI177" s="96" t="s">
        <v>1024</v>
      </c>
      <c r="AJ177" s="87" t="b">
        <v>0</v>
      </c>
      <c r="AK177" s="87">
        <v>3</v>
      </c>
      <c r="AL177" s="96" t="s">
        <v>978</v>
      </c>
      <c r="AM177" s="87" t="s">
        <v>1027</v>
      </c>
      <c r="AN177" s="87" t="b">
        <v>0</v>
      </c>
      <c r="AO177" s="96" t="s">
        <v>978</v>
      </c>
      <c r="AP177" s="87" t="s">
        <v>196</v>
      </c>
      <c r="AQ177" s="87">
        <v>0</v>
      </c>
      <c r="AR177" s="87">
        <v>0</v>
      </c>
      <c r="AS177" s="87"/>
      <c r="AT177" s="87"/>
      <c r="AU177" s="87"/>
      <c r="AV177" s="87"/>
      <c r="AW177" s="87"/>
      <c r="AX177" s="87"/>
      <c r="AY177" s="87"/>
      <c r="AZ177" s="87"/>
      <c r="BA177">
        <v>1</v>
      </c>
      <c r="BB177" s="86" t="str">
        <f>REPLACE(INDEX(GroupVertices[Group],MATCH(Edges[[#This Row],[Vertex 1]],GroupVertices[Vertex],0)),1,1,"")</f>
        <v>8</v>
      </c>
      <c r="BC177" s="86" t="str">
        <f>REPLACE(INDEX(GroupVertices[Group],MATCH(Edges[[#This Row],[Vertex 2]],GroupVertices[Vertex],0)),1,1,"")</f>
        <v>8</v>
      </c>
      <c r="BD177" s="48"/>
      <c r="BE177" s="49"/>
      <c r="BF177" s="48"/>
      <c r="BG177" s="49"/>
      <c r="BH177" s="48"/>
      <c r="BI177" s="49"/>
      <c r="BJ177" s="48"/>
      <c r="BK177" s="49"/>
      <c r="BL177" s="48"/>
    </row>
    <row r="178" spans="1:64" ht="15">
      <c r="A178" s="65" t="s">
        <v>317</v>
      </c>
      <c r="B178" s="65" t="s">
        <v>323</v>
      </c>
      <c r="C178" s="66" t="s">
        <v>3250</v>
      </c>
      <c r="D178" s="67">
        <v>3</v>
      </c>
      <c r="E178" s="66" t="s">
        <v>132</v>
      </c>
      <c r="F178" s="69">
        <v>32</v>
      </c>
      <c r="G178" s="66"/>
      <c r="H178" s="70"/>
      <c r="I178" s="71"/>
      <c r="J178" s="71"/>
      <c r="K178" s="34" t="s">
        <v>65</v>
      </c>
      <c r="L178" s="72">
        <v>178</v>
      </c>
      <c r="M178" s="72"/>
      <c r="N178" s="73"/>
      <c r="O178" s="87" t="s">
        <v>396</v>
      </c>
      <c r="P178" s="90">
        <v>43573.65038194445</v>
      </c>
      <c r="Q178" s="87" t="s">
        <v>464</v>
      </c>
      <c r="R178" s="87"/>
      <c r="S178" s="87"/>
      <c r="T178" s="87"/>
      <c r="U178" s="87"/>
      <c r="V178" s="92" t="s">
        <v>715</v>
      </c>
      <c r="W178" s="90">
        <v>43573.65038194445</v>
      </c>
      <c r="X178" s="92" t="s">
        <v>840</v>
      </c>
      <c r="Y178" s="87"/>
      <c r="Z178" s="87"/>
      <c r="AA178" s="96" t="s">
        <v>973</v>
      </c>
      <c r="AB178" s="87"/>
      <c r="AC178" s="87" t="b">
        <v>0</v>
      </c>
      <c r="AD178" s="87">
        <v>0</v>
      </c>
      <c r="AE178" s="96" t="s">
        <v>1012</v>
      </c>
      <c r="AF178" s="87" t="b">
        <v>1</v>
      </c>
      <c r="AG178" s="87" t="s">
        <v>1021</v>
      </c>
      <c r="AH178" s="87"/>
      <c r="AI178" s="96" t="s">
        <v>1024</v>
      </c>
      <c r="AJ178" s="87" t="b">
        <v>0</v>
      </c>
      <c r="AK178" s="87">
        <v>3</v>
      </c>
      <c r="AL178" s="96" t="s">
        <v>978</v>
      </c>
      <c r="AM178" s="87" t="s">
        <v>1027</v>
      </c>
      <c r="AN178" s="87" t="b">
        <v>0</v>
      </c>
      <c r="AO178" s="96" t="s">
        <v>978</v>
      </c>
      <c r="AP178" s="87" t="s">
        <v>196</v>
      </c>
      <c r="AQ178" s="87">
        <v>0</v>
      </c>
      <c r="AR178" s="87">
        <v>0</v>
      </c>
      <c r="AS178" s="87"/>
      <c r="AT178" s="87"/>
      <c r="AU178" s="87"/>
      <c r="AV178" s="87"/>
      <c r="AW178" s="87"/>
      <c r="AX178" s="87"/>
      <c r="AY178" s="87"/>
      <c r="AZ178" s="87"/>
      <c r="BA178">
        <v>1</v>
      </c>
      <c r="BB178" s="86" t="str">
        <f>REPLACE(INDEX(GroupVertices[Group],MATCH(Edges[[#This Row],[Vertex 1]],GroupVertices[Vertex],0)),1,1,"")</f>
        <v>8</v>
      </c>
      <c r="BC178" s="86" t="str">
        <f>REPLACE(INDEX(GroupVertices[Group],MATCH(Edges[[#This Row],[Vertex 2]],GroupVertices[Vertex],0)),1,1,"")</f>
        <v>8</v>
      </c>
      <c r="BD178" s="48"/>
      <c r="BE178" s="49"/>
      <c r="BF178" s="48"/>
      <c r="BG178" s="49"/>
      <c r="BH178" s="48"/>
      <c r="BI178" s="49"/>
      <c r="BJ178" s="48"/>
      <c r="BK178" s="49"/>
      <c r="BL178" s="48"/>
    </row>
    <row r="179" spans="1:64" ht="15">
      <c r="A179" s="65" t="s">
        <v>317</v>
      </c>
      <c r="B179" s="65" t="s">
        <v>385</v>
      </c>
      <c r="C179" s="66" t="s">
        <v>3250</v>
      </c>
      <c r="D179" s="67">
        <v>3</v>
      </c>
      <c r="E179" s="66" t="s">
        <v>132</v>
      </c>
      <c r="F179" s="69">
        <v>32</v>
      </c>
      <c r="G179" s="66"/>
      <c r="H179" s="70"/>
      <c r="I179" s="71"/>
      <c r="J179" s="71"/>
      <c r="K179" s="34" t="s">
        <v>65</v>
      </c>
      <c r="L179" s="72">
        <v>179</v>
      </c>
      <c r="M179" s="72"/>
      <c r="N179" s="73"/>
      <c r="O179" s="87" t="s">
        <v>396</v>
      </c>
      <c r="P179" s="90">
        <v>43573.65038194445</v>
      </c>
      <c r="Q179" s="87" t="s">
        <v>464</v>
      </c>
      <c r="R179" s="87"/>
      <c r="S179" s="87"/>
      <c r="T179" s="87"/>
      <c r="U179" s="87"/>
      <c r="V179" s="92" t="s">
        <v>715</v>
      </c>
      <c r="W179" s="90">
        <v>43573.65038194445</v>
      </c>
      <c r="X179" s="92" t="s">
        <v>840</v>
      </c>
      <c r="Y179" s="87"/>
      <c r="Z179" s="87"/>
      <c r="AA179" s="96" t="s">
        <v>973</v>
      </c>
      <c r="AB179" s="87"/>
      <c r="AC179" s="87" t="b">
        <v>0</v>
      </c>
      <c r="AD179" s="87">
        <v>0</v>
      </c>
      <c r="AE179" s="96" t="s">
        <v>1012</v>
      </c>
      <c r="AF179" s="87" t="b">
        <v>1</v>
      </c>
      <c r="AG179" s="87" t="s">
        <v>1021</v>
      </c>
      <c r="AH179" s="87"/>
      <c r="AI179" s="96" t="s">
        <v>1024</v>
      </c>
      <c r="AJ179" s="87" t="b">
        <v>0</v>
      </c>
      <c r="AK179" s="87">
        <v>3</v>
      </c>
      <c r="AL179" s="96" t="s">
        <v>978</v>
      </c>
      <c r="AM179" s="87" t="s">
        <v>1027</v>
      </c>
      <c r="AN179" s="87" t="b">
        <v>0</v>
      </c>
      <c r="AO179" s="96" t="s">
        <v>978</v>
      </c>
      <c r="AP179" s="87" t="s">
        <v>196</v>
      </c>
      <c r="AQ179" s="87">
        <v>0</v>
      </c>
      <c r="AR179" s="87">
        <v>0</v>
      </c>
      <c r="AS179" s="87"/>
      <c r="AT179" s="87"/>
      <c r="AU179" s="87"/>
      <c r="AV179" s="87"/>
      <c r="AW179" s="87"/>
      <c r="AX179" s="87"/>
      <c r="AY179" s="87"/>
      <c r="AZ179" s="87"/>
      <c r="BA179">
        <v>1</v>
      </c>
      <c r="BB179" s="86" t="str">
        <f>REPLACE(INDEX(GroupVertices[Group],MATCH(Edges[[#This Row],[Vertex 1]],GroupVertices[Vertex],0)),1,1,"")</f>
        <v>8</v>
      </c>
      <c r="BC179" s="86" t="str">
        <f>REPLACE(INDEX(GroupVertices[Group],MATCH(Edges[[#This Row],[Vertex 2]],GroupVertices[Vertex],0)),1,1,"")</f>
        <v>8</v>
      </c>
      <c r="BD179" s="48">
        <v>0</v>
      </c>
      <c r="BE179" s="49">
        <v>0</v>
      </c>
      <c r="BF179" s="48">
        <v>0</v>
      </c>
      <c r="BG179" s="49">
        <v>0</v>
      </c>
      <c r="BH179" s="48">
        <v>0</v>
      </c>
      <c r="BI179" s="49">
        <v>0</v>
      </c>
      <c r="BJ179" s="48">
        <v>35</v>
      </c>
      <c r="BK179" s="49">
        <v>100</v>
      </c>
      <c r="BL179" s="48">
        <v>35</v>
      </c>
    </row>
    <row r="180" spans="1:64" ht="15">
      <c r="A180" s="65" t="s">
        <v>318</v>
      </c>
      <c r="B180" s="65" t="s">
        <v>314</v>
      </c>
      <c r="C180" s="66" t="s">
        <v>3250</v>
      </c>
      <c r="D180" s="67">
        <v>3</v>
      </c>
      <c r="E180" s="66" t="s">
        <v>132</v>
      </c>
      <c r="F180" s="69">
        <v>32</v>
      </c>
      <c r="G180" s="66"/>
      <c r="H180" s="70"/>
      <c r="I180" s="71"/>
      <c r="J180" s="71"/>
      <c r="K180" s="34" t="s">
        <v>65</v>
      </c>
      <c r="L180" s="72">
        <v>180</v>
      </c>
      <c r="M180" s="72"/>
      <c r="N180" s="73"/>
      <c r="O180" s="87" t="s">
        <v>396</v>
      </c>
      <c r="P180" s="90">
        <v>43573.57046296296</v>
      </c>
      <c r="Q180" s="87" t="s">
        <v>465</v>
      </c>
      <c r="R180" s="92" t="s">
        <v>522</v>
      </c>
      <c r="S180" s="87" t="s">
        <v>568</v>
      </c>
      <c r="T180" s="87" t="s">
        <v>606</v>
      </c>
      <c r="U180" s="87"/>
      <c r="V180" s="92" t="s">
        <v>716</v>
      </c>
      <c r="W180" s="90">
        <v>43573.57046296296</v>
      </c>
      <c r="X180" s="92" t="s">
        <v>841</v>
      </c>
      <c r="Y180" s="87"/>
      <c r="Z180" s="87"/>
      <c r="AA180" s="96" t="s">
        <v>974</v>
      </c>
      <c r="AB180" s="87"/>
      <c r="AC180" s="87" t="b">
        <v>0</v>
      </c>
      <c r="AD180" s="87">
        <v>3</v>
      </c>
      <c r="AE180" s="96" t="s">
        <v>1012</v>
      </c>
      <c r="AF180" s="87" t="b">
        <v>0</v>
      </c>
      <c r="AG180" s="87" t="s">
        <v>1021</v>
      </c>
      <c r="AH180" s="87"/>
      <c r="AI180" s="96" t="s">
        <v>1012</v>
      </c>
      <c r="AJ180" s="87" t="b">
        <v>0</v>
      </c>
      <c r="AK180" s="87">
        <v>1</v>
      </c>
      <c r="AL180" s="96" t="s">
        <v>1012</v>
      </c>
      <c r="AM180" s="87" t="s">
        <v>1025</v>
      </c>
      <c r="AN180" s="87" t="b">
        <v>0</v>
      </c>
      <c r="AO180" s="96" t="s">
        <v>974</v>
      </c>
      <c r="AP180" s="87" t="s">
        <v>196</v>
      </c>
      <c r="AQ180" s="87">
        <v>0</v>
      </c>
      <c r="AR180" s="87">
        <v>0</v>
      </c>
      <c r="AS180" s="87"/>
      <c r="AT180" s="87"/>
      <c r="AU180" s="87"/>
      <c r="AV180" s="87"/>
      <c r="AW180" s="87"/>
      <c r="AX180" s="87"/>
      <c r="AY180" s="87"/>
      <c r="AZ180" s="87"/>
      <c r="BA180">
        <v>1</v>
      </c>
      <c r="BB180" s="86" t="str">
        <f>REPLACE(INDEX(GroupVertices[Group],MATCH(Edges[[#This Row],[Vertex 1]],GroupVertices[Vertex],0)),1,1,"")</f>
        <v>9</v>
      </c>
      <c r="BC180" s="86" t="str">
        <f>REPLACE(INDEX(GroupVertices[Group],MATCH(Edges[[#This Row],[Vertex 2]],GroupVertices[Vertex],0)),1,1,"")</f>
        <v>9</v>
      </c>
      <c r="BD180" s="48"/>
      <c r="BE180" s="49"/>
      <c r="BF180" s="48"/>
      <c r="BG180" s="49"/>
      <c r="BH180" s="48"/>
      <c r="BI180" s="49"/>
      <c r="BJ180" s="48"/>
      <c r="BK180" s="49"/>
      <c r="BL180" s="48"/>
    </row>
    <row r="181" spans="1:64" ht="15">
      <c r="A181" s="65" t="s">
        <v>318</v>
      </c>
      <c r="B181" s="65" t="s">
        <v>319</v>
      </c>
      <c r="C181" s="66" t="s">
        <v>3250</v>
      </c>
      <c r="D181" s="67">
        <v>3</v>
      </c>
      <c r="E181" s="66" t="s">
        <v>132</v>
      </c>
      <c r="F181" s="69">
        <v>32</v>
      </c>
      <c r="G181" s="66"/>
      <c r="H181" s="70"/>
      <c r="I181" s="71"/>
      <c r="J181" s="71"/>
      <c r="K181" s="34" t="s">
        <v>66</v>
      </c>
      <c r="L181" s="72">
        <v>181</v>
      </c>
      <c r="M181" s="72"/>
      <c r="N181" s="73"/>
      <c r="O181" s="87" t="s">
        <v>396</v>
      </c>
      <c r="P181" s="90">
        <v>43573.57046296296</v>
      </c>
      <c r="Q181" s="87" t="s">
        <v>465</v>
      </c>
      <c r="R181" s="92" t="s">
        <v>522</v>
      </c>
      <c r="S181" s="87" t="s">
        <v>568</v>
      </c>
      <c r="T181" s="87" t="s">
        <v>606</v>
      </c>
      <c r="U181" s="87"/>
      <c r="V181" s="92" t="s">
        <v>716</v>
      </c>
      <c r="W181" s="90">
        <v>43573.57046296296</v>
      </c>
      <c r="X181" s="92" t="s">
        <v>841</v>
      </c>
      <c r="Y181" s="87"/>
      <c r="Z181" s="87"/>
      <c r="AA181" s="96" t="s">
        <v>974</v>
      </c>
      <c r="AB181" s="87"/>
      <c r="AC181" s="87" t="b">
        <v>0</v>
      </c>
      <c r="AD181" s="87">
        <v>3</v>
      </c>
      <c r="AE181" s="96" t="s">
        <v>1012</v>
      </c>
      <c r="AF181" s="87" t="b">
        <v>0</v>
      </c>
      <c r="AG181" s="87" t="s">
        <v>1021</v>
      </c>
      <c r="AH181" s="87"/>
      <c r="AI181" s="96" t="s">
        <v>1012</v>
      </c>
      <c r="AJ181" s="87" t="b">
        <v>0</v>
      </c>
      <c r="AK181" s="87">
        <v>1</v>
      </c>
      <c r="AL181" s="96" t="s">
        <v>1012</v>
      </c>
      <c r="AM181" s="87" t="s">
        <v>1025</v>
      </c>
      <c r="AN181" s="87" t="b">
        <v>0</v>
      </c>
      <c r="AO181" s="96" t="s">
        <v>974</v>
      </c>
      <c r="AP181" s="87" t="s">
        <v>196</v>
      </c>
      <c r="AQ181" s="87">
        <v>0</v>
      </c>
      <c r="AR181" s="87">
        <v>0</v>
      </c>
      <c r="AS181" s="87"/>
      <c r="AT181" s="87"/>
      <c r="AU181" s="87"/>
      <c r="AV181" s="87"/>
      <c r="AW181" s="87"/>
      <c r="AX181" s="87"/>
      <c r="AY181" s="87"/>
      <c r="AZ181" s="87"/>
      <c r="BA181">
        <v>1</v>
      </c>
      <c r="BB181" s="86" t="str">
        <f>REPLACE(INDEX(GroupVertices[Group],MATCH(Edges[[#This Row],[Vertex 1]],GroupVertices[Vertex],0)),1,1,"")</f>
        <v>9</v>
      </c>
      <c r="BC181" s="86" t="str">
        <f>REPLACE(INDEX(GroupVertices[Group],MATCH(Edges[[#This Row],[Vertex 2]],GroupVertices[Vertex],0)),1,1,"")</f>
        <v>9</v>
      </c>
      <c r="BD181" s="48">
        <v>0</v>
      </c>
      <c r="BE181" s="49">
        <v>0</v>
      </c>
      <c r="BF181" s="48">
        <v>0</v>
      </c>
      <c r="BG181" s="49">
        <v>0</v>
      </c>
      <c r="BH181" s="48">
        <v>0</v>
      </c>
      <c r="BI181" s="49">
        <v>0</v>
      </c>
      <c r="BJ181" s="48">
        <v>34</v>
      </c>
      <c r="BK181" s="49">
        <v>100</v>
      </c>
      <c r="BL181" s="48">
        <v>34</v>
      </c>
    </row>
    <row r="182" spans="1:64" ht="15">
      <c r="A182" s="65" t="s">
        <v>319</v>
      </c>
      <c r="B182" s="65" t="s">
        <v>318</v>
      </c>
      <c r="C182" s="66" t="s">
        <v>3250</v>
      </c>
      <c r="D182" s="67">
        <v>3</v>
      </c>
      <c r="E182" s="66" t="s">
        <v>132</v>
      </c>
      <c r="F182" s="69">
        <v>32</v>
      </c>
      <c r="G182" s="66"/>
      <c r="H182" s="70"/>
      <c r="I182" s="71"/>
      <c r="J182" s="71"/>
      <c r="K182" s="34" t="s">
        <v>66</v>
      </c>
      <c r="L182" s="72">
        <v>182</v>
      </c>
      <c r="M182" s="72"/>
      <c r="N182" s="73"/>
      <c r="O182" s="87" t="s">
        <v>397</v>
      </c>
      <c r="P182" s="90">
        <v>43573.65226851852</v>
      </c>
      <c r="Q182" s="87" t="s">
        <v>465</v>
      </c>
      <c r="R182" s="87"/>
      <c r="S182" s="87"/>
      <c r="T182" s="87" t="s">
        <v>607</v>
      </c>
      <c r="U182" s="87"/>
      <c r="V182" s="92" t="s">
        <v>717</v>
      </c>
      <c r="W182" s="90">
        <v>43573.65226851852</v>
      </c>
      <c r="X182" s="92" t="s">
        <v>842</v>
      </c>
      <c r="Y182" s="87"/>
      <c r="Z182" s="87"/>
      <c r="AA182" s="96" t="s">
        <v>975</v>
      </c>
      <c r="AB182" s="87"/>
      <c r="AC182" s="87" t="b">
        <v>0</v>
      </c>
      <c r="AD182" s="87">
        <v>0</v>
      </c>
      <c r="AE182" s="96" t="s">
        <v>1012</v>
      </c>
      <c r="AF182" s="87" t="b">
        <v>0</v>
      </c>
      <c r="AG182" s="87" t="s">
        <v>1021</v>
      </c>
      <c r="AH182" s="87"/>
      <c r="AI182" s="96" t="s">
        <v>1012</v>
      </c>
      <c r="AJ182" s="87" t="b">
        <v>0</v>
      </c>
      <c r="AK182" s="87">
        <v>1</v>
      </c>
      <c r="AL182" s="96" t="s">
        <v>974</v>
      </c>
      <c r="AM182" s="87" t="s">
        <v>1027</v>
      </c>
      <c r="AN182" s="87" t="b">
        <v>0</v>
      </c>
      <c r="AO182" s="96" t="s">
        <v>974</v>
      </c>
      <c r="AP182" s="87" t="s">
        <v>196</v>
      </c>
      <c r="AQ182" s="87">
        <v>0</v>
      </c>
      <c r="AR182" s="87">
        <v>0</v>
      </c>
      <c r="AS182" s="87"/>
      <c r="AT182" s="87"/>
      <c r="AU182" s="87"/>
      <c r="AV182" s="87"/>
      <c r="AW182" s="87"/>
      <c r="AX182" s="87"/>
      <c r="AY182" s="87"/>
      <c r="AZ182" s="87"/>
      <c r="BA182">
        <v>1</v>
      </c>
      <c r="BB182" s="86" t="str">
        <f>REPLACE(INDEX(GroupVertices[Group],MATCH(Edges[[#This Row],[Vertex 1]],GroupVertices[Vertex],0)),1,1,"")</f>
        <v>9</v>
      </c>
      <c r="BC182" s="86" t="str">
        <f>REPLACE(INDEX(GroupVertices[Group],MATCH(Edges[[#This Row],[Vertex 2]],GroupVertices[Vertex],0)),1,1,"")</f>
        <v>9</v>
      </c>
      <c r="BD182" s="48">
        <v>0</v>
      </c>
      <c r="BE182" s="49">
        <v>0</v>
      </c>
      <c r="BF182" s="48">
        <v>0</v>
      </c>
      <c r="BG182" s="49">
        <v>0</v>
      </c>
      <c r="BH182" s="48">
        <v>0</v>
      </c>
      <c r="BI182" s="49">
        <v>0</v>
      </c>
      <c r="BJ182" s="48">
        <v>34</v>
      </c>
      <c r="BK182" s="49">
        <v>100</v>
      </c>
      <c r="BL182" s="48">
        <v>34</v>
      </c>
    </row>
    <row r="183" spans="1:64" ht="15">
      <c r="A183" s="65" t="s">
        <v>319</v>
      </c>
      <c r="B183" s="65" t="s">
        <v>314</v>
      </c>
      <c r="C183" s="66" t="s">
        <v>3250</v>
      </c>
      <c r="D183" s="67">
        <v>3</v>
      </c>
      <c r="E183" s="66" t="s">
        <v>132</v>
      </c>
      <c r="F183" s="69">
        <v>32</v>
      </c>
      <c r="G183" s="66"/>
      <c r="H183" s="70"/>
      <c r="I183" s="71"/>
      <c r="J183" s="71"/>
      <c r="K183" s="34" t="s">
        <v>65</v>
      </c>
      <c r="L183" s="72">
        <v>183</v>
      </c>
      <c r="M183" s="72"/>
      <c r="N183" s="73"/>
      <c r="O183" s="87" t="s">
        <v>396</v>
      </c>
      <c r="P183" s="90">
        <v>43573.65226851852</v>
      </c>
      <c r="Q183" s="87" t="s">
        <v>465</v>
      </c>
      <c r="R183" s="87"/>
      <c r="S183" s="87"/>
      <c r="T183" s="87" t="s">
        <v>607</v>
      </c>
      <c r="U183" s="87"/>
      <c r="V183" s="92" t="s">
        <v>717</v>
      </c>
      <c r="W183" s="90">
        <v>43573.65226851852</v>
      </c>
      <c r="X183" s="92" t="s">
        <v>842</v>
      </c>
      <c r="Y183" s="87"/>
      <c r="Z183" s="87"/>
      <c r="AA183" s="96" t="s">
        <v>975</v>
      </c>
      <c r="AB183" s="87"/>
      <c r="AC183" s="87" t="b">
        <v>0</v>
      </c>
      <c r="AD183" s="87">
        <v>0</v>
      </c>
      <c r="AE183" s="96" t="s">
        <v>1012</v>
      </c>
      <c r="AF183" s="87" t="b">
        <v>0</v>
      </c>
      <c r="AG183" s="87" t="s">
        <v>1021</v>
      </c>
      <c r="AH183" s="87"/>
      <c r="AI183" s="96" t="s">
        <v>1012</v>
      </c>
      <c r="AJ183" s="87" t="b">
        <v>0</v>
      </c>
      <c r="AK183" s="87">
        <v>1</v>
      </c>
      <c r="AL183" s="96" t="s">
        <v>974</v>
      </c>
      <c r="AM183" s="87" t="s">
        <v>1027</v>
      </c>
      <c r="AN183" s="87" t="b">
        <v>0</v>
      </c>
      <c r="AO183" s="96" t="s">
        <v>974</v>
      </c>
      <c r="AP183" s="87" t="s">
        <v>196</v>
      </c>
      <c r="AQ183" s="87">
        <v>0</v>
      </c>
      <c r="AR183" s="87">
        <v>0</v>
      </c>
      <c r="AS183" s="87"/>
      <c r="AT183" s="87"/>
      <c r="AU183" s="87"/>
      <c r="AV183" s="87"/>
      <c r="AW183" s="87"/>
      <c r="AX183" s="87"/>
      <c r="AY183" s="87"/>
      <c r="AZ183" s="87"/>
      <c r="BA183">
        <v>1</v>
      </c>
      <c r="BB183" s="86" t="str">
        <f>REPLACE(INDEX(GroupVertices[Group],MATCH(Edges[[#This Row],[Vertex 1]],GroupVertices[Vertex],0)),1,1,"")</f>
        <v>9</v>
      </c>
      <c r="BC183" s="86" t="str">
        <f>REPLACE(INDEX(GroupVertices[Group],MATCH(Edges[[#This Row],[Vertex 2]],GroupVertices[Vertex],0)),1,1,"")</f>
        <v>9</v>
      </c>
      <c r="BD183" s="48"/>
      <c r="BE183" s="49"/>
      <c r="BF183" s="48"/>
      <c r="BG183" s="49"/>
      <c r="BH183" s="48"/>
      <c r="BI183" s="49"/>
      <c r="BJ183" s="48"/>
      <c r="BK183" s="49"/>
      <c r="BL183" s="48"/>
    </row>
    <row r="184" spans="1:64" ht="15">
      <c r="A184" s="65" t="s">
        <v>320</v>
      </c>
      <c r="B184" s="65" t="s">
        <v>320</v>
      </c>
      <c r="C184" s="66" t="s">
        <v>3250</v>
      </c>
      <c r="D184" s="67">
        <v>3</v>
      </c>
      <c r="E184" s="66" t="s">
        <v>132</v>
      </c>
      <c r="F184" s="69">
        <v>32</v>
      </c>
      <c r="G184" s="66"/>
      <c r="H184" s="70"/>
      <c r="I184" s="71"/>
      <c r="J184" s="71"/>
      <c r="K184" s="34" t="s">
        <v>65</v>
      </c>
      <c r="L184" s="72">
        <v>184</v>
      </c>
      <c r="M184" s="72"/>
      <c r="N184" s="73"/>
      <c r="O184" s="87" t="s">
        <v>196</v>
      </c>
      <c r="P184" s="90">
        <v>43573.72869212963</v>
      </c>
      <c r="Q184" s="87" t="s">
        <v>466</v>
      </c>
      <c r="R184" s="87"/>
      <c r="S184" s="87"/>
      <c r="T184" s="87" t="s">
        <v>608</v>
      </c>
      <c r="U184" s="87"/>
      <c r="V184" s="92" t="s">
        <v>718</v>
      </c>
      <c r="W184" s="90">
        <v>43573.72869212963</v>
      </c>
      <c r="X184" s="92" t="s">
        <v>843</v>
      </c>
      <c r="Y184" s="87"/>
      <c r="Z184" s="87"/>
      <c r="AA184" s="96" t="s">
        <v>976</v>
      </c>
      <c r="AB184" s="87"/>
      <c r="AC184" s="87" t="b">
        <v>0</v>
      </c>
      <c r="AD184" s="87">
        <v>3</v>
      </c>
      <c r="AE184" s="96" t="s">
        <v>1012</v>
      </c>
      <c r="AF184" s="87" t="b">
        <v>0</v>
      </c>
      <c r="AG184" s="87" t="s">
        <v>1021</v>
      </c>
      <c r="AH184" s="87"/>
      <c r="AI184" s="96" t="s">
        <v>1012</v>
      </c>
      <c r="AJ184" s="87" t="b">
        <v>0</v>
      </c>
      <c r="AK184" s="87">
        <v>0</v>
      </c>
      <c r="AL184" s="96" t="s">
        <v>1012</v>
      </c>
      <c r="AM184" s="87" t="s">
        <v>1028</v>
      </c>
      <c r="AN184" s="87" t="b">
        <v>0</v>
      </c>
      <c r="AO184" s="96" t="s">
        <v>976</v>
      </c>
      <c r="AP184" s="87" t="s">
        <v>196</v>
      </c>
      <c r="AQ184" s="87">
        <v>0</v>
      </c>
      <c r="AR184" s="87">
        <v>0</v>
      </c>
      <c r="AS184" s="87"/>
      <c r="AT184" s="87"/>
      <c r="AU184" s="87"/>
      <c r="AV184" s="87"/>
      <c r="AW184" s="87"/>
      <c r="AX184" s="87"/>
      <c r="AY184" s="87"/>
      <c r="AZ184" s="87"/>
      <c r="BA184">
        <v>1</v>
      </c>
      <c r="BB184" s="86" t="str">
        <f>REPLACE(INDEX(GroupVertices[Group],MATCH(Edges[[#This Row],[Vertex 1]],GroupVertices[Vertex],0)),1,1,"")</f>
        <v>1</v>
      </c>
      <c r="BC184" s="86" t="str">
        <f>REPLACE(INDEX(GroupVertices[Group],MATCH(Edges[[#This Row],[Vertex 2]],GroupVertices[Vertex],0)),1,1,"")</f>
        <v>1</v>
      </c>
      <c r="BD184" s="48">
        <v>2</v>
      </c>
      <c r="BE184" s="49">
        <v>5.555555555555555</v>
      </c>
      <c r="BF184" s="48">
        <v>3</v>
      </c>
      <c r="BG184" s="49">
        <v>8.333333333333334</v>
      </c>
      <c r="BH184" s="48">
        <v>0</v>
      </c>
      <c r="BI184" s="49">
        <v>0</v>
      </c>
      <c r="BJ184" s="48">
        <v>31</v>
      </c>
      <c r="BK184" s="49">
        <v>86.11111111111111</v>
      </c>
      <c r="BL184" s="48">
        <v>36</v>
      </c>
    </row>
    <row r="185" spans="1:64" ht="15">
      <c r="A185" s="65" t="s">
        <v>321</v>
      </c>
      <c r="B185" s="65" t="s">
        <v>386</v>
      </c>
      <c r="C185" s="66" t="s">
        <v>3250</v>
      </c>
      <c r="D185" s="67">
        <v>3</v>
      </c>
      <c r="E185" s="66" t="s">
        <v>132</v>
      </c>
      <c r="F185" s="69">
        <v>32</v>
      </c>
      <c r="G185" s="66"/>
      <c r="H185" s="70"/>
      <c r="I185" s="71"/>
      <c r="J185" s="71"/>
      <c r="K185" s="34" t="s">
        <v>65</v>
      </c>
      <c r="L185" s="72">
        <v>185</v>
      </c>
      <c r="M185" s="72"/>
      <c r="N185" s="73"/>
      <c r="O185" s="87" t="s">
        <v>396</v>
      </c>
      <c r="P185" s="90">
        <v>43573.7734375</v>
      </c>
      <c r="Q185" s="87" t="s">
        <v>467</v>
      </c>
      <c r="R185" s="92" t="s">
        <v>523</v>
      </c>
      <c r="S185" s="87" t="s">
        <v>569</v>
      </c>
      <c r="T185" s="87"/>
      <c r="U185" s="87"/>
      <c r="V185" s="92" t="s">
        <v>719</v>
      </c>
      <c r="W185" s="90">
        <v>43573.7734375</v>
      </c>
      <c r="X185" s="92" t="s">
        <v>844</v>
      </c>
      <c r="Y185" s="87"/>
      <c r="Z185" s="87"/>
      <c r="AA185" s="96" t="s">
        <v>977</v>
      </c>
      <c r="AB185" s="87"/>
      <c r="AC185" s="87" t="b">
        <v>0</v>
      </c>
      <c r="AD185" s="87">
        <v>1</v>
      </c>
      <c r="AE185" s="96" t="s">
        <v>1012</v>
      </c>
      <c r="AF185" s="87" t="b">
        <v>0</v>
      </c>
      <c r="AG185" s="87" t="s">
        <v>1021</v>
      </c>
      <c r="AH185" s="87"/>
      <c r="AI185" s="96" t="s">
        <v>1012</v>
      </c>
      <c r="AJ185" s="87" t="b">
        <v>0</v>
      </c>
      <c r="AK185" s="87">
        <v>0</v>
      </c>
      <c r="AL185" s="96" t="s">
        <v>1012</v>
      </c>
      <c r="AM185" s="87" t="s">
        <v>1029</v>
      </c>
      <c r="AN185" s="87" t="b">
        <v>0</v>
      </c>
      <c r="AO185" s="96" t="s">
        <v>977</v>
      </c>
      <c r="AP185" s="87" t="s">
        <v>196</v>
      </c>
      <c r="AQ185" s="87">
        <v>0</v>
      </c>
      <c r="AR185" s="87">
        <v>0</v>
      </c>
      <c r="AS185" s="87"/>
      <c r="AT185" s="87"/>
      <c r="AU185" s="87"/>
      <c r="AV185" s="87"/>
      <c r="AW185" s="87"/>
      <c r="AX185" s="87"/>
      <c r="AY185" s="87"/>
      <c r="AZ185" s="87"/>
      <c r="BA185">
        <v>1</v>
      </c>
      <c r="BB185" s="86" t="str">
        <f>REPLACE(INDEX(GroupVertices[Group],MATCH(Edges[[#This Row],[Vertex 1]],GroupVertices[Vertex],0)),1,1,"")</f>
        <v>21</v>
      </c>
      <c r="BC185" s="86" t="str">
        <f>REPLACE(INDEX(GroupVertices[Group],MATCH(Edges[[#This Row],[Vertex 2]],GroupVertices[Vertex],0)),1,1,"")</f>
        <v>21</v>
      </c>
      <c r="BD185" s="48">
        <v>0</v>
      </c>
      <c r="BE185" s="49">
        <v>0</v>
      </c>
      <c r="BF185" s="48">
        <v>3</v>
      </c>
      <c r="BG185" s="49">
        <v>15</v>
      </c>
      <c r="BH185" s="48">
        <v>0</v>
      </c>
      <c r="BI185" s="49">
        <v>0</v>
      </c>
      <c r="BJ185" s="48">
        <v>17</v>
      </c>
      <c r="BK185" s="49">
        <v>85</v>
      </c>
      <c r="BL185" s="48">
        <v>20</v>
      </c>
    </row>
    <row r="186" spans="1:64" ht="15">
      <c r="A186" s="65" t="s">
        <v>322</v>
      </c>
      <c r="B186" s="65" t="s">
        <v>323</v>
      </c>
      <c r="C186" s="66" t="s">
        <v>3250</v>
      </c>
      <c r="D186" s="67">
        <v>3</v>
      </c>
      <c r="E186" s="66" t="s">
        <v>132</v>
      </c>
      <c r="F186" s="69">
        <v>32</v>
      </c>
      <c r="G186" s="66"/>
      <c r="H186" s="70"/>
      <c r="I186" s="71"/>
      <c r="J186" s="71"/>
      <c r="K186" s="34" t="s">
        <v>66</v>
      </c>
      <c r="L186" s="72">
        <v>186</v>
      </c>
      <c r="M186" s="72"/>
      <c r="N186" s="73"/>
      <c r="O186" s="87" t="s">
        <v>396</v>
      </c>
      <c r="P186" s="90">
        <v>43573.62241898148</v>
      </c>
      <c r="Q186" s="87" t="s">
        <v>464</v>
      </c>
      <c r="R186" s="92" t="s">
        <v>524</v>
      </c>
      <c r="S186" s="87" t="s">
        <v>562</v>
      </c>
      <c r="T186" s="87" t="s">
        <v>609</v>
      </c>
      <c r="U186" s="87"/>
      <c r="V186" s="92" t="s">
        <v>720</v>
      </c>
      <c r="W186" s="90">
        <v>43573.62241898148</v>
      </c>
      <c r="X186" s="92" t="s">
        <v>845</v>
      </c>
      <c r="Y186" s="87"/>
      <c r="Z186" s="87"/>
      <c r="AA186" s="96" t="s">
        <v>978</v>
      </c>
      <c r="AB186" s="87"/>
      <c r="AC186" s="87" t="b">
        <v>0</v>
      </c>
      <c r="AD186" s="87">
        <v>5</v>
      </c>
      <c r="AE186" s="96" t="s">
        <v>1012</v>
      </c>
      <c r="AF186" s="87" t="b">
        <v>1</v>
      </c>
      <c r="AG186" s="87" t="s">
        <v>1021</v>
      </c>
      <c r="AH186" s="87"/>
      <c r="AI186" s="96" t="s">
        <v>1024</v>
      </c>
      <c r="AJ186" s="87" t="b">
        <v>0</v>
      </c>
      <c r="AK186" s="87">
        <v>3</v>
      </c>
      <c r="AL186" s="96" t="s">
        <v>1012</v>
      </c>
      <c r="AM186" s="87" t="s">
        <v>1027</v>
      </c>
      <c r="AN186" s="87" t="b">
        <v>0</v>
      </c>
      <c r="AO186" s="96" t="s">
        <v>978</v>
      </c>
      <c r="AP186" s="87" t="s">
        <v>196</v>
      </c>
      <c r="AQ186" s="87">
        <v>0</v>
      </c>
      <c r="AR186" s="87">
        <v>0</v>
      </c>
      <c r="AS186" s="87"/>
      <c r="AT186" s="87"/>
      <c r="AU186" s="87"/>
      <c r="AV186" s="87"/>
      <c r="AW186" s="87"/>
      <c r="AX186" s="87"/>
      <c r="AY186" s="87"/>
      <c r="AZ186" s="87"/>
      <c r="BA186">
        <v>1</v>
      </c>
      <c r="BB186" s="86" t="str">
        <f>REPLACE(INDEX(GroupVertices[Group],MATCH(Edges[[#This Row],[Vertex 1]],GroupVertices[Vertex],0)),1,1,"")</f>
        <v>8</v>
      </c>
      <c r="BC186" s="86" t="str">
        <f>REPLACE(INDEX(GroupVertices[Group],MATCH(Edges[[#This Row],[Vertex 2]],GroupVertices[Vertex],0)),1,1,"")</f>
        <v>8</v>
      </c>
      <c r="BD186" s="48"/>
      <c r="BE186" s="49"/>
      <c r="BF186" s="48"/>
      <c r="BG186" s="49"/>
      <c r="BH186" s="48"/>
      <c r="BI186" s="49"/>
      <c r="BJ186" s="48"/>
      <c r="BK186" s="49"/>
      <c r="BL186" s="48"/>
    </row>
    <row r="187" spans="1:64" ht="15">
      <c r="A187" s="65" t="s">
        <v>322</v>
      </c>
      <c r="B187" s="65" t="s">
        <v>385</v>
      </c>
      <c r="C187" s="66" t="s">
        <v>3250</v>
      </c>
      <c r="D187" s="67">
        <v>3</v>
      </c>
      <c r="E187" s="66" t="s">
        <v>132</v>
      </c>
      <c r="F187" s="69">
        <v>32</v>
      </c>
      <c r="G187" s="66"/>
      <c r="H187" s="70"/>
      <c r="I187" s="71"/>
      <c r="J187" s="71"/>
      <c r="K187" s="34" t="s">
        <v>65</v>
      </c>
      <c r="L187" s="72">
        <v>187</v>
      </c>
      <c r="M187" s="72"/>
      <c r="N187" s="73"/>
      <c r="O187" s="87" t="s">
        <v>396</v>
      </c>
      <c r="P187" s="90">
        <v>43573.62241898148</v>
      </c>
      <c r="Q187" s="87" t="s">
        <v>464</v>
      </c>
      <c r="R187" s="92" t="s">
        <v>524</v>
      </c>
      <c r="S187" s="87" t="s">
        <v>562</v>
      </c>
      <c r="T187" s="87" t="s">
        <v>609</v>
      </c>
      <c r="U187" s="87"/>
      <c r="V187" s="92" t="s">
        <v>720</v>
      </c>
      <c r="W187" s="90">
        <v>43573.62241898148</v>
      </c>
      <c r="X187" s="92" t="s">
        <v>845</v>
      </c>
      <c r="Y187" s="87"/>
      <c r="Z187" s="87"/>
      <c r="AA187" s="96" t="s">
        <v>978</v>
      </c>
      <c r="AB187" s="87"/>
      <c r="AC187" s="87" t="b">
        <v>0</v>
      </c>
      <c r="AD187" s="87">
        <v>5</v>
      </c>
      <c r="AE187" s="96" t="s">
        <v>1012</v>
      </c>
      <c r="AF187" s="87" t="b">
        <v>1</v>
      </c>
      <c r="AG187" s="87" t="s">
        <v>1021</v>
      </c>
      <c r="AH187" s="87"/>
      <c r="AI187" s="96" t="s">
        <v>1024</v>
      </c>
      <c r="AJ187" s="87" t="b">
        <v>0</v>
      </c>
      <c r="AK187" s="87">
        <v>3</v>
      </c>
      <c r="AL187" s="96" t="s">
        <v>1012</v>
      </c>
      <c r="AM187" s="87" t="s">
        <v>1027</v>
      </c>
      <c r="AN187" s="87" t="b">
        <v>0</v>
      </c>
      <c r="AO187" s="96" t="s">
        <v>978</v>
      </c>
      <c r="AP187" s="87" t="s">
        <v>196</v>
      </c>
      <c r="AQ187" s="87">
        <v>0</v>
      </c>
      <c r="AR187" s="87">
        <v>0</v>
      </c>
      <c r="AS187" s="87"/>
      <c r="AT187" s="87"/>
      <c r="AU187" s="87"/>
      <c r="AV187" s="87"/>
      <c r="AW187" s="87"/>
      <c r="AX187" s="87"/>
      <c r="AY187" s="87"/>
      <c r="AZ187" s="87"/>
      <c r="BA187">
        <v>1</v>
      </c>
      <c r="BB187" s="86" t="str">
        <f>REPLACE(INDEX(GroupVertices[Group],MATCH(Edges[[#This Row],[Vertex 1]],GroupVertices[Vertex],0)),1,1,"")</f>
        <v>8</v>
      </c>
      <c r="BC187" s="86" t="str">
        <f>REPLACE(INDEX(GroupVertices[Group],MATCH(Edges[[#This Row],[Vertex 2]],GroupVertices[Vertex],0)),1,1,"")</f>
        <v>8</v>
      </c>
      <c r="BD187" s="48">
        <v>0</v>
      </c>
      <c r="BE187" s="49">
        <v>0</v>
      </c>
      <c r="BF187" s="48">
        <v>0</v>
      </c>
      <c r="BG187" s="49">
        <v>0</v>
      </c>
      <c r="BH187" s="48">
        <v>0</v>
      </c>
      <c r="BI187" s="49">
        <v>0</v>
      </c>
      <c r="BJ187" s="48">
        <v>35</v>
      </c>
      <c r="BK187" s="49">
        <v>100</v>
      </c>
      <c r="BL187" s="48">
        <v>35</v>
      </c>
    </row>
    <row r="188" spans="1:64" ht="15">
      <c r="A188" s="65" t="s">
        <v>323</v>
      </c>
      <c r="B188" s="65" t="s">
        <v>322</v>
      </c>
      <c r="C188" s="66" t="s">
        <v>3250</v>
      </c>
      <c r="D188" s="67">
        <v>3</v>
      </c>
      <c r="E188" s="66" t="s">
        <v>132</v>
      </c>
      <c r="F188" s="69">
        <v>32</v>
      </c>
      <c r="G188" s="66"/>
      <c r="H188" s="70"/>
      <c r="I188" s="71"/>
      <c r="J188" s="71"/>
      <c r="K188" s="34" t="s">
        <v>66</v>
      </c>
      <c r="L188" s="72">
        <v>188</v>
      </c>
      <c r="M188" s="72"/>
      <c r="N188" s="73"/>
      <c r="O188" s="87" t="s">
        <v>397</v>
      </c>
      <c r="P188" s="90">
        <v>43573.622708333336</v>
      </c>
      <c r="Q188" s="87" t="s">
        <v>464</v>
      </c>
      <c r="R188" s="87"/>
      <c r="S188" s="87"/>
      <c r="T188" s="87"/>
      <c r="U188" s="87"/>
      <c r="V188" s="92" t="s">
        <v>721</v>
      </c>
      <c r="W188" s="90">
        <v>43573.622708333336</v>
      </c>
      <c r="X188" s="92" t="s">
        <v>846</v>
      </c>
      <c r="Y188" s="87"/>
      <c r="Z188" s="87"/>
      <c r="AA188" s="96" t="s">
        <v>979</v>
      </c>
      <c r="AB188" s="87"/>
      <c r="AC188" s="87" t="b">
        <v>0</v>
      </c>
      <c r="AD188" s="87">
        <v>0</v>
      </c>
      <c r="AE188" s="96" t="s">
        <v>1012</v>
      </c>
      <c r="AF188" s="87" t="b">
        <v>1</v>
      </c>
      <c r="AG188" s="87" t="s">
        <v>1021</v>
      </c>
      <c r="AH188" s="87"/>
      <c r="AI188" s="96" t="s">
        <v>1024</v>
      </c>
      <c r="AJ188" s="87" t="b">
        <v>0</v>
      </c>
      <c r="AK188" s="87">
        <v>3</v>
      </c>
      <c r="AL188" s="96" t="s">
        <v>978</v>
      </c>
      <c r="AM188" s="87" t="s">
        <v>1027</v>
      </c>
      <c r="AN188" s="87" t="b">
        <v>0</v>
      </c>
      <c r="AO188" s="96" t="s">
        <v>978</v>
      </c>
      <c r="AP188" s="87" t="s">
        <v>196</v>
      </c>
      <c r="AQ188" s="87">
        <v>0</v>
      </c>
      <c r="AR188" s="87">
        <v>0</v>
      </c>
      <c r="AS188" s="87"/>
      <c r="AT188" s="87"/>
      <c r="AU188" s="87"/>
      <c r="AV188" s="87"/>
      <c r="AW188" s="87"/>
      <c r="AX188" s="87"/>
      <c r="AY188" s="87"/>
      <c r="AZ188" s="87"/>
      <c r="BA188">
        <v>1</v>
      </c>
      <c r="BB188" s="86" t="str">
        <f>REPLACE(INDEX(GroupVertices[Group],MATCH(Edges[[#This Row],[Vertex 1]],GroupVertices[Vertex],0)),1,1,"")</f>
        <v>8</v>
      </c>
      <c r="BC188" s="86" t="str">
        <f>REPLACE(INDEX(GroupVertices[Group],MATCH(Edges[[#This Row],[Vertex 2]],GroupVertices[Vertex],0)),1,1,"")</f>
        <v>8</v>
      </c>
      <c r="BD188" s="48"/>
      <c r="BE188" s="49"/>
      <c r="BF188" s="48"/>
      <c r="BG188" s="49"/>
      <c r="BH188" s="48"/>
      <c r="BI188" s="49"/>
      <c r="BJ188" s="48"/>
      <c r="BK188" s="49"/>
      <c r="BL188" s="48"/>
    </row>
    <row r="189" spans="1:64" ht="15">
      <c r="A189" s="65" t="s">
        <v>324</v>
      </c>
      <c r="B189" s="65" t="s">
        <v>322</v>
      </c>
      <c r="C189" s="66" t="s">
        <v>3250</v>
      </c>
      <c r="D189" s="67">
        <v>3</v>
      </c>
      <c r="E189" s="66" t="s">
        <v>132</v>
      </c>
      <c r="F189" s="69">
        <v>32</v>
      </c>
      <c r="G189" s="66"/>
      <c r="H189" s="70"/>
      <c r="I189" s="71"/>
      <c r="J189" s="71"/>
      <c r="K189" s="34" t="s">
        <v>65</v>
      </c>
      <c r="L189" s="72">
        <v>189</v>
      </c>
      <c r="M189" s="72"/>
      <c r="N189" s="73"/>
      <c r="O189" s="87" t="s">
        <v>397</v>
      </c>
      <c r="P189" s="90">
        <v>43573.7749537037</v>
      </c>
      <c r="Q189" s="87" t="s">
        <v>464</v>
      </c>
      <c r="R189" s="87"/>
      <c r="S189" s="87"/>
      <c r="T189" s="87"/>
      <c r="U189" s="87"/>
      <c r="V189" s="92" t="s">
        <v>722</v>
      </c>
      <c r="W189" s="90">
        <v>43573.7749537037</v>
      </c>
      <c r="X189" s="92" t="s">
        <v>847</v>
      </c>
      <c r="Y189" s="87"/>
      <c r="Z189" s="87"/>
      <c r="AA189" s="96" t="s">
        <v>980</v>
      </c>
      <c r="AB189" s="87"/>
      <c r="AC189" s="87" t="b">
        <v>0</v>
      </c>
      <c r="AD189" s="87">
        <v>0</v>
      </c>
      <c r="AE189" s="96" t="s">
        <v>1012</v>
      </c>
      <c r="AF189" s="87" t="b">
        <v>1</v>
      </c>
      <c r="AG189" s="87" t="s">
        <v>1021</v>
      </c>
      <c r="AH189" s="87"/>
      <c r="AI189" s="96" t="s">
        <v>1024</v>
      </c>
      <c r="AJ189" s="87" t="b">
        <v>0</v>
      </c>
      <c r="AK189" s="87">
        <v>3</v>
      </c>
      <c r="AL189" s="96" t="s">
        <v>978</v>
      </c>
      <c r="AM189" s="87" t="s">
        <v>1025</v>
      </c>
      <c r="AN189" s="87" t="b">
        <v>0</v>
      </c>
      <c r="AO189" s="96" t="s">
        <v>978</v>
      </c>
      <c r="AP189" s="87" t="s">
        <v>196</v>
      </c>
      <c r="AQ189" s="87">
        <v>0</v>
      </c>
      <c r="AR189" s="87">
        <v>0</v>
      </c>
      <c r="AS189" s="87"/>
      <c r="AT189" s="87"/>
      <c r="AU189" s="87"/>
      <c r="AV189" s="87"/>
      <c r="AW189" s="87"/>
      <c r="AX189" s="87"/>
      <c r="AY189" s="87"/>
      <c r="AZ189" s="87"/>
      <c r="BA189">
        <v>1</v>
      </c>
      <c r="BB189" s="86" t="str">
        <f>REPLACE(INDEX(GroupVertices[Group],MATCH(Edges[[#This Row],[Vertex 1]],GroupVertices[Vertex],0)),1,1,"")</f>
        <v>8</v>
      </c>
      <c r="BC189" s="86" t="str">
        <f>REPLACE(INDEX(GroupVertices[Group],MATCH(Edges[[#This Row],[Vertex 2]],GroupVertices[Vertex],0)),1,1,"")</f>
        <v>8</v>
      </c>
      <c r="BD189" s="48"/>
      <c r="BE189" s="49"/>
      <c r="BF189" s="48"/>
      <c r="BG189" s="49"/>
      <c r="BH189" s="48"/>
      <c r="BI189" s="49"/>
      <c r="BJ189" s="48"/>
      <c r="BK189" s="49"/>
      <c r="BL189" s="48"/>
    </row>
    <row r="190" spans="1:64" ht="15">
      <c r="A190" s="65" t="s">
        <v>323</v>
      </c>
      <c r="B190" s="65" t="s">
        <v>385</v>
      </c>
      <c r="C190" s="66" t="s">
        <v>3250</v>
      </c>
      <c r="D190" s="67">
        <v>3</v>
      </c>
      <c r="E190" s="66" t="s">
        <v>132</v>
      </c>
      <c r="F190" s="69">
        <v>32</v>
      </c>
      <c r="G190" s="66"/>
      <c r="H190" s="70"/>
      <c r="I190" s="71"/>
      <c r="J190" s="71"/>
      <c r="K190" s="34" t="s">
        <v>65</v>
      </c>
      <c r="L190" s="72">
        <v>190</v>
      </c>
      <c r="M190" s="72"/>
      <c r="N190" s="73"/>
      <c r="O190" s="87" t="s">
        <v>396</v>
      </c>
      <c r="P190" s="90">
        <v>43573.622708333336</v>
      </c>
      <c r="Q190" s="87" t="s">
        <v>464</v>
      </c>
      <c r="R190" s="87"/>
      <c r="S190" s="87"/>
      <c r="T190" s="87"/>
      <c r="U190" s="87"/>
      <c r="V190" s="92" t="s">
        <v>721</v>
      </c>
      <c r="W190" s="90">
        <v>43573.622708333336</v>
      </c>
      <c r="X190" s="92" t="s">
        <v>846</v>
      </c>
      <c r="Y190" s="87"/>
      <c r="Z190" s="87"/>
      <c r="AA190" s="96" t="s">
        <v>979</v>
      </c>
      <c r="AB190" s="87"/>
      <c r="AC190" s="87" t="b">
        <v>0</v>
      </c>
      <c r="AD190" s="87">
        <v>0</v>
      </c>
      <c r="AE190" s="96" t="s">
        <v>1012</v>
      </c>
      <c r="AF190" s="87" t="b">
        <v>1</v>
      </c>
      <c r="AG190" s="87" t="s">
        <v>1021</v>
      </c>
      <c r="AH190" s="87"/>
      <c r="AI190" s="96" t="s">
        <v>1024</v>
      </c>
      <c r="AJ190" s="87" t="b">
        <v>0</v>
      </c>
      <c r="AK190" s="87">
        <v>3</v>
      </c>
      <c r="AL190" s="96" t="s">
        <v>978</v>
      </c>
      <c r="AM190" s="87" t="s">
        <v>1027</v>
      </c>
      <c r="AN190" s="87" t="b">
        <v>0</v>
      </c>
      <c r="AO190" s="96" t="s">
        <v>978</v>
      </c>
      <c r="AP190" s="87" t="s">
        <v>196</v>
      </c>
      <c r="AQ190" s="87">
        <v>0</v>
      </c>
      <c r="AR190" s="87">
        <v>0</v>
      </c>
      <c r="AS190" s="87"/>
      <c r="AT190" s="87"/>
      <c r="AU190" s="87"/>
      <c r="AV190" s="87"/>
      <c r="AW190" s="87"/>
      <c r="AX190" s="87"/>
      <c r="AY190" s="87"/>
      <c r="AZ190" s="87"/>
      <c r="BA190">
        <v>1</v>
      </c>
      <c r="BB190" s="86" t="str">
        <f>REPLACE(INDEX(GroupVertices[Group],MATCH(Edges[[#This Row],[Vertex 1]],GroupVertices[Vertex],0)),1,1,"")</f>
        <v>8</v>
      </c>
      <c r="BC190" s="86" t="str">
        <f>REPLACE(INDEX(GroupVertices[Group],MATCH(Edges[[#This Row],[Vertex 2]],GroupVertices[Vertex],0)),1,1,"")</f>
        <v>8</v>
      </c>
      <c r="BD190" s="48">
        <v>0</v>
      </c>
      <c r="BE190" s="49">
        <v>0</v>
      </c>
      <c r="BF190" s="48">
        <v>0</v>
      </c>
      <c r="BG190" s="49">
        <v>0</v>
      </c>
      <c r="BH190" s="48">
        <v>0</v>
      </c>
      <c r="BI190" s="49">
        <v>0</v>
      </c>
      <c r="BJ190" s="48">
        <v>35</v>
      </c>
      <c r="BK190" s="49">
        <v>100</v>
      </c>
      <c r="BL190" s="48">
        <v>35</v>
      </c>
    </row>
    <row r="191" spans="1:64" ht="15">
      <c r="A191" s="65" t="s">
        <v>324</v>
      </c>
      <c r="B191" s="65" t="s">
        <v>323</v>
      </c>
      <c r="C191" s="66" t="s">
        <v>3250</v>
      </c>
      <c r="D191" s="67">
        <v>3</v>
      </c>
      <c r="E191" s="66" t="s">
        <v>132</v>
      </c>
      <c r="F191" s="69">
        <v>32</v>
      </c>
      <c r="G191" s="66"/>
      <c r="H191" s="70"/>
      <c r="I191" s="71"/>
      <c r="J191" s="71"/>
      <c r="K191" s="34" t="s">
        <v>65</v>
      </c>
      <c r="L191" s="72">
        <v>191</v>
      </c>
      <c r="M191" s="72"/>
      <c r="N191" s="73"/>
      <c r="O191" s="87" t="s">
        <v>396</v>
      </c>
      <c r="P191" s="90">
        <v>43573.7749537037</v>
      </c>
      <c r="Q191" s="87" t="s">
        <v>464</v>
      </c>
      <c r="R191" s="87"/>
      <c r="S191" s="87"/>
      <c r="T191" s="87"/>
      <c r="U191" s="87"/>
      <c r="V191" s="92" t="s">
        <v>722</v>
      </c>
      <c r="W191" s="90">
        <v>43573.7749537037</v>
      </c>
      <c r="X191" s="92" t="s">
        <v>847</v>
      </c>
      <c r="Y191" s="87"/>
      <c r="Z191" s="87"/>
      <c r="AA191" s="96" t="s">
        <v>980</v>
      </c>
      <c r="AB191" s="87"/>
      <c r="AC191" s="87" t="b">
        <v>0</v>
      </c>
      <c r="AD191" s="87">
        <v>0</v>
      </c>
      <c r="AE191" s="96" t="s">
        <v>1012</v>
      </c>
      <c r="AF191" s="87" t="b">
        <v>1</v>
      </c>
      <c r="AG191" s="87" t="s">
        <v>1021</v>
      </c>
      <c r="AH191" s="87"/>
      <c r="AI191" s="96" t="s">
        <v>1024</v>
      </c>
      <c r="AJ191" s="87" t="b">
        <v>0</v>
      </c>
      <c r="AK191" s="87">
        <v>3</v>
      </c>
      <c r="AL191" s="96" t="s">
        <v>978</v>
      </c>
      <c r="AM191" s="87" t="s">
        <v>1025</v>
      </c>
      <c r="AN191" s="87" t="b">
        <v>0</v>
      </c>
      <c r="AO191" s="96" t="s">
        <v>978</v>
      </c>
      <c r="AP191" s="87" t="s">
        <v>196</v>
      </c>
      <c r="AQ191" s="87">
        <v>0</v>
      </c>
      <c r="AR191" s="87">
        <v>0</v>
      </c>
      <c r="AS191" s="87"/>
      <c r="AT191" s="87"/>
      <c r="AU191" s="87"/>
      <c r="AV191" s="87"/>
      <c r="AW191" s="87"/>
      <c r="AX191" s="87"/>
      <c r="AY191" s="87"/>
      <c r="AZ191" s="87"/>
      <c r="BA191">
        <v>1</v>
      </c>
      <c r="BB191" s="86" t="str">
        <f>REPLACE(INDEX(GroupVertices[Group],MATCH(Edges[[#This Row],[Vertex 1]],GroupVertices[Vertex],0)),1,1,"")</f>
        <v>8</v>
      </c>
      <c r="BC191" s="86" t="str">
        <f>REPLACE(INDEX(GroupVertices[Group],MATCH(Edges[[#This Row],[Vertex 2]],GroupVertices[Vertex],0)),1,1,"")</f>
        <v>8</v>
      </c>
      <c r="BD191" s="48"/>
      <c r="BE191" s="49"/>
      <c r="BF191" s="48"/>
      <c r="BG191" s="49"/>
      <c r="BH191" s="48"/>
      <c r="BI191" s="49"/>
      <c r="BJ191" s="48"/>
      <c r="BK191" s="49"/>
      <c r="BL191" s="48"/>
    </row>
    <row r="192" spans="1:64" ht="15">
      <c r="A192" s="65" t="s">
        <v>324</v>
      </c>
      <c r="B192" s="65" t="s">
        <v>385</v>
      </c>
      <c r="C192" s="66" t="s">
        <v>3250</v>
      </c>
      <c r="D192" s="67">
        <v>3</v>
      </c>
      <c r="E192" s="66" t="s">
        <v>132</v>
      </c>
      <c r="F192" s="69">
        <v>32</v>
      </c>
      <c r="G192" s="66"/>
      <c r="H192" s="70"/>
      <c r="I192" s="71"/>
      <c r="J192" s="71"/>
      <c r="K192" s="34" t="s">
        <v>65</v>
      </c>
      <c r="L192" s="72">
        <v>192</v>
      </c>
      <c r="M192" s="72"/>
      <c r="N192" s="73"/>
      <c r="O192" s="87" t="s">
        <v>396</v>
      </c>
      <c r="P192" s="90">
        <v>43573.7749537037</v>
      </c>
      <c r="Q192" s="87" t="s">
        <v>464</v>
      </c>
      <c r="R192" s="87"/>
      <c r="S192" s="87"/>
      <c r="T192" s="87"/>
      <c r="U192" s="87"/>
      <c r="V192" s="92" t="s">
        <v>722</v>
      </c>
      <c r="W192" s="90">
        <v>43573.7749537037</v>
      </c>
      <c r="X192" s="92" t="s">
        <v>847</v>
      </c>
      <c r="Y192" s="87"/>
      <c r="Z192" s="87"/>
      <c r="AA192" s="96" t="s">
        <v>980</v>
      </c>
      <c r="AB192" s="87"/>
      <c r="AC192" s="87" t="b">
        <v>0</v>
      </c>
      <c r="AD192" s="87">
        <v>0</v>
      </c>
      <c r="AE192" s="96" t="s">
        <v>1012</v>
      </c>
      <c r="AF192" s="87" t="b">
        <v>1</v>
      </c>
      <c r="AG192" s="87" t="s">
        <v>1021</v>
      </c>
      <c r="AH192" s="87"/>
      <c r="AI192" s="96" t="s">
        <v>1024</v>
      </c>
      <c r="AJ192" s="87" t="b">
        <v>0</v>
      </c>
      <c r="AK192" s="87">
        <v>3</v>
      </c>
      <c r="AL192" s="96" t="s">
        <v>978</v>
      </c>
      <c r="AM192" s="87" t="s">
        <v>1025</v>
      </c>
      <c r="AN192" s="87" t="b">
        <v>0</v>
      </c>
      <c r="AO192" s="96" t="s">
        <v>978</v>
      </c>
      <c r="AP192" s="87" t="s">
        <v>196</v>
      </c>
      <c r="AQ192" s="87">
        <v>0</v>
      </c>
      <c r="AR192" s="87">
        <v>0</v>
      </c>
      <c r="AS192" s="87"/>
      <c r="AT192" s="87"/>
      <c r="AU192" s="87"/>
      <c r="AV192" s="87"/>
      <c r="AW192" s="87"/>
      <c r="AX192" s="87"/>
      <c r="AY192" s="87"/>
      <c r="AZ192" s="87"/>
      <c r="BA192">
        <v>1</v>
      </c>
      <c r="BB192" s="86" t="str">
        <f>REPLACE(INDEX(GroupVertices[Group],MATCH(Edges[[#This Row],[Vertex 1]],GroupVertices[Vertex],0)),1,1,"")</f>
        <v>8</v>
      </c>
      <c r="BC192" s="86" t="str">
        <f>REPLACE(INDEX(GroupVertices[Group],MATCH(Edges[[#This Row],[Vertex 2]],GroupVertices[Vertex],0)),1,1,"")</f>
        <v>8</v>
      </c>
      <c r="BD192" s="48">
        <v>0</v>
      </c>
      <c r="BE192" s="49">
        <v>0</v>
      </c>
      <c r="BF192" s="48">
        <v>0</v>
      </c>
      <c r="BG192" s="49">
        <v>0</v>
      </c>
      <c r="BH192" s="48">
        <v>0</v>
      </c>
      <c r="BI192" s="49">
        <v>0</v>
      </c>
      <c r="BJ192" s="48">
        <v>35</v>
      </c>
      <c r="BK192" s="49">
        <v>100</v>
      </c>
      <c r="BL192" s="48">
        <v>35</v>
      </c>
    </row>
    <row r="193" spans="1:64" ht="15">
      <c r="A193" s="65" t="s">
        <v>325</v>
      </c>
      <c r="B193" s="65" t="s">
        <v>325</v>
      </c>
      <c r="C193" s="66" t="s">
        <v>3250</v>
      </c>
      <c r="D193" s="67">
        <v>3</v>
      </c>
      <c r="E193" s="66" t="s">
        <v>132</v>
      </c>
      <c r="F193" s="69">
        <v>32</v>
      </c>
      <c r="G193" s="66"/>
      <c r="H193" s="70"/>
      <c r="I193" s="71"/>
      <c r="J193" s="71"/>
      <c r="K193" s="34" t="s">
        <v>65</v>
      </c>
      <c r="L193" s="72">
        <v>193</v>
      </c>
      <c r="M193" s="72"/>
      <c r="N193" s="73"/>
      <c r="O193" s="87" t="s">
        <v>196</v>
      </c>
      <c r="P193" s="90">
        <v>43573.79225694444</v>
      </c>
      <c r="Q193" s="87" t="s">
        <v>468</v>
      </c>
      <c r="R193" s="92" t="s">
        <v>525</v>
      </c>
      <c r="S193" s="87" t="s">
        <v>537</v>
      </c>
      <c r="T193" s="87" t="s">
        <v>610</v>
      </c>
      <c r="U193" s="87"/>
      <c r="V193" s="92" t="s">
        <v>723</v>
      </c>
      <c r="W193" s="90">
        <v>43573.79225694444</v>
      </c>
      <c r="X193" s="92" t="s">
        <v>848</v>
      </c>
      <c r="Y193" s="87"/>
      <c r="Z193" s="87"/>
      <c r="AA193" s="96" t="s">
        <v>981</v>
      </c>
      <c r="AB193" s="87"/>
      <c r="AC193" s="87" t="b">
        <v>0</v>
      </c>
      <c r="AD193" s="87">
        <v>1</v>
      </c>
      <c r="AE193" s="96" t="s">
        <v>1012</v>
      </c>
      <c r="AF193" s="87" t="b">
        <v>0</v>
      </c>
      <c r="AG193" s="87" t="s">
        <v>1021</v>
      </c>
      <c r="AH193" s="87"/>
      <c r="AI193" s="96" t="s">
        <v>1012</v>
      </c>
      <c r="AJ193" s="87" t="b">
        <v>0</v>
      </c>
      <c r="AK193" s="87">
        <v>3</v>
      </c>
      <c r="AL193" s="96" t="s">
        <v>1012</v>
      </c>
      <c r="AM193" s="87" t="s">
        <v>1029</v>
      </c>
      <c r="AN193" s="87" t="b">
        <v>0</v>
      </c>
      <c r="AO193" s="96" t="s">
        <v>981</v>
      </c>
      <c r="AP193" s="87" t="s">
        <v>196</v>
      </c>
      <c r="AQ193" s="87">
        <v>0</v>
      </c>
      <c r="AR193" s="87">
        <v>0</v>
      </c>
      <c r="AS193" s="87"/>
      <c r="AT193" s="87"/>
      <c r="AU193" s="87"/>
      <c r="AV193" s="87"/>
      <c r="AW193" s="87"/>
      <c r="AX193" s="87"/>
      <c r="AY193" s="87"/>
      <c r="AZ193" s="87"/>
      <c r="BA193">
        <v>1</v>
      </c>
      <c r="BB193" s="86" t="str">
        <f>REPLACE(INDEX(GroupVertices[Group],MATCH(Edges[[#This Row],[Vertex 1]],GroupVertices[Vertex],0)),1,1,"")</f>
        <v>1</v>
      </c>
      <c r="BC193" s="86" t="str">
        <f>REPLACE(INDEX(GroupVertices[Group],MATCH(Edges[[#This Row],[Vertex 2]],GroupVertices[Vertex],0)),1,1,"")</f>
        <v>1</v>
      </c>
      <c r="BD193" s="48">
        <v>0</v>
      </c>
      <c r="BE193" s="49">
        <v>0</v>
      </c>
      <c r="BF193" s="48">
        <v>1</v>
      </c>
      <c r="BG193" s="49">
        <v>3.0303030303030303</v>
      </c>
      <c r="BH193" s="48">
        <v>0</v>
      </c>
      <c r="BI193" s="49">
        <v>0</v>
      </c>
      <c r="BJ193" s="48">
        <v>32</v>
      </c>
      <c r="BK193" s="49">
        <v>96.96969696969697</v>
      </c>
      <c r="BL193" s="48">
        <v>33</v>
      </c>
    </row>
    <row r="194" spans="1:64" ht="15">
      <c r="A194" s="65" t="s">
        <v>326</v>
      </c>
      <c r="B194" s="65" t="s">
        <v>326</v>
      </c>
      <c r="C194" s="66" t="s">
        <v>3250</v>
      </c>
      <c r="D194" s="67">
        <v>3</v>
      </c>
      <c r="E194" s="66" t="s">
        <v>132</v>
      </c>
      <c r="F194" s="69">
        <v>32</v>
      </c>
      <c r="G194" s="66"/>
      <c r="H194" s="70"/>
      <c r="I194" s="71"/>
      <c r="J194" s="71"/>
      <c r="K194" s="34" t="s">
        <v>65</v>
      </c>
      <c r="L194" s="72">
        <v>194</v>
      </c>
      <c r="M194" s="72"/>
      <c r="N194" s="73"/>
      <c r="O194" s="87" t="s">
        <v>196</v>
      </c>
      <c r="P194" s="90">
        <v>43573.84040509259</v>
      </c>
      <c r="Q194" s="87" t="s">
        <v>469</v>
      </c>
      <c r="R194" s="92" t="s">
        <v>526</v>
      </c>
      <c r="S194" s="87" t="s">
        <v>570</v>
      </c>
      <c r="T194" s="87" t="s">
        <v>583</v>
      </c>
      <c r="U194" s="87"/>
      <c r="V194" s="92" t="s">
        <v>724</v>
      </c>
      <c r="W194" s="90">
        <v>43573.84040509259</v>
      </c>
      <c r="X194" s="92" t="s">
        <v>849</v>
      </c>
      <c r="Y194" s="87"/>
      <c r="Z194" s="87"/>
      <c r="AA194" s="96" t="s">
        <v>982</v>
      </c>
      <c r="AB194" s="87"/>
      <c r="AC194" s="87" t="b">
        <v>0</v>
      </c>
      <c r="AD194" s="87">
        <v>0</v>
      </c>
      <c r="AE194" s="96" t="s">
        <v>1012</v>
      </c>
      <c r="AF194" s="87" t="b">
        <v>0</v>
      </c>
      <c r="AG194" s="87" t="s">
        <v>1021</v>
      </c>
      <c r="AH194" s="87"/>
      <c r="AI194" s="96" t="s">
        <v>1012</v>
      </c>
      <c r="AJ194" s="87" t="b">
        <v>0</v>
      </c>
      <c r="AK194" s="87">
        <v>0</v>
      </c>
      <c r="AL194" s="96" t="s">
        <v>1012</v>
      </c>
      <c r="AM194" s="87" t="s">
        <v>1029</v>
      </c>
      <c r="AN194" s="87" t="b">
        <v>0</v>
      </c>
      <c r="AO194" s="96" t="s">
        <v>982</v>
      </c>
      <c r="AP194" s="87" t="s">
        <v>196</v>
      </c>
      <c r="AQ194" s="87">
        <v>0</v>
      </c>
      <c r="AR194" s="87">
        <v>0</v>
      </c>
      <c r="AS194" s="87"/>
      <c r="AT194" s="87"/>
      <c r="AU194" s="87"/>
      <c r="AV194" s="87"/>
      <c r="AW194" s="87"/>
      <c r="AX194" s="87"/>
      <c r="AY194" s="87"/>
      <c r="AZ194" s="87"/>
      <c r="BA194">
        <v>1</v>
      </c>
      <c r="BB194" s="86" t="str">
        <f>REPLACE(INDEX(GroupVertices[Group],MATCH(Edges[[#This Row],[Vertex 1]],GroupVertices[Vertex],0)),1,1,"")</f>
        <v>1</v>
      </c>
      <c r="BC194" s="86" t="str">
        <f>REPLACE(INDEX(GroupVertices[Group],MATCH(Edges[[#This Row],[Vertex 2]],GroupVertices[Vertex],0)),1,1,"")</f>
        <v>1</v>
      </c>
      <c r="BD194" s="48">
        <v>2</v>
      </c>
      <c r="BE194" s="49">
        <v>6.451612903225806</v>
      </c>
      <c r="BF194" s="48">
        <v>0</v>
      </c>
      <c r="BG194" s="49">
        <v>0</v>
      </c>
      <c r="BH194" s="48">
        <v>0</v>
      </c>
      <c r="BI194" s="49">
        <v>0</v>
      </c>
      <c r="BJ194" s="48">
        <v>29</v>
      </c>
      <c r="BK194" s="49">
        <v>93.54838709677419</v>
      </c>
      <c r="BL194" s="48">
        <v>31</v>
      </c>
    </row>
    <row r="195" spans="1:64" ht="15">
      <c r="A195" s="65" t="s">
        <v>296</v>
      </c>
      <c r="B195" s="65" t="s">
        <v>371</v>
      </c>
      <c r="C195" s="66" t="s">
        <v>3251</v>
      </c>
      <c r="D195" s="67">
        <v>3</v>
      </c>
      <c r="E195" s="66" t="s">
        <v>136</v>
      </c>
      <c r="F195" s="69">
        <v>19</v>
      </c>
      <c r="G195" s="66"/>
      <c r="H195" s="70"/>
      <c r="I195" s="71"/>
      <c r="J195" s="71"/>
      <c r="K195" s="34" t="s">
        <v>65</v>
      </c>
      <c r="L195" s="72">
        <v>195</v>
      </c>
      <c r="M195" s="72"/>
      <c r="N195" s="73"/>
      <c r="O195" s="87" t="s">
        <v>396</v>
      </c>
      <c r="P195" s="90">
        <v>43569.30883101852</v>
      </c>
      <c r="Q195" s="87" t="s">
        <v>447</v>
      </c>
      <c r="R195" s="87"/>
      <c r="S195" s="87"/>
      <c r="T195" s="87"/>
      <c r="U195" s="87"/>
      <c r="V195" s="92" t="s">
        <v>695</v>
      </c>
      <c r="W195" s="90">
        <v>43569.30883101852</v>
      </c>
      <c r="X195" s="92" t="s">
        <v>817</v>
      </c>
      <c r="Y195" s="87"/>
      <c r="Z195" s="87"/>
      <c r="AA195" s="96" t="s">
        <v>950</v>
      </c>
      <c r="AB195" s="96" t="s">
        <v>1008</v>
      </c>
      <c r="AC195" s="87" t="b">
        <v>0</v>
      </c>
      <c r="AD195" s="87">
        <v>5</v>
      </c>
      <c r="AE195" s="96" t="s">
        <v>1016</v>
      </c>
      <c r="AF195" s="87" t="b">
        <v>0</v>
      </c>
      <c r="AG195" s="87" t="s">
        <v>1021</v>
      </c>
      <c r="AH195" s="87"/>
      <c r="AI195" s="96" t="s">
        <v>1012</v>
      </c>
      <c r="AJ195" s="87" t="b">
        <v>0</v>
      </c>
      <c r="AK195" s="87">
        <v>1</v>
      </c>
      <c r="AL195" s="96" t="s">
        <v>1012</v>
      </c>
      <c r="AM195" s="87" t="s">
        <v>1028</v>
      </c>
      <c r="AN195" s="87" t="b">
        <v>0</v>
      </c>
      <c r="AO195" s="96" t="s">
        <v>1008</v>
      </c>
      <c r="AP195" s="87" t="s">
        <v>196</v>
      </c>
      <c r="AQ195" s="87">
        <v>0</v>
      </c>
      <c r="AR195" s="87">
        <v>0</v>
      </c>
      <c r="AS195" s="87"/>
      <c r="AT195" s="87"/>
      <c r="AU195" s="87"/>
      <c r="AV195" s="87"/>
      <c r="AW195" s="87"/>
      <c r="AX195" s="87"/>
      <c r="AY195" s="87"/>
      <c r="AZ195" s="87"/>
      <c r="BA195">
        <v>2</v>
      </c>
      <c r="BB195" s="86" t="str">
        <f>REPLACE(INDEX(GroupVertices[Group],MATCH(Edges[[#This Row],[Vertex 1]],GroupVertices[Vertex],0)),1,1,"")</f>
        <v>2</v>
      </c>
      <c r="BC195" s="86" t="str">
        <f>REPLACE(INDEX(GroupVertices[Group],MATCH(Edges[[#This Row],[Vertex 2]],GroupVertices[Vertex],0)),1,1,"")</f>
        <v>2</v>
      </c>
      <c r="BD195" s="48"/>
      <c r="BE195" s="49"/>
      <c r="BF195" s="48"/>
      <c r="BG195" s="49"/>
      <c r="BH195" s="48"/>
      <c r="BI195" s="49"/>
      <c r="BJ195" s="48"/>
      <c r="BK195" s="49"/>
      <c r="BL195" s="48"/>
    </row>
    <row r="196" spans="1:64" ht="15">
      <c r="A196" s="65" t="s">
        <v>296</v>
      </c>
      <c r="B196" s="65" t="s">
        <v>372</v>
      </c>
      <c r="C196" s="66" t="s">
        <v>3251</v>
      </c>
      <c r="D196" s="67">
        <v>3</v>
      </c>
      <c r="E196" s="66" t="s">
        <v>136</v>
      </c>
      <c r="F196" s="69">
        <v>19</v>
      </c>
      <c r="G196" s="66"/>
      <c r="H196" s="70"/>
      <c r="I196" s="71"/>
      <c r="J196" s="71"/>
      <c r="K196" s="34" t="s">
        <v>65</v>
      </c>
      <c r="L196" s="72">
        <v>196</v>
      </c>
      <c r="M196" s="72"/>
      <c r="N196" s="73"/>
      <c r="O196" s="87" t="s">
        <v>396</v>
      </c>
      <c r="P196" s="90">
        <v>43569.30883101852</v>
      </c>
      <c r="Q196" s="87" t="s">
        <v>447</v>
      </c>
      <c r="R196" s="87"/>
      <c r="S196" s="87"/>
      <c r="T196" s="87"/>
      <c r="U196" s="87"/>
      <c r="V196" s="92" t="s">
        <v>695</v>
      </c>
      <c r="W196" s="90">
        <v>43569.30883101852</v>
      </c>
      <c r="X196" s="92" t="s">
        <v>817</v>
      </c>
      <c r="Y196" s="87"/>
      <c r="Z196" s="87"/>
      <c r="AA196" s="96" t="s">
        <v>950</v>
      </c>
      <c r="AB196" s="96" t="s">
        <v>1008</v>
      </c>
      <c r="AC196" s="87" t="b">
        <v>0</v>
      </c>
      <c r="AD196" s="87">
        <v>5</v>
      </c>
      <c r="AE196" s="96" t="s">
        <v>1016</v>
      </c>
      <c r="AF196" s="87" t="b">
        <v>0</v>
      </c>
      <c r="AG196" s="87" t="s">
        <v>1021</v>
      </c>
      <c r="AH196" s="87"/>
      <c r="AI196" s="96" t="s">
        <v>1012</v>
      </c>
      <c r="AJ196" s="87" t="b">
        <v>0</v>
      </c>
      <c r="AK196" s="87">
        <v>1</v>
      </c>
      <c r="AL196" s="96" t="s">
        <v>1012</v>
      </c>
      <c r="AM196" s="87" t="s">
        <v>1028</v>
      </c>
      <c r="AN196" s="87" t="b">
        <v>0</v>
      </c>
      <c r="AO196" s="96" t="s">
        <v>1008</v>
      </c>
      <c r="AP196" s="87" t="s">
        <v>196</v>
      </c>
      <c r="AQ196" s="87">
        <v>0</v>
      </c>
      <c r="AR196" s="87">
        <v>0</v>
      </c>
      <c r="AS196" s="87"/>
      <c r="AT196" s="87"/>
      <c r="AU196" s="87"/>
      <c r="AV196" s="87"/>
      <c r="AW196" s="87"/>
      <c r="AX196" s="87"/>
      <c r="AY196" s="87"/>
      <c r="AZ196" s="87"/>
      <c r="BA196">
        <v>2</v>
      </c>
      <c r="BB196" s="86" t="str">
        <f>REPLACE(INDEX(GroupVertices[Group],MATCH(Edges[[#This Row],[Vertex 1]],GroupVertices[Vertex],0)),1,1,"")</f>
        <v>2</v>
      </c>
      <c r="BC196" s="86" t="str">
        <f>REPLACE(INDEX(GroupVertices[Group],MATCH(Edges[[#This Row],[Vertex 2]],GroupVertices[Vertex],0)),1,1,"")</f>
        <v>2</v>
      </c>
      <c r="BD196" s="48"/>
      <c r="BE196" s="49"/>
      <c r="BF196" s="48"/>
      <c r="BG196" s="49"/>
      <c r="BH196" s="48"/>
      <c r="BI196" s="49"/>
      <c r="BJ196" s="48"/>
      <c r="BK196" s="49"/>
      <c r="BL196" s="48"/>
    </row>
    <row r="197" spans="1:64" ht="15">
      <c r="A197" s="65" t="s">
        <v>296</v>
      </c>
      <c r="B197" s="65" t="s">
        <v>379</v>
      </c>
      <c r="C197" s="66" t="s">
        <v>3250</v>
      </c>
      <c r="D197" s="67">
        <v>3</v>
      </c>
      <c r="E197" s="66" t="s">
        <v>132</v>
      </c>
      <c r="F197" s="69">
        <v>32</v>
      </c>
      <c r="G197" s="66"/>
      <c r="H197" s="70"/>
      <c r="I197" s="71"/>
      <c r="J197" s="71"/>
      <c r="K197" s="34" t="s">
        <v>65</v>
      </c>
      <c r="L197" s="72">
        <v>197</v>
      </c>
      <c r="M197" s="72"/>
      <c r="N197" s="73"/>
      <c r="O197" s="87" t="s">
        <v>398</v>
      </c>
      <c r="P197" s="90">
        <v>43569.30883101852</v>
      </c>
      <c r="Q197" s="87" t="s">
        <v>447</v>
      </c>
      <c r="R197" s="87"/>
      <c r="S197" s="87"/>
      <c r="T197" s="87"/>
      <c r="U197" s="87"/>
      <c r="V197" s="92" t="s">
        <v>695</v>
      </c>
      <c r="W197" s="90">
        <v>43569.30883101852</v>
      </c>
      <c r="X197" s="92" t="s">
        <v>817</v>
      </c>
      <c r="Y197" s="87"/>
      <c r="Z197" s="87"/>
      <c r="AA197" s="96" t="s">
        <v>950</v>
      </c>
      <c r="AB197" s="96" t="s">
        <v>1008</v>
      </c>
      <c r="AC197" s="87" t="b">
        <v>0</v>
      </c>
      <c r="AD197" s="87">
        <v>5</v>
      </c>
      <c r="AE197" s="96" t="s">
        <v>1016</v>
      </c>
      <c r="AF197" s="87" t="b">
        <v>0</v>
      </c>
      <c r="AG197" s="87" t="s">
        <v>1021</v>
      </c>
      <c r="AH197" s="87"/>
      <c r="AI197" s="96" t="s">
        <v>1012</v>
      </c>
      <c r="AJ197" s="87" t="b">
        <v>0</v>
      </c>
      <c r="AK197" s="87">
        <v>1</v>
      </c>
      <c r="AL197" s="96" t="s">
        <v>1012</v>
      </c>
      <c r="AM197" s="87" t="s">
        <v>1028</v>
      </c>
      <c r="AN197" s="87" t="b">
        <v>0</v>
      </c>
      <c r="AO197" s="96" t="s">
        <v>1008</v>
      </c>
      <c r="AP197" s="87" t="s">
        <v>196</v>
      </c>
      <c r="AQ197" s="87">
        <v>0</v>
      </c>
      <c r="AR197" s="87">
        <v>0</v>
      </c>
      <c r="AS197" s="87"/>
      <c r="AT197" s="87"/>
      <c r="AU197" s="87"/>
      <c r="AV197" s="87"/>
      <c r="AW197" s="87"/>
      <c r="AX197" s="87"/>
      <c r="AY197" s="87"/>
      <c r="AZ197" s="87"/>
      <c r="BA197">
        <v>1</v>
      </c>
      <c r="BB197" s="86" t="str">
        <f>REPLACE(INDEX(GroupVertices[Group],MATCH(Edges[[#This Row],[Vertex 1]],GroupVertices[Vertex],0)),1,1,"")</f>
        <v>2</v>
      </c>
      <c r="BC197" s="86" t="str">
        <f>REPLACE(INDEX(GroupVertices[Group],MATCH(Edges[[#This Row],[Vertex 2]],GroupVertices[Vertex],0)),1,1,"")</f>
        <v>2</v>
      </c>
      <c r="BD197" s="48">
        <v>2</v>
      </c>
      <c r="BE197" s="49">
        <v>4.651162790697675</v>
      </c>
      <c r="BF197" s="48">
        <v>0</v>
      </c>
      <c r="BG197" s="49">
        <v>0</v>
      </c>
      <c r="BH197" s="48">
        <v>0</v>
      </c>
      <c r="BI197" s="49">
        <v>0</v>
      </c>
      <c r="BJ197" s="48">
        <v>41</v>
      </c>
      <c r="BK197" s="49">
        <v>95.34883720930233</v>
      </c>
      <c r="BL197" s="48">
        <v>43</v>
      </c>
    </row>
    <row r="198" spans="1:64" ht="15">
      <c r="A198" s="65" t="s">
        <v>296</v>
      </c>
      <c r="B198" s="65" t="s">
        <v>371</v>
      </c>
      <c r="C198" s="66" t="s">
        <v>3250</v>
      </c>
      <c r="D198" s="67">
        <v>3</v>
      </c>
      <c r="E198" s="66" t="s">
        <v>132</v>
      </c>
      <c r="F198" s="69">
        <v>32</v>
      </c>
      <c r="G198" s="66"/>
      <c r="H198" s="70"/>
      <c r="I198" s="71"/>
      <c r="J198" s="71"/>
      <c r="K198" s="34" t="s">
        <v>65</v>
      </c>
      <c r="L198" s="72">
        <v>198</v>
      </c>
      <c r="M198" s="72"/>
      <c r="N198" s="73"/>
      <c r="O198" s="87" t="s">
        <v>398</v>
      </c>
      <c r="P198" s="90">
        <v>43572.236608796295</v>
      </c>
      <c r="Q198" s="87" t="s">
        <v>448</v>
      </c>
      <c r="R198" s="92" t="s">
        <v>512</v>
      </c>
      <c r="S198" s="87" t="s">
        <v>561</v>
      </c>
      <c r="T198" s="87"/>
      <c r="U198" s="87"/>
      <c r="V198" s="92" t="s">
        <v>695</v>
      </c>
      <c r="W198" s="90">
        <v>43572.236608796295</v>
      </c>
      <c r="X198" s="92" t="s">
        <v>818</v>
      </c>
      <c r="Y198" s="87"/>
      <c r="Z198" s="87"/>
      <c r="AA198" s="96" t="s">
        <v>951</v>
      </c>
      <c r="AB198" s="96" t="s">
        <v>1009</v>
      </c>
      <c r="AC198" s="87" t="b">
        <v>0</v>
      </c>
      <c r="AD198" s="87">
        <v>3</v>
      </c>
      <c r="AE198" s="96" t="s">
        <v>1017</v>
      </c>
      <c r="AF198" s="87" t="b">
        <v>0</v>
      </c>
      <c r="AG198" s="87" t="s">
        <v>1021</v>
      </c>
      <c r="AH198" s="87"/>
      <c r="AI198" s="96" t="s">
        <v>1012</v>
      </c>
      <c r="AJ198" s="87" t="b">
        <v>0</v>
      </c>
      <c r="AK198" s="87">
        <v>0</v>
      </c>
      <c r="AL198" s="96" t="s">
        <v>1012</v>
      </c>
      <c r="AM198" s="87" t="s">
        <v>1028</v>
      </c>
      <c r="AN198" s="87" t="b">
        <v>0</v>
      </c>
      <c r="AO198" s="96" t="s">
        <v>1009</v>
      </c>
      <c r="AP198" s="87" t="s">
        <v>196</v>
      </c>
      <c r="AQ198" s="87">
        <v>0</v>
      </c>
      <c r="AR198" s="87">
        <v>0</v>
      </c>
      <c r="AS198" s="87"/>
      <c r="AT198" s="87"/>
      <c r="AU198" s="87"/>
      <c r="AV198" s="87"/>
      <c r="AW198" s="87"/>
      <c r="AX198" s="87"/>
      <c r="AY198" s="87"/>
      <c r="AZ198" s="87"/>
      <c r="BA198">
        <v>1</v>
      </c>
      <c r="BB198" s="86" t="str">
        <f>REPLACE(INDEX(GroupVertices[Group],MATCH(Edges[[#This Row],[Vertex 1]],GroupVertices[Vertex],0)),1,1,"")</f>
        <v>2</v>
      </c>
      <c r="BC198" s="86" t="str">
        <f>REPLACE(INDEX(GroupVertices[Group],MATCH(Edges[[#This Row],[Vertex 2]],GroupVertices[Vertex],0)),1,1,"")</f>
        <v>2</v>
      </c>
      <c r="BD198" s="48">
        <v>2</v>
      </c>
      <c r="BE198" s="49">
        <v>5.555555555555555</v>
      </c>
      <c r="BF198" s="48">
        <v>0</v>
      </c>
      <c r="BG198" s="49">
        <v>0</v>
      </c>
      <c r="BH198" s="48">
        <v>0</v>
      </c>
      <c r="BI198" s="49">
        <v>0</v>
      </c>
      <c r="BJ198" s="48">
        <v>34</v>
      </c>
      <c r="BK198" s="49">
        <v>94.44444444444444</v>
      </c>
      <c r="BL198" s="48">
        <v>36</v>
      </c>
    </row>
    <row r="199" spans="1:64" ht="15">
      <c r="A199" s="65" t="s">
        <v>296</v>
      </c>
      <c r="B199" s="65" t="s">
        <v>372</v>
      </c>
      <c r="C199" s="66" t="s">
        <v>3251</v>
      </c>
      <c r="D199" s="67">
        <v>3</v>
      </c>
      <c r="E199" s="66" t="s">
        <v>136</v>
      </c>
      <c r="F199" s="69">
        <v>19</v>
      </c>
      <c r="G199" s="66"/>
      <c r="H199" s="70"/>
      <c r="I199" s="71"/>
      <c r="J199" s="71"/>
      <c r="K199" s="34" t="s">
        <v>65</v>
      </c>
      <c r="L199" s="72">
        <v>199</v>
      </c>
      <c r="M199" s="72"/>
      <c r="N199" s="73"/>
      <c r="O199" s="87" t="s">
        <v>396</v>
      </c>
      <c r="P199" s="90">
        <v>43572.53362268519</v>
      </c>
      <c r="Q199" s="87" t="s">
        <v>449</v>
      </c>
      <c r="R199" s="87"/>
      <c r="S199" s="87"/>
      <c r="T199" s="87" t="s">
        <v>611</v>
      </c>
      <c r="U199" s="92" t="s">
        <v>637</v>
      </c>
      <c r="V199" s="92" t="s">
        <v>637</v>
      </c>
      <c r="W199" s="90">
        <v>43572.53362268519</v>
      </c>
      <c r="X199" s="92" t="s">
        <v>850</v>
      </c>
      <c r="Y199" s="87"/>
      <c r="Z199" s="87"/>
      <c r="AA199" s="96" t="s">
        <v>983</v>
      </c>
      <c r="AB199" s="87"/>
      <c r="AC199" s="87" t="b">
        <v>0</v>
      </c>
      <c r="AD199" s="87">
        <v>4</v>
      </c>
      <c r="AE199" s="96" t="s">
        <v>1012</v>
      </c>
      <c r="AF199" s="87" t="b">
        <v>0</v>
      </c>
      <c r="AG199" s="87" t="s">
        <v>1021</v>
      </c>
      <c r="AH199" s="87"/>
      <c r="AI199" s="96" t="s">
        <v>1012</v>
      </c>
      <c r="AJ199" s="87" t="b">
        <v>0</v>
      </c>
      <c r="AK199" s="87">
        <v>4</v>
      </c>
      <c r="AL199" s="96" t="s">
        <v>1012</v>
      </c>
      <c r="AM199" s="87" t="s">
        <v>1028</v>
      </c>
      <c r="AN199" s="87" t="b">
        <v>0</v>
      </c>
      <c r="AO199" s="96" t="s">
        <v>983</v>
      </c>
      <c r="AP199" s="87" t="s">
        <v>196</v>
      </c>
      <c r="AQ199" s="87">
        <v>0</v>
      </c>
      <c r="AR199" s="87">
        <v>0</v>
      </c>
      <c r="AS199" s="87"/>
      <c r="AT199" s="87"/>
      <c r="AU199" s="87"/>
      <c r="AV199" s="87"/>
      <c r="AW199" s="87"/>
      <c r="AX199" s="87"/>
      <c r="AY199" s="87"/>
      <c r="AZ199" s="87"/>
      <c r="BA199">
        <v>2</v>
      </c>
      <c r="BB199" s="86" t="str">
        <f>REPLACE(INDEX(GroupVertices[Group],MATCH(Edges[[#This Row],[Vertex 1]],GroupVertices[Vertex],0)),1,1,"")</f>
        <v>2</v>
      </c>
      <c r="BC199" s="86" t="str">
        <f>REPLACE(INDEX(GroupVertices[Group],MATCH(Edges[[#This Row],[Vertex 2]],GroupVertices[Vertex],0)),1,1,"")</f>
        <v>2</v>
      </c>
      <c r="BD199" s="48"/>
      <c r="BE199" s="49"/>
      <c r="BF199" s="48"/>
      <c r="BG199" s="49"/>
      <c r="BH199" s="48"/>
      <c r="BI199" s="49"/>
      <c r="BJ199" s="48"/>
      <c r="BK199" s="49"/>
      <c r="BL199" s="48"/>
    </row>
    <row r="200" spans="1:64" ht="15">
      <c r="A200" s="65" t="s">
        <v>296</v>
      </c>
      <c r="B200" s="65" t="s">
        <v>379</v>
      </c>
      <c r="C200" s="66" t="s">
        <v>3250</v>
      </c>
      <c r="D200" s="67">
        <v>3</v>
      </c>
      <c r="E200" s="66" t="s">
        <v>132</v>
      </c>
      <c r="F200" s="69">
        <v>32</v>
      </c>
      <c r="G200" s="66"/>
      <c r="H200" s="70"/>
      <c r="I200" s="71"/>
      <c r="J200" s="71"/>
      <c r="K200" s="34" t="s">
        <v>65</v>
      </c>
      <c r="L200" s="72">
        <v>200</v>
      </c>
      <c r="M200" s="72"/>
      <c r="N200" s="73"/>
      <c r="O200" s="87" t="s">
        <v>396</v>
      </c>
      <c r="P200" s="90">
        <v>43572.53362268519</v>
      </c>
      <c r="Q200" s="87" t="s">
        <v>449</v>
      </c>
      <c r="R200" s="87"/>
      <c r="S200" s="87"/>
      <c r="T200" s="87" t="s">
        <v>611</v>
      </c>
      <c r="U200" s="92" t="s">
        <v>637</v>
      </c>
      <c r="V200" s="92" t="s">
        <v>637</v>
      </c>
      <c r="W200" s="90">
        <v>43572.53362268519</v>
      </c>
      <c r="X200" s="92" t="s">
        <v>850</v>
      </c>
      <c r="Y200" s="87"/>
      <c r="Z200" s="87"/>
      <c r="AA200" s="96" t="s">
        <v>983</v>
      </c>
      <c r="AB200" s="87"/>
      <c r="AC200" s="87" t="b">
        <v>0</v>
      </c>
      <c r="AD200" s="87">
        <v>4</v>
      </c>
      <c r="AE200" s="96" t="s">
        <v>1012</v>
      </c>
      <c r="AF200" s="87" t="b">
        <v>0</v>
      </c>
      <c r="AG200" s="87" t="s">
        <v>1021</v>
      </c>
      <c r="AH200" s="87"/>
      <c r="AI200" s="96" t="s">
        <v>1012</v>
      </c>
      <c r="AJ200" s="87" t="b">
        <v>0</v>
      </c>
      <c r="AK200" s="87">
        <v>4</v>
      </c>
      <c r="AL200" s="96" t="s">
        <v>1012</v>
      </c>
      <c r="AM200" s="87" t="s">
        <v>1028</v>
      </c>
      <c r="AN200" s="87" t="b">
        <v>0</v>
      </c>
      <c r="AO200" s="96" t="s">
        <v>983</v>
      </c>
      <c r="AP200" s="87" t="s">
        <v>196</v>
      </c>
      <c r="AQ200" s="87">
        <v>0</v>
      </c>
      <c r="AR200" s="87">
        <v>0</v>
      </c>
      <c r="AS200" s="87"/>
      <c r="AT200" s="87"/>
      <c r="AU200" s="87"/>
      <c r="AV200" s="87"/>
      <c r="AW200" s="87"/>
      <c r="AX200" s="87"/>
      <c r="AY200" s="87"/>
      <c r="AZ200" s="87"/>
      <c r="BA200">
        <v>1</v>
      </c>
      <c r="BB200" s="86" t="str">
        <f>REPLACE(INDEX(GroupVertices[Group],MATCH(Edges[[#This Row],[Vertex 1]],GroupVertices[Vertex],0)),1,1,"")</f>
        <v>2</v>
      </c>
      <c r="BC200" s="86" t="str">
        <f>REPLACE(INDEX(GroupVertices[Group],MATCH(Edges[[#This Row],[Vertex 2]],GroupVertices[Vertex],0)),1,1,"")</f>
        <v>2</v>
      </c>
      <c r="BD200" s="48"/>
      <c r="BE200" s="49"/>
      <c r="BF200" s="48"/>
      <c r="BG200" s="49"/>
      <c r="BH200" s="48"/>
      <c r="BI200" s="49"/>
      <c r="BJ200" s="48"/>
      <c r="BK200" s="49"/>
      <c r="BL200" s="48"/>
    </row>
    <row r="201" spans="1:64" ht="15">
      <c r="A201" s="65" t="s">
        <v>296</v>
      </c>
      <c r="B201" s="65" t="s">
        <v>371</v>
      </c>
      <c r="C201" s="66" t="s">
        <v>3251</v>
      </c>
      <c r="D201" s="67">
        <v>3</v>
      </c>
      <c r="E201" s="66" t="s">
        <v>136</v>
      </c>
      <c r="F201" s="69">
        <v>19</v>
      </c>
      <c r="G201" s="66"/>
      <c r="H201" s="70"/>
      <c r="I201" s="71"/>
      <c r="J201" s="71"/>
      <c r="K201" s="34" t="s">
        <v>65</v>
      </c>
      <c r="L201" s="72">
        <v>201</v>
      </c>
      <c r="M201" s="72"/>
      <c r="N201" s="73"/>
      <c r="O201" s="87" t="s">
        <v>396</v>
      </c>
      <c r="P201" s="90">
        <v>43572.53362268519</v>
      </c>
      <c r="Q201" s="87" t="s">
        <v>449</v>
      </c>
      <c r="R201" s="87"/>
      <c r="S201" s="87"/>
      <c r="T201" s="87" t="s">
        <v>611</v>
      </c>
      <c r="U201" s="92" t="s">
        <v>637</v>
      </c>
      <c r="V201" s="92" t="s">
        <v>637</v>
      </c>
      <c r="W201" s="90">
        <v>43572.53362268519</v>
      </c>
      <c r="X201" s="92" t="s">
        <v>850</v>
      </c>
      <c r="Y201" s="87"/>
      <c r="Z201" s="87"/>
      <c r="AA201" s="96" t="s">
        <v>983</v>
      </c>
      <c r="AB201" s="87"/>
      <c r="AC201" s="87" t="b">
        <v>0</v>
      </c>
      <c r="AD201" s="87">
        <v>4</v>
      </c>
      <c r="AE201" s="96" t="s">
        <v>1012</v>
      </c>
      <c r="AF201" s="87" t="b">
        <v>0</v>
      </c>
      <c r="AG201" s="87" t="s">
        <v>1021</v>
      </c>
      <c r="AH201" s="87"/>
      <c r="AI201" s="96" t="s">
        <v>1012</v>
      </c>
      <c r="AJ201" s="87" t="b">
        <v>0</v>
      </c>
      <c r="AK201" s="87">
        <v>4</v>
      </c>
      <c r="AL201" s="96" t="s">
        <v>1012</v>
      </c>
      <c r="AM201" s="87" t="s">
        <v>1028</v>
      </c>
      <c r="AN201" s="87" t="b">
        <v>0</v>
      </c>
      <c r="AO201" s="96" t="s">
        <v>983</v>
      </c>
      <c r="AP201" s="87" t="s">
        <v>196</v>
      </c>
      <c r="AQ201" s="87">
        <v>0</v>
      </c>
      <c r="AR201" s="87">
        <v>0</v>
      </c>
      <c r="AS201" s="87"/>
      <c r="AT201" s="87"/>
      <c r="AU201" s="87"/>
      <c r="AV201" s="87"/>
      <c r="AW201" s="87"/>
      <c r="AX201" s="87"/>
      <c r="AY201" s="87"/>
      <c r="AZ201" s="87"/>
      <c r="BA201">
        <v>2</v>
      </c>
      <c r="BB201" s="86" t="str">
        <f>REPLACE(INDEX(GroupVertices[Group],MATCH(Edges[[#This Row],[Vertex 1]],GroupVertices[Vertex],0)),1,1,"")</f>
        <v>2</v>
      </c>
      <c r="BC201" s="86" t="str">
        <f>REPLACE(INDEX(GroupVertices[Group],MATCH(Edges[[#This Row],[Vertex 2]],GroupVertices[Vertex],0)),1,1,"")</f>
        <v>2</v>
      </c>
      <c r="BD201" s="48"/>
      <c r="BE201" s="49"/>
      <c r="BF201" s="48"/>
      <c r="BG201" s="49"/>
      <c r="BH201" s="48"/>
      <c r="BI201" s="49"/>
      <c r="BJ201" s="48"/>
      <c r="BK201" s="49"/>
      <c r="BL201" s="48"/>
    </row>
    <row r="202" spans="1:64" ht="15">
      <c r="A202" s="65" t="s">
        <v>296</v>
      </c>
      <c r="B202" s="65" t="s">
        <v>380</v>
      </c>
      <c r="C202" s="66" t="s">
        <v>3250</v>
      </c>
      <c r="D202" s="67">
        <v>3</v>
      </c>
      <c r="E202" s="66" t="s">
        <v>132</v>
      </c>
      <c r="F202" s="69">
        <v>32</v>
      </c>
      <c r="G202" s="66"/>
      <c r="H202" s="70"/>
      <c r="I202" s="71"/>
      <c r="J202" s="71"/>
      <c r="K202" s="34" t="s">
        <v>65</v>
      </c>
      <c r="L202" s="72">
        <v>202</v>
      </c>
      <c r="M202" s="72"/>
      <c r="N202" s="73"/>
      <c r="O202" s="87" t="s">
        <v>396</v>
      </c>
      <c r="P202" s="90">
        <v>43572.53362268519</v>
      </c>
      <c r="Q202" s="87" t="s">
        <v>449</v>
      </c>
      <c r="R202" s="87"/>
      <c r="S202" s="87"/>
      <c r="T202" s="87" t="s">
        <v>611</v>
      </c>
      <c r="U202" s="92" t="s">
        <v>637</v>
      </c>
      <c r="V202" s="92" t="s">
        <v>637</v>
      </c>
      <c r="W202" s="90">
        <v>43572.53362268519</v>
      </c>
      <c r="X202" s="92" t="s">
        <v>850</v>
      </c>
      <c r="Y202" s="87"/>
      <c r="Z202" s="87"/>
      <c r="AA202" s="96" t="s">
        <v>983</v>
      </c>
      <c r="AB202" s="87"/>
      <c r="AC202" s="87" t="b">
        <v>0</v>
      </c>
      <c r="AD202" s="87">
        <v>4</v>
      </c>
      <c r="AE202" s="96" t="s">
        <v>1012</v>
      </c>
      <c r="AF202" s="87" t="b">
        <v>0</v>
      </c>
      <c r="AG202" s="87" t="s">
        <v>1021</v>
      </c>
      <c r="AH202" s="87"/>
      <c r="AI202" s="96" t="s">
        <v>1012</v>
      </c>
      <c r="AJ202" s="87" t="b">
        <v>0</v>
      </c>
      <c r="AK202" s="87">
        <v>4</v>
      </c>
      <c r="AL202" s="96" t="s">
        <v>1012</v>
      </c>
      <c r="AM202" s="87" t="s">
        <v>1028</v>
      </c>
      <c r="AN202" s="87" t="b">
        <v>0</v>
      </c>
      <c r="AO202" s="96" t="s">
        <v>983</v>
      </c>
      <c r="AP202" s="87" t="s">
        <v>196</v>
      </c>
      <c r="AQ202" s="87">
        <v>0</v>
      </c>
      <c r="AR202" s="87">
        <v>0</v>
      </c>
      <c r="AS202" s="87"/>
      <c r="AT202" s="87"/>
      <c r="AU202" s="87"/>
      <c r="AV202" s="87"/>
      <c r="AW202" s="87"/>
      <c r="AX202" s="87"/>
      <c r="AY202" s="87"/>
      <c r="AZ202" s="87"/>
      <c r="BA202">
        <v>1</v>
      </c>
      <c r="BB202" s="86" t="str">
        <f>REPLACE(INDEX(GroupVertices[Group],MATCH(Edges[[#This Row],[Vertex 1]],GroupVertices[Vertex],0)),1,1,"")</f>
        <v>2</v>
      </c>
      <c r="BC202" s="86" t="str">
        <f>REPLACE(INDEX(GroupVertices[Group],MATCH(Edges[[#This Row],[Vertex 2]],GroupVertices[Vertex],0)),1,1,"")</f>
        <v>2</v>
      </c>
      <c r="BD202" s="48"/>
      <c r="BE202" s="49"/>
      <c r="BF202" s="48"/>
      <c r="BG202" s="49"/>
      <c r="BH202" s="48"/>
      <c r="BI202" s="49"/>
      <c r="BJ202" s="48"/>
      <c r="BK202" s="49"/>
      <c r="BL202" s="48"/>
    </row>
    <row r="203" spans="1:64" ht="15">
      <c r="A203" s="65" t="s">
        <v>296</v>
      </c>
      <c r="B203" s="65" t="s">
        <v>381</v>
      </c>
      <c r="C203" s="66" t="s">
        <v>3250</v>
      </c>
      <c r="D203" s="67">
        <v>3</v>
      </c>
      <c r="E203" s="66" t="s">
        <v>132</v>
      </c>
      <c r="F203" s="69">
        <v>32</v>
      </c>
      <c r="G203" s="66"/>
      <c r="H203" s="70"/>
      <c r="I203" s="71"/>
      <c r="J203" s="71"/>
      <c r="K203" s="34" t="s">
        <v>65</v>
      </c>
      <c r="L203" s="72">
        <v>203</v>
      </c>
      <c r="M203" s="72"/>
      <c r="N203" s="73"/>
      <c r="O203" s="87" t="s">
        <v>396</v>
      </c>
      <c r="P203" s="90">
        <v>43572.53362268519</v>
      </c>
      <c r="Q203" s="87" t="s">
        <v>449</v>
      </c>
      <c r="R203" s="87"/>
      <c r="S203" s="87"/>
      <c r="T203" s="87" t="s">
        <v>611</v>
      </c>
      <c r="U203" s="92" t="s">
        <v>637</v>
      </c>
      <c r="V203" s="92" t="s">
        <v>637</v>
      </c>
      <c r="W203" s="90">
        <v>43572.53362268519</v>
      </c>
      <c r="X203" s="92" t="s">
        <v>850</v>
      </c>
      <c r="Y203" s="87"/>
      <c r="Z203" s="87"/>
      <c r="AA203" s="96" t="s">
        <v>983</v>
      </c>
      <c r="AB203" s="87"/>
      <c r="AC203" s="87" t="b">
        <v>0</v>
      </c>
      <c r="AD203" s="87">
        <v>4</v>
      </c>
      <c r="AE203" s="96" t="s">
        <v>1012</v>
      </c>
      <c r="AF203" s="87" t="b">
        <v>0</v>
      </c>
      <c r="AG203" s="87" t="s">
        <v>1021</v>
      </c>
      <c r="AH203" s="87"/>
      <c r="AI203" s="96" t="s">
        <v>1012</v>
      </c>
      <c r="AJ203" s="87" t="b">
        <v>0</v>
      </c>
      <c r="AK203" s="87">
        <v>4</v>
      </c>
      <c r="AL203" s="96" t="s">
        <v>1012</v>
      </c>
      <c r="AM203" s="87" t="s">
        <v>1028</v>
      </c>
      <c r="AN203" s="87" t="b">
        <v>0</v>
      </c>
      <c r="AO203" s="96" t="s">
        <v>983</v>
      </c>
      <c r="AP203" s="87" t="s">
        <v>196</v>
      </c>
      <c r="AQ203" s="87">
        <v>0</v>
      </c>
      <c r="AR203" s="87">
        <v>0</v>
      </c>
      <c r="AS203" s="87"/>
      <c r="AT203" s="87"/>
      <c r="AU203" s="87"/>
      <c r="AV203" s="87"/>
      <c r="AW203" s="87"/>
      <c r="AX203" s="87"/>
      <c r="AY203" s="87"/>
      <c r="AZ203" s="87"/>
      <c r="BA203">
        <v>1</v>
      </c>
      <c r="BB203" s="86" t="str">
        <f>REPLACE(INDEX(GroupVertices[Group],MATCH(Edges[[#This Row],[Vertex 1]],GroupVertices[Vertex],0)),1,1,"")</f>
        <v>2</v>
      </c>
      <c r="BC203" s="86" t="str">
        <f>REPLACE(INDEX(GroupVertices[Group],MATCH(Edges[[#This Row],[Vertex 2]],GroupVertices[Vertex],0)),1,1,"")</f>
        <v>2</v>
      </c>
      <c r="BD203" s="48">
        <v>0</v>
      </c>
      <c r="BE203" s="49">
        <v>0</v>
      </c>
      <c r="BF203" s="48">
        <v>0</v>
      </c>
      <c r="BG203" s="49">
        <v>0</v>
      </c>
      <c r="BH203" s="48">
        <v>0</v>
      </c>
      <c r="BI203" s="49">
        <v>0</v>
      </c>
      <c r="BJ203" s="48">
        <v>26</v>
      </c>
      <c r="BK203" s="49">
        <v>100</v>
      </c>
      <c r="BL203" s="48">
        <v>26</v>
      </c>
    </row>
    <row r="204" spans="1:64" ht="15">
      <c r="A204" s="65" t="s">
        <v>327</v>
      </c>
      <c r="B204" s="65" t="s">
        <v>296</v>
      </c>
      <c r="C204" s="66" t="s">
        <v>3250</v>
      </c>
      <c r="D204" s="67">
        <v>3</v>
      </c>
      <c r="E204" s="66" t="s">
        <v>132</v>
      </c>
      <c r="F204" s="69">
        <v>32</v>
      </c>
      <c r="G204" s="66"/>
      <c r="H204" s="70"/>
      <c r="I204" s="71"/>
      <c r="J204" s="71"/>
      <c r="K204" s="34" t="s">
        <v>65</v>
      </c>
      <c r="L204" s="72">
        <v>204</v>
      </c>
      <c r="M204" s="72"/>
      <c r="N204" s="73"/>
      <c r="O204" s="87" t="s">
        <v>397</v>
      </c>
      <c r="P204" s="90">
        <v>43573.89913194445</v>
      </c>
      <c r="Q204" s="87" t="s">
        <v>449</v>
      </c>
      <c r="R204" s="87"/>
      <c r="S204" s="87"/>
      <c r="T204" s="87"/>
      <c r="U204" s="87"/>
      <c r="V204" s="92" t="s">
        <v>725</v>
      </c>
      <c r="W204" s="90">
        <v>43573.89913194445</v>
      </c>
      <c r="X204" s="92" t="s">
        <v>851</v>
      </c>
      <c r="Y204" s="87"/>
      <c r="Z204" s="87"/>
      <c r="AA204" s="96" t="s">
        <v>984</v>
      </c>
      <c r="AB204" s="87"/>
      <c r="AC204" s="87" t="b">
        <v>0</v>
      </c>
      <c r="AD204" s="87">
        <v>0</v>
      </c>
      <c r="AE204" s="96" t="s">
        <v>1012</v>
      </c>
      <c r="AF204" s="87" t="b">
        <v>0</v>
      </c>
      <c r="AG204" s="87" t="s">
        <v>1021</v>
      </c>
      <c r="AH204" s="87"/>
      <c r="AI204" s="96" t="s">
        <v>1012</v>
      </c>
      <c r="AJ204" s="87" t="b">
        <v>0</v>
      </c>
      <c r="AK204" s="87">
        <v>4</v>
      </c>
      <c r="AL204" s="96" t="s">
        <v>983</v>
      </c>
      <c r="AM204" s="87" t="s">
        <v>1028</v>
      </c>
      <c r="AN204" s="87" t="b">
        <v>0</v>
      </c>
      <c r="AO204" s="96" t="s">
        <v>983</v>
      </c>
      <c r="AP204" s="87" t="s">
        <v>196</v>
      </c>
      <c r="AQ204" s="87">
        <v>0</v>
      </c>
      <c r="AR204" s="87">
        <v>0</v>
      </c>
      <c r="AS204" s="87"/>
      <c r="AT204" s="87"/>
      <c r="AU204" s="87"/>
      <c r="AV204" s="87"/>
      <c r="AW204" s="87"/>
      <c r="AX204" s="87"/>
      <c r="AY204" s="87"/>
      <c r="AZ204" s="87"/>
      <c r="BA204">
        <v>1</v>
      </c>
      <c r="BB204" s="86" t="str">
        <f>REPLACE(INDEX(GroupVertices[Group],MATCH(Edges[[#This Row],[Vertex 1]],GroupVertices[Vertex],0)),1,1,"")</f>
        <v>2</v>
      </c>
      <c r="BC204" s="86" t="str">
        <f>REPLACE(INDEX(GroupVertices[Group],MATCH(Edges[[#This Row],[Vertex 2]],GroupVertices[Vertex],0)),1,1,"")</f>
        <v>2</v>
      </c>
      <c r="BD204" s="48"/>
      <c r="BE204" s="49"/>
      <c r="BF204" s="48"/>
      <c r="BG204" s="49"/>
      <c r="BH204" s="48"/>
      <c r="BI204" s="49"/>
      <c r="BJ204" s="48"/>
      <c r="BK204" s="49"/>
      <c r="BL204" s="48"/>
    </row>
    <row r="205" spans="1:64" ht="15">
      <c r="A205" s="65" t="s">
        <v>327</v>
      </c>
      <c r="B205" s="65" t="s">
        <v>372</v>
      </c>
      <c r="C205" s="66" t="s">
        <v>3250</v>
      </c>
      <c r="D205" s="67">
        <v>3</v>
      </c>
      <c r="E205" s="66" t="s">
        <v>132</v>
      </c>
      <c r="F205" s="69">
        <v>32</v>
      </c>
      <c r="G205" s="66"/>
      <c r="H205" s="70"/>
      <c r="I205" s="71"/>
      <c r="J205" s="71"/>
      <c r="K205" s="34" t="s">
        <v>65</v>
      </c>
      <c r="L205" s="72">
        <v>205</v>
      </c>
      <c r="M205" s="72"/>
      <c r="N205" s="73"/>
      <c r="O205" s="87" t="s">
        <v>396</v>
      </c>
      <c r="P205" s="90">
        <v>43573.89913194445</v>
      </c>
      <c r="Q205" s="87" t="s">
        <v>449</v>
      </c>
      <c r="R205" s="87"/>
      <c r="S205" s="87"/>
      <c r="T205" s="87"/>
      <c r="U205" s="87"/>
      <c r="V205" s="92" t="s">
        <v>725</v>
      </c>
      <c r="W205" s="90">
        <v>43573.89913194445</v>
      </c>
      <c r="X205" s="92" t="s">
        <v>851</v>
      </c>
      <c r="Y205" s="87"/>
      <c r="Z205" s="87"/>
      <c r="AA205" s="96" t="s">
        <v>984</v>
      </c>
      <c r="AB205" s="87"/>
      <c r="AC205" s="87" t="b">
        <v>0</v>
      </c>
      <c r="AD205" s="87">
        <v>0</v>
      </c>
      <c r="AE205" s="96" t="s">
        <v>1012</v>
      </c>
      <c r="AF205" s="87" t="b">
        <v>0</v>
      </c>
      <c r="AG205" s="87" t="s">
        <v>1021</v>
      </c>
      <c r="AH205" s="87"/>
      <c r="AI205" s="96" t="s">
        <v>1012</v>
      </c>
      <c r="AJ205" s="87" t="b">
        <v>0</v>
      </c>
      <c r="AK205" s="87">
        <v>4</v>
      </c>
      <c r="AL205" s="96" t="s">
        <v>983</v>
      </c>
      <c r="AM205" s="87" t="s">
        <v>1028</v>
      </c>
      <c r="AN205" s="87" t="b">
        <v>0</v>
      </c>
      <c r="AO205" s="96" t="s">
        <v>983</v>
      </c>
      <c r="AP205" s="87" t="s">
        <v>196</v>
      </c>
      <c r="AQ205" s="87">
        <v>0</v>
      </c>
      <c r="AR205" s="87">
        <v>0</v>
      </c>
      <c r="AS205" s="87"/>
      <c r="AT205" s="87"/>
      <c r="AU205" s="87"/>
      <c r="AV205" s="87"/>
      <c r="AW205" s="87"/>
      <c r="AX205" s="87"/>
      <c r="AY205" s="87"/>
      <c r="AZ205" s="87"/>
      <c r="BA205">
        <v>1</v>
      </c>
      <c r="BB205" s="86" t="str">
        <f>REPLACE(INDEX(GroupVertices[Group],MATCH(Edges[[#This Row],[Vertex 1]],GroupVertices[Vertex],0)),1,1,"")</f>
        <v>2</v>
      </c>
      <c r="BC205" s="86" t="str">
        <f>REPLACE(INDEX(GroupVertices[Group],MATCH(Edges[[#This Row],[Vertex 2]],GroupVertices[Vertex],0)),1,1,"")</f>
        <v>2</v>
      </c>
      <c r="BD205" s="48"/>
      <c r="BE205" s="49"/>
      <c r="BF205" s="48"/>
      <c r="BG205" s="49"/>
      <c r="BH205" s="48"/>
      <c r="BI205" s="49"/>
      <c r="BJ205" s="48"/>
      <c r="BK205" s="49"/>
      <c r="BL205" s="48"/>
    </row>
    <row r="206" spans="1:64" ht="15">
      <c r="A206" s="65" t="s">
        <v>327</v>
      </c>
      <c r="B206" s="65" t="s">
        <v>379</v>
      </c>
      <c r="C206" s="66" t="s">
        <v>3250</v>
      </c>
      <c r="D206" s="67">
        <v>3</v>
      </c>
      <c r="E206" s="66" t="s">
        <v>132</v>
      </c>
      <c r="F206" s="69">
        <v>32</v>
      </c>
      <c r="G206" s="66"/>
      <c r="H206" s="70"/>
      <c r="I206" s="71"/>
      <c r="J206" s="71"/>
      <c r="K206" s="34" t="s">
        <v>65</v>
      </c>
      <c r="L206" s="72">
        <v>206</v>
      </c>
      <c r="M206" s="72"/>
      <c r="N206" s="73"/>
      <c r="O206" s="87" t="s">
        <v>396</v>
      </c>
      <c r="P206" s="90">
        <v>43573.89913194445</v>
      </c>
      <c r="Q206" s="87" t="s">
        <v>449</v>
      </c>
      <c r="R206" s="87"/>
      <c r="S206" s="87"/>
      <c r="T206" s="87"/>
      <c r="U206" s="87"/>
      <c r="V206" s="92" t="s">
        <v>725</v>
      </c>
      <c r="W206" s="90">
        <v>43573.89913194445</v>
      </c>
      <c r="X206" s="92" t="s">
        <v>851</v>
      </c>
      <c r="Y206" s="87"/>
      <c r="Z206" s="87"/>
      <c r="AA206" s="96" t="s">
        <v>984</v>
      </c>
      <c r="AB206" s="87"/>
      <c r="AC206" s="87" t="b">
        <v>0</v>
      </c>
      <c r="AD206" s="87">
        <v>0</v>
      </c>
      <c r="AE206" s="96" t="s">
        <v>1012</v>
      </c>
      <c r="AF206" s="87" t="b">
        <v>0</v>
      </c>
      <c r="AG206" s="87" t="s">
        <v>1021</v>
      </c>
      <c r="AH206" s="87"/>
      <c r="AI206" s="96" t="s">
        <v>1012</v>
      </c>
      <c r="AJ206" s="87" t="b">
        <v>0</v>
      </c>
      <c r="AK206" s="87">
        <v>4</v>
      </c>
      <c r="AL206" s="96" t="s">
        <v>983</v>
      </c>
      <c r="AM206" s="87" t="s">
        <v>1028</v>
      </c>
      <c r="AN206" s="87" t="b">
        <v>0</v>
      </c>
      <c r="AO206" s="96" t="s">
        <v>983</v>
      </c>
      <c r="AP206" s="87" t="s">
        <v>196</v>
      </c>
      <c r="AQ206" s="87">
        <v>0</v>
      </c>
      <c r="AR206" s="87">
        <v>0</v>
      </c>
      <c r="AS206" s="87"/>
      <c r="AT206" s="87"/>
      <c r="AU206" s="87"/>
      <c r="AV206" s="87"/>
      <c r="AW206" s="87"/>
      <c r="AX206" s="87"/>
      <c r="AY206" s="87"/>
      <c r="AZ206" s="87"/>
      <c r="BA206">
        <v>1</v>
      </c>
      <c r="BB206" s="86" t="str">
        <f>REPLACE(INDEX(GroupVertices[Group],MATCH(Edges[[#This Row],[Vertex 1]],GroupVertices[Vertex],0)),1,1,"")</f>
        <v>2</v>
      </c>
      <c r="BC206" s="86" t="str">
        <f>REPLACE(INDEX(GroupVertices[Group],MATCH(Edges[[#This Row],[Vertex 2]],GroupVertices[Vertex],0)),1,1,"")</f>
        <v>2</v>
      </c>
      <c r="BD206" s="48"/>
      <c r="BE206" s="49"/>
      <c r="BF206" s="48"/>
      <c r="BG206" s="49"/>
      <c r="BH206" s="48"/>
      <c r="BI206" s="49"/>
      <c r="BJ206" s="48"/>
      <c r="BK206" s="49"/>
      <c r="BL206" s="48"/>
    </row>
    <row r="207" spans="1:64" ht="15">
      <c r="A207" s="65" t="s">
        <v>327</v>
      </c>
      <c r="B207" s="65" t="s">
        <v>371</v>
      </c>
      <c r="C207" s="66" t="s">
        <v>3250</v>
      </c>
      <c r="D207" s="67">
        <v>3</v>
      </c>
      <c r="E207" s="66" t="s">
        <v>132</v>
      </c>
      <c r="F207" s="69">
        <v>32</v>
      </c>
      <c r="G207" s="66"/>
      <c r="H207" s="70"/>
      <c r="I207" s="71"/>
      <c r="J207" s="71"/>
      <c r="K207" s="34" t="s">
        <v>65</v>
      </c>
      <c r="L207" s="72">
        <v>207</v>
      </c>
      <c r="M207" s="72"/>
      <c r="N207" s="73"/>
      <c r="O207" s="87" t="s">
        <v>396</v>
      </c>
      <c r="P207" s="90">
        <v>43573.89913194445</v>
      </c>
      <c r="Q207" s="87" t="s">
        <v>449</v>
      </c>
      <c r="R207" s="87"/>
      <c r="S207" s="87"/>
      <c r="T207" s="87"/>
      <c r="U207" s="87"/>
      <c r="V207" s="92" t="s">
        <v>725</v>
      </c>
      <c r="W207" s="90">
        <v>43573.89913194445</v>
      </c>
      <c r="X207" s="92" t="s">
        <v>851</v>
      </c>
      <c r="Y207" s="87"/>
      <c r="Z207" s="87"/>
      <c r="AA207" s="96" t="s">
        <v>984</v>
      </c>
      <c r="AB207" s="87"/>
      <c r="AC207" s="87" t="b">
        <v>0</v>
      </c>
      <c r="AD207" s="87">
        <v>0</v>
      </c>
      <c r="AE207" s="96" t="s">
        <v>1012</v>
      </c>
      <c r="AF207" s="87" t="b">
        <v>0</v>
      </c>
      <c r="AG207" s="87" t="s">
        <v>1021</v>
      </c>
      <c r="AH207" s="87"/>
      <c r="AI207" s="96" t="s">
        <v>1012</v>
      </c>
      <c r="AJ207" s="87" t="b">
        <v>0</v>
      </c>
      <c r="AK207" s="87">
        <v>4</v>
      </c>
      <c r="AL207" s="96" t="s">
        <v>983</v>
      </c>
      <c r="AM207" s="87" t="s">
        <v>1028</v>
      </c>
      <c r="AN207" s="87" t="b">
        <v>0</v>
      </c>
      <c r="AO207" s="96" t="s">
        <v>983</v>
      </c>
      <c r="AP207" s="87" t="s">
        <v>196</v>
      </c>
      <c r="AQ207" s="87">
        <v>0</v>
      </c>
      <c r="AR207" s="87">
        <v>0</v>
      </c>
      <c r="AS207" s="87"/>
      <c r="AT207" s="87"/>
      <c r="AU207" s="87"/>
      <c r="AV207" s="87"/>
      <c r="AW207" s="87"/>
      <c r="AX207" s="87"/>
      <c r="AY207" s="87"/>
      <c r="AZ207" s="87"/>
      <c r="BA207">
        <v>1</v>
      </c>
      <c r="BB207" s="86" t="str">
        <f>REPLACE(INDEX(GroupVertices[Group],MATCH(Edges[[#This Row],[Vertex 1]],GroupVertices[Vertex],0)),1,1,"")</f>
        <v>2</v>
      </c>
      <c r="BC207" s="86" t="str">
        <f>REPLACE(INDEX(GroupVertices[Group],MATCH(Edges[[#This Row],[Vertex 2]],GroupVertices[Vertex],0)),1,1,"")</f>
        <v>2</v>
      </c>
      <c r="BD207" s="48"/>
      <c r="BE207" s="49"/>
      <c r="BF207" s="48"/>
      <c r="BG207" s="49"/>
      <c r="BH207" s="48"/>
      <c r="BI207" s="49"/>
      <c r="BJ207" s="48"/>
      <c r="BK207" s="49"/>
      <c r="BL207" s="48"/>
    </row>
    <row r="208" spans="1:64" ht="15">
      <c r="A208" s="65" t="s">
        <v>327</v>
      </c>
      <c r="B208" s="65" t="s">
        <v>380</v>
      </c>
      <c r="C208" s="66" t="s">
        <v>3250</v>
      </c>
      <c r="D208" s="67">
        <v>3</v>
      </c>
      <c r="E208" s="66" t="s">
        <v>132</v>
      </c>
      <c r="F208" s="69">
        <v>32</v>
      </c>
      <c r="G208" s="66"/>
      <c r="H208" s="70"/>
      <c r="I208" s="71"/>
      <c r="J208" s="71"/>
      <c r="K208" s="34" t="s">
        <v>65</v>
      </c>
      <c r="L208" s="72">
        <v>208</v>
      </c>
      <c r="M208" s="72"/>
      <c r="N208" s="73"/>
      <c r="O208" s="87" t="s">
        <v>396</v>
      </c>
      <c r="P208" s="90">
        <v>43573.89913194445</v>
      </c>
      <c r="Q208" s="87" t="s">
        <v>449</v>
      </c>
      <c r="R208" s="87"/>
      <c r="S208" s="87"/>
      <c r="T208" s="87"/>
      <c r="U208" s="87"/>
      <c r="V208" s="92" t="s">
        <v>725</v>
      </c>
      <c r="W208" s="90">
        <v>43573.89913194445</v>
      </c>
      <c r="X208" s="92" t="s">
        <v>851</v>
      </c>
      <c r="Y208" s="87"/>
      <c r="Z208" s="87"/>
      <c r="AA208" s="96" t="s">
        <v>984</v>
      </c>
      <c r="AB208" s="87"/>
      <c r="AC208" s="87" t="b">
        <v>0</v>
      </c>
      <c r="AD208" s="87">
        <v>0</v>
      </c>
      <c r="AE208" s="96" t="s">
        <v>1012</v>
      </c>
      <c r="AF208" s="87" t="b">
        <v>0</v>
      </c>
      <c r="AG208" s="87" t="s">
        <v>1021</v>
      </c>
      <c r="AH208" s="87"/>
      <c r="AI208" s="96" t="s">
        <v>1012</v>
      </c>
      <c r="AJ208" s="87" t="b">
        <v>0</v>
      </c>
      <c r="AK208" s="87">
        <v>4</v>
      </c>
      <c r="AL208" s="96" t="s">
        <v>983</v>
      </c>
      <c r="AM208" s="87" t="s">
        <v>1028</v>
      </c>
      <c r="AN208" s="87" t="b">
        <v>0</v>
      </c>
      <c r="AO208" s="96" t="s">
        <v>983</v>
      </c>
      <c r="AP208" s="87" t="s">
        <v>196</v>
      </c>
      <c r="AQ208" s="87">
        <v>0</v>
      </c>
      <c r="AR208" s="87">
        <v>0</v>
      </c>
      <c r="AS208" s="87"/>
      <c r="AT208" s="87"/>
      <c r="AU208" s="87"/>
      <c r="AV208" s="87"/>
      <c r="AW208" s="87"/>
      <c r="AX208" s="87"/>
      <c r="AY208" s="87"/>
      <c r="AZ208" s="87"/>
      <c r="BA208">
        <v>1</v>
      </c>
      <c r="BB208" s="86" t="str">
        <f>REPLACE(INDEX(GroupVertices[Group],MATCH(Edges[[#This Row],[Vertex 1]],GroupVertices[Vertex],0)),1,1,"")</f>
        <v>2</v>
      </c>
      <c r="BC208" s="86" t="str">
        <f>REPLACE(INDEX(GroupVertices[Group],MATCH(Edges[[#This Row],[Vertex 2]],GroupVertices[Vertex],0)),1,1,"")</f>
        <v>2</v>
      </c>
      <c r="BD208" s="48"/>
      <c r="BE208" s="49"/>
      <c r="BF208" s="48"/>
      <c r="BG208" s="49"/>
      <c r="BH208" s="48"/>
      <c r="BI208" s="49"/>
      <c r="BJ208" s="48"/>
      <c r="BK208" s="49"/>
      <c r="BL208" s="48"/>
    </row>
    <row r="209" spans="1:64" ht="15">
      <c r="A209" s="65" t="s">
        <v>327</v>
      </c>
      <c r="B209" s="65" t="s">
        <v>381</v>
      </c>
      <c r="C209" s="66" t="s">
        <v>3250</v>
      </c>
      <c r="D209" s="67">
        <v>3</v>
      </c>
      <c r="E209" s="66" t="s">
        <v>132</v>
      </c>
      <c r="F209" s="69">
        <v>32</v>
      </c>
      <c r="G209" s="66"/>
      <c r="H209" s="70"/>
      <c r="I209" s="71"/>
      <c r="J209" s="71"/>
      <c r="K209" s="34" t="s">
        <v>65</v>
      </c>
      <c r="L209" s="72">
        <v>209</v>
      </c>
      <c r="M209" s="72"/>
      <c r="N209" s="73"/>
      <c r="O209" s="87" t="s">
        <v>396</v>
      </c>
      <c r="P209" s="90">
        <v>43573.89913194445</v>
      </c>
      <c r="Q209" s="87" t="s">
        <v>449</v>
      </c>
      <c r="R209" s="87"/>
      <c r="S209" s="87"/>
      <c r="T209" s="87"/>
      <c r="U209" s="87"/>
      <c r="V209" s="92" t="s">
        <v>725</v>
      </c>
      <c r="W209" s="90">
        <v>43573.89913194445</v>
      </c>
      <c r="X209" s="92" t="s">
        <v>851</v>
      </c>
      <c r="Y209" s="87"/>
      <c r="Z209" s="87"/>
      <c r="AA209" s="96" t="s">
        <v>984</v>
      </c>
      <c r="AB209" s="87"/>
      <c r="AC209" s="87" t="b">
        <v>0</v>
      </c>
      <c r="AD209" s="87">
        <v>0</v>
      </c>
      <c r="AE209" s="96" t="s">
        <v>1012</v>
      </c>
      <c r="AF209" s="87" t="b">
        <v>0</v>
      </c>
      <c r="AG209" s="87" t="s">
        <v>1021</v>
      </c>
      <c r="AH209" s="87"/>
      <c r="AI209" s="96" t="s">
        <v>1012</v>
      </c>
      <c r="AJ209" s="87" t="b">
        <v>0</v>
      </c>
      <c r="AK209" s="87">
        <v>4</v>
      </c>
      <c r="AL209" s="96" t="s">
        <v>983</v>
      </c>
      <c r="AM209" s="87" t="s">
        <v>1028</v>
      </c>
      <c r="AN209" s="87" t="b">
        <v>0</v>
      </c>
      <c r="AO209" s="96" t="s">
        <v>983</v>
      </c>
      <c r="AP209" s="87" t="s">
        <v>196</v>
      </c>
      <c r="AQ209" s="87">
        <v>0</v>
      </c>
      <c r="AR209" s="87">
        <v>0</v>
      </c>
      <c r="AS209" s="87"/>
      <c r="AT209" s="87"/>
      <c r="AU209" s="87"/>
      <c r="AV209" s="87"/>
      <c r="AW209" s="87"/>
      <c r="AX209" s="87"/>
      <c r="AY209" s="87"/>
      <c r="AZ209" s="87"/>
      <c r="BA209">
        <v>1</v>
      </c>
      <c r="BB209" s="86" t="str">
        <f>REPLACE(INDEX(GroupVertices[Group],MATCH(Edges[[#This Row],[Vertex 1]],GroupVertices[Vertex],0)),1,1,"")</f>
        <v>2</v>
      </c>
      <c r="BC209" s="86" t="str">
        <f>REPLACE(INDEX(GroupVertices[Group],MATCH(Edges[[#This Row],[Vertex 2]],GroupVertices[Vertex],0)),1,1,"")</f>
        <v>2</v>
      </c>
      <c r="BD209" s="48">
        <v>0</v>
      </c>
      <c r="BE209" s="49">
        <v>0</v>
      </c>
      <c r="BF209" s="48">
        <v>0</v>
      </c>
      <c r="BG209" s="49">
        <v>0</v>
      </c>
      <c r="BH209" s="48">
        <v>0</v>
      </c>
      <c r="BI209" s="49">
        <v>0</v>
      </c>
      <c r="BJ209" s="48">
        <v>26</v>
      </c>
      <c r="BK209" s="49">
        <v>100</v>
      </c>
      <c r="BL209" s="48">
        <v>26</v>
      </c>
    </row>
    <row r="210" spans="1:64" ht="15">
      <c r="A210" s="65" t="s">
        <v>328</v>
      </c>
      <c r="B210" s="65" t="s">
        <v>328</v>
      </c>
      <c r="C210" s="66" t="s">
        <v>3250</v>
      </c>
      <c r="D210" s="67">
        <v>3</v>
      </c>
      <c r="E210" s="66" t="s">
        <v>132</v>
      </c>
      <c r="F210" s="69">
        <v>32</v>
      </c>
      <c r="G210" s="66"/>
      <c r="H210" s="70"/>
      <c r="I210" s="71"/>
      <c r="J210" s="71"/>
      <c r="K210" s="34" t="s">
        <v>65</v>
      </c>
      <c r="L210" s="72">
        <v>210</v>
      </c>
      <c r="M210" s="72"/>
      <c r="N210" s="73"/>
      <c r="O210" s="87" t="s">
        <v>196</v>
      </c>
      <c r="P210" s="90">
        <v>43573.95894675926</v>
      </c>
      <c r="Q210" s="87" t="s">
        <v>470</v>
      </c>
      <c r="R210" s="92" t="s">
        <v>527</v>
      </c>
      <c r="S210" s="87" t="s">
        <v>571</v>
      </c>
      <c r="T210" s="87"/>
      <c r="U210" s="87"/>
      <c r="V210" s="92" t="s">
        <v>726</v>
      </c>
      <c r="W210" s="90">
        <v>43573.95894675926</v>
      </c>
      <c r="X210" s="92" t="s">
        <v>852</v>
      </c>
      <c r="Y210" s="87"/>
      <c r="Z210" s="87"/>
      <c r="AA210" s="96" t="s">
        <v>985</v>
      </c>
      <c r="AB210" s="87"/>
      <c r="AC210" s="87" t="b">
        <v>0</v>
      </c>
      <c r="AD210" s="87">
        <v>0</v>
      </c>
      <c r="AE210" s="96" t="s">
        <v>1012</v>
      </c>
      <c r="AF210" s="87" t="b">
        <v>0</v>
      </c>
      <c r="AG210" s="87" t="s">
        <v>1021</v>
      </c>
      <c r="AH210" s="87"/>
      <c r="AI210" s="96" t="s">
        <v>1012</v>
      </c>
      <c r="AJ210" s="87" t="b">
        <v>0</v>
      </c>
      <c r="AK210" s="87">
        <v>0</v>
      </c>
      <c r="AL210" s="96" t="s">
        <v>1012</v>
      </c>
      <c r="AM210" s="87" t="s">
        <v>1029</v>
      </c>
      <c r="AN210" s="87" t="b">
        <v>0</v>
      </c>
      <c r="AO210" s="96" t="s">
        <v>985</v>
      </c>
      <c r="AP210" s="87" t="s">
        <v>196</v>
      </c>
      <c r="AQ210" s="87">
        <v>0</v>
      </c>
      <c r="AR210" s="87">
        <v>0</v>
      </c>
      <c r="AS210" s="87"/>
      <c r="AT210" s="87"/>
      <c r="AU210" s="87"/>
      <c r="AV210" s="87"/>
      <c r="AW210" s="87"/>
      <c r="AX210" s="87"/>
      <c r="AY210" s="87"/>
      <c r="AZ210" s="87"/>
      <c r="BA210">
        <v>1</v>
      </c>
      <c r="BB210" s="86" t="str">
        <f>REPLACE(INDEX(GroupVertices[Group],MATCH(Edges[[#This Row],[Vertex 1]],GroupVertices[Vertex],0)),1,1,"")</f>
        <v>1</v>
      </c>
      <c r="BC210" s="86" t="str">
        <f>REPLACE(INDEX(GroupVertices[Group],MATCH(Edges[[#This Row],[Vertex 2]],GroupVertices[Vertex],0)),1,1,"")</f>
        <v>1</v>
      </c>
      <c r="BD210" s="48">
        <v>0</v>
      </c>
      <c r="BE210" s="49">
        <v>0</v>
      </c>
      <c r="BF210" s="48">
        <v>0</v>
      </c>
      <c r="BG210" s="49">
        <v>0</v>
      </c>
      <c r="BH210" s="48">
        <v>0</v>
      </c>
      <c r="BI210" s="49">
        <v>0</v>
      </c>
      <c r="BJ210" s="48">
        <v>22</v>
      </c>
      <c r="BK210" s="49">
        <v>100</v>
      </c>
      <c r="BL210" s="48">
        <v>22</v>
      </c>
    </row>
    <row r="211" spans="1:64" ht="15">
      <c r="A211" s="65" t="s">
        <v>329</v>
      </c>
      <c r="B211" s="65" t="s">
        <v>330</v>
      </c>
      <c r="C211" s="66" t="s">
        <v>3250</v>
      </c>
      <c r="D211" s="67">
        <v>3</v>
      </c>
      <c r="E211" s="66" t="s">
        <v>132</v>
      </c>
      <c r="F211" s="69">
        <v>32</v>
      </c>
      <c r="G211" s="66"/>
      <c r="H211" s="70"/>
      <c r="I211" s="71"/>
      <c r="J211" s="71"/>
      <c r="K211" s="34" t="s">
        <v>66</v>
      </c>
      <c r="L211" s="72">
        <v>211</v>
      </c>
      <c r="M211" s="72"/>
      <c r="N211" s="73"/>
      <c r="O211" s="87" t="s">
        <v>396</v>
      </c>
      <c r="P211" s="90">
        <v>43573.44063657407</v>
      </c>
      <c r="Q211" s="87" t="s">
        <v>460</v>
      </c>
      <c r="R211" s="87"/>
      <c r="S211" s="87"/>
      <c r="T211" s="87" t="s">
        <v>612</v>
      </c>
      <c r="U211" s="92" t="s">
        <v>638</v>
      </c>
      <c r="V211" s="92" t="s">
        <v>638</v>
      </c>
      <c r="W211" s="90">
        <v>43573.44063657407</v>
      </c>
      <c r="X211" s="92" t="s">
        <v>853</v>
      </c>
      <c r="Y211" s="87"/>
      <c r="Z211" s="87"/>
      <c r="AA211" s="96" t="s">
        <v>986</v>
      </c>
      <c r="AB211" s="87"/>
      <c r="AC211" s="87" t="b">
        <v>0</v>
      </c>
      <c r="AD211" s="87">
        <v>11</v>
      </c>
      <c r="AE211" s="96" t="s">
        <v>1012</v>
      </c>
      <c r="AF211" s="87" t="b">
        <v>0</v>
      </c>
      <c r="AG211" s="87" t="s">
        <v>1021</v>
      </c>
      <c r="AH211" s="87"/>
      <c r="AI211" s="96" t="s">
        <v>1012</v>
      </c>
      <c r="AJ211" s="87" t="b">
        <v>0</v>
      </c>
      <c r="AK211" s="87">
        <v>5</v>
      </c>
      <c r="AL211" s="96" t="s">
        <v>1012</v>
      </c>
      <c r="AM211" s="87" t="s">
        <v>1045</v>
      </c>
      <c r="AN211" s="87" t="b">
        <v>0</v>
      </c>
      <c r="AO211" s="96" t="s">
        <v>986</v>
      </c>
      <c r="AP211" s="87" t="s">
        <v>196</v>
      </c>
      <c r="AQ211" s="87">
        <v>0</v>
      </c>
      <c r="AR211" s="87">
        <v>0</v>
      </c>
      <c r="AS211" s="87"/>
      <c r="AT211" s="87"/>
      <c r="AU211" s="87"/>
      <c r="AV211" s="87"/>
      <c r="AW211" s="87"/>
      <c r="AX211" s="87"/>
      <c r="AY211" s="87"/>
      <c r="AZ211" s="87"/>
      <c r="BA211">
        <v>1</v>
      </c>
      <c r="BB211" s="86" t="str">
        <f>REPLACE(INDEX(GroupVertices[Group],MATCH(Edges[[#This Row],[Vertex 1]],GroupVertices[Vertex],0)),1,1,"")</f>
        <v>6</v>
      </c>
      <c r="BC211" s="86" t="str">
        <f>REPLACE(INDEX(GroupVertices[Group],MATCH(Edges[[#This Row],[Vertex 2]],GroupVertices[Vertex],0)),1,1,"")</f>
        <v>6</v>
      </c>
      <c r="BD211" s="48"/>
      <c r="BE211" s="49"/>
      <c r="BF211" s="48"/>
      <c r="BG211" s="49"/>
      <c r="BH211" s="48"/>
      <c r="BI211" s="49"/>
      <c r="BJ211" s="48"/>
      <c r="BK211" s="49"/>
      <c r="BL211" s="48"/>
    </row>
    <row r="212" spans="1:64" ht="15">
      <c r="A212" s="65" t="s">
        <v>329</v>
      </c>
      <c r="B212" s="65" t="s">
        <v>331</v>
      </c>
      <c r="C212" s="66" t="s">
        <v>3250</v>
      </c>
      <c r="D212" s="67">
        <v>3</v>
      </c>
      <c r="E212" s="66" t="s">
        <v>132</v>
      </c>
      <c r="F212" s="69">
        <v>32</v>
      </c>
      <c r="G212" s="66"/>
      <c r="H212" s="70"/>
      <c r="I212" s="71"/>
      <c r="J212" s="71"/>
      <c r="K212" s="34" t="s">
        <v>66</v>
      </c>
      <c r="L212" s="72">
        <v>212</v>
      </c>
      <c r="M212" s="72"/>
      <c r="N212" s="73"/>
      <c r="O212" s="87" t="s">
        <v>396</v>
      </c>
      <c r="P212" s="90">
        <v>43573.44063657407</v>
      </c>
      <c r="Q212" s="87" t="s">
        <v>460</v>
      </c>
      <c r="R212" s="87"/>
      <c r="S212" s="87"/>
      <c r="T212" s="87" t="s">
        <v>612</v>
      </c>
      <c r="U212" s="92" t="s">
        <v>638</v>
      </c>
      <c r="V212" s="92" t="s">
        <v>638</v>
      </c>
      <c r="W212" s="90">
        <v>43573.44063657407</v>
      </c>
      <c r="X212" s="92" t="s">
        <v>853</v>
      </c>
      <c r="Y212" s="87"/>
      <c r="Z212" s="87"/>
      <c r="AA212" s="96" t="s">
        <v>986</v>
      </c>
      <c r="AB212" s="87"/>
      <c r="AC212" s="87" t="b">
        <v>0</v>
      </c>
      <c r="AD212" s="87">
        <v>11</v>
      </c>
      <c r="AE212" s="96" t="s">
        <v>1012</v>
      </c>
      <c r="AF212" s="87" t="b">
        <v>0</v>
      </c>
      <c r="AG212" s="87" t="s">
        <v>1021</v>
      </c>
      <c r="AH212" s="87"/>
      <c r="AI212" s="96" t="s">
        <v>1012</v>
      </c>
      <c r="AJ212" s="87" t="b">
        <v>0</v>
      </c>
      <c r="AK212" s="87">
        <v>5</v>
      </c>
      <c r="AL212" s="96" t="s">
        <v>1012</v>
      </c>
      <c r="AM212" s="87" t="s">
        <v>1045</v>
      </c>
      <c r="AN212" s="87" t="b">
        <v>0</v>
      </c>
      <c r="AO212" s="96" t="s">
        <v>986</v>
      </c>
      <c r="AP212" s="87" t="s">
        <v>196</v>
      </c>
      <c r="AQ212" s="87">
        <v>0</v>
      </c>
      <c r="AR212" s="87">
        <v>0</v>
      </c>
      <c r="AS212" s="87"/>
      <c r="AT212" s="87"/>
      <c r="AU212" s="87"/>
      <c r="AV212" s="87"/>
      <c r="AW212" s="87"/>
      <c r="AX212" s="87"/>
      <c r="AY212" s="87"/>
      <c r="AZ212" s="87"/>
      <c r="BA212">
        <v>1</v>
      </c>
      <c r="BB212" s="86" t="str">
        <f>REPLACE(INDEX(GroupVertices[Group],MATCH(Edges[[#This Row],[Vertex 1]],GroupVertices[Vertex],0)),1,1,"")</f>
        <v>6</v>
      </c>
      <c r="BC212" s="86" t="str">
        <f>REPLACE(INDEX(GroupVertices[Group],MATCH(Edges[[#This Row],[Vertex 2]],GroupVertices[Vertex],0)),1,1,"")</f>
        <v>6</v>
      </c>
      <c r="BD212" s="48">
        <v>2</v>
      </c>
      <c r="BE212" s="49">
        <v>4.878048780487805</v>
      </c>
      <c r="BF212" s="48">
        <v>2</v>
      </c>
      <c r="BG212" s="49">
        <v>4.878048780487805</v>
      </c>
      <c r="BH212" s="48">
        <v>0</v>
      </c>
      <c r="BI212" s="49">
        <v>0</v>
      </c>
      <c r="BJ212" s="48">
        <v>37</v>
      </c>
      <c r="BK212" s="49">
        <v>90.2439024390244</v>
      </c>
      <c r="BL212" s="48">
        <v>41</v>
      </c>
    </row>
    <row r="213" spans="1:64" ht="15">
      <c r="A213" s="65" t="s">
        <v>330</v>
      </c>
      <c r="B213" s="65" t="s">
        <v>329</v>
      </c>
      <c r="C213" s="66" t="s">
        <v>3250</v>
      </c>
      <c r="D213" s="67">
        <v>3</v>
      </c>
      <c r="E213" s="66" t="s">
        <v>132</v>
      </c>
      <c r="F213" s="69">
        <v>32</v>
      </c>
      <c r="G213" s="66"/>
      <c r="H213" s="70"/>
      <c r="I213" s="71"/>
      <c r="J213" s="71"/>
      <c r="K213" s="34" t="s">
        <v>66</v>
      </c>
      <c r="L213" s="72">
        <v>213</v>
      </c>
      <c r="M213" s="72"/>
      <c r="N213" s="73"/>
      <c r="O213" s="87" t="s">
        <v>397</v>
      </c>
      <c r="P213" s="90">
        <v>43573.44122685185</v>
      </c>
      <c r="Q213" s="87" t="s">
        <v>460</v>
      </c>
      <c r="R213" s="87"/>
      <c r="S213" s="87"/>
      <c r="T213" s="87" t="s">
        <v>602</v>
      </c>
      <c r="U213" s="87"/>
      <c r="V213" s="92" t="s">
        <v>727</v>
      </c>
      <c r="W213" s="90">
        <v>43573.44122685185</v>
      </c>
      <c r="X213" s="92" t="s">
        <v>854</v>
      </c>
      <c r="Y213" s="87"/>
      <c r="Z213" s="87"/>
      <c r="AA213" s="96" t="s">
        <v>987</v>
      </c>
      <c r="AB213" s="87"/>
      <c r="AC213" s="87" t="b">
        <v>0</v>
      </c>
      <c r="AD213" s="87">
        <v>0</v>
      </c>
      <c r="AE213" s="96" t="s">
        <v>1012</v>
      </c>
      <c r="AF213" s="87" t="b">
        <v>0</v>
      </c>
      <c r="AG213" s="87" t="s">
        <v>1021</v>
      </c>
      <c r="AH213" s="87"/>
      <c r="AI213" s="96" t="s">
        <v>1012</v>
      </c>
      <c r="AJ213" s="87" t="b">
        <v>0</v>
      </c>
      <c r="AK213" s="87">
        <v>5</v>
      </c>
      <c r="AL213" s="96" t="s">
        <v>986</v>
      </c>
      <c r="AM213" s="87" t="s">
        <v>1027</v>
      </c>
      <c r="AN213" s="87" t="b">
        <v>0</v>
      </c>
      <c r="AO213" s="96" t="s">
        <v>986</v>
      </c>
      <c r="AP213" s="87" t="s">
        <v>196</v>
      </c>
      <c r="AQ213" s="87">
        <v>0</v>
      </c>
      <c r="AR213" s="87">
        <v>0</v>
      </c>
      <c r="AS213" s="87"/>
      <c r="AT213" s="87"/>
      <c r="AU213" s="87"/>
      <c r="AV213" s="87"/>
      <c r="AW213" s="87"/>
      <c r="AX213" s="87"/>
      <c r="AY213" s="87"/>
      <c r="AZ213" s="87"/>
      <c r="BA213">
        <v>1</v>
      </c>
      <c r="BB213" s="86" t="str">
        <f>REPLACE(INDEX(GroupVertices[Group],MATCH(Edges[[#This Row],[Vertex 1]],GroupVertices[Vertex],0)),1,1,"")</f>
        <v>6</v>
      </c>
      <c r="BC213" s="86" t="str">
        <f>REPLACE(INDEX(GroupVertices[Group],MATCH(Edges[[#This Row],[Vertex 2]],GroupVertices[Vertex],0)),1,1,"")</f>
        <v>6</v>
      </c>
      <c r="BD213" s="48"/>
      <c r="BE213" s="49"/>
      <c r="BF213" s="48"/>
      <c r="BG213" s="49"/>
      <c r="BH213" s="48"/>
      <c r="BI213" s="49"/>
      <c r="BJ213" s="48"/>
      <c r="BK213" s="49"/>
      <c r="BL213" s="48"/>
    </row>
    <row r="214" spans="1:64" ht="15">
      <c r="A214" s="65" t="s">
        <v>331</v>
      </c>
      <c r="B214" s="65" t="s">
        <v>329</v>
      </c>
      <c r="C214" s="66" t="s">
        <v>3250</v>
      </c>
      <c r="D214" s="67">
        <v>3</v>
      </c>
      <c r="E214" s="66" t="s">
        <v>132</v>
      </c>
      <c r="F214" s="69">
        <v>32</v>
      </c>
      <c r="G214" s="66"/>
      <c r="H214" s="70"/>
      <c r="I214" s="71"/>
      <c r="J214" s="71"/>
      <c r="K214" s="34" t="s">
        <v>66</v>
      </c>
      <c r="L214" s="72">
        <v>214</v>
      </c>
      <c r="M214" s="72"/>
      <c r="N214" s="73"/>
      <c r="O214" s="87" t="s">
        <v>397</v>
      </c>
      <c r="P214" s="90">
        <v>43573.45295138889</v>
      </c>
      <c r="Q214" s="87" t="s">
        <v>460</v>
      </c>
      <c r="R214" s="87"/>
      <c r="S214" s="87"/>
      <c r="T214" s="87" t="s">
        <v>602</v>
      </c>
      <c r="U214" s="87"/>
      <c r="V214" s="92" t="s">
        <v>728</v>
      </c>
      <c r="W214" s="90">
        <v>43573.45295138889</v>
      </c>
      <c r="X214" s="92" t="s">
        <v>855</v>
      </c>
      <c r="Y214" s="87"/>
      <c r="Z214" s="87"/>
      <c r="AA214" s="96" t="s">
        <v>988</v>
      </c>
      <c r="AB214" s="87"/>
      <c r="AC214" s="87" t="b">
        <v>0</v>
      </c>
      <c r="AD214" s="87">
        <v>0</v>
      </c>
      <c r="AE214" s="96" t="s">
        <v>1012</v>
      </c>
      <c r="AF214" s="87" t="b">
        <v>0</v>
      </c>
      <c r="AG214" s="87" t="s">
        <v>1021</v>
      </c>
      <c r="AH214" s="87"/>
      <c r="AI214" s="96" t="s">
        <v>1012</v>
      </c>
      <c r="AJ214" s="87" t="b">
        <v>0</v>
      </c>
      <c r="AK214" s="87">
        <v>5</v>
      </c>
      <c r="AL214" s="96" t="s">
        <v>986</v>
      </c>
      <c r="AM214" s="87" t="s">
        <v>1027</v>
      </c>
      <c r="AN214" s="87" t="b">
        <v>0</v>
      </c>
      <c r="AO214" s="96" t="s">
        <v>986</v>
      </c>
      <c r="AP214" s="87" t="s">
        <v>196</v>
      </c>
      <c r="AQ214" s="87">
        <v>0</v>
      </c>
      <c r="AR214" s="87">
        <v>0</v>
      </c>
      <c r="AS214" s="87"/>
      <c r="AT214" s="87"/>
      <c r="AU214" s="87"/>
      <c r="AV214" s="87"/>
      <c r="AW214" s="87"/>
      <c r="AX214" s="87"/>
      <c r="AY214" s="87"/>
      <c r="AZ214" s="87"/>
      <c r="BA214">
        <v>1</v>
      </c>
      <c r="BB214" s="86" t="str">
        <f>REPLACE(INDEX(GroupVertices[Group],MATCH(Edges[[#This Row],[Vertex 1]],GroupVertices[Vertex],0)),1,1,"")</f>
        <v>6</v>
      </c>
      <c r="BC214" s="86" t="str">
        <f>REPLACE(INDEX(GroupVertices[Group],MATCH(Edges[[#This Row],[Vertex 2]],GroupVertices[Vertex],0)),1,1,"")</f>
        <v>6</v>
      </c>
      <c r="BD214" s="48"/>
      <c r="BE214" s="49"/>
      <c r="BF214" s="48"/>
      <c r="BG214" s="49"/>
      <c r="BH214" s="48"/>
      <c r="BI214" s="49"/>
      <c r="BJ214" s="48"/>
      <c r="BK214" s="49"/>
      <c r="BL214" s="48"/>
    </row>
    <row r="215" spans="1:64" ht="15">
      <c r="A215" s="65" t="s">
        <v>332</v>
      </c>
      <c r="B215" s="65" t="s">
        <v>329</v>
      </c>
      <c r="C215" s="66" t="s">
        <v>3250</v>
      </c>
      <c r="D215" s="67">
        <v>3</v>
      </c>
      <c r="E215" s="66" t="s">
        <v>132</v>
      </c>
      <c r="F215" s="69">
        <v>32</v>
      </c>
      <c r="G215" s="66"/>
      <c r="H215" s="70"/>
      <c r="I215" s="71"/>
      <c r="J215" s="71"/>
      <c r="K215" s="34" t="s">
        <v>65</v>
      </c>
      <c r="L215" s="72">
        <v>215</v>
      </c>
      <c r="M215" s="72"/>
      <c r="N215" s="73"/>
      <c r="O215" s="87" t="s">
        <v>397</v>
      </c>
      <c r="P215" s="90">
        <v>43574.16337962963</v>
      </c>
      <c r="Q215" s="87" t="s">
        <v>460</v>
      </c>
      <c r="R215" s="87"/>
      <c r="S215" s="87"/>
      <c r="T215" s="87" t="s">
        <v>602</v>
      </c>
      <c r="U215" s="87"/>
      <c r="V215" s="92" t="s">
        <v>729</v>
      </c>
      <c r="W215" s="90">
        <v>43574.16337962963</v>
      </c>
      <c r="X215" s="92" t="s">
        <v>856</v>
      </c>
      <c r="Y215" s="87"/>
      <c r="Z215" s="87"/>
      <c r="AA215" s="96" t="s">
        <v>989</v>
      </c>
      <c r="AB215" s="87"/>
      <c r="AC215" s="87" t="b">
        <v>0</v>
      </c>
      <c r="AD215" s="87">
        <v>0</v>
      </c>
      <c r="AE215" s="96" t="s">
        <v>1012</v>
      </c>
      <c r="AF215" s="87" t="b">
        <v>0</v>
      </c>
      <c r="AG215" s="87" t="s">
        <v>1021</v>
      </c>
      <c r="AH215" s="87"/>
      <c r="AI215" s="96" t="s">
        <v>1012</v>
      </c>
      <c r="AJ215" s="87" t="b">
        <v>0</v>
      </c>
      <c r="AK215" s="87">
        <v>5</v>
      </c>
      <c r="AL215" s="96" t="s">
        <v>986</v>
      </c>
      <c r="AM215" s="87" t="s">
        <v>1028</v>
      </c>
      <c r="AN215" s="87" t="b">
        <v>0</v>
      </c>
      <c r="AO215" s="96" t="s">
        <v>986</v>
      </c>
      <c r="AP215" s="87" t="s">
        <v>196</v>
      </c>
      <c r="AQ215" s="87">
        <v>0</v>
      </c>
      <c r="AR215" s="87">
        <v>0</v>
      </c>
      <c r="AS215" s="87"/>
      <c r="AT215" s="87"/>
      <c r="AU215" s="87"/>
      <c r="AV215" s="87"/>
      <c r="AW215" s="87"/>
      <c r="AX215" s="87"/>
      <c r="AY215" s="87"/>
      <c r="AZ215" s="87"/>
      <c r="BA215">
        <v>1</v>
      </c>
      <c r="BB215" s="86" t="str">
        <f>REPLACE(INDEX(GroupVertices[Group],MATCH(Edges[[#This Row],[Vertex 1]],GroupVertices[Vertex],0)),1,1,"")</f>
        <v>6</v>
      </c>
      <c r="BC215" s="86" t="str">
        <f>REPLACE(INDEX(GroupVertices[Group],MATCH(Edges[[#This Row],[Vertex 2]],GroupVertices[Vertex],0)),1,1,"")</f>
        <v>6</v>
      </c>
      <c r="BD215" s="48"/>
      <c r="BE215" s="49"/>
      <c r="BF215" s="48"/>
      <c r="BG215" s="49"/>
      <c r="BH215" s="48"/>
      <c r="BI215" s="49"/>
      <c r="BJ215" s="48"/>
      <c r="BK215" s="49"/>
      <c r="BL215" s="48"/>
    </row>
    <row r="216" spans="1:64" ht="15">
      <c r="A216" s="65" t="s">
        <v>330</v>
      </c>
      <c r="B216" s="65" t="s">
        <v>331</v>
      </c>
      <c r="C216" s="66" t="s">
        <v>3250</v>
      </c>
      <c r="D216" s="67">
        <v>3</v>
      </c>
      <c r="E216" s="66" t="s">
        <v>132</v>
      </c>
      <c r="F216" s="69">
        <v>32</v>
      </c>
      <c r="G216" s="66"/>
      <c r="H216" s="70"/>
      <c r="I216" s="71"/>
      <c r="J216" s="71"/>
      <c r="K216" s="34" t="s">
        <v>66</v>
      </c>
      <c r="L216" s="72">
        <v>216</v>
      </c>
      <c r="M216" s="72"/>
      <c r="N216" s="73"/>
      <c r="O216" s="87" t="s">
        <v>396</v>
      </c>
      <c r="P216" s="90">
        <v>43573.44122685185</v>
      </c>
      <c r="Q216" s="87" t="s">
        <v>460</v>
      </c>
      <c r="R216" s="87"/>
      <c r="S216" s="87"/>
      <c r="T216" s="87" t="s">
        <v>602</v>
      </c>
      <c r="U216" s="87"/>
      <c r="V216" s="92" t="s">
        <v>727</v>
      </c>
      <c r="W216" s="90">
        <v>43573.44122685185</v>
      </c>
      <c r="X216" s="92" t="s">
        <v>854</v>
      </c>
      <c r="Y216" s="87"/>
      <c r="Z216" s="87"/>
      <c r="AA216" s="96" t="s">
        <v>987</v>
      </c>
      <c r="AB216" s="87"/>
      <c r="AC216" s="87" t="b">
        <v>0</v>
      </c>
      <c r="AD216" s="87">
        <v>0</v>
      </c>
      <c r="AE216" s="96" t="s">
        <v>1012</v>
      </c>
      <c r="AF216" s="87" t="b">
        <v>0</v>
      </c>
      <c r="AG216" s="87" t="s">
        <v>1021</v>
      </c>
      <c r="AH216" s="87"/>
      <c r="AI216" s="96" t="s">
        <v>1012</v>
      </c>
      <c r="AJ216" s="87" t="b">
        <v>0</v>
      </c>
      <c r="AK216" s="87">
        <v>5</v>
      </c>
      <c r="AL216" s="96" t="s">
        <v>986</v>
      </c>
      <c r="AM216" s="87" t="s">
        <v>1027</v>
      </c>
      <c r="AN216" s="87" t="b">
        <v>0</v>
      </c>
      <c r="AO216" s="96" t="s">
        <v>986</v>
      </c>
      <c r="AP216" s="87" t="s">
        <v>196</v>
      </c>
      <c r="AQ216" s="87">
        <v>0</v>
      </c>
      <c r="AR216" s="87">
        <v>0</v>
      </c>
      <c r="AS216" s="87"/>
      <c r="AT216" s="87"/>
      <c r="AU216" s="87"/>
      <c r="AV216" s="87"/>
      <c r="AW216" s="87"/>
      <c r="AX216" s="87"/>
      <c r="AY216" s="87"/>
      <c r="AZ216" s="87"/>
      <c r="BA216">
        <v>1</v>
      </c>
      <c r="BB216" s="86" t="str">
        <f>REPLACE(INDEX(GroupVertices[Group],MATCH(Edges[[#This Row],[Vertex 1]],GroupVertices[Vertex],0)),1,1,"")</f>
        <v>6</v>
      </c>
      <c r="BC216" s="86" t="str">
        <f>REPLACE(INDEX(GroupVertices[Group],MATCH(Edges[[#This Row],[Vertex 2]],GroupVertices[Vertex],0)),1,1,"")</f>
        <v>6</v>
      </c>
      <c r="BD216" s="48">
        <v>2</v>
      </c>
      <c r="BE216" s="49">
        <v>4.878048780487805</v>
      </c>
      <c r="BF216" s="48">
        <v>2</v>
      </c>
      <c r="BG216" s="49">
        <v>4.878048780487805</v>
      </c>
      <c r="BH216" s="48">
        <v>0</v>
      </c>
      <c r="BI216" s="49">
        <v>0</v>
      </c>
      <c r="BJ216" s="48">
        <v>37</v>
      </c>
      <c r="BK216" s="49">
        <v>90.2439024390244</v>
      </c>
      <c r="BL216" s="48">
        <v>41</v>
      </c>
    </row>
    <row r="217" spans="1:64" ht="15">
      <c r="A217" s="65" t="s">
        <v>331</v>
      </c>
      <c r="B217" s="65" t="s">
        <v>330</v>
      </c>
      <c r="C217" s="66" t="s">
        <v>3250</v>
      </c>
      <c r="D217" s="67">
        <v>3</v>
      </c>
      <c r="E217" s="66" t="s">
        <v>132</v>
      </c>
      <c r="F217" s="69">
        <v>32</v>
      </c>
      <c r="G217" s="66"/>
      <c r="H217" s="70"/>
      <c r="I217" s="71"/>
      <c r="J217" s="71"/>
      <c r="K217" s="34" t="s">
        <v>66</v>
      </c>
      <c r="L217" s="72">
        <v>217</v>
      </c>
      <c r="M217" s="72"/>
      <c r="N217" s="73"/>
      <c r="O217" s="87" t="s">
        <v>396</v>
      </c>
      <c r="P217" s="90">
        <v>43573.45295138889</v>
      </c>
      <c r="Q217" s="87" t="s">
        <v>460</v>
      </c>
      <c r="R217" s="87"/>
      <c r="S217" s="87"/>
      <c r="T217" s="87" t="s">
        <v>602</v>
      </c>
      <c r="U217" s="87"/>
      <c r="V217" s="92" t="s">
        <v>728</v>
      </c>
      <c r="W217" s="90">
        <v>43573.45295138889</v>
      </c>
      <c r="X217" s="92" t="s">
        <v>855</v>
      </c>
      <c r="Y217" s="87"/>
      <c r="Z217" s="87"/>
      <c r="AA217" s="96" t="s">
        <v>988</v>
      </c>
      <c r="AB217" s="87"/>
      <c r="AC217" s="87" t="b">
        <v>0</v>
      </c>
      <c r="AD217" s="87">
        <v>0</v>
      </c>
      <c r="AE217" s="96" t="s">
        <v>1012</v>
      </c>
      <c r="AF217" s="87" t="b">
        <v>0</v>
      </c>
      <c r="AG217" s="87" t="s">
        <v>1021</v>
      </c>
      <c r="AH217" s="87"/>
      <c r="AI217" s="96" t="s">
        <v>1012</v>
      </c>
      <c r="AJ217" s="87" t="b">
        <v>0</v>
      </c>
      <c r="AK217" s="87">
        <v>5</v>
      </c>
      <c r="AL217" s="96" t="s">
        <v>986</v>
      </c>
      <c r="AM217" s="87" t="s">
        <v>1027</v>
      </c>
      <c r="AN217" s="87" t="b">
        <v>0</v>
      </c>
      <c r="AO217" s="96" t="s">
        <v>986</v>
      </c>
      <c r="AP217" s="87" t="s">
        <v>196</v>
      </c>
      <c r="AQ217" s="87">
        <v>0</v>
      </c>
      <c r="AR217" s="87">
        <v>0</v>
      </c>
      <c r="AS217" s="87"/>
      <c r="AT217" s="87"/>
      <c r="AU217" s="87"/>
      <c r="AV217" s="87"/>
      <c r="AW217" s="87"/>
      <c r="AX217" s="87"/>
      <c r="AY217" s="87"/>
      <c r="AZ217" s="87"/>
      <c r="BA217">
        <v>1</v>
      </c>
      <c r="BB217" s="86" t="str">
        <f>REPLACE(INDEX(GroupVertices[Group],MATCH(Edges[[#This Row],[Vertex 1]],GroupVertices[Vertex],0)),1,1,"")</f>
        <v>6</v>
      </c>
      <c r="BC217" s="86" t="str">
        <f>REPLACE(INDEX(GroupVertices[Group],MATCH(Edges[[#This Row],[Vertex 2]],GroupVertices[Vertex],0)),1,1,"")</f>
        <v>6</v>
      </c>
      <c r="BD217" s="48">
        <v>2</v>
      </c>
      <c r="BE217" s="49">
        <v>4.878048780487805</v>
      </c>
      <c r="BF217" s="48">
        <v>2</v>
      </c>
      <c r="BG217" s="49">
        <v>4.878048780487805</v>
      </c>
      <c r="BH217" s="48">
        <v>0</v>
      </c>
      <c r="BI217" s="49">
        <v>0</v>
      </c>
      <c r="BJ217" s="48">
        <v>37</v>
      </c>
      <c r="BK217" s="49">
        <v>90.2439024390244</v>
      </c>
      <c r="BL217" s="48">
        <v>41</v>
      </c>
    </row>
    <row r="218" spans="1:64" ht="15">
      <c r="A218" s="65" t="s">
        <v>332</v>
      </c>
      <c r="B218" s="65" t="s">
        <v>330</v>
      </c>
      <c r="C218" s="66" t="s">
        <v>3250</v>
      </c>
      <c r="D218" s="67">
        <v>3</v>
      </c>
      <c r="E218" s="66" t="s">
        <v>132</v>
      </c>
      <c r="F218" s="69">
        <v>32</v>
      </c>
      <c r="G218" s="66"/>
      <c r="H218" s="70"/>
      <c r="I218" s="71"/>
      <c r="J218" s="71"/>
      <c r="K218" s="34" t="s">
        <v>65</v>
      </c>
      <c r="L218" s="72">
        <v>218</v>
      </c>
      <c r="M218" s="72"/>
      <c r="N218" s="73"/>
      <c r="O218" s="87" t="s">
        <v>396</v>
      </c>
      <c r="P218" s="90">
        <v>43574.16337962963</v>
      </c>
      <c r="Q218" s="87" t="s">
        <v>460</v>
      </c>
      <c r="R218" s="87"/>
      <c r="S218" s="87"/>
      <c r="T218" s="87" t="s">
        <v>602</v>
      </c>
      <c r="U218" s="87"/>
      <c r="V218" s="92" t="s">
        <v>729</v>
      </c>
      <c r="W218" s="90">
        <v>43574.16337962963</v>
      </c>
      <c r="X218" s="92" t="s">
        <v>856</v>
      </c>
      <c r="Y218" s="87"/>
      <c r="Z218" s="87"/>
      <c r="AA218" s="96" t="s">
        <v>989</v>
      </c>
      <c r="AB218" s="87"/>
      <c r="AC218" s="87" t="b">
        <v>0</v>
      </c>
      <c r="AD218" s="87">
        <v>0</v>
      </c>
      <c r="AE218" s="96" t="s">
        <v>1012</v>
      </c>
      <c r="AF218" s="87" t="b">
        <v>0</v>
      </c>
      <c r="AG218" s="87" t="s">
        <v>1021</v>
      </c>
      <c r="AH218" s="87"/>
      <c r="AI218" s="96" t="s">
        <v>1012</v>
      </c>
      <c r="AJ218" s="87" t="b">
        <v>0</v>
      </c>
      <c r="AK218" s="87">
        <v>5</v>
      </c>
      <c r="AL218" s="96" t="s">
        <v>986</v>
      </c>
      <c r="AM218" s="87" t="s">
        <v>1028</v>
      </c>
      <c r="AN218" s="87" t="b">
        <v>0</v>
      </c>
      <c r="AO218" s="96" t="s">
        <v>986</v>
      </c>
      <c r="AP218" s="87" t="s">
        <v>196</v>
      </c>
      <c r="AQ218" s="87">
        <v>0</v>
      </c>
      <c r="AR218" s="87">
        <v>0</v>
      </c>
      <c r="AS218" s="87"/>
      <c r="AT218" s="87"/>
      <c r="AU218" s="87"/>
      <c r="AV218" s="87"/>
      <c r="AW218" s="87"/>
      <c r="AX218" s="87"/>
      <c r="AY218" s="87"/>
      <c r="AZ218" s="87"/>
      <c r="BA218">
        <v>1</v>
      </c>
      <c r="BB218" s="86" t="str">
        <f>REPLACE(INDEX(GroupVertices[Group],MATCH(Edges[[#This Row],[Vertex 1]],GroupVertices[Vertex],0)),1,1,"")</f>
        <v>6</v>
      </c>
      <c r="BC218" s="86" t="str">
        <f>REPLACE(INDEX(GroupVertices[Group],MATCH(Edges[[#This Row],[Vertex 2]],GroupVertices[Vertex],0)),1,1,"")</f>
        <v>6</v>
      </c>
      <c r="BD218" s="48"/>
      <c r="BE218" s="49"/>
      <c r="BF218" s="48"/>
      <c r="BG218" s="49"/>
      <c r="BH218" s="48"/>
      <c r="BI218" s="49"/>
      <c r="BJ218" s="48"/>
      <c r="BK218" s="49"/>
      <c r="BL218" s="48"/>
    </row>
    <row r="219" spans="1:64" ht="15">
      <c r="A219" s="65" t="s">
        <v>332</v>
      </c>
      <c r="B219" s="65" t="s">
        <v>331</v>
      </c>
      <c r="C219" s="66" t="s">
        <v>3250</v>
      </c>
      <c r="D219" s="67">
        <v>3</v>
      </c>
      <c r="E219" s="66" t="s">
        <v>132</v>
      </c>
      <c r="F219" s="69">
        <v>32</v>
      </c>
      <c r="G219" s="66"/>
      <c r="H219" s="70"/>
      <c r="I219" s="71"/>
      <c r="J219" s="71"/>
      <c r="K219" s="34" t="s">
        <v>65</v>
      </c>
      <c r="L219" s="72">
        <v>219</v>
      </c>
      <c r="M219" s="72"/>
      <c r="N219" s="73"/>
      <c r="O219" s="87" t="s">
        <v>396</v>
      </c>
      <c r="P219" s="90">
        <v>43574.16337962963</v>
      </c>
      <c r="Q219" s="87" t="s">
        <v>460</v>
      </c>
      <c r="R219" s="87"/>
      <c r="S219" s="87"/>
      <c r="T219" s="87" t="s">
        <v>602</v>
      </c>
      <c r="U219" s="87"/>
      <c r="V219" s="92" t="s">
        <v>729</v>
      </c>
      <c r="W219" s="90">
        <v>43574.16337962963</v>
      </c>
      <c r="X219" s="92" t="s">
        <v>856</v>
      </c>
      <c r="Y219" s="87"/>
      <c r="Z219" s="87"/>
      <c r="AA219" s="96" t="s">
        <v>989</v>
      </c>
      <c r="AB219" s="87"/>
      <c r="AC219" s="87" t="b">
        <v>0</v>
      </c>
      <c r="AD219" s="87">
        <v>0</v>
      </c>
      <c r="AE219" s="96" t="s">
        <v>1012</v>
      </c>
      <c r="AF219" s="87" t="b">
        <v>0</v>
      </c>
      <c r="AG219" s="87" t="s">
        <v>1021</v>
      </c>
      <c r="AH219" s="87"/>
      <c r="AI219" s="96" t="s">
        <v>1012</v>
      </c>
      <c r="AJ219" s="87" t="b">
        <v>0</v>
      </c>
      <c r="AK219" s="87">
        <v>5</v>
      </c>
      <c r="AL219" s="96" t="s">
        <v>986</v>
      </c>
      <c r="AM219" s="87" t="s">
        <v>1028</v>
      </c>
      <c r="AN219" s="87" t="b">
        <v>0</v>
      </c>
      <c r="AO219" s="96" t="s">
        <v>986</v>
      </c>
      <c r="AP219" s="87" t="s">
        <v>196</v>
      </c>
      <c r="AQ219" s="87">
        <v>0</v>
      </c>
      <c r="AR219" s="87">
        <v>0</v>
      </c>
      <c r="AS219" s="87"/>
      <c r="AT219" s="87"/>
      <c r="AU219" s="87"/>
      <c r="AV219" s="87"/>
      <c r="AW219" s="87"/>
      <c r="AX219" s="87"/>
      <c r="AY219" s="87"/>
      <c r="AZ219" s="87"/>
      <c r="BA219">
        <v>1</v>
      </c>
      <c r="BB219" s="86" t="str">
        <f>REPLACE(INDEX(GroupVertices[Group],MATCH(Edges[[#This Row],[Vertex 1]],GroupVertices[Vertex],0)),1,1,"")</f>
        <v>6</v>
      </c>
      <c r="BC219" s="86" t="str">
        <f>REPLACE(INDEX(GroupVertices[Group],MATCH(Edges[[#This Row],[Vertex 2]],GroupVertices[Vertex],0)),1,1,"")</f>
        <v>6</v>
      </c>
      <c r="BD219" s="48">
        <v>2</v>
      </c>
      <c r="BE219" s="49">
        <v>4.878048780487805</v>
      </c>
      <c r="BF219" s="48">
        <v>2</v>
      </c>
      <c r="BG219" s="49">
        <v>4.878048780487805</v>
      </c>
      <c r="BH219" s="48">
        <v>0</v>
      </c>
      <c r="BI219" s="49">
        <v>0</v>
      </c>
      <c r="BJ219" s="48">
        <v>37</v>
      </c>
      <c r="BK219" s="49">
        <v>90.2439024390244</v>
      </c>
      <c r="BL219" s="48">
        <v>41</v>
      </c>
    </row>
    <row r="220" spans="1:64" ht="15">
      <c r="A220" s="65" t="s">
        <v>333</v>
      </c>
      <c r="B220" s="65" t="s">
        <v>387</v>
      </c>
      <c r="C220" s="66" t="s">
        <v>3250</v>
      </c>
      <c r="D220" s="67">
        <v>3</v>
      </c>
      <c r="E220" s="66" t="s">
        <v>132</v>
      </c>
      <c r="F220" s="69">
        <v>32</v>
      </c>
      <c r="G220" s="66"/>
      <c r="H220" s="70"/>
      <c r="I220" s="71"/>
      <c r="J220" s="71"/>
      <c r="K220" s="34" t="s">
        <v>65</v>
      </c>
      <c r="L220" s="72">
        <v>220</v>
      </c>
      <c r="M220" s="72"/>
      <c r="N220" s="73"/>
      <c r="O220" s="87" t="s">
        <v>396</v>
      </c>
      <c r="P220" s="90">
        <v>43574.34017361111</v>
      </c>
      <c r="Q220" s="87" t="s">
        <v>471</v>
      </c>
      <c r="R220" s="92" t="s">
        <v>528</v>
      </c>
      <c r="S220" s="87" t="s">
        <v>546</v>
      </c>
      <c r="T220" s="87" t="s">
        <v>613</v>
      </c>
      <c r="U220" s="87"/>
      <c r="V220" s="92" t="s">
        <v>730</v>
      </c>
      <c r="W220" s="90">
        <v>43574.34017361111</v>
      </c>
      <c r="X220" s="92" t="s">
        <v>857</v>
      </c>
      <c r="Y220" s="87"/>
      <c r="Z220" s="87"/>
      <c r="AA220" s="96" t="s">
        <v>990</v>
      </c>
      <c r="AB220" s="87"/>
      <c r="AC220" s="87" t="b">
        <v>0</v>
      </c>
      <c r="AD220" s="87">
        <v>0</v>
      </c>
      <c r="AE220" s="96" t="s">
        <v>1012</v>
      </c>
      <c r="AF220" s="87" t="b">
        <v>0</v>
      </c>
      <c r="AG220" s="87" t="s">
        <v>1021</v>
      </c>
      <c r="AH220" s="87"/>
      <c r="AI220" s="96" t="s">
        <v>1012</v>
      </c>
      <c r="AJ220" s="87" t="b">
        <v>0</v>
      </c>
      <c r="AK220" s="87">
        <v>0</v>
      </c>
      <c r="AL220" s="96" t="s">
        <v>1012</v>
      </c>
      <c r="AM220" s="87" t="s">
        <v>1025</v>
      </c>
      <c r="AN220" s="87" t="b">
        <v>0</v>
      </c>
      <c r="AO220" s="96" t="s">
        <v>990</v>
      </c>
      <c r="AP220" s="87" t="s">
        <v>196</v>
      </c>
      <c r="AQ220" s="87">
        <v>0</v>
      </c>
      <c r="AR220" s="87">
        <v>0</v>
      </c>
      <c r="AS220" s="87"/>
      <c r="AT220" s="87"/>
      <c r="AU220" s="87"/>
      <c r="AV220" s="87"/>
      <c r="AW220" s="87"/>
      <c r="AX220" s="87"/>
      <c r="AY220" s="87"/>
      <c r="AZ220" s="87"/>
      <c r="BA220">
        <v>1</v>
      </c>
      <c r="BB220" s="86" t="str">
        <f>REPLACE(INDEX(GroupVertices[Group],MATCH(Edges[[#This Row],[Vertex 1]],GroupVertices[Vertex],0)),1,1,"")</f>
        <v>20</v>
      </c>
      <c r="BC220" s="86" t="str">
        <f>REPLACE(INDEX(GroupVertices[Group],MATCH(Edges[[#This Row],[Vertex 2]],GroupVertices[Vertex],0)),1,1,"")</f>
        <v>20</v>
      </c>
      <c r="BD220" s="48">
        <v>1</v>
      </c>
      <c r="BE220" s="49">
        <v>2.5641025641025643</v>
      </c>
      <c r="BF220" s="48">
        <v>1</v>
      </c>
      <c r="BG220" s="49">
        <v>2.5641025641025643</v>
      </c>
      <c r="BH220" s="48">
        <v>0</v>
      </c>
      <c r="BI220" s="49">
        <v>0</v>
      </c>
      <c r="BJ220" s="48">
        <v>37</v>
      </c>
      <c r="BK220" s="49">
        <v>94.87179487179488</v>
      </c>
      <c r="BL220" s="48">
        <v>39</v>
      </c>
    </row>
    <row r="221" spans="1:64" ht="15">
      <c r="A221" s="65" t="s">
        <v>334</v>
      </c>
      <c r="B221" s="65" t="s">
        <v>334</v>
      </c>
      <c r="C221" s="66" t="s">
        <v>3250</v>
      </c>
      <c r="D221" s="67">
        <v>3</v>
      </c>
      <c r="E221" s="66" t="s">
        <v>132</v>
      </c>
      <c r="F221" s="69">
        <v>32</v>
      </c>
      <c r="G221" s="66"/>
      <c r="H221" s="70"/>
      <c r="I221" s="71"/>
      <c r="J221" s="71"/>
      <c r="K221" s="34" t="s">
        <v>65</v>
      </c>
      <c r="L221" s="72">
        <v>221</v>
      </c>
      <c r="M221" s="72"/>
      <c r="N221" s="73"/>
      <c r="O221" s="87" t="s">
        <v>196</v>
      </c>
      <c r="P221" s="90">
        <v>43574.63752314815</v>
      </c>
      <c r="Q221" s="87" t="s">
        <v>472</v>
      </c>
      <c r="R221" s="92" t="s">
        <v>529</v>
      </c>
      <c r="S221" s="87" t="s">
        <v>572</v>
      </c>
      <c r="T221" s="87"/>
      <c r="U221" s="92" t="s">
        <v>639</v>
      </c>
      <c r="V221" s="92" t="s">
        <v>639</v>
      </c>
      <c r="W221" s="90">
        <v>43574.63752314815</v>
      </c>
      <c r="X221" s="92" t="s">
        <v>858</v>
      </c>
      <c r="Y221" s="87"/>
      <c r="Z221" s="87"/>
      <c r="AA221" s="96" t="s">
        <v>991</v>
      </c>
      <c r="AB221" s="87"/>
      <c r="AC221" s="87" t="b">
        <v>0</v>
      </c>
      <c r="AD221" s="87">
        <v>2</v>
      </c>
      <c r="AE221" s="96" t="s">
        <v>1012</v>
      </c>
      <c r="AF221" s="87" t="b">
        <v>0</v>
      </c>
      <c r="AG221" s="87" t="s">
        <v>1021</v>
      </c>
      <c r="AH221" s="87"/>
      <c r="AI221" s="96" t="s">
        <v>1012</v>
      </c>
      <c r="AJ221" s="87" t="b">
        <v>0</v>
      </c>
      <c r="AK221" s="87">
        <v>1</v>
      </c>
      <c r="AL221" s="96" t="s">
        <v>1012</v>
      </c>
      <c r="AM221" s="87" t="s">
        <v>1026</v>
      </c>
      <c r="AN221" s="87" t="b">
        <v>0</v>
      </c>
      <c r="AO221" s="96" t="s">
        <v>991</v>
      </c>
      <c r="AP221" s="87" t="s">
        <v>196</v>
      </c>
      <c r="AQ221" s="87">
        <v>0</v>
      </c>
      <c r="AR221" s="87">
        <v>0</v>
      </c>
      <c r="AS221" s="87"/>
      <c r="AT221" s="87"/>
      <c r="AU221" s="87"/>
      <c r="AV221" s="87"/>
      <c r="AW221" s="87"/>
      <c r="AX221" s="87"/>
      <c r="AY221" s="87"/>
      <c r="AZ221" s="87"/>
      <c r="BA221">
        <v>1</v>
      </c>
      <c r="BB221" s="86" t="str">
        <f>REPLACE(INDEX(GroupVertices[Group],MATCH(Edges[[#This Row],[Vertex 1]],GroupVertices[Vertex],0)),1,1,"")</f>
        <v>19</v>
      </c>
      <c r="BC221" s="86" t="str">
        <f>REPLACE(INDEX(GroupVertices[Group],MATCH(Edges[[#This Row],[Vertex 2]],GroupVertices[Vertex],0)),1,1,"")</f>
        <v>19</v>
      </c>
      <c r="BD221" s="48">
        <v>0</v>
      </c>
      <c r="BE221" s="49">
        <v>0</v>
      </c>
      <c r="BF221" s="48">
        <v>0</v>
      </c>
      <c r="BG221" s="49">
        <v>0</v>
      </c>
      <c r="BH221" s="48">
        <v>0</v>
      </c>
      <c r="BI221" s="49">
        <v>0</v>
      </c>
      <c r="BJ221" s="48">
        <v>22</v>
      </c>
      <c r="BK221" s="49">
        <v>100</v>
      </c>
      <c r="BL221" s="48">
        <v>22</v>
      </c>
    </row>
    <row r="222" spans="1:64" ht="15">
      <c r="A222" s="65" t="s">
        <v>335</v>
      </c>
      <c r="B222" s="65" t="s">
        <v>334</v>
      </c>
      <c r="C222" s="66" t="s">
        <v>3250</v>
      </c>
      <c r="D222" s="67">
        <v>3</v>
      </c>
      <c r="E222" s="66" t="s">
        <v>132</v>
      </c>
      <c r="F222" s="69">
        <v>32</v>
      </c>
      <c r="G222" s="66"/>
      <c r="H222" s="70"/>
      <c r="I222" s="71"/>
      <c r="J222" s="71"/>
      <c r="K222" s="34" t="s">
        <v>65</v>
      </c>
      <c r="L222" s="72">
        <v>222</v>
      </c>
      <c r="M222" s="72"/>
      <c r="N222" s="73"/>
      <c r="O222" s="87" t="s">
        <v>397</v>
      </c>
      <c r="P222" s="90">
        <v>43574.651770833334</v>
      </c>
      <c r="Q222" s="87" t="s">
        <v>472</v>
      </c>
      <c r="R222" s="87"/>
      <c r="S222" s="87"/>
      <c r="T222" s="87"/>
      <c r="U222" s="87"/>
      <c r="V222" s="92" t="s">
        <v>731</v>
      </c>
      <c r="W222" s="90">
        <v>43574.651770833334</v>
      </c>
      <c r="X222" s="92" t="s">
        <v>859</v>
      </c>
      <c r="Y222" s="87"/>
      <c r="Z222" s="87"/>
      <c r="AA222" s="96" t="s">
        <v>992</v>
      </c>
      <c r="AB222" s="87"/>
      <c r="AC222" s="87" t="b">
        <v>0</v>
      </c>
      <c r="AD222" s="87">
        <v>0</v>
      </c>
      <c r="AE222" s="96" t="s">
        <v>1012</v>
      </c>
      <c r="AF222" s="87" t="b">
        <v>0</v>
      </c>
      <c r="AG222" s="87" t="s">
        <v>1021</v>
      </c>
      <c r="AH222" s="87"/>
      <c r="AI222" s="96" t="s">
        <v>1012</v>
      </c>
      <c r="AJ222" s="87" t="b">
        <v>0</v>
      </c>
      <c r="AK222" s="87">
        <v>1</v>
      </c>
      <c r="AL222" s="96" t="s">
        <v>991</v>
      </c>
      <c r="AM222" s="87" t="s">
        <v>1025</v>
      </c>
      <c r="AN222" s="87" t="b">
        <v>0</v>
      </c>
      <c r="AO222" s="96" t="s">
        <v>991</v>
      </c>
      <c r="AP222" s="87" t="s">
        <v>196</v>
      </c>
      <c r="AQ222" s="87">
        <v>0</v>
      </c>
      <c r="AR222" s="87">
        <v>0</v>
      </c>
      <c r="AS222" s="87"/>
      <c r="AT222" s="87"/>
      <c r="AU222" s="87"/>
      <c r="AV222" s="87"/>
      <c r="AW222" s="87"/>
      <c r="AX222" s="87"/>
      <c r="AY222" s="87"/>
      <c r="AZ222" s="87"/>
      <c r="BA222">
        <v>1</v>
      </c>
      <c r="BB222" s="86" t="str">
        <f>REPLACE(INDEX(GroupVertices[Group],MATCH(Edges[[#This Row],[Vertex 1]],GroupVertices[Vertex],0)),1,1,"")</f>
        <v>19</v>
      </c>
      <c r="BC222" s="86" t="str">
        <f>REPLACE(INDEX(GroupVertices[Group],MATCH(Edges[[#This Row],[Vertex 2]],GroupVertices[Vertex],0)),1,1,"")</f>
        <v>19</v>
      </c>
      <c r="BD222" s="48">
        <v>0</v>
      </c>
      <c r="BE222" s="49">
        <v>0</v>
      </c>
      <c r="BF222" s="48">
        <v>0</v>
      </c>
      <c r="BG222" s="49">
        <v>0</v>
      </c>
      <c r="BH222" s="48">
        <v>0</v>
      </c>
      <c r="BI222" s="49">
        <v>0</v>
      </c>
      <c r="BJ222" s="48">
        <v>22</v>
      </c>
      <c r="BK222" s="49">
        <v>100</v>
      </c>
      <c r="BL222" s="48">
        <v>22</v>
      </c>
    </row>
    <row r="223" spans="1:64" ht="15">
      <c r="A223" s="65" t="s">
        <v>336</v>
      </c>
      <c r="B223" s="65" t="s">
        <v>336</v>
      </c>
      <c r="C223" s="66" t="s">
        <v>3250</v>
      </c>
      <c r="D223" s="67">
        <v>3</v>
      </c>
      <c r="E223" s="66" t="s">
        <v>132</v>
      </c>
      <c r="F223" s="69">
        <v>32</v>
      </c>
      <c r="G223" s="66"/>
      <c r="H223" s="70"/>
      <c r="I223" s="71"/>
      <c r="J223" s="71"/>
      <c r="K223" s="34" t="s">
        <v>65</v>
      </c>
      <c r="L223" s="72">
        <v>223</v>
      </c>
      <c r="M223" s="72"/>
      <c r="N223" s="73"/>
      <c r="O223" s="87" t="s">
        <v>196</v>
      </c>
      <c r="P223" s="90">
        <v>43574.68671296296</v>
      </c>
      <c r="Q223" s="87" t="s">
        <v>473</v>
      </c>
      <c r="R223" s="92" t="s">
        <v>530</v>
      </c>
      <c r="S223" s="87" t="s">
        <v>573</v>
      </c>
      <c r="T223" s="87" t="s">
        <v>614</v>
      </c>
      <c r="U223" s="92" t="s">
        <v>640</v>
      </c>
      <c r="V223" s="92" t="s">
        <v>640</v>
      </c>
      <c r="W223" s="90">
        <v>43574.68671296296</v>
      </c>
      <c r="X223" s="92" t="s">
        <v>860</v>
      </c>
      <c r="Y223" s="87"/>
      <c r="Z223" s="87"/>
      <c r="AA223" s="96" t="s">
        <v>993</v>
      </c>
      <c r="AB223" s="87"/>
      <c r="AC223" s="87" t="b">
        <v>0</v>
      </c>
      <c r="AD223" s="87">
        <v>0</v>
      </c>
      <c r="AE223" s="96" t="s">
        <v>1012</v>
      </c>
      <c r="AF223" s="87" t="b">
        <v>0</v>
      </c>
      <c r="AG223" s="87" t="s">
        <v>1021</v>
      </c>
      <c r="AH223" s="87"/>
      <c r="AI223" s="96" t="s">
        <v>1012</v>
      </c>
      <c r="AJ223" s="87" t="b">
        <v>0</v>
      </c>
      <c r="AK223" s="87">
        <v>0</v>
      </c>
      <c r="AL223" s="96" t="s">
        <v>1012</v>
      </c>
      <c r="AM223" s="87" t="s">
        <v>1025</v>
      </c>
      <c r="AN223" s="87" t="b">
        <v>0</v>
      </c>
      <c r="AO223" s="96" t="s">
        <v>993</v>
      </c>
      <c r="AP223" s="87" t="s">
        <v>196</v>
      </c>
      <c r="AQ223" s="87">
        <v>0</v>
      </c>
      <c r="AR223" s="87">
        <v>0</v>
      </c>
      <c r="AS223" s="87"/>
      <c r="AT223" s="87"/>
      <c r="AU223" s="87"/>
      <c r="AV223" s="87"/>
      <c r="AW223" s="87"/>
      <c r="AX223" s="87"/>
      <c r="AY223" s="87"/>
      <c r="AZ223" s="87"/>
      <c r="BA223">
        <v>1</v>
      </c>
      <c r="BB223" s="86" t="str">
        <f>REPLACE(INDEX(GroupVertices[Group],MATCH(Edges[[#This Row],[Vertex 1]],GroupVertices[Vertex],0)),1,1,"")</f>
        <v>1</v>
      </c>
      <c r="BC223" s="86" t="str">
        <f>REPLACE(INDEX(GroupVertices[Group],MATCH(Edges[[#This Row],[Vertex 2]],GroupVertices[Vertex],0)),1,1,"")</f>
        <v>1</v>
      </c>
      <c r="BD223" s="48">
        <v>0</v>
      </c>
      <c r="BE223" s="49">
        <v>0</v>
      </c>
      <c r="BF223" s="48">
        <v>2</v>
      </c>
      <c r="BG223" s="49">
        <v>5.2631578947368425</v>
      </c>
      <c r="BH223" s="48">
        <v>0</v>
      </c>
      <c r="BI223" s="49">
        <v>0</v>
      </c>
      <c r="BJ223" s="48">
        <v>36</v>
      </c>
      <c r="BK223" s="49">
        <v>94.73684210526316</v>
      </c>
      <c r="BL223" s="48">
        <v>38</v>
      </c>
    </row>
    <row r="224" spans="1:64" ht="15">
      <c r="A224" s="65" t="s">
        <v>337</v>
      </c>
      <c r="B224" s="65" t="s">
        <v>337</v>
      </c>
      <c r="C224" s="66" t="s">
        <v>3250</v>
      </c>
      <c r="D224" s="67">
        <v>3</v>
      </c>
      <c r="E224" s="66" t="s">
        <v>132</v>
      </c>
      <c r="F224" s="69">
        <v>32</v>
      </c>
      <c r="G224" s="66"/>
      <c r="H224" s="70"/>
      <c r="I224" s="71"/>
      <c r="J224" s="71"/>
      <c r="K224" s="34" t="s">
        <v>65</v>
      </c>
      <c r="L224" s="72">
        <v>224</v>
      </c>
      <c r="M224" s="72"/>
      <c r="N224" s="73"/>
      <c r="O224" s="87" t="s">
        <v>196</v>
      </c>
      <c r="P224" s="90">
        <v>43574.68783564815</v>
      </c>
      <c r="Q224" s="87" t="s">
        <v>474</v>
      </c>
      <c r="R224" s="92" t="s">
        <v>531</v>
      </c>
      <c r="S224" s="87" t="s">
        <v>538</v>
      </c>
      <c r="T224" s="87"/>
      <c r="U224" s="87"/>
      <c r="V224" s="92" t="s">
        <v>732</v>
      </c>
      <c r="W224" s="90">
        <v>43574.68783564815</v>
      </c>
      <c r="X224" s="92" t="s">
        <v>861</v>
      </c>
      <c r="Y224" s="87"/>
      <c r="Z224" s="87"/>
      <c r="AA224" s="96" t="s">
        <v>994</v>
      </c>
      <c r="AB224" s="87"/>
      <c r="AC224" s="87" t="b">
        <v>0</v>
      </c>
      <c r="AD224" s="87">
        <v>8</v>
      </c>
      <c r="AE224" s="96" t="s">
        <v>1012</v>
      </c>
      <c r="AF224" s="87" t="b">
        <v>0</v>
      </c>
      <c r="AG224" s="87" t="s">
        <v>1021</v>
      </c>
      <c r="AH224" s="87"/>
      <c r="AI224" s="96" t="s">
        <v>1012</v>
      </c>
      <c r="AJ224" s="87" t="b">
        <v>0</v>
      </c>
      <c r="AK224" s="87">
        <v>0</v>
      </c>
      <c r="AL224" s="96" t="s">
        <v>1012</v>
      </c>
      <c r="AM224" s="87" t="s">
        <v>1028</v>
      </c>
      <c r="AN224" s="87" t="b">
        <v>0</v>
      </c>
      <c r="AO224" s="96" t="s">
        <v>994</v>
      </c>
      <c r="AP224" s="87" t="s">
        <v>196</v>
      </c>
      <c r="AQ224" s="87">
        <v>0</v>
      </c>
      <c r="AR224" s="87">
        <v>0</v>
      </c>
      <c r="AS224" s="87"/>
      <c r="AT224" s="87"/>
      <c r="AU224" s="87"/>
      <c r="AV224" s="87"/>
      <c r="AW224" s="87"/>
      <c r="AX224" s="87"/>
      <c r="AY224" s="87"/>
      <c r="AZ224" s="87"/>
      <c r="BA224">
        <v>1</v>
      </c>
      <c r="BB224" s="86" t="str">
        <f>REPLACE(INDEX(GroupVertices[Group],MATCH(Edges[[#This Row],[Vertex 1]],GroupVertices[Vertex],0)),1,1,"")</f>
        <v>1</v>
      </c>
      <c r="BC224" s="86" t="str">
        <f>REPLACE(INDEX(GroupVertices[Group],MATCH(Edges[[#This Row],[Vertex 2]],GroupVertices[Vertex],0)),1,1,"")</f>
        <v>1</v>
      </c>
      <c r="BD224" s="48">
        <v>1</v>
      </c>
      <c r="BE224" s="49">
        <v>4.3478260869565215</v>
      </c>
      <c r="BF224" s="48">
        <v>0</v>
      </c>
      <c r="BG224" s="49">
        <v>0</v>
      </c>
      <c r="BH224" s="48">
        <v>0</v>
      </c>
      <c r="BI224" s="49">
        <v>0</v>
      </c>
      <c r="BJ224" s="48">
        <v>22</v>
      </c>
      <c r="BK224" s="49">
        <v>95.65217391304348</v>
      </c>
      <c r="BL224" s="48">
        <v>23</v>
      </c>
    </row>
    <row r="225" spans="1:64" ht="15">
      <c r="A225" s="65" t="s">
        <v>338</v>
      </c>
      <c r="B225" s="65" t="s">
        <v>388</v>
      </c>
      <c r="C225" s="66" t="s">
        <v>3250</v>
      </c>
      <c r="D225" s="67">
        <v>3</v>
      </c>
      <c r="E225" s="66" t="s">
        <v>132</v>
      </c>
      <c r="F225" s="69">
        <v>32</v>
      </c>
      <c r="G225" s="66"/>
      <c r="H225" s="70"/>
      <c r="I225" s="71"/>
      <c r="J225" s="71"/>
      <c r="K225" s="34" t="s">
        <v>65</v>
      </c>
      <c r="L225" s="72">
        <v>225</v>
      </c>
      <c r="M225" s="72"/>
      <c r="N225" s="73"/>
      <c r="O225" s="87" t="s">
        <v>396</v>
      </c>
      <c r="P225" s="90">
        <v>43574.80189814815</v>
      </c>
      <c r="Q225" s="87" t="s">
        <v>475</v>
      </c>
      <c r="R225" s="87"/>
      <c r="S225" s="87"/>
      <c r="T225" s="87"/>
      <c r="U225" s="87"/>
      <c r="V225" s="92" t="s">
        <v>733</v>
      </c>
      <c r="W225" s="90">
        <v>43574.80189814815</v>
      </c>
      <c r="X225" s="92" t="s">
        <v>862</v>
      </c>
      <c r="Y225" s="87"/>
      <c r="Z225" s="87"/>
      <c r="AA225" s="96" t="s">
        <v>995</v>
      </c>
      <c r="AB225" s="87"/>
      <c r="AC225" s="87" t="b">
        <v>0</v>
      </c>
      <c r="AD225" s="87">
        <v>0</v>
      </c>
      <c r="AE225" s="96" t="s">
        <v>1012</v>
      </c>
      <c r="AF225" s="87" t="b">
        <v>0</v>
      </c>
      <c r="AG225" s="87" t="s">
        <v>1021</v>
      </c>
      <c r="AH225" s="87"/>
      <c r="AI225" s="96" t="s">
        <v>1012</v>
      </c>
      <c r="AJ225" s="87" t="b">
        <v>0</v>
      </c>
      <c r="AK225" s="87">
        <v>0</v>
      </c>
      <c r="AL225" s="96" t="s">
        <v>1012</v>
      </c>
      <c r="AM225" s="87" t="s">
        <v>1025</v>
      </c>
      <c r="AN225" s="87" t="b">
        <v>0</v>
      </c>
      <c r="AO225" s="96" t="s">
        <v>995</v>
      </c>
      <c r="AP225" s="87" t="s">
        <v>196</v>
      </c>
      <c r="AQ225" s="87">
        <v>0</v>
      </c>
      <c r="AR225" s="87">
        <v>0</v>
      </c>
      <c r="AS225" s="87"/>
      <c r="AT225" s="87"/>
      <c r="AU225" s="87"/>
      <c r="AV225" s="87"/>
      <c r="AW225" s="87"/>
      <c r="AX225" s="87"/>
      <c r="AY225" s="87"/>
      <c r="AZ225" s="87"/>
      <c r="BA225">
        <v>1</v>
      </c>
      <c r="BB225" s="86" t="str">
        <f>REPLACE(INDEX(GroupVertices[Group],MATCH(Edges[[#This Row],[Vertex 1]],GroupVertices[Vertex],0)),1,1,"")</f>
        <v>18</v>
      </c>
      <c r="BC225" s="86" t="str">
        <f>REPLACE(INDEX(GroupVertices[Group],MATCH(Edges[[#This Row],[Vertex 2]],GroupVertices[Vertex],0)),1,1,"")</f>
        <v>18</v>
      </c>
      <c r="BD225" s="48">
        <v>2</v>
      </c>
      <c r="BE225" s="49">
        <v>11.764705882352942</v>
      </c>
      <c r="BF225" s="48">
        <v>0</v>
      </c>
      <c r="BG225" s="49">
        <v>0</v>
      </c>
      <c r="BH225" s="48">
        <v>0</v>
      </c>
      <c r="BI225" s="49">
        <v>0</v>
      </c>
      <c r="BJ225" s="48">
        <v>15</v>
      </c>
      <c r="BK225" s="49">
        <v>88.23529411764706</v>
      </c>
      <c r="BL225" s="48">
        <v>17</v>
      </c>
    </row>
    <row r="226" spans="1:64" ht="15">
      <c r="A226" s="65" t="s">
        <v>339</v>
      </c>
      <c r="B226" s="65" t="s">
        <v>339</v>
      </c>
      <c r="C226" s="66" t="s">
        <v>3250</v>
      </c>
      <c r="D226" s="67">
        <v>3</v>
      </c>
      <c r="E226" s="66" t="s">
        <v>132</v>
      </c>
      <c r="F226" s="69">
        <v>32</v>
      </c>
      <c r="G226" s="66"/>
      <c r="H226" s="70"/>
      <c r="I226" s="71"/>
      <c r="J226" s="71"/>
      <c r="K226" s="34" t="s">
        <v>65</v>
      </c>
      <c r="L226" s="72">
        <v>226</v>
      </c>
      <c r="M226" s="72"/>
      <c r="N226" s="73"/>
      <c r="O226" s="87" t="s">
        <v>196</v>
      </c>
      <c r="P226" s="90">
        <v>43574.88170138889</v>
      </c>
      <c r="Q226" s="87" t="s">
        <v>476</v>
      </c>
      <c r="R226" s="92" t="s">
        <v>532</v>
      </c>
      <c r="S226" s="87" t="s">
        <v>574</v>
      </c>
      <c r="T226" s="87"/>
      <c r="U226" s="92" t="s">
        <v>641</v>
      </c>
      <c r="V226" s="92" t="s">
        <v>641</v>
      </c>
      <c r="W226" s="90">
        <v>43574.88170138889</v>
      </c>
      <c r="X226" s="92" t="s">
        <v>863</v>
      </c>
      <c r="Y226" s="87"/>
      <c r="Z226" s="87"/>
      <c r="AA226" s="96" t="s">
        <v>996</v>
      </c>
      <c r="AB226" s="87"/>
      <c r="AC226" s="87" t="b">
        <v>0</v>
      </c>
      <c r="AD226" s="87">
        <v>1</v>
      </c>
      <c r="AE226" s="96" t="s">
        <v>1012</v>
      </c>
      <c r="AF226" s="87" t="b">
        <v>0</v>
      </c>
      <c r="AG226" s="87" t="s">
        <v>1021</v>
      </c>
      <c r="AH226" s="87"/>
      <c r="AI226" s="96" t="s">
        <v>1012</v>
      </c>
      <c r="AJ226" s="87" t="b">
        <v>0</v>
      </c>
      <c r="AK226" s="87">
        <v>1</v>
      </c>
      <c r="AL226" s="96" t="s">
        <v>1012</v>
      </c>
      <c r="AM226" s="87" t="s">
        <v>1046</v>
      </c>
      <c r="AN226" s="87" t="b">
        <v>0</v>
      </c>
      <c r="AO226" s="96" t="s">
        <v>996</v>
      </c>
      <c r="AP226" s="87" t="s">
        <v>196</v>
      </c>
      <c r="AQ226" s="87">
        <v>0</v>
      </c>
      <c r="AR226" s="87">
        <v>0</v>
      </c>
      <c r="AS226" s="87"/>
      <c r="AT226" s="87"/>
      <c r="AU226" s="87"/>
      <c r="AV226" s="87"/>
      <c r="AW226" s="87"/>
      <c r="AX226" s="87"/>
      <c r="AY226" s="87"/>
      <c r="AZ226" s="87"/>
      <c r="BA226">
        <v>1</v>
      </c>
      <c r="BB226" s="86" t="str">
        <f>REPLACE(INDEX(GroupVertices[Group],MATCH(Edges[[#This Row],[Vertex 1]],GroupVertices[Vertex],0)),1,1,"")</f>
        <v>17</v>
      </c>
      <c r="BC226" s="86" t="str">
        <f>REPLACE(INDEX(GroupVertices[Group],MATCH(Edges[[#This Row],[Vertex 2]],GroupVertices[Vertex],0)),1,1,"")</f>
        <v>17</v>
      </c>
      <c r="BD226" s="48">
        <v>1</v>
      </c>
      <c r="BE226" s="49">
        <v>5.882352941176471</v>
      </c>
      <c r="BF226" s="48">
        <v>1</v>
      </c>
      <c r="BG226" s="49">
        <v>5.882352941176471</v>
      </c>
      <c r="BH226" s="48">
        <v>0</v>
      </c>
      <c r="BI226" s="49">
        <v>0</v>
      </c>
      <c r="BJ226" s="48">
        <v>15</v>
      </c>
      <c r="BK226" s="49">
        <v>88.23529411764706</v>
      </c>
      <c r="BL226" s="48">
        <v>17</v>
      </c>
    </row>
    <row r="227" spans="1:64" ht="15">
      <c r="A227" s="65" t="s">
        <v>340</v>
      </c>
      <c r="B227" s="65" t="s">
        <v>339</v>
      </c>
      <c r="C227" s="66" t="s">
        <v>3250</v>
      </c>
      <c r="D227" s="67">
        <v>3</v>
      </c>
      <c r="E227" s="66" t="s">
        <v>132</v>
      </c>
      <c r="F227" s="69">
        <v>32</v>
      </c>
      <c r="G227" s="66"/>
      <c r="H227" s="70"/>
      <c r="I227" s="71"/>
      <c r="J227" s="71"/>
      <c r="K227" s="34" t="s">
        <v>65</v>
      </c>
      <c r="L227" s="72">
        <v>227</v>
      </c>
      <c r="M227" s="72"/>
      <c r="N227" s="73"/>
      <c r="O227" s="87" t="s">
        <v>397</v>
      </c>
      <c r="P227" s="90">
        <v>43574.9259375</v>
      </c>
      <c r="Q227" s="87" t="s">
        <v>476</v>
      </c>
      <c r="R227" s="87"/>
      <c r="S227" s="87"/>
      <c r="T227" s="87"/>
      <c r="U227" s="87"/>
      <c r="V227" s="92" t="s">
        <v>734</v>
      </c>
      <c r="W227" s="90">
        <v>43574.9259375</v>
      </c>
      <c r="X227" s="92" t="s">
        <v>864</v>
      </c>
      <c r="Y227" s="87"/>
      <c r="Z227" s="87"/>
      <c r="AA227" s="96" t="s">
        <v>997</v>
      </c>
      <c r="AB227" s="87"/>
      <c r="AC227" s="87" t="b">
        <v>0</v>
      </c>
      <c r="AD227" s="87">
        <v>0</v>
      </c>
      <c r="AE227" s="96" t="s">
        <v>1012</v>
      </c>
      <c r="AF227" s="87" t="b">
        <v>0</v>
      </c>
      <c r="AG227" s="87" t="s">
        <v>1021</v>
      </c>
      <c r="AH227" s="87"/>
      <c r="AI227" s="96" t="s">
        <v>1012</v>
      </c>
      <c r="AJ227" s="87" t="b">
        <v>0</v>
      </c>
      <c r="AK227" s="87">
        <v>1</v>
      </c>
      <c r="AL227" s="96" t="s">
        <v>996</v>
      </c>
      <c r="AM227" s="87" t="s">
        <v>1027</v>
      </c>
      <c r="AN227" s="87" t="b">
        <v>0</v>
      </c>
      <c r="AO227" s="96" t="s">
        <v>996</v>
      </c>
      <c r="AP227" s="87" t="s">
        <v>196</v>
      </c>
      <c r="AQ227" s="87">
        <v>0</v>
      </c>
      <c r="AR227" s="87">
        <v>0</v>
      </c>
      <c r="AS227" s="87"/>
      <c r="AT227" s="87"/>
      <c r="AU227" s="87"/>
      <c r="AV227" s="87"/>
      <c r="AW227" s="87"/>
      <c r="AX227" s="87"/>
      <c r="AY227" s="87"/>
      <c r="AZ227" s="87"/>
      <c r="BA227">
        <v>1</v>
      </c>
      <c r="BB227" s="86" t="str">
        <f>REPLACE(INDEX(GroupVertices[Group],MATCH(Edges[[#This Row],[Vertex 1]],GroupVertices[Vertex],0)),1,1,"")</f>
        <v>17</v>
      </c>
      <c r="BC227" s="86" t="str">
        <f>REPLACE(INDEX(GroupVertices[Group],MATCH(Edges[[#This Row],[Vertex 2]],GroupVertices[Vertex],0)),1,1,"")</f>
        <v>17</v>
      </c>
      <c r="BD227" s="48">
        <v>1</v>
      </c>
      <c r="BE227" s="49">
        <v>5.882352941176471</v>
      </c>
      <c r="BF227" s="48">
        <v>1</v>
      </c>
      <c r="BG227" s="49">
        <v>5.882352941176471</v>
      </c>
      <c r="BH227" s="48">
        <v>0</v>
      </c>
      <c r="BI227" s="49">
        <v>0</v>
      </c>
      <c r="BJ227" s="48">
        <v>15</v>
      </c>
      <c r="BK227" s="49">
        <v>88.23529411764706</v>
      </c>
      <c r="BL227" s="48">
        <v>17</v>
      </c>
    </row>
    <row r="228" spans="1:64" ht="15">
      <c r="A228" s="65" t="s">
        <v>341</v>
      </c>
      <c r="B228" s="65" t="s">
        <v>341</v>
      </c>
      <c r="C228" s="66" t="s">
        <v>3250</v>
      </c>
      <c r="D228" s="67">
        <v>3</v>
      </c>
      <c r="E228" s="66" t="s">
        <v>132</v>
      </c>
      <c r="F228" s="69">
        <v>32</v>
      </c>
      <c r="G228" s="66"/>
      <c r="H228" s="70"/>
      <c r="I228" s="71"/>
      <c r="J228" s="71"/>
      <c r="K228" s="34" t="s">
        <v>65</v>
      </c>
      <c r="L228" s="72">
        <v>228</v>
      </c>
      <c r="M228" s="72"/>
      <c r="N228" s="73"/>
      <c r="O228" s="87" t="s">
        <v>196</v>
      </c>
      <c r="P228" s="90">
        <v>43575.4325</v>
      </c>
      <c r="Q228" s="87" t="s">
        <v>477</v>
      </c>
      <c r="R228" s="87" t="s">
        <v>533</v>
      </c>
      <c r="S228" s="87" t="s">
        <v>575</v>
      </c>
      <c r="T228" s="87"/>
      <c r="U228" s="87"/>
      <c r="V228" s="92" t="s">
        <v>735</v>
      </c>
      <c r="W228" s="90">
        <v>43575.4325</v>
      </c>
      <c r="X228" s="92" t="s">
        <v>865</v>
      </c>
      <c r="Y228" s="87"/>
      <c r="Z228" s="87"/>
      <c r="AA228" s="96" t="s">
        <v>998</v>
      </c>
      <c r="AB228" s="87"/>
      <c r="AC228" s="87" t="b">
        <v>0</v>
      </c>
      <c r="AD228" s="87">
        <v>0</v>
      </c>
      <c r="AE228" s="96" t="s">
        <v>1012</v>
      </c>
      <c r="AF228" s="87" t="b">
        <v>0</v>
      </c>
      <c r="AG228" s="87" t="s">
        <v>1021</v>
      </c>
      <c r="AH228" s="87"/>
      <c r="AI228" s="96" t="s">
        <v>1012</v>
      </c>
      <c r="AJ228" s="87" t="b">
        <v>0</v>
      </c>
      <c r="AK228" s="87">
        <v>0</v>
      </c>
      <c r="AL228" s="96" t="s">
        <v>1012</v>
      </c>
      <c r="AM228" s="87" t="s">
        <v>1038</v>
      </c>
      <c r="AN228" s="87" t="b">
        <v>0</v>
      </c>
      <c r="AO228" s="96" t="s">
        <v>998</v>
      </c>
      <c r="AP228" s="87" t="s">
        <v>196</v>
      </c>
      <c r="AQ228" s="87">
        <v>0</v>
      </c>
      <c r="AR228" s="87">
        <v>0</v>
      </c>
      <c r="AS228" s="87"/>
      <c r="AT228" s="87"/>
      <c r="AU228" s="87"/>
      <c r="AV228" s="87"/>
      <c r="AW228" s="87"/>
      <c r="AX228" s="87"/>
      <c r="AY228" s="87"/>
      <c r="AZ228" s="87"/>
      <c r="BA228">
        <v>1</v>
      </c>
      <c r="BB228" s="86" t="str">
        <f>REPLACE(INDEX(GroupVertices[Group],MATCH(Edges[[#This Row],[Vertex 1]],GroupVertices[Vertex],0)),1,1,"")</f>
        <v>1</v>
      </c>
      <c r="BC228" s="86" t="str">
        <f>REPLACE(INDEX(GroupVertices[Group],MATCH(Edges[[#This Row],[Vertex 2]],GroupVertices[Vertex],0)),1,1,"")</f>
        <v>1</v>
      </c>
      <c r="BD228" s="48">
        <v>0</v>
      </c>
      <c r="BE228" s="49">
        <v>0</v>
      </c>
      <c r="BF228" s="48">
        <v>0</v>
      </c>
      <c r="BG228" s="49">
        <v>0</v>
      </c>
      <c r="BH228" s="48">
        <v>0</v>
      </c>
      <c r="BI228" s="49">
        <v>0</v>
      </c>
      <c r="BJ228" s="48">
        <v>31</v>
      </c>
      <c r="BK228" s="49">
        <v>100</v>
      </c>
      <c r="BL228" s="48">
        <v>31</v>
      </c>
    </row>
    <row r="229" spans="1:64" ht="15">
      <c r="A229" s="65" t="s">
        <v>342</v>
      </c>
      <c r="B229" s="65" t="s">
        <v>342</v>
      </c>
      <c r="C229" s="66" t="s">
        <v>3250</v>
      </c>
      <c r="D229" s="67">
        <v>3</v>
      </c>
      <c r="E229" s="66" t="s">
        <v>132</v>
      </c>
      <c r="F229" s="69">
        <v>32</v>
      </c>
      <c r="G229" s="66"/>
      <c r="H229" s="70"/>
      <c r="I229" s="71"/>
      <c r="J229" s="71"/>
      <c r="K229" s="34" t="s">
        <v>65</v>
      </c>
      <c r="L229" s="72">
        <v>229</v>
      </c>
      <c r="M229" s="72"/>
      <c r="N229" s="73"/>
      <c r="O229" s="87" t="s">
        <v>196</v>
      </c>
      <c r="P229" s="90">
        <v>43575.549525462964</v>
      </c>
      <c r="Q229" s="87" t="s">
        <v>478</v>
      </c>
      <c r="R229" s="87"/>
      <c r="S229" s="87"/>
      <c r="T229" s="87" t="s">
        <v>583</v>
      </c>
      <c r="U229" s="87"/>
      <c r="V229" s="92" t="s">
        <v>736</v>
      </c>
      <c r="W229" s="90">
        <v>43575.549525462964</v>
      </c>
      <c r="X229" s="92" t="s">
        <v>866</v>
      </c>
      <c r="Y229" s="87"/>
      <c r="Z229" s="87"/>
      <c r="AA229" s="96" t="s">
        <v>999</v>
      </c>
      <c r="AB229" s="87"/>
      <c r="AC229" s="87" t="b">
        <v>0</v>
      </c>
      <c r="AD229" s="87">
        <v>0</v>
      </c>
      <c r="AE229" s="96" t="s">
        <v>1012</v>
      </c>
      <c r="AF229" s="87" t="b">
        <v>0</v>
      </c>
      <c r="AG229" s="87" t="s">
        <v>1021</v>
      </c>
      <c r="AH229" s="87"/>
      <c r="AI229" s="96" t="s">
        <v>1012</v>
      </c>
      <c r="AJ229" s="87" t="b">
        <v>0</v>
      </c>
      <c r="AK229" s="87">
        <v>0</v>
      </c>
      <c r="AL229" s="96" t="s">
        <v>1012</v>
      </c>
      <c r="AM229" s="87" t="s">
        <v>1028</v>
      </c>
      <c r="AN229" s="87" t="b">
        <v>0</v>
      </c>
      <c r="AO229" s="96" t="s">
        <v>999</v>
      </c>
      <c r="AP229" s="87" t="s">
        <v>196</v>
      </c>
      <c r="AQ229" s="87">
        <v>0</v>
      </c>
      <c r="AR229" s="87">
        <v>0</v>
      </c>
      <c r="AS229" s="87"/>
      <c r="AT229" s="87"/>
      <c r="AU229" s="87"/>
      <c r="AV229" s="87"/>
      <c r="AW229" s="87"/>
      <c r="AX229" s="87"/>
      <c r="AY229" s="87"/>
      <c r="AZ229" s="87"/>
      <c r="BA229">
        <v>1</v>
      </c>
      <c r="BB229" s="86" t="str">
        <f>REPLACE(INDEX(GroupVertices[Group],MATCH(Edges[[#This Row],[Vertex 1]],GroupVertices[Vertex],0)),1,1,"")</f>
        <v>1</v>
      </c>
      <c r="BC229" s="86" t="str">
        <f>REPLACE(INDEX(GroupVertices[Group],MATCH(Edges[[#This Row],[Vertex 2]],GroupVertices[Vertex],0)),1,1,"")</f>
        <v>1</v>
      </c>
      <c r="BD229" s="48">
        <v>1</v>
      </c>
      <c r="BE229" s="49">
        <v>2.4390243902439024</v>
      </c>
      <c r="BF229" s="48">
        <v>0</v>
      </c>
      <c r="BG229" s="49">
        <v>0</v>
      </c>
      <c r="BH229" s="48">
        <v>0</v>
      </c>
      <c r="BI229" s="49">
        <v>0</v>
      </c>
      <c r="BJ229" s="48">
        <v>40</v>
      </c>
      <c r="BK229" s="49">
        <v>97.5609756097561</v>
      </c>
      <c r="BL229" s="48">
        <v>41</v>
      </c>
    </row>
    <row r="230" spans="1:64" ht="15">
      <c r="A230" s="65" t="s">
        <v>343</v>
      </c>
      <c r="B230" s="65" t="s">
        <v>389</v>
      </c>
      <c r="C230" s="66" t="s">
        <v>3250</v>
      </c>
      <c r="D230" s="67">
        <v>3</v>
      </c>
      <c r="E230" s="66" t="s">
        <v>132</v>
      </c>
      <c r="F230" s="69">
        <v>32</v>
      </c>
      <c r="G230" s="66"/>
      <c r="H230" s="70"/>
      <c r="I230" s="71"/>
      <c r="J230" s="71"/>
      <c r="K230" s="34" t="s">
        <v>65</v>
      </c>
      <c r="L230" s="72">
        <v>230</v>
      </c>
      <c r="M230" s="72"/>
      <c r="N230" s="73"/>
      <c r="O230" s="87" t="s">
        <v>396</v>
      </c>
      <c r="P230" s="90">
        <v>43575.55563657408</v>
      </c>
      <c r="Q230" s="87" t="s">
        <v>479</v>
      </c>
      <c r="R230" s="87"/>
      <c r="S230" s="87"/>
      <c r="T230" s="87"/>
      <c r="U230" s="87"/>
      <c r="V230" s="92" t="s">
        <v>737</v>
      </c>
      <c r="W230" s="90">
        <v>43575.55563657408</v>
      </c>
      <c r="X230" s="92" t="s">
        <v>867</v>
      </c>
      <c r="Y230" s="87"/>
      <c r="Z230" s="87"/>
      <c r="AA230" s="96" t="s">
        <v>1000</v>
      </c>
      <c r="AB230" s="96" t="s">
        <v>1011</v>
      </c>
      <c r="AC230" s="87" t="b">
        <v>0</v>
      </c>
      <c r="AD230" s="87">
        <v>0</v>
      </c>
      <c r="AE230" s="96" t="s">
        <v>1020</v>
      </c>
      <c r="AF230" s="87" t="b">
        <v>0</v>
      </c>
      <c r="AG230" s="87" t="s">
        <v>1021</v>
      </c>
      <c r="AH230" s="87"/>
      <c r="AI230" s="96" t="s">
        <v>1012</v>
      </c>
      <c r="AJ230" s="87" t="b">
        <v>0</v>
      </c>
      <c r="AK230" s="87">
        <v>0</v>
      </c>
      <c r="AL230" s="96" t="s">
        <v>1012</v>
      </c>
      <c r="AM230" s="87" t="s">
        <v>1028</v>
      </c>
      <c r="AN230" s="87" t="b">
        <v>0</v>
      </c>
      <c r="AO230" s="96" t="s">
        <v>1011</v>
      </c>
      <c r="AP230" s="87" t="s">
        <v>196</v>
      </c>
      <c r="AQ230" s="87">
        <v>0</v>
      </c>
      <c r="AR230" s="87">
        <v>0</v>
      </c>
      <c r="AS230" s="87"/>
      <c r="AT230" s="87"/>
      <c r="AU230" s="87"/>
      <c r="AV230" s="87"/>
      <c r="AW230" s="87"/>
      <c r="AX230" s="87"/>
      <c r="AY230" s="87"/>
      <c r="AZ230" s="87"/>
      <c r="BA230">
        <v>1</v>
      </c>
      <c r="BB230" s="86" t="str">
        <f>REPLACE(INDEX(GroupVertices[Group],MATCH(Edges[[#This Row],[Vertex 1]],GroupVertices[Vertex],0)),1,1,"")</f>
        <v>10</v>
      </c>
      <c r="BC230" s="86" t="str">
        <f>REPLACE(INDEX(GroupVertices[Group],MATCH(Edges[[#This Row],[Vertex 2]],GroupVertices[Vertex],0)),1,1,"")</f>
        <v>10</v>
      </c>
      <c r="BD230" s="48"/>
      <c r="BE230" s="49"/>
      <c r="BF230" s="48"/>
      <c r="BG230" s="49"/>
      <c r="BH230" s="48"/>
      <c r="BI230" s="49"/>
      <c r="BJ230" s="48"/>
      <c r="BK230" s="49"/>
      <c r="BL230" s="48"/>
    </row>
    <row r="231" spans="1:64" ht="15">
      <c r="A231" s="65" t="s">
        <v>343</v>
      </c>
      <c r="B231" s="65" t="s">
        <v>390</v>
      </c>
      <c r="C231" s="66" t="s">
        <v>3250</v>
      </c>
      <c r="D231" s="67">
        <v>3</v>
      </c>
      <c r="E231" s="66" t="s">
        <v>132</v>
      </c>
      <c r="F231" s="69">
        <v>32</v>
      </c>
      <c r="G231" s="66"/>
      <c r="H231" s="70"/>
      <c r="I231" s="71"/>
      <c r="J231" s="71"/>
      <c r="K231" s="34" t="s">
        <v>65</v>
      </c>
      <c r="L231" s="72">
        <v>231</v>
      </c>
      <c r="M231" s="72"/>
      <c r="N231" s="73"/>
      <c r="O231" s="87" t="s">
        <v>396</v>
      </c>
      <c r="P231" s="90">
        <v>43575.55563657408</v>
      </c>
      <c r="Q231" s="87" t="s">
        <v>479</v>
      </c>
      <c r="R231" s="87"/>
      <c r="S231" s="87"/>
      <c r="T231" s="87"/>
      <c r="U231" s="87"/>
      <c r="V231" s="92" t="s">
        <v>737</v>
      </c>
      <c r="W231" s="90">
        <v>43575.55563657408</v>
      </c>
      <c r="X231" s="92" t="s">
        <v>867</v>
      </c>
      <c r="Y231" s="87"/>
      <c r="Z231" s="87"/>
      <c r="AA231" s="96" t="s">
        <v>1000</v>
      </c>
      <c r="AB231" s="96" t="s">
        <v>1011</v>
      </c>
      <c r="AC231" s="87" t="b">
        <v>0</v>
      </c>
      <c r="AD231" s="87">
        <v>0</v>
      </c>
      <c r="AE231" s="96" t="s">
        <v>1020</v>
      </c>
      <c r="AF231" s="87" t="b">
        <v>0</v>
      </c>
      <c r="AG231" s="87" t="s">
        <v>1021</v>
      </c>
      <c r="AH231" s="87"/>
      <c r="AI231" s="96" t="s">
        <v>1012</v>
      </c>
      <c r="AJ231" s="87" t="b">
        <v>0</v>
      </c>
      <c r="AK231" s="87">
        <v>0</v>
      </c>
      <c r="AL231" s="96" t="s">
        <v>1012</v>
      </c>
      <c r="AM231" s="87" t="s">
        <v>1028</v>
      </c>
      <c r="AN231" s="87" t="b">
        <v>0</v>
      </c>
      <c r="AO231" s="96" t="s">
        <v>1011</v>
      </c>
      <c r="AP231" s="87" t="s">
        <v>196</v>
      </c>
      <c r="AQ231" s="87">
        <v>0</v>
      </c>
      <c r="AR231" s="87">
        <v>0</v>
      </c>
      <c r="AS231" s="87"/>
      <c r="AT231" s="87"/>
      <c r="AU231" s="87"/>
      <c r="AV231" s="87"/>
      <c r="AW231" s="87"/>
      <c r="AX231" s="87"/>
      <c r="AY231" s="87"/>
      <c r="AZ231" s="87"/>
      <c r="BA231">
        <v>1</v>
      </c>
      <c r="BB231" s="86" t="str">
        <f>REPLACE(INDEX(GroupVertices[Group],MATCH(Edges[[#This Row],[Vertex 1]],GroupVertices[Vertex],0)),1,1,"")</f>
        <v>10</v>
      </c>
      <c r="BC231" s="86" t="str">
        <f>REPLACE(INDEX(GroupVertices[Group],MATCH(Edges[[#This Row],[Vertex 2]],GroupVertices[Vertex],0)),1,1,"")</f>
        <v>10</v>
      </c>
      <c r="BD231" s="48"/>
      <c r="BE231" s="49"/>
      <c r="BF231" s="48"/>
      <c r="BG231" s="49"/>
      <c r="BH231" s="48"/>
      <c r="BI231" s="49"/>
      <c r="BJ231" s="48"/>
      <c r="BK231" s="49"/>
      <c r="BL231" s="48"/>
    </row>
    <row r="232" spans="1:64" ht="15">
      <c r="A232" s="65" t="s">
        <v>343</v>
      </c>
      <c r="B232" s="65" t="s">
        <v>391</v>
      </c>
      <c r="C232" s="66" t="s">
        <v>3250</v>
      </c>
      <c r="D232" s="67">
        <v>3</v>
      </c>
      <c r="E232" s="66" t="s">
        <v>132</v>
      </c>
      <c r="F232" s="69">
        <v>32</v>
      </c>
      <c r="G232" s="66"/>
      <c r="H232" s="70"/>
      <c r="I232" s="71"/>
      <c r="J232" s="71"/>
      <c r="K232" s="34" t="s">
        <v>65</v>
      </c>
      <c r="L232" s="72">
        <v>232</v>
      </c>
      <c r="M232" s="72"/>
      <c r="N232" s="73"/>
      <c r="O232" s="87" t="s">
        <v>398</v>
      </c>
      <c r="P232" s="90">
        <v>43575.55563657408</v>
      </c>
      <c r="Q232" s="87" t="s">
        <v>479</v>
      </c>
      <c r="R232" s="87"/>
      <c r="S232" s="87"/>
      <c r="T232" s="87"/>
      <c r="U232" s="87"/>
      <c r="V232" s="92" t="s">
        <v>737</v>
      </c>
      <c r="W232" s="90">
        <v>43575.55563657408</v>
      </c>
      <c r="X232" s="92" t="s">
        <v>867</v>
      </c>
      <c r="Y232" s="87"/>
      <c r="Z232" s="87"/>
      <c r="AA232" s="96" t="s">
        <v>1000</v>
      </c>
      <c r="AB232" s="96" t="s">
        <v>1011</v>
      </c>
      <c r="AC232" s="87" t="b">
        <v>0</v>
      </c>
      <c r="AD232" s="87">
        <v>0</v>
      </c>
      <c r="AE232" s="96" t="s">
        <v>1020</v>
      </c>
      <c r="AF232" s="87" t="b">
        <v>0</v>
      </c>
      <c r="AG232" s="87" t="s">
        <v>1021</v>
      </c>
      <c r="AH232" s="87"/>
      <c r="AI232" s="96" t="s">
        <v>1012</v>
      </c>
      <c r="AJ232" s="87" t="b">
        <v>0</v>
      </c>
      <c r="AK232" s="87">
        <v>0</v>
      </c>
      <c r="AL232" s="96" t="s">
        <v>1012</v>
      </c>
      <c r="AM232" s="87" t="s">
        <v>1028</v>
      </c>
      <c r="AN232" s="87" t="b">
        <v>0</v>
      </c>
      <c r="AO232" s="96" t="s">
        <v>1011</v>
      </c>
      <c r="AP232" s="87" t="s">
        <v>196</v>
      </c>
      <c r="AQ232" s="87">
        <v>0</v>
      </c>
      <c r="AR232" s="87">
        <v>0</v>
      </c>
      <c r="AS232" s="87"/>
      <c r="AT232" s="87"/>
      <c r="AU232" s="87"/>
      <c r="AV232" s="87"/>
      <c r="AW232" s="87"/>
      <c r="AX232" s="87"/>
      <c r="AY232" s="87"/>
      <c r="AZ232" s="87"/>
      <c r="BA232">
        <v>1</v>
      </c>
      <c r="BB232" s="86" t="str">
        <f>REPLACE(INDEX(GroupVertices[Group],MATCH(Edges[[#This Row],[Vertex 1]],GroupVertices[Vertex],0)),1,1,"")</f>
        <v>10</v>
      </c>
      <c r="BC232" s="86" t="str">
        <f>REPLACE(INDEX(GroupVertices[Group],MATCH(Edges[[#This Row],[Vertex 2]],GroupVertices[Vertex],0)),1,1,"")</f>
        <v>10</v>
      </c>
      <c r="BD232" s="48">
        <v>1</v>
      </c>
      <c r="BE232" s="49">
        <v>2.0833333333333335</v>
      </c>
      <c r="BF232" s="48">
        <v>0</v>
      </c>
      <c r="BG232" s="49">
        <v>0</v>
      </c>
      <c r="BH232" s="48">
        <v>0</v>
      </c>
      <c r="BI232" s="49">
        <v>0</v>
      </c>
      <c r="BJ232" s="48">
        <v>47</v>
      </c>
      <c r="BK232" s="49">
        <v>97.91666666666667</v>
      </c>
      <c r="BL232" s="48">
        <v>48</v>
      </c>
    </row>
    <row r="233" spans="1:64" ht="15">
      <c r="A233" s="65" t="s">
        <v>344</v>
      </c>
      <c r="B233" s="65" t="s">
        <v>344</v>
      </c>
      <c r="C233" s="66" t="s">
        <v>3250</v>
      </c>
      <c r="D233" s="67">
        <v>3</v>
      </c>
      <c r="E233" s="66" t="s">
        <v>132</v>
      </c>
      <c r="F233" s="69">
        <v>32</v>
      </c>
      <c r="G233" s="66"/>
      <c r="H233" s="70"/>
      <c r="I233" s="71"/>
      <c r="J233" s="71"/>
      <c r="K233" s="34" t="s">
        <v>65</v>
      </c>
      <c r="L233" s="72">
        <v>233</v>
      </c>
      <c r="M233" s="72"/>
      <c r="N233" s="73"/>
      <c r="O233" s="87" t="s">
        <v>196</v>
      </c>
      <c r="P233" s="90">
        <v>43575.640173611115</v>
      </c>
      <c r="Q233" s="87" t="s">
        <v>480</v>
      </c>
      <c r="R233" s="87"/>
      <c r="S233" s="87"/>
      <c r="T233" s="87" t="s">
        <v>615</v>
      </c>
      <c r="U233" s="92" t="s">
        <v>642</v>
      </c>
      <c r="V233" s="92" t="s">
        <v>642</v>
      </c>
      <c r="W233" s="90">
        <v>43575.640173611115</v>
      </c>
      <c r="X233" s="92" t="s">
        <v>868</v>
      </c>
      <c r="Y233" s="87"/>
      <c r="Z233" s="87"/>
      <c r="AA233" s="96" t="s">
        <v>1001</v>
      </c>
      <c r="AB233" s="87"/>
      <c r="AC233" s="87" t="b">
        <v>0</v>
      </c>
      <c r="AD233" s="87">
        <v>3</v>
      </c>
      <c r="AE233" s="96" t="s">
        <v>1012</v>
      </c>
      <c r="AF233" s="87" t="b">
        <v>0</v>
      </c>
      <c r="AG233" s="87" t="s">
        <v>1021</v>
      </c>
      <c r="AH233" s="87"/>
      <c r="AI233" s="96" t="s">
        <v>1012</v>
      </c>
      <c r="AJ233" s="87" t="b">
        <v>0</v>
      </c>
      <c r="AK233" s="87">
        <v>0</v>
      </c>
      <c r="AL233" s="96" t="s">
        <v>1012</v>
      </c>
      <c r="AM233" s="87" t="s">
        <v>1031</v>
      </c>
      <c r="AN233" s="87" t="b">
        <v>0</v>
      </c>
      <c r="AO233" s="96" t="s">
        <v>1001</v>
      </c>
      <c r="AP233" s="87" t="s">
        <v>196</v>
      </c>
      <c r="AQ233" s="87">
        <v>0</v>
      </c>
      <c r="AR233" s="87">
        <v>0</v>
      </c>
      <c r="AS233" s="87"/>
      <c r="AT233" s="87"/>
      <c r="AU233" s="87"/>
      <c r="AV233" s="87"/>
      <c r="AW233" s="87"/>
      <c r="AX233" s="87"/>
      <c r="AY233" s="87"/>
      <c r="AZ233" s="87"/>
      <c r="BA233">
        <v>1</v>
      </c>
      <c r="BB233" s="86" t="str">
        <f>REPLACE(INDEX(GroupVertices[Group],MATCH(Edges[[#This Row],[Vertex 1]],GroupVertices[Vertex],0)),1,1,"")</f>
        <v>1</v>
      </c>
      <c r="BC233" s="86" t="str">
        <f>REPLACE(INDEX(GroupVertices[Group],MATCH(Edges[[#This Row],[Vertex 2]],GroupVertices[Vertex],0)),1,1,"")</f>
        <v>1</v>
      </c>
      <c r="BD233" s="48">
        <v>1</v>
      </c>
      <c r="BE233" s="49">
        <v>3.0303030303030303</v>
      </c>
      <c r="BF233" s="48">
        <v>1</v>
      </c>
      <c r="BG233" s="49">
        <v>3.0303030303030303</v>
      </c>
      <c r="BH233" s="48">
        <v>0</v>
      </c>
      <c r="BI233" s="49">
        <v>0</v>
      </c>
      <c r="BJ233" s="48">
        <v>31</v>
      </c>
      <c r="BK233" s="49">
        <v>93.93939393939394</v>
      </c>
      <c r="BL233" s="48">
        <v>33</v>
      </c>
    </row>
    <row r="234" spans="1:64" ht="15">
      <c r="A234" s="65" t="s">
        <v>345</v>
      </c>
      <c r="B234" s="65" t="s">
        <v>392</v>
      </c>
      <c r="C234" s="66" t="s">
        <v>3250</v>
      </c>
      <c r="D234" s="67">
        <v>3</v>
      </c>
      <c r="E234" s="66" t="s">
        <v>132</v>
      </c>
      <c r="F234" s="69">
        <v>32</v>
      </c>
      <c r="G234" s="66"/>
      <c r="H234" s="70"/>
      <c r="I234" s="71"/>
      <c r="J234" s="71"/>
      <c r="K234" s="34" t="s">
        <v>65</v>
      </c>
      <c r="L234" s="72">
        <v>234</v>
      </c>
      <c r="M234" s="72"/>
      <c r="N234" s="73"/>
      <c r="O234" s="87" t="s">
        <v>396</v>
      </c>
      <c r="P234" s="90">
        <v>43572.523356481484</v>
      </c>
      <c r="Q234" s="87" t="s">
        <v>481</v>
      </c>
      <c r="R234" s="92" t="s">
        <v>534</v>
      </c>
      <c r="S234" s="87" t="s">
        <v>552</v>
      </c>
      <c r="T234" s="87" t="s">
        <v>616</v>
      </c>
      <c r="U234" s="87"/>
      <c r="V234" s="92" t="s">
        <v>738</v>
      </c>
      <c r="W234" s="90">
        <v>43572.523356481484</v>
      </c>
      <c r="X234" s="92" t="s">
        <v>869</v>
      </c>
      <c r="Y234" s="87"/>
      <c r="Z234" s="87"/>
      <c r="AA234" s="96" t="s">
        <v>1002</v>
      </c>
      <c r="AB234" s="87"/>
      <c r="AC234" s="87" t="b">
        <v>0</v>
      </c>
      <c r="AD234" s="87">
        <v>3</v>
      </c>
      <c r="AE234" s="96" t="s">
        <v>1012</v>
      </c>
      <c r="AF234" s="87" t="b">
        <v>0</v>
      </c>
      <c r="AG234" s="87" t="s">
        <v>1021</v>
      </c>
      <c r="AH234" s="87"/>
      <c r="AI234" s="96" t="s">
        <v>1012</v>
      </c>
      <c r="AJ234" s="87" t="b">
        <v>0</v>
      </c>
      <c r="AK234" s="87">
        <v>0</v>
      </c>
      <c r="AL234" s="96" t="s">
        <v>1012</v>
      </c>
      <c r="AM234" s="87" t="s">
        <v>1027</v>
      </c>
      <c r="AN234" s="87" t="b">
        <v>0</v>
      </c>
      <c r="AO234" s="96" t="s">
        <v>1002</v>
      </c>
      <c r="AP234" s="87" t="s">
        <v>196</v>
      </c>
      <c r="AQ234" s="87">
        <v>0</v>
      </c>
      <c r="AR234" s="87">
        <v>0</v>
      </c>
      <c r="AS234" s="87"/>
      <c r="AT234" s="87"/>
      <c r="AU234" s="87"/>
      <c r="AV234" s="87"/>
      <c r="AW234" s="87"/>
      <c r="AX234" s="87"/>
      <c r="AY234" s="87"/>
      <c r="AZ234" s="87"/>
      <c r="BA234">
        <v>1</v>
      </c>
      <c r="BB234" s="86" t="str">
        <f>REPLACE(INDEX(GroupVertices[Group],MATCH(Edges[[#This Row],[Vertex 1]],GroupVertices[Vertex],0)),1,1,"")</f>
        <v>5</v>
      </c>
      <c r="BC234" s="86" t="str">
        <f>REPLACE(INDEX(GroupVertices[Group],MATCH(Edges[[#This Row],[Vertex 2]],GroupVertices[Vertex],0)),1,1,"")</f>
        <v>5</v>
      </c>
      <c r="BD234" s="48"/>
      <c r="BE234" s="49"/>
      <c r="BF234" s="48"/>
      <c r="BG234" s="49"/>
      <c r="BH234" s="48"/>
      <c r="BI234" s="49"/>
      <c r="BJ234" s="48"/>
      <c r="BK234" s="49"/>
      <c r="BL234" s="48"/>
    </row>
    <row r="235" spans="1:64" ht="15">
      <c r="A235" s="65" t="s">
        <v>345</v>
      </c>
      <c r="B235" s="65" t="s">
        <v>393</v>
      </c>
      <c r="C235" s="66" t="s">
        <v>3250</v>
      </c>
      <c r="D235" s="67">
        <v>3</v>
      </c>
      <c r="E235" s="66" t="s">
        <v>132</v>
      </c>
      <c r="F235" s="69">
        <v>32</v>
      </c>
      <c r="G235" s="66"/>
      <c r="H235" s="70"/>
      <c r="I235" s="71"/>
      <c r="J235" s="71"/>
      <c r="K235" s="34" t="s">
        <v>65</v>
      </c>
      <c r="L235" s="72">
        <v>235</v>
      </c>
      <c r="M235" s="72"/>
      <c r="N235" s="73"/>
      <c r="O235" s="87" t="s">
        <v>396</v>
      </c>
      <c r="P235" s="90">
        <v>43572.523356481484</v>
      </c>
      <c r="Q235" s="87" t="s">
        <v>481</v>
      </c>
      <c r="R235" s="92" t="s">
        <v>534</v>
      </c>
      <c r="S235" s="87" t="s">
        <v>552</v>
      </c>
      <c r="T235" s="87" t="s">
        <v>616</v>
      </c>
      <c r="U235" s="87"/>
      <c r="V235" s="92" t="s">
        <v>738</v>
      </c>
      <c r="W235" s="90">
        <v>43572.523356481484</v>
      </c>
      <c r="X235" s="92" t="s">
        <v>869</v>
      </c>
      <c r="Y235" s="87"/>
      <c r="Z235" s="87"/>
      <c r="AA235" s="96" t="s">
        <v>1002</v>
      </c>
      <c r="AB235" s="87"/>
      <c r="AC235" s="87" t="b">
        <v>0</v>
      </c>
      <c r="AD235" s="87">
        <v>3</v>
      </c>
      <c r="AE235" s="96" t="s">
        <v>1012</v>
      </c>
      <c r="AF235" s="87" t="b">
        <v>0</v>
      </c>
      <c r="AG235" s="87" t="s">
        <v>1021</v>
      </c>
      <c r="AH235" s="87"/>
      <c r="AI235" s="96" t="s">
        <v>1012</v>
      </c>
      <c r="AJ235" s="87" t="b">
        <v>0</v>
      </c>
      <c r="AK235" s="87">
        <v>0</v>
      </c>
      <c r="AL235" s="96" t="s">
        <v>1012</v>
      </c>
      <c r="AM235" s="87" t="s">
        <v>1027</v>
      </c>
      <c r="AN235" s="87" t="b">
        <v>0</v>
      </c>
      <c r="AO235" s="96" t="s">
        <v>1002</v>
      </c>
      <c r="AP235" s="87" t="s">
        <v>196</v>
      </c>
      <c r="AQ235" s="87">
        <v>0</v>
      </c>
      <c r="AR235" s="87">
        <v>0</v>
      </c>
      <c r="AS235" s="87"/>
      <c r="AT235" s="87"/>
      <c r="AU235" s="87"/>
      <c r="AV235" s="87"/>
      <c r="AW235" s="87"/>
      <c r="AX235" s="87"/>
      <c r="AY235" s="87"/>
      <c r="AZ235" s="87"/>
      <c r="BA235">
        <v>1</v>
      </c>
      <c r="BB235" s="86" t="str">
        <f>REPLACE(INDEX(GroupVertices[Group],MATCH(Edges[[#This Row],[Vertex 1]],GroupVertices[Vertex],0)),1,1,"")</f>
        <v>5</v>
      </c>
      <c r="BC235" s="86" t="str">
        <f>REPLACE(INDEX(GroupVertices[Group],MATCH(Edges[[#This Row],[Vertex 2]],GroupVertices[Vertex],0)),1,1,"")</f>
        <v>5</v>
      </c>
      <c r="BD235" s="48">
        <v>0</v>
      </c>
      <c r="BE235" s="49">
        <v>0</v>
      </c>
      <c r="BF235" s="48">
        <v>0</v>
      </c>
      <c r="BG235" s="49">
        <v>0</v>
      </c>
      <c r="BH235" s="48">
        <v>0</v>
      </c>
      <c r="BI235" s="49">
        <v>0</v>
      </c>
      <c r="BJ235" s="48">
        <v>12</v>
      </c>
      <c r="BK235" s="49">
        <v>100</v>
      </c>
      <c r="BL235" s="48">
        <v>12</v>
      </c>
    </row>
    <row r="236" spans="1:64" ht="15">
      <c r="A236" s="65" t="s">
        <v>345</v>
      </c>
      <c r="B236" s="65" t="s">
        <v>394</v>
      </c>
      <c r="C236" s="66" t="s">
        <v>3250</v>
      </c>
      <c r="D236" s="67">
        <v>3</v>
      </c>
      <c r="E236" s="66" t="s">
        <v>132</v>
      </c>
      <c r="F236" s="69">
        <v>32</v>
      </c>
      <c r="G236" s="66"/>
      <c r="H236" s="70"/>
      <c r="I236" s="71"/>
      <c r="J236" s="71"/>
      <c r="K236" s="34" t="s">
        <v>65</v>
      </c>
      <c r="L236" s="72">
        <v>236</v>
      </c>
      <c r="M236" s="72"/>
      <c r="N236" s="73"/>
      <c r="O236" s="87" t="s">
        <v>396</v>
      </c>
      <c r="P236" s="90">
        <v>43574.71612268518</v>
      </c>
      <c r="Q236" s="87" t="s">
        <v>482</v>
      </c>
      <c r="R236" s="92" t="s">
        <v>535</v>
      </c>
      <c r="S236" s="87" t="s">
        <v>564</v>
      </c>
      <c r="T236" s="87" t="s">
        <v>617</v>
      </c>
      <c r="U236" s="87"/>
      <c r="V236" s="92" t="s">
        <v>738</v>
      </c>
      <c r="W236" s="90">
        <v>43574.71612268518</v>
      </c>
      <c r="X236" s="92" t="s">
        <v>870</v>
      </c>
      <c r="Y236" s="87"/>
      <c r="Z236" s="87"/>
      <c r="AA236" s="96" t="s">
        <v>1003</v>
      </c>
      <c r="AB236" s="87"/>
      <c r="AC236" s="87" t="b">
        <v>0</v>
      </c>
      <c r="AD236" s="87">
        <v>2</v>
      </c>
      <c r="AE236" s="96" t="s">
        <v>1012</v>
      </c>
      <c r="AF236" s="87" t="b">
        <v>0</v>
      </c>
      <c r="AG236" s="87" t="s">
        <v>1021</v>
      </c>
      <c r="AH236" s="87"/>
      <c r="AI236" s="96" t="s">
        <v>1012</v>
      </c>
      <c r="AJ236" s="87" t="b">
        <v>0</v>
      </c>
      <c r="AK236" s="87">
        <v>1</v>
      </c>
      <c r="AL236" s="96" t="s">
        <v>1012</v>
      </c>
      <c r="AM236" s="87" t="s">
        <v>1027</v>
      </c>
      <c r="AN236" s="87" t="b">
        <v>0</v>
      </c>
      <c r="AO236" s="96" t="s">
        <v>1003</v>
      </c>
      <c r="AP236" s="87" t="s">
        <v>196</v>
      </c>
      <c r="AQ236" s="87">
        <v>0</v>
      </c>
      <c r="AR236" s="87">
        <v>0</v>
      </c>
      <c r="AS236" s="87"/>
      <c r="AT236" s="87"/>
      <c r="AU236" s="87"/>
      <c r="AV236" s="87"/>
      <c r="AW236" s="87"/>
      <c r="AX236" s="87"/>
      <c r="AY236" s="87"/>
      <c r="AZ236" s="87"/>
      <c r="BA236">
        <v>1</v>
      </c>
      <c r="BB236" s="86" t="str">
        <f>REPLACE(INDEX(GroupVertices[Group],MATCH(Edges[[#This Row],[Vertex 1]],GroupVertices[Vertex],0)),1,1,"")</f>
        <v>5</v>
      </c>
      <c r="BC236" s="86" t="str">
        <f>REPLACE(INDEX(GroupVertices[Group],MATCH(Edges[[#This Row],[Vertex 2]],GroupVertices[Vertex],0)),1,1,"")</f>
        <v>5</v>
      </c>
      <c r="BD236" s="48">
        <v>2</v>
      </c>
      <c r="BE236" s="49">
        <v>6.25</v>
      </c>
      <c r="BF236" s="48">
        <v>2</v>
      </c>
      <c r="BG236" s="49">
        <v>6.25</v>
      </c>
      <c r="BH236" s="48">
        <v>1</v>
      </c>
      <c r="BI236" s="49">
        <v>3.125</v>
      </c>
      <c r="BJ236" s="48">
        <v>28</v>
      </c>
      <c r="BK236" s="49">
        <v>87.5</v>
      </c>
      <c r="BL236" s="48">
        <v>32</v>
      </c>
    </row>
    <row r="237" spans="1:64" ht="15">
      <c r="A237" s="65" t="s">
        <v>346</v>
      </c>
      <c r="B237" s="65" t="s">
        <v>394</v>
      </c>
      <c r="C237" s="66" t="s">
        <v>3250</v>
      </c>
      <c r="D237" s="67">
        <v>3</v>
      </c>
      <c r="E237" s="66" t="s">
        <v>132</v>
      </c>
      <c r="F237" s="69">
        <v>32</v>
      </c>
      <c r="G237" s="66"/>
      <c r="H237" s="70"/>
      <c r="I237" s="71"/>
      <c r="J237" s="71"/>
      <c r="K237" s="34" t="s">
        <v>65</v>
      </c>
      <c r="L237" s="72">
        <v>237</v>
      </c>
      <c r="M237" s="72"/>
      <c r="N237" s="73"/>
      <c r="O237" s="87" t="s">
        <v>396</v>
      </c>
      <c r="P237" s="90">
        <v>43575.67996527778</v>
      </c>
      <c r="Q237" s="87" t="s">
        <v>482</v>
      </c>
      <c r="R237" s="87"/>
      <c r="S237" s="87"/>
      <c r="T237" s="87"/>
      <c r="U237" s="87"/>
      <c r="V237" s="92" t="s">
        <v>739</v>
      </c>
      <c r="W237" s="90">
        <v>43575.67996527778</v>
      </c>
      <c r="X237" s="92" t="s">
        <v>871</v>
      </c>
      <c r="Y237" s="87"/>
      <c r="Z237" s="87"/>
      <c r="AA237" s="96" t="s">
        <v>1004</v>
      </c>
      <c r="AB237" s="87"/>
      <c r="AC237" s="87" t="b">
        <v>0</v>
      </c>
      <c r="AD237" s="87">
        <v>0</v>
      </c>
      <c r="AE237" s="96" t="s">
        <v>1012</v>
      </c>
      <c r="AF237" s="87" t="b">
        <v>0</v>
      </c>
      <c r="AG237" s="87" t="s">
        <v>1021</v>
      </c>
      <c r="AH237" s="87"/>
      <c r="AI237" s="96" t="s">
        <v>1012</v>
      </c>
      <c r="AJ237" s="87" t="b">
        <v>0</v>
      </c>
      <c r="AK237" s="87">
        <v>1</v>
      </c>
      <c r="AL237" s="96" t="s">
        <v>1003</v>
      </c>
      <c r="AM237" s="87" t="s">
        <v>1047</v>
      </c>
      <c r="AN237" s="87" t="b">
        <v>0</v>
      </c>
      <c r="AO237" s="96" t="s">
        <v>1003</v>
      </c>
      <c r="AP237" s="87" t="s">
        <v>196</v>
      </c>
      <c r="AQ237" s="87">
        <v>0</v>
      </c>
      <c r="AR237" s="87">
        <v>0</v>
      </c>
      <c r="AS237" s="87"/>
      <c r="AT237" s="87"/>
      <c r="AU237" s="87"/>
      <c r="AV237" s="87"/>
      <c r="AW237" s="87"/>
      <c r="AX237" s="87"/>
      <c r="AY237" s="87"/>
      <c r="AZ237" s="87"/>
      <c r="BA237">
        <v>1</v>
      </c>
      <c r="BB237" s="86" t="str">
        <f>REPLACE(INDEX(GroupVertices[Group],MATCH(Edges[[#This Row],[Vertex 1]],GroupVertices[Vertex],0)),1,1,"")</f>
        <v>5</v>
      </c>
      <c r="BC237" s="86" t="str">
        <f>REPLACE(INDEX(GroupVertices[Group],MATCH(Edges[[#This Row],[Vertex 2]],GroupVertices[Vertex],0)),1,1,"")</f>
        <v>5</v>
      </c>
      <c r="BD237" s="48"/>
      <c r="BE237" s="49"/>
      <c r="BF237" s="48"/>
      <c r="BG237" s="49"/>
      <c r="BH237" s="48"/>
      <c r="BI237" s="49"/>
      <c r="BJ237" s="48"/>
      <c r="BK237" s="49"/>
      <c r="BL237" s="48"/>
    </row>
    <row r="238" spans="1:64" ht="15">
      <c r="A238" s="65" t="s">
        <v>346</v>
      </c>
      <c r="B238" s="65" t="s">
        <v>345</v>
      </c>
      <c r="C238" s="66" t="s">
        <v>3250</v>
      </c>
      <c r="D238" s="67">
        <v>3</v>
      </c>
      <c r="E238" s="66" t="s">
        <v>132</v>
      </c>
      <c r="F238" s="69">
        <v>32</v>
      </c>
      <c r="G238" s="66"/>
      <c r="H238" s="70"/>
      <c r="I238" s="71"/>
      <c r="J238" s="71"/>
      <c r="K238" s="34" t="s">
        <v>65</v>
      </c>
      <c r="L238" s="72">
        <v>238</v>
      </c>
      <c r="M238" s="72"/>
      <c r="N238" s="73"/>
      <c r="O238" s="87" t="s">
        <v>397</v>
      </c>
      <c r="P238" s="90">
        <v>43575.67996527778</v>
      </c>
      <c r="Q238" s="87" t="s">
        <v>482</v>
      </c>
      <c r="R238" s="87"/>
      <c r="S238" s="87"/>
      <c r="T238" s="87"/>
      <c r="U238" s="87"/>
      <c r="V238" s="92" t="s">
        <v>739</v>
      </c>
      <c r="W238" s="90">
        <v>43575.67996527778</v>
      </c>
      <c r="X238" s="92" t="s">
        <v>871</v>
      </c>
      <c r="Y238" s="87"/>
      <c r="Z238" s="87"/>
      <c r="AA238" s="96" t="s">
        <v>1004</v>
      </c>
      <c r="AB238" s="87"/>
      <c r="AC238" s="87" t="b">
        <v>0</v>
      </c>
      <c r="AD238" s="87">
        <v>0</v>
      </c>
      <c r="AE238" s="96" t="s">
        <v>1012</v>
      </c>
      <c r="AF238" s="87" t="b">
        <v>0</v>
      </c>
      <c r="AG238" s="87" t="s">
        <v>1021</v>
      </c>
      <c r="AH238" s="87"/>
      <c r="AI238" s="96" t="s">
        <v>1012</v>
      </c>
      <c r="AJ238" s="87" t="b">
        <v>0</v>
      </c>
      <c r="AK238" s="87">
        <v>1</v>
      </c>
      <c r="AL238" s="96" t="s">
        <v>1003</v>
      </c>
      <c r="AM238" s="87" t="s">
        <v>1047</v>
      </c>
      <c r="AN238" s="87" t="b">
        <v>0</v>
      </c>
      <c r="AO238" s="96" t="s">
        <v>1003</v>
      </c>
      <c r="AP238" s="87" t="s">
        <v>196</v>
      </c>
      <c r="AQ238" s="87">
        <v>0</v>
      </c>
      <c r="AR238" s="87">
        <v>0</v>
      </c>
      <c r="AS238" s="87"/>
      <c r="AT238" s="87"/>
      <c r="AU238" s="87"/>
      <c r="AV238" s="87"/>
      <c r="AW238" s="87"/>
      <c r="AX238" s="87"/>
      <c r="AY238" s="87"/>
      <c r="AZ238" s="87"/>
      <c r="BA238">
        <v>1</v>
      </c>
      <c r="BB238" s="86" t="str">
        <f>REPLACE(INDEX(GroupVertices[Group],MATCH(Edges[[#This Row],[Vertex 1]],GroupVertices[Vertex],0)),1,1,"")</f>
        <v>5</v>
      </c>
      <c r="BC238" s="86" t="str">
        <f>REPLACE(INDEX(GroupVertices[Group],MATCH(Edges[[#This Row],[Vertex 2]],GroupVertices[Vertex],0)),1,1,"")</f>
        <v>5</v>
      </c>
      <c r="BD238" s="48">
        <v>2</v>
      </c>
      <c r="BE238" s="49">
        <v>6.25</v>
      </c>
      <c r="BF238" s="48">
        <v>2</v>
      </c>
      <c r="BG238" s="49">
        <v>6.25</v>
      </c>
      <c r="BH238" s="48">
        <v>1</v>
      </c>
      <c r="BI238" s="49">
        <v>3.125</v>
      </c>
      <c r="BJ238" s="48">
        <v>28</v>
      </c>
      <c r="BK238" s="49">
        <v>87.5</v>
      </c>
      <c r="BL238" s="48">
        <v>32</v>
      </c>
    </row>
    <row r="239" spans="1:64" ht="15">
      <c r="A239" s="65" t="s">
        <v>345</v>
      </c>
      <c r="B239" s="65" t="s">
        <v>395</v>
      </c>
      <c r="C239" s="66" t="s">
        <v>3250</v>
      </c>
      <c r="D239" s="67">
        <v>3</v>
      </c>
      <c r="E239" s="66" t="s">
        <v>132</v>
      </c>
      <c r="F239" s="69">
        <v>32</v>
      </c>
      <c r="G239" s="66"/>
      <c r="H239" s="70"/>
      <c r="I239" s="71"/>
      <c r="J239" s="71"/>
      <c r="K239" s="34" t="s">
        <v>65</v>
      </c>
      <c r="L239" s="72">
        <v>239</v>
      </c>
      <c r="M239" s="72"/>
      <c r="N239" s="73"/>
      <c r="O239" s="87" t="s">
        <v>396</v>
      </c>
      <c r="P239" s="90">
        <v>43575.67675925926</v>
      </c>
      <c r="Q239" s="87" t="s">
        <v>483</v>
      </c>
      <c r="R239" s="92" t="s">
        <v>536</v>
      </c>
      <c r="S239" s="87" t="s">
        <v>576</v>
      </c>
      <c r="T239" s="87" t="s">
        <v>618</v>
      </c>
      <c r="U239" s="87"/>
      <c r="V239" s="92" t="s">
        <v>738</v>
      </c>
      <c r="W239" s="90">
        <v>43575.67675925926</v>
      </c>
      <c r="X239" s="92" t="s">
        <v>872</v>
      </c>
      <c r="Y239" s="87"/>
      <c r="Z239" s="87"/>
      <c r="AA239" s="96" t="s">
        <v>1005</v>
      </c>
      <c r="AB239" s="87"/>
      <c r="AC239" s="87" t="b">
        <v>0</v>
      </c>
      <c r="AD239" s="87">
        <v>2</v>
      </c>
      <c r="AE239" s="96" t="s">
        <v>1012</v>
      </c>
      <c r="AF239" s="87" t="b">
        <v>0</v>
      </c>
      <c r="AG239" s="87" t="s">
        <v>1021</v>
      </c>
      <c r="AH239" s="87"/>
      <c r="AI239" s="96" t="s">
        <v>1012</v>
      </c>
      <c r="AJ239" s="87" t="b">
        <v>0</v>
      </c>
      <c r="AK239" s="87">
        <v>1</v>
      </c>
      <c r="AL239" s="96" t="s">
        <v>1012</v>
      </c>
      <c r="AM239" s="87" t="s">
        <v>1027</v>
      </c>
      <c r="AN239" s="87" t="b">
        <v>0</v>
      </c>
      <c r="AO239" s="96" t="s">
        <v>1005</v>
      </c>
      <c r="AP239" s="87" t="s">
        <v>196</v>
      </c>
      <c r="AQ239" s="87">
        <v>0</v>
      </c>
      <c r="AR239" s="87">
        <v>0</v>
      </c>
      <c r="AS239" s="87"/>
      <c r="AT239" s="87"/>
      <c r="AU239" s="87"/>
      <c r="AV239" s="87"/>
      <c r="AW239" s="87"/>
      <c r="AX239" s="87"/>
      <c r="AY239" s="87"/>
      <c r="AZ239" s="87"/>
      <c r="BA239">
        <v>1</v>
      </c>
      <c r="BB239" s="86" t="str">
        <f>REPLACE(INDEX(GroupVertices[Group],MATCH(Edges[[#This Row],[Vertex 1]],GroupVertices[Vertex],0)),1,1,"")</f>
        <v>5</v>
      </c>
      <c r="BC239" s="86" t="str">
        <f>REPLACE(INDEX(GroupVertices[Group],MATCH(Edges[[#This Row],[Vertex 2]],GroupVertices[Vertex],0)),1,1,"")</f>
        <v>5</v>
      </c>
      <c r="BD239" s="48">
        <v>0</v>
      </c>
      <c r="BE239" s="49">
        <v>0</v>
      </c>
      <c r="BF239" s="48">
        <v>0</v>
      </c>
      <c r="BG239" s="49">
        <v>0</v>
      </c>
      <c r="BH239" s="48">
        <v>0</v>
      </c>
      <c r="BI239" s="49">
        <v>0</v>
      </c>
      <c r="BJ239" s="48">
        <v>17</v>
      </c>
      <c r="BK239" s="49">
        <v>100</v>
      </c>
      <c r="BL239" s="48">
        <v>17</v>
      </c>
    </row>
    <row r="240" spans="1:64" ht="15">
      <c r="A240" s="65" t="s">
        <v>347</v>
      </c>
      <c r="B240" s="65" t="s">
        <v>345</v>
      </c>
      <c r="C240" s="66" t="s">
        <v>3250</v>
      </c>
      <c r="D240" s="67">
        <v>3</v>
      </c>
      <c r="E240" s="66" t="s">
        <v>132</v>
      </c>
      <c r="F240" s="69">
        <v>32</v>
      </c>
      <c r="G240" s="66"/>
      <c r="H240" s="70"/>
      <c r="I240" s="71"/>
      <c r="J240" s="71"/>
      <c r="K240" s="34" t="s">
        <v>65</v>
      </c>
      <c r="L240" s="72">
        <v>240</v>
      </c>
      <c r="M240" s="72"/>
      <c r="N240" s="73"/>
      <c r="O240" s="87" t="s">
        <v>397</v>
      </c>
      <c r="P240" s="90">
        <v>43575.708969907406</v>
      </c>
      <c r="Q240" s="87" t="s">
        <v>483</v>
      </c>
      <c r="R240" s="87"/>
      <c r="S240" s="87"/>
      <c r="T240" s="87" t="s">
        <v>618</v>
      </c>
      <c r="U240" s="87"/>
      <c r="V240" s="92" t="s">
        <v>740</v>
      </c>
      <c r="W240" s="90">
        <v>43575.708969907406</v>
      </c>
      <c r="X240" s="92" t="s">
        <v>873</v>
      </c>
      <c r="Y240" s="87"/>
      <c r="Z240" s="87"/>
      <c r="AA240" s="96" t="s">
        <v>1006</v>
      </c>
      <c r="AB240" s="87"/>
      <c r="AC240" s="87" t="b">
        <v>0</v>
      </c>
      <c r="AD240" s="87">
        <v>0</v>
      </c>
      <c r="AE240" s="96" t="s">
        <v>1012</v>
      </c>
      <c r="AF240" s="87" t="b">
        <v>0</v>
      </c>
      <c r="AG240" s="87" t="s">
        <v>1021</v>
      </c>
      <c r="AH240" s="87"/>
      <c r="AI240" s="96" t="s">
        <v>1012</v>
      </c>
      <c r="AJ240" s="87" t="b">
        <v>0</v>
      </c>
      <c r="AK240" s="87">
        <v>1</v>
      </c>
      <c r="AL240" s="96" t="s">
        <v>1005</v>
      </c>
      <c r="AM240" s="87" t="s">
        <v>1025</v>
      </c>
      <c r="AN240" s="87" t="b">
        <v>0</v>
      </c>
      <c r="AO240" s="96" t="s">
        <v>1005</v>
      </c>
      <c r="AP240" s="87" t="s">
        <v>196</v>
      </c>
      <c r="AQ240" s="87">
        <v>0</v>
      </c>
      <c r="AR240" s="87">
        <v>0</v>
      </c>
      <c r="AS240" s="87"/>
      <c r="AT240" s="87"/>
      <c r="AU240" s="87"/>
      <c r="AV240" s="87"/>
      <c r="AW240" s="87"/>
      <c r="AX240" s="87"/>
      <c r="AY240" s="87"/>
      <c r="AZ240" s="87"/>
      <c r="BA240">
        <v>1</v>
      </c>
      <c r="BB240" s="86" t="str">
        <f>REPLACE(INDEX(GroupVertices[Group],MATCH(Edges[[#This Row],[Vertex 1]],GroupVertices[Vertex],0)),1,1,"")</f>
        <v>5</v>
      </c>
      <c r="BC240" s="86" t="str">
        <f>REPLACE(INDEX(GroupVertices[Group],MATCH(Edges[[#This Row],[Vertex 2]],GroupVertices[Vertex],0)),1,1,"")</f>
        <v>5</v>
      </c>
      <c r="BD240" s="48"/>
      <c r="BE240" s="49"/>
      <c r="BF240" s="48"/>
      <c r="BG240" s="49"/>
      <c r="BH240" s="48"/>
      <c r="BI240" s="49"/>
      <c r="BJ240" s="48"/>
      <c r="BK240" s="49"/>
      <c r="BL240" s="48"/>
    </row>
    <row r="241" spans="1:64" ht="15">
      <c r="A241" s="78" t="s">
        <v>347</v>
      </c>
      <c r="B241" s="78" t="s">
        <v>395</v>
      </c>
      <c r="C241" s="79" t="s">
        <v>3250</v>
      </c>
      <c r="D241" s="80">
        <v>3</v>
      </c>
      <c r="E241" s="79" t="s">
        <v>132</v>
      </c>
      <c r="F241" s="81">
        <v>32</v>
      </c>
      <c r="G241" s="79"/>
      <c r="H241" s="82"/>
      <c r="I241" s="83"/>
      <c r="J241" s="83"/>
      <c r="K241" s="34" t="s">
        <v>65</v>
      </c>
      <c r="L241" s="84">
        <v>241</v>
      </c>
      <c r="M241" s="84"/>
      <c r="N241" s="85"/>
      <c r="O241" s="88" t="s">
        <v>396</v>
      </c>
      <c r="P241" s="91">
        <v>43575.708969907406</v>
      </c>
      <c r="Q241" s="88" t="s">
        <v>483</v>
      </c>
      <c r="R241" s="88"/>
      <c r="S241" s="88"/>
      <c r="T241" s="88" t="s">
        <v>618</v>
      </c>
      <c r="U241" s="88"/>
      <c r="V241" s="94" t="s">
        <v>740</v>
      </c>
      <c r="W241" s="91">
        <v>43575.708969907406</v>
      </c>
      <c r="X241" s="94" t="s">
        <v>873</v>
      </c>
      <c r="Y241" s="88"/>
      <c r="Z241" s="88"/>
      <c r="AA241" s="97" t="s">
        <v>1006</v>
      </c>
      <c r="AB241" s="88"/>
      <c r="AC241" s="88" t="b">
        <v>0</v>
      </c>
      <c r="AD241" s="88">
        <v>0</v>
      </c>
      <c r="AE241" s="97" t="s">
        <v>1012</v>
      </c>
      <c r="AF241" s="88" t="b">
        <v>0</v>
      </c>
      <c r="AG241" s="88" t="s">
        <v>1021</v>
      </c>
      <c r="AH241" s="88"/>
      <c r="AI241" s="97" t="s">
        <v>1012</v>
      </c>
      <c r="AJ241" s="88" t="b">
        <v>0</v>
      </c>
      <c r="AK241" s="88">
        <v>1</v>
      </c>
      <c r="AL241" s="97" t="s">
        <v>1005</v>
      </c>
      <c r="AM241" s="88" t="s">
        <v>1025</v>
      </c>
      <c r="AN241" s="88" t="b">
        <v>0</v>
      </c>
      <c r="AO241" s="97" t="s">
        <v>1005</v>
      </c>
      <c r="AP241" s="88" t="s">
        <v>196</v>
      </c>
      <c r="AQ241" s="88">
        <v>0</v>
      </c>
      <c r="AR241" s="88">
        <v>0</v>
      </c>
      <c r="AS241" s="88"/>
      <c r="AT241" s="88"/>
      <c r="AU241" s="88"/>
      <c r="AV241" s="88"/>
      <c r="AW241" s="88"/>
      <c r="AX241" s="88"/>
      <c r="AY241" s="88"/>
      <c r="AZ241" s="88"/>
      <c r="BA241">
        <v>1</v>
      </c>
      <c r="BB241" s="86" t="str">
        <f>REPLACE(INDEX(GroupVertices[Group],MATCH(Edges[[#This Row],[Vertex 1]],GroupVertices[Vertex],0)),1,1,"")</f>
        <v>5</v>
      </c>
      <c r="BC241" s="86" t="str">
        <f>REPLACE(INDEX(GroupVertices[Group],MATCH(Edges[[#This Row],[Vertex 2]],GroupVertices[Vertex],0)),1,1,"")</f>
        <v>5</v>
      </c>
      <c r="BD241" s="48">
        <v>0</v>
      </c>
      <c r="BE241" s="49">
        <v>0</v>
      </c>
      <c r="BF241" s="48">
        <v>0</v>
      </c>
      <c r="BG241" s="49">
        <v>0</v>
      </c>
      <c r="BH241" s="48">
        <v>0</v>
      </c>
      <c r="BI241" s="49">
        <v>0</v>
      </c>
      <c r="BJ241" s="48">
        <v>17</v>
      </c>
      <c r="BK241" s="49">
        <v>100</v>
      </c>
      <c r="BL241"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1"/>
    <dataValidation allowBlank="1" showErrorMessage="1" sqref="N2:N2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1"/>
    <dataValidation allowBlank="1" showInputMessage="1" promptTitle="Edge Color" prompt="To select an optional edge color, right-click and select Select Color on the right-click menu." sqref="C3:C241"/>
    <dataValidation allowBlank="1" showInputMessage="1" promptTitle="Edge Width" prompt="Enter an optional edge width between 1 and 10." errorTitle="Invalid Edge Width" error="The optional edge width must be a whole number between 1 and 10." sqref="D3:D241"/>
    <dataValidation allowBlank="1" showInputMessage="1" promptTitle="Edge Opacity" prompt="Enter an optional edge opacity between 0 (transparent) and 100 (opaque)." errorTitle="Invalid Edge Opacity" error="The optional edge opacity must be a whole number between 0 and 10." sqref="F3:F2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1">
      <formula1>ValidEdgeVisibilities</formula1>
    </dataValidation>
    <dataValidation allowBlank="1" showInputMessage="1" showErrorMessage="1" promptTitle="Vertex 1 Name" prompt="Enter the name of the edge's first vertex." sqref="A3:A241"/>
    <dataValidation allowBlank="1" showInputMessage="1" showErrorMessage="1" promptTitle="Vertex 2 Name" prompt="Enter the name of the edge's second vertex." sqref="B3:B241"/>
    <dataValidation allowBlank="1" showInputMessage="1" showErrorMessage="1" promptTitle="Edge Label" prompt="Enter an optional edge label." errorTitle="Invalid Edge Visibility" error="You have entered an unrecognized edge visibility.  Try selecting from the drop-down list instead." sqref="H3:H2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1"/>
  </dataValidations>
  <hyperlinks>
    <hyperlink ref="R25" r:id="rId1" display="https://www.businessinsider.com/how-to-meet-financial-and-social-impact-goals-2018-5?IR=T"/>
    <hyperlink ref="R26" r:id="rId2" display="http://www.frenkeltopping.co.uk/news/frenkel-topping-launch-sri-solution-as-millennials-call-for-socially-responsible-investing/"/>
    <hyperlink ref="R27" r:id="rId3" display="https://www.nbcnews.com/know-your-value/feature/why-personal-finance-extra-complicated-female-millennials-ncna993566"/>
    <hyperlink ref="R33" r:id="rId4" display="https://www.youtube.com/watch?v=QpZrMf1F0Y0&amp;t=5s"/>
    <hyperlink ref="R42" r:id="rId5" display="https://www.eventbrite.com/e/take-on-investing-a-conversation-book-signing-event-with-erin-lowry-co-host-chelsea-fagan-tickets-59681901173"/>
    <hyperlink ref="R43" r:id="rId6" display="https://www.eventbrite.com/e/take-on-investing-a-conversation-book-signing-event-with-erin-lowry-co-host-chelsea-fagan-tickets-59681901173"/>
    <hyperlink ref="R44" r:id="rId7" display="https://www.eventbrite.com/e/take-on-investing-a-conversation-book-signing-event-with-erin-lowry-co-host-chelsea-fagan-tickets-59681901173"/>
    <hyperlink ref="R45" r:id="rId8" display="https://www.eventbrite.com/e/take-on-investing-a-conversation-book-signing-event-with-erin-lowry-co-host-chelsea-fagan-tickets-59681901173"/>
    <hyperlink ref="R46" r:id="rId9" display="https://www.eventbrite.com/e/take-on-investing-a-conversation-book-signing-event-with-erin-lowry-co-host-chelsea-fagan-tickets-59681901173"/>
    <hyperlink ref="R53" r:id="rId10" display="https://my.sociabble.com/4X7b6X1aVk"/>
    <hyperlink ref="R54" r:id="rId11" display="https://www.forbes.com/sites/robertfarrington/2019/02/20/millennials-investing-easier/#3122e2162eb2"/>
    <hyperlink ref="R55" r:id="rId12" display="https://buffalonews.com/2019/04/12/financial-adulting-classes-teach-about-investing-budgeting-with-wine-and-cocktails/?utm_medium=social&amp;utm_campaign=puma&amp;utm_source=Twitter#Echobox=1555087666"/>
    <hyperlink ref="R56" r:id="rId13" display="https://buffalonews.com/2019/04/12/financial-adulting-classes-teach-about-investing-budgeting-with-wine-and-cocktails/?utm_medium=social&amp;utm_campaign=puma&amp;utm_source=Twitter#Echobox=1555087666"/>
    <hyperlink ref="R59" r:id="rId14" display="https://buffalonews.com/2019/04/12/financial-adulting-classes-teach-about-investing-budgeting-with-wine-and-cocktails/"/>
    <hyperlink ref="R63" r:id="rId15" display="https://www.linkedin.com/slink?code=e4tDGPm"/>
    <hyperlink ref="R67" r:id="rId16" display="https://www.wasteyourtime.co/2019/01/online-stock-broker/"/>
    <hyperlink ref="R69" r:id="rId17" display="https://ameinfo.com/real-estate-and-construction/real-estate/property-market/millennials-increasingly-looking-at-investing-in-uae-property/"/>
    <hyperlink ref="R70" r:id="rId18" display="https://homes4income.com/articles/real-estate-investing/4-reasons-millennials-investing-real-estate"/>
    <hyperlink ref="R71" r:id="rId19" display="https://www.iris.xyz/grow/sales-strategy/spending-and-investing-habits-of-millennials"/>
    <hyperlink ref="R72" r:id="rId20" display="https://www.iris.xyz/grow/sales-strategy/spending-and-investing-habits-of-millennials"/>
    <hyperlink ref="R73" r:id="rId21" display="https://www.iris.xyz/grow/sales-strategy/spending-and-investing-habits-of-millennials"/>
    <hyperlink ref="R74" r:id="rId22" display="https://www.iris.xyz/grow/sales-strategy/spending-and-investing-habits-of-millennials"/>
    <hyperlink ref="R78" r:id="rId23" display="https://podcasts.apple.com/us/podcast/listen-money-matters-free-your-inner-financial-badass/id736826307#episodeGuid=ca19b898-d240-11e8-8c50-af6ff75cff2b"/>
    <hyperlink ref="R79" r:id="rId24" display="https://www.theglobeandmail.com/investing/personal-finance/gen-y-money/article-one-hundred-square-foot-rooms-and-5-foot-10-ceilings-harrowing-tales/"/>
    <hyperlink ref="R80" r:id="rId25" display="https://business.financialpost.com/investing/millennials-breaking-investing-stereotypes-with-conservative-approaches-to-rrsps"/>
    <hyperlink ref="R81" r:id="rId26" display="https://whoradio.iheart.com/content/2019-04-12-broke-millennials-can-still-invest-heres-how/"/>
    <hyperlink ref="R85" r:id="rId27" display="https://www.nbcnews.com/know-your-value/feature/why-personal-finance-extra-complicated-female-millennials-ncna993566"/>
    <hyperlink ref="R86" r:id="rId28" display="https://www.nbcnews.com/know-your-value/feature/why-personal-finance-extra-complicated-female-millennials-ncna993566"/>
    <hyperlink ref="R87" r:id="rId29" display="https://www.investmentnews.com/dcce/20190415/4/4/WP_SPONSORED/3687504"/>
    <hyperlink ref="R88" r:id="rId30" display="https://www.inc.com/peter-economy/neuroscience-millennials-need-to-lay-off-the-social-media-heres-why.html"/>
    <hyperlink ref="R90" r:id="rId31" display="https://www.inc.com/peter-economy/neuroscience-millennials-need-to-lay-off-the-social-media-heres-why.html"/>
    <hyperlink ref="R91" r:id="rId32" display="https://www.inc.com/peter-economy/neuroscience-millennials-need-to-lay-off-the-social-media-heres-why.html"/>
    <hyperlink ref="R94" r:id="rId33" display="https://medium.com/bitsofstock/https-medium-com-bitsofstock-how-to-become-fluent-in-the-language-of-finance-def527cbe025"/>
    <hyperlink ref="R96" r:id="rId34" display="https://www.investmentnews.com/assets/docs/CI119319411.PDF"/>
    <hyperlink ref="R99" r:id="rId35" display="https://homes4income.com/articles/real-estate-investing/4-reasons-millennials-investing-real-estate"/>
    <hyperlink ref="R100" r:id="rId36" display="https://homes4income.com/articles/real-estate-investing/4-reasons-millennials-investing-real-estate"/>
    <hyperlink ref="R101" r:id="rId37" display="https://homes4income.com/articles/real-estate-investing/4-reasons-millennials-investing-real-estate"/>
    <hyperlink ref="R102" r:id="rId38" display="https://homes4income.com/articles/real-estate-investing/4-reasons-millennials-investing-real-estate"/>
    <hyperlink ref="R103" r:id="rId39" display="https://homes4income.com/articles/real-estate-investing/4-reasons-millennials-investing-real-estate"/>
    <hyperlink ref="R104" r:id="rId40" display="https://homes4income.com/articles/real-estate-investing/4-reasons-millennials-investing-real-estate"/>
    <hyperlink ref="R105" r:id="rId41" display="https://www.theglobeandmail.com/investing/personal-finance/gen-y-money/article-what-is-a-normal-financial-situation-for-millennials/?cmpid=rss&amp;Network=twitter&amp;Post%20%21D=032dfe97-bac2-4a9b-bc1a-aca2518437fd"/>
    <hyperlink ref="R106" r:id="rId42" display="https://spotlight.ipsos-na.com/subscribe-ipsos-affluent-intelligence/"/>
    <hyperlink ref="R107" r:id="rId43" display="http://www.dailywaffle.co.uk/2019/04/millennials-and-money-what-the-numbers-reveal-about-gen-ys-spending-and-investing-habits-infographic/"/>
    <hyperlink ref="R109" r:id="rId44" display="https://www.nasdaq.com/article/is-cryptocurrency-the-way-to-get-millennials-investing-in-real-estate-again-cm1050194"/>
    <hyperlink ref="R140" r:id="rId45" display="http://www.jamvitz.co.tz/"/>
    <hyperlink ref="R147" r:id="rId46" display="https://www.forbes.com/sites/robertfarrington/2019/02/20/millennials-investing-easier/#fbb20522eb2b"/>
    <hyperlink ref="R149" r:id="rId47" display="https://www.businessinsider.com/rich-millennials-investing-art-flipping-build-wealth-2019-4"/>
    <hyperlink ref="R156" r:id="rId48" display="https://twitter.com/SCActionNetwork/status/1118579888288669696"/>
    <hyperlink ref="R158" r:id="rId49" display="https://twitter.com/SCActionNetwork/status/1118579888288669696"/>
    <hyperlink ref="R159" r:id="rId50" display="http://www.gainor.net/how-to-hire-and-retain-millennials/"/>
    <hyperlink ref="R160" r:id="rId51" display="https://www.wsj.com/articles/why-fashion-and-luxury-companies-are-investing-in-film-11555332389"/>
    <hyperlink ref="R162" r:id="rId52" display="http://angusreid.org/robo-advisors-investment/"/>
    <hyperlink ref="R164" r:id="rId53" display="https://hedgeaccordingly.com/investing-and-millennials-with-financial-advisor-douglas-boneparth/"/>
    <hyperlink ref="R165" r:id="rId54" display="https://hedgeaccordingly.com/investing-and-millennials-with-financial-advisor-douglas-boneparth/"/>
    <hyperlink ref="R172" r:id="rId55" display="https://podcasts.apple.com/us/podcast/episode-37-blockchain-crowdfunding-in-real-estate-industry/id1382826261?i=1000434970030"/>
    <hyperlink ref="R174" r:id="rId56" display="https://investmentsandwealth.org/getattachment/bbdef004-2fe8-4e71-a445-918a270b5ff7/IWM19MarApr-TheMillennialInvestor.pdf"/>
    <hyperlink ref="R175" r:id="rId57" display="https://investmentsandwealth.org/getattachment/bbdef004-2fe8-4e71-a445-918a270b5ff7/IWM19MarApr-TheMillennialInvestor.pdf"/>
    <hyperlink ref="R176" r:id="rId58" display="https://investmentsandwealth.org/getattachment/bbdef004-2fe8-4e71-a445-918a270b5ff7/IWM19MarApr-TheMillennialInvestor.pdf"/>
    <hyperlink ref="R180" r:id="rId59" display="https://crowdfundattny.com/2019/04/16/a-millennials-guide-to-real-estate-investing-podcast/"/>
    <hyperlink ref="R181" r:id="rId60" display="https://crowdfundattny.com/2019/04/16/a-millennials-guide-to-real-estate-investing-podcast/"/>
    <hyperlink ref="R185" r:id="rId61" display="https://www.benefitspro.com/2019/04/18/millennials-pinning-retirement-hopes-on-lottery-winnings/"/>
    <hyperlink ref="R186" r:id="rId62" display="https://twitter.com/ahrvoapp/status/1118888190323109891"/>
    <hyperlink ref="R187" r:id="rId63" display="https://twitter.com/ahrvoapp/status/1118888190323109891"/>
    <hyperlink ref="R193" r:id="rId64" display="https://markets.businessinsider.com/news/stocks/next-stock-market-crash-millennials-worried-impact-economy-2019-4-1028119346"/>
    <hyperlink ref="R194" r:id="rId65" display="https://www.goodnewsnetwork.org/millennials-are-investing-and-good-at-it/"/>
    <hyperlink ref="R198" r:id="rId66" display="http://www.jamvitz.co.tz/"/>
    <hyperlink ref="R210" r:id="rId67" display="https://www.harvestreturns.com/blog/2017/11/21/why-millennials-should-invest-in-agriculture"/>
    <hyperlink ref="R220" r:id="rId68" display="https://www.linkedin.com/pulse/leave-party-its-height-wait-rush-exit-how-your-investment-neil-doig"/>
    <hyperlink ref="R221" r:id="rId69" display="https://www.finra.org/investors/millennials"/>
    <hyperlink ref="R223" r:id="rId70" display="https://www.thenorrisgroup.com/gen-z-buying-a-lot-earlier-than-the-millennials-449/"/>
    <hyperlink ref="R224" r:id="rId71" display="https://www.telegraph.co.uk/investing/isas/millennials-better-getting-boss-back-lifetime-isa-pension/"/>
    <hyperlink ref="R226" r:id="rId72" display="https://mailchi.mp/876e69e91406/open-enrollment-is-here-597577"/>
    <hyperlink ref="R234" r:id="rId73" display="https://podcasts.apple.com/us/podcast/animal-spirits-podcast/id1310192007?i=1000435138505"/>
    <hyperlink ref="R235" r:id="rId74" display="https://podcasts.apple.com/us/podcast/animal-spirits-podcast/id1310192007?i=1000435138505"/>
    <hyperlink ref="R236" r:id="rId75" display="https://www.wsj.com/articles/you-dear-investor-are-patient-prudent-and-calm-11555689601"/>
    <hyperlink ref="R239" r:id="rId76" display="https://www.ft.com/content/7a7dd830-6135-11e9-b285-3acd5d43599e?shareType=nongift"/>
    <hyperlink ref="U3" r:id="rId77" display="https://pbs.twimg.com/ext_tw_video_thumb/1116288507469811712/pu/img/r6jNoJsgJPakAVSo.jpg"/>
    <hyperlink ref="U4" r:id="rId78" display="https://pbs.twimg.com/ext_tw_video_thumb/1116288507469811712/pu/img/r6jNoJsgJPakAVSo.jpg"/>
    <hyperlink ref="U5" r:id="rId79" display="https://pbs.twimg.com/ext_tw_video_thumb/1115260006067257344/pu/img/JOjkfFXJx4y1tUui.jpg"/>
    <hyperlink ref="U6" r:id="rId80" display="https://pbs.twimg.com/ext_tw_video_thumb/1115260006067257344/pu/img/JOjkfFXJx4y1tUui.jpg"/>
    <hyperlink ref="U7" r:id="rId81" display="https://pbs.twimg.com/ext_tw_video_thumb/1113818687931342851/pu/img/2mzgwxyn_0xtdhfx.jpg"/>
    <hyperlink ref="U8" r:id="rId82" display="https://pbs.twimg.com/ext_tw_video_thumb/1113818687931342851/pu/img/2mzgwxyn_0xtdhfx.jpg"/>
    <hyperlink ref="U25" r:id="rId83" display="https://pbs.twimg.com/media/D38VjOeW0AABnn_.jpg"/>
    <hyperlink ref="U26" r:id="rId84" display="https://pbs.twimg.com/media/D387q8fWwAAkG7N.jpg"/>
    <hyperlink ref="U27" r:id="rId85" display="https://pbs.twimg.com/ext_tw_video_thumb/1116713587949621248/pu/img/yme1tVK7Z2N-tJSY.jpg"/>
    <hyperlink ref="U30" r:id="rId86" display="https://pbs.twimg.com/ext_tw_video_thumb/1112730149936607232/pu/img/D2ZihfSkf02hE6cz.jpg"/>
    <hyperlink ref="U64" r:id="rId87" display="https://pbs.twimg.com/media/D3uujKZUIAAMLaR.jpg"/>
    <hyperlink ref="U70" r:id="rId88" display="https://pbs.twimg.com/media/D4IsmIbXkAIHWpr.jpg"/>
    <hyperlink ref="U99" r:id="rId89" display="https://pbs.twimg.com/media/D4Is-g_XoAAvKj2.jpg"/>
    <hyperlink ref="U100" r:id="rId90" display="https://pbs.twimg.com/media/D4S-fQGWwAcPPnC.jpg"/>
    <hyperlink ref="U101" r:id="rId91" display="https://pbs.twimg.com/media/D4Is_JvWwAEZKNU.jpg"/>
    <hyperlink ref="U102" r:id="rId92" display="https://pbs.twimg.com/media/D4S-fqIW0AE3wg4.jpg"/>
    <hyperlink ref="U103" r:id="rId93" display="https://pbs.twimg.com/media/D4ItDFZW0AAt50r.jpg"/>
    <hyperlink ref="U104" r:id="rId94" display="https://pbs.twimg.com/media/D4S-hNRWAAA6obg.jpg"/>
    <hyperlink ref="U106" r:id="rId95" display="https://pbs.twimg.com/media/D4TKZweWkAQlaFu.jpg"/>
    <hyperlink ref="U107" r:id="rId96" display="https://pbs.twimg.com/media/D4TvxH8WkAEMrry.jpg"/>
    <hyperlink ref="U159" r:id="rId97" display="https://pbs.twimg.com/media/D4Y-qEAWkAY7cuQ.jpg"/>
    <hyperlink ref="U199" r:id="rId98" display="https://pbs.twimg.com/media/D4Wyd4BXsAA7BOT.jpg"/>
    <hyperlink ref="U200" r:id="rId99" display="https://pbs.twimg.com/media/D4Wyd4BXsAA7BOT.jpg"/>
    <hyperlink ref="U201" r:id="rId100" display="https://pbs.twimg.com/media/D4Wyd4BXsAA7BOT.jpg"/>
    <hyperlink ref="U202" r:id="rId101" display="https://pbs.twimg.com/media/D4Wyd4BXsAA7BOT.jpg"/>
    <hyperlink ref="U203" r:id="rId102" display="https://pbs.twimg.com/media/D4Wyd4BXsAA7BOT.jpg"/>
    <hyperlink ref="U211" r:id="rId103" display="https://pbs.twimg.com/media/D4hkBF2UIAE07Ef.jpg"/>
    <hyperlink ref="U212" r:id="rId104" display="https://pbs.twimg.com/media/D4hkBF2UIAE07Ef.jpg"/>
    <hyperlink ref="U221" r:id="rId105" display="https://pbs.twimg.com/media/D4hoASoX4AAV1CF.jpg"/>
    <hyperlink ref="U223" r:id="rId106" display="https://pbs.twimg.com/media/D4h4Mk6UUAAp7Sk.jpg"/>
    <hyperlink ref="U226" r:id="rId107" display="https://pbs.twimg.com/media/D4i4e_XX4AAP6mj.jpg"/>
    <hyperlink ref="U233" r:id="rId108" display="https://pbs.twimg.com/media/D4myeHMXoAcACNA.jpg"/>
    <hyperlink ref="V3" r:id="rId109" display="https://pbs.twimg.com/ext_tw_video_thumb/1116288507469811712/pu/img/r6jNoJsgJPakAVSo.jpg"/>
    <hyperlink ref="V4" r:id="rId110" display="https://pbs.twimg.com/ext_tw_video_thumb/1116288507469811712/pu/img/r6jNoJsgJPakAVSo.jpg"/>
    <hyperlink ref="V5" r:id="rId111" display="https://pbs.twimg.com/ext_tw_video_thumb/1115260006067257344/pu/img/JOjkfFXJx4y1tUui.jpg"/>
    <hyperlink ref="V6" r:id="rId112" display="https://pbs.twimg.com/ext_tw_video_thumb/1115260006067257344/pu/img/JOjkfFXJx4y1tUui.jpg"/>
    <hyperlink ref="V7" r:id="rId113" display="https://pbs.twimg.com/ext_tw_video_thumb/1113818687931342851/pu/img/2mzgwxyn_0xtdhfx.jpg"/>
    <hyperlink ref="V8" r:id="rId114" display="https://pbs.twimg.com/ext_tw_video_thumb/1113818687931342851/pu/img/2mzgwxyn_0xtdhfx.jpg"/>
    <hyperlink ref="V9" r:id="rId115" display="http://pbs.twimg.com/profile_images/663259957350039552/5XZUO2tJ_normal.jpg"/>
    <hyperlink ref="V10" r:id="rId116" display="http://pbs.twimg.com/profile_images/663259957350039552/5XZUO2tJ_normal.jpg"/>
    <hyperlink ref="V11" r:id="rId117" display="http://pbs.twimg.com/profile_images/663259957350039552/5XZUO2tJ_normal.jpg"/>
    <hyperlink ref="V12" r:id="rId118" display="http://pbs.twimg.com/profile_images/663259957350039552/5XZUO2tJ_normal.jpg"/>
    <hyperlink ref="V13" r:id="rId119" display="http://pbs.twimg.com/profile_images/663259957350039552/5XZUO2tJ_normal.jpg"/>
    <hyperlink ref="V14" r:id="rId120" display="http://pbs.twimg.com/profile_images/663259957350039552/5XZUO2tJ_normal.jpg"/>
    <hyperlink ref="V15" r:id="rId121" display="http://pbs.twimg.com/profile_images/663259957350039552/5XZUO2tJ_normal.jpg"/>
    <hyperlink ref="V16" r:id="rId122" display="http://pbs.twimg.com/profile_images/663259957350039552/5XZUO2tJ_normal.jpg"/>
    <hyperlink ref="V17" r:id="rId123" display="http://pbs.twimg.com/profile_images/663259957350039552/5XZUO2tJ_normal.jpg"/>
    <hyperlink ref="V18" r:id="rId124" display="http://pbs.twimg.com/profile_images/788990307069112320/OG6qyiAC_normal.jpg"/>
    <hyperlink ref="V19" r:id="rId125" display="http://pbs.twimg.com/profile_images/788990307069112320/OG6qyiAC_normal.jpg"/>
    <hyperlink ref="V20" r:id="rId126" display="http://pbs.twimg.com/profile_images/788990307069112320/OG6qyiAC_normal.jpg"/>
    <hyperlink ref="V21" r:id="rId127" display="http://pbs.twimg.com/profile_images/788990307069112320/OG6qyiAC_normal.jpg"/>
    <hyperlink ref="V22" r:id="rId128" display="http://pbs.twimg.com/profile_images/788990307069112320/OG6qyiAC_normal.jpg"/>
    <hyperlink ref="V23" r:id="rId129" display="http://pbs.twimg.com/profile_images/1106494592206192640/JnFD1DLg_normal.jpg"/>
    <hyperlink ref="V24" r:id="rId130" display="http://pbs.twimg.com/profile_images/2461900981/tumblr_m1i72q3c3d1qiegleo1_500_normal.jpg"/>
    <hyperlink ref="V25" r:id="rId131" display="https://pbs.twimg.com/media/D38VjOeW0AABnn_.jpg"/>
    <hyperlink ref="V26" r:id="rId132" display="https://pbs.twimg.com/media/D387q8fWwAAkG7N.jpg"/>
    <hyperlink ref="V27" r:id="rId133" display="https://pbs.twimg.com/ext_tw_video_thumb/1116713587949621248/pu/img/yme1tVK7Z2N-tJSY.jpg"/>
    <hyperlink ref="V28" r:id="rId134" display="http://pbs.twimg.com/profile_images/1049282789898637313/kdGy7Gz__normal.jpg"/>
    <hyperlink ref="V29" r:id="rId135" display="http://pbs.twimg.com/profile_images/1119081717409566726/Y50XWi5d_normal.jpg"/>
    <hyperlink ref="V30" r:id="rId136" display="https://pbs.twimg.com/ext_tw_video_thumb/1112730149936607232/pu/img/D2ZihfSkf02hE6cz.jpg"/>
    <hyperlink ref="V31" r:id="rId137" display="http://pbs.twimg.com/profile_images/965468675351326722/G-sDwq-1_normal.jpg"/>
    <hyperlink ref="V32" r:id="rId138" display="http://pbs.twimg.com/profile_images/965468675351326722/G-sDwq-1_normal.jpg"/>
    <hyperlink ref="V33" r:id="rId139" display="http://pbs.twimg.com/profile_images/1069530744895275008/uMP7oe08_normal.jpg"/>
    <hyperlink ref="V34" r:id="rId140" display="http://pbs.twimg.com/profile_images/1060626119915843584/tK7LpcRw_normal.jpg"/>
    <hyperlink ref="V35" r:id="rId141" display="http://pbs.twimg.com/profile_images/870279826720129025/l5CL66f-_normal.jpg"/>
    <hyperlink ref="V36" r:id="rId142" display="http://pbs.twimg.com/profile_images/870279826720129025/l5CL66f-_normal.jpg"/>
    <hyperlink ref="V37" r:id="rId143" display="http://pbs.twimg.com/profile_images/870279826720129025/l5CL66f-_normal.jpg"/>
    <hyperlink ref="V38" r:id="rId144" display="http://pbs.twimg.com/profile_images/870279826720129025/l5CL66f-_normal.jpg"/>
    <hyperlink ref="V39" r:id="rId145" display="http://pbs.twimg.com/profile_images/1036072270077280256/dTS-_rdV_normal.jpg"/>
    <hyperlink ref="V40" r:id="rId146" display="http://pbs.twimg.com/profile_images/1036072270077280256/dTS-_rdV_normal.jpg"/>
    <hyperlink ref="V41" r:id="rId147" display="http://pbs.twimg.com/profile_images/1036072270077280256/dTS-_rdV_normal.jpg"/>
    <hyperlink ref="V42" r:id="rId148" display="http://pbs.twimg.com/profile_images/509498592831102976/wG-d6wrJ_normal.jpeg"/>
    <hyperlink ref="V43" r:id="rId149" display="http://pbs.twimg.com/profile_images/684447314358882305/eW6rgOZf_normal.png"/>
    <hyperlink ref="V44" r:id="rId150" display="http://pbs.twimg.com/profile_images/684447314358882305/eW6rgOZf_normal.png"/>
    <hyperlink ref="V45" r:id="rId151" display="http://pbs.twimg.com/profile_images/684447314358882305/eW6rgOZf_normal.png"/>
    <hyperlink ref="V46" r:id="rId152" display="http://pbs.twimg.com/profile_images/684447314358882305/eW6rgOZf_normal.png"/>
    <hyperlink ref="V47" r:id="rId153" display="http://pbs.twimg.com/profile_images/1084912199032860672/Q19V6BK5_normal.jpg"/>
    <hyperlink ref="V48" r:id="rId154" display="http://pbs.twimg.com/profile_images/1084912199032860672/Q19V6BK5_normal.jpg"/>
    <hyperlink ref="V49" r:id="rId155" display="http://pbs.twimg.com/profile_images/1084912199032860672/Q19V6BK5_normal.jpg"/>
    <hyperlink ref="V50" r:id="rId156" display="http://pbs.twimg.com/profile_images/1084912199032860672/Q19V6BK5_normal.jpg"/>
    <hyperlink ref="V51" r:id="rId157" display="http://pbs.twimg.com/profile_images/943427695156781056/-LKHuXdO_normal.jpg"/>
    <hyperlink ref="V52" r:id="rId158" display="http://pbs.twimg.com/profile_images/943427695156781056/-LKHuXdO_normal.jpg"/>
    <hyperlink ref="V53" r:id="rId159" display="http://pbs.twimg.com/profile_images/964400673746857984/T5mm-ZKU_normal.jpg"/>
    <hyperlink ref="V54" r:id="rId160" display="http://pbs.twimg.com/profile_images/785890343577198592/6v4DlZXe_normal.jpg"/>
    <hyperlink ref="V55" r:id="rId161" display="http://pbs.twimg.com/profile_images/741283160898568192/Jy46FlEL_normal.jpg"/>
    <hyperlink ref="V56" r:id="rId162" display="http://pbs.twimg.com/profile_images/741283160898568192/Jy46FlEL_normal.jpg"/>
    <hyperlink ref="V57" r:id="rId163" display="http://pbs.twimg.com/profile_images/1111073639925985281/E9ayaq1V_normal.jpg"/>
    <hyperlink ref="V58" r:id="rId164" display="http://pbs.twimg.com/profile_images/951221160292777984/JSopVDkv_normal.jpg"/>
    <hyperlink ref="V59" r:id="rId165" display="http://pbs.twimg.com/profile_images/1111073639925985281/E9ayaq1V_normal.jpg"/>
    <hyperlink ref="V60" r:id="rId166" display="http://pbs.twimg.com/profile_images/1111073639925985281/E9ayaq1V_normal.jpg"/>
    <hyperlink ref="V61" r:id="rId167" display="http://pbs.twimg.com/profile_images/951221160292777984/JSopVDkv_normal.jpg"/>
    <hyperlink ref="V62" r:id="rId168" display="http://pbs.twimg.com/profile_images/951221160292777984/JSopVDkv_normal.jpg"/>
    <hyperlink ref="V63" r:id="rId169" display="http://pbs.twimg.com/profile_images/812475485879996416/RR0F06f__normal.jpg"/>
    <hyperlink ref="V64" r:id="rId170" display="https://pbs.twimg.com/media/D3uujKZUIAAMLaR.jpg"/>
    <hyperlink ref="V65" r:id="rId171" display="http://pbs.twimg.com/profile_images/1083775160681943045/-HrwaKN5_normal.jpg"/>
    <hyperlink ref="V66" r:id="rId172" display="http://pbs.twimg.com/profile_images/1083775160681943045/-HrwaKN5_normal.jpg"/>
    <hyperlink ref="V67" r:id="rId173" display="http://pbs.twimg.com/profile_images/1092310890874093568/gFTzVpEb_normal.jpg"/>
    <hyperlink ref="V68" r:id="rId174" display="http://pbs.twimg.com/profile_images/1092310890874093568/gFTzVpEb_normal.jpg"/>
    <hyperlink ref="V69" r:id="rId175" display="http://pbs.twimg.com/profile_images/966079149986189312/ZEiZd-hR_normal.jpg"/>
    <hyperlink ref="V70" r:id="rId176" display="https://pbs.twimg.com/media/D4IsmIbXkAIHWpr.jpg"/>
    <hyperlink ref="V71" r:id="rId177" display="http://pbs.twimg.com/profile_images/586582147093270528/5OxlcmDB_normal.jpg"/>
    <hyperlink ref="V72" r:id="rId178" display="http://pbs.twimg.com/profile_images/586582147093270528/5OxlcmDB_normal.jpg"/>
    <hyperlink ref="V73" r:id="rId179" display="http://pbs.twimg.com/profile_images/507650237637210112/imHZCsXu_normal.png"/>
    <hyperlink ref="V74" r:id="rId180" display="http://pbs.twimg.com/profile_images/757984876645720064/yhajiVam_normal.jpg"/>
    <hyperlink ref="V75" r:id="rId181" display="http://pbs.twimg.com/profile_images/1104389161086140416/OW7rnWop_normal.jpg"/>
    <hyperlink ref="V76" r:id="rId182" display="http://pbs.twimg.com/profile_images/641504762811146241/uRwMZbRO_normal.jpg"/>
    <hyperlink ref="V77" r:id="rId183" display="http://pbs.twimg.com/profile_images/641504762811146241/uRwMZbRO_normal.jpg"/>
    <hyperlink ref="V78" r:id="rId184" display="http://pbs.twimg.com/profile_images/1012826876279230465/oDd2OWF7_normal.jpg"/>
    <hyperlink ref="V79" r:id="rId185" display="http://pbs.twimg.com/profile_images/1116723417682563072/e_phjlBu_normal.png"/>
    <hyperlink ref="V80" r:id="rId186" display="http://pbs.twimg.com/profile_images/847469644453511168/IJjLqhgv_normal.jpg"/>
    <hyperlink ref="V81" r:id="rId187" display="http://pbs.twimg.com/profile_images/663738907805089792/a-3-cP5U_normal.jpg"/>
    <hyperlink ref="V82" r:id="rId188" display="http://pbs.twimg.com/profile_images/1103939860660776961/3B4ymOLM_normal.png"/>
    <hyperlink ref="V83" r:id="rId189" display="http://pbs.twimg.com/profile_images/935538054692970496/-vuh8x4l_normal.jpg"/>
    <hyperlink ref="V84" r:id="rId190" display="http://pbs.twimg.com/profile_images/935538054692970496/-vuh8x4l_normal.jpg"/>
    <hyperlink ref="V85" r:id="rId191" display="http://pbs.twimg.com/profile_images/806887716373680128/WRaZPAP7_normal.jpg"/>
    <hyperlink ref="V86" r:id="rId192" display="http://pbs.twimg.com/profile_images/806887716373680128/WRaZPAP7_normal.jpg"/>
    <hyperlink ref="V87" r:id="rId193" display="http://pbs.twimg.com/profile_images/1012406352612941824/L9v8wxOm_normal.jpg"/>
    <hyperlink ref="V88" r:id="rId194" display="http://pbs.twimg.com/profile_images/378800000312375508/2307e121a636bca5a74ea7940bfdac87_normal.jpeg"/>
    <hyperlink ref="V89" r:id="rId195" display="http://pbs.twimg.com/profile_images/2511748394/pdv3nbo3yrq5l2tae3ke_normal.jpeg"/>
    <hyperlink ref="V90" r:id="rId196" display="http://pbs.twimg.com/profile_images/787145941996281856/w9TS2Dn5_normal.jpg"/>
    <hyperlink ref="V91" r:id="rId197" display="http://pbs.twimg.com/profile_images/1029921365288148992/Xj1JhdFa_normal.jpg"/>
    <hyperlink ref="V92" r:id="rId198" display="http://pbs.twimg.com/profile_images/981624686424584198/OxrTnZwS_normal.jpg"/>
    <hyperlink ref="V93" r:id="rId199" display="http://pbs.twimg.com/profile_images/793590491027607552/gbLy0yvY_normal.jpg"/>
    <hyperlink ref="V94" r:id="rId200" display="http://pbs.twimg.com/profile_images/1092457362961637381/8zD_qlxA_normal.jpg"/>
    <hyperlink ref="V95" r:id="rId201" display="http://pbs.twimg.com/profile_images/1117705233826762752/0LylZzd3_normal.png"/>
    <hyperlink ref="V96" r:id="rId202" display="http://pbs.twimg.com/profile_images/471770118196711425/ijq_4k09_normal.jpeg"/>
    <hyperlink ref="V97" r:id="rId203" display="http://pbs.twimg.com/profile_images/773999250661216256/-9IAccTm_normal.jpg"/>
    <hyperlink ref="V98" r:id="rId204" display="http://pbs.twimg.com/profile_images/773999250661216256/-9IAccTm_normal.jpg"/>
    <hyperlink ref="V99" r:id="rId205" display="https://pbs.twimg.com/media/D4Is-g_XoAAvKj2.jpg"/>
    <hyperlink ref="V100" r:id="rId206" display="https://pbs.twimg.com/media/D4S-fQGWwAcPPnC.jpg"/>
    <hyperlink ref="V101" r:id="rId207" display="https://pbs.twimg.com/media/D4Is_JvWwAEZKNU.jpg"/>
    <hyperlink ref="V102" r:id="rId208" display="https://pbs.twimg.com/media/D4S-fqIW0AE3wg4.jpg"/>
    <hyperlink ref="V103" r:id="rId209" display="https://pbs.twimg.com/media/D4ItDFZW0AAt50r.jpg"/>
    <hyperlink ref="V104" r:id="rId210" display="https://pbs.twimg.com/media/D4S-hNRWAAA6obg.jpg"/>
    <hyperlink ref="V105" r:id="rId211" display="http://pbs.twimg.com/profile_images/603647016409899008/OPECCN1t_normal.png"/>
    <hyperlink ref="V106" r:id="rId212" display="https://pbs.twimg.com/media/D4TKZweWkAQlaFu.jpg"/>
    <hyperlink ref="V107" r:id="rId213" display="https://pbs.twimg.com/media/D4TvxH8WkAEMrry.jpg"/>
    <hyperlink ref="V108" r:id="rId214" display="http://pbs.twimg.com/profile_images/822251270111166464/gJwjBFSB_normal.jpg"/>
    <hyperlink ref="V109" r:id="rId215" display="http://pbs.twimg.com/profile_images/1111630076368613376/JxAsnJ8I_normal.jpg"/>
    <hyperlink ref="V110" r:id="rId216" display="http://pbs.twimg.com/profile_images/700135427383099394/RH39K-Mv_normal.jpg"/>
    <hyperlink ref="V111" r:id="rId217" display="http://pbs.twimg.com/profile_images/738300388802187264/iEokSq_7_normal.jpg"/>
    <hyperlink ref="V112" r:id="rId218" display="http://pbs.twimg.com/profile_images/738300388802187264/iEokSq_7_normal.jpg"/>
    <hyperlink ref="V113" r:id="rId219" display="http://pbs.twimg.com/profile_images/738300388802187264/iEokSq_7_normal.jpg"/>
    <hyperlink ref="V114" r:id="rId220" display="http://pbs.twimg.com/profile_images/738300388802187264/iEokSq_7_normal.jpg"/>
    <hyperlink ref="V115" r:id="rId221" display="http://pbs.twimg.com/profile_images/738300388802187264/iEokSq_7_normal.jpg"/>
    <hyperlink ref="V116" r:id="rId222" display="http://pbs.twimg.com/profile_images/738300388802187264/iEokSq_7_normal.jpg"/>
    <hyperlink ref="V117" r:id="rId223" display="http://pbs.twimg.com/profile_images/738300388802187264/iEokSq_7_normal.jpg"/>
    <hyperlink ref="V118" r:id="rId224" display="http://pbs.twimg.com/profile_images/738300388802187264/iEokSq_7_normal.jpg"/>
    <hyperlink ref="V119" r:id="rId225" display="http://pbs.twimg.com/profile_images/738300388802187264/iEokSq_7_normal.jpg"/>
    <hyperlink ref="V120" r:id="rId226" display="http://pbs.twimg.com/profile_images/738300388802187264/iEokSq_7_normal.jpg"/>
    <hyperlink ref="V121" r:id="rId227" display="http://pbs.twimg.com/profile_images/738300388802187264/iEokSq_7_normal.jpg"/>
    <hyperlink ref="V122" r:id="rId228" display="http://pbs.twimg.com/profile_images/738300388802187264/iEokSq_7_normal.jpg"/>
    <hyperlink ref="V123" r:id="rId229" display="http://pbs.twimg.com/profile_images/738300388802187264/iEokSq_7_normal.jpg"/>
    <hyperlink ref="V124" r:id="rId230" display="http://pbs.twimg.com/profile_images/738300388802187264/iEokSq_7_normal.jpg"/>
    <hyperlink ref="V125" r:id="rId231" display="http://pbs.twimg.com/profile_images/738300388802187264/iEokSq_7_normal.jpg"/>
    <hyperlink ref="V126" r:id="rId232" display="http://pbs.twimg.com/profile_images/738300388802187264/iEokSq_7_normal.jpg"/>
    <hyperlink ref="V127" r:id="rId233" display="http://pbs.twimg.com/profile_images/1097528935875788800/VIGJu1pY_normal.jpg"/>
    <hyperlink ref="V128" r:id="rId234" display="http://pbs.twimg.com/profile_images/1097528935875788800/VIGJu1pY_normal.jpg"/>
    <hyperlink ref="V129" r:id="rId235" display="http://pbs.twimg.com/profile_images/1097528935875788800/VIGJu1pY_normal.jpg"/>
    <hyperlink ref="V130" r:id="rId236" display="http://pbs.twimg.com/profile_images/1097528935875788800/VIGJu1pY_normal.jpg"/>
    <hyperlink ref="V131" r:id="rId237" display="http://pbs.twimg.com/profile_images/1097528935875788800/VIGJu1pY_normal.jpg"/>
    <hyperlink ref="V132" r:id="rId238" display="http://pbs.twimg.com/profile_images/1097528935875788800/VIGJu1pY_normal.jpg"/>
    <hyperlink ref="V133" r:id="rId239" display="http://pbs.twimg.com/profile_images/1097528935875788800/VIGJu1pY_normal.jpg"/>
    <hyperlink ref="V134" r:id="rId240" display="http://pbs.twimg.com/profile_images/1097528935875788800/VIGJu1pY_normal.jpg"/>
    <hyperlink ref="V135" r:id="rId241" display="http://pbs.twimg.com/profile_images/1097528935875788800/VIGJu1pY_normal.jpg"/>
    <hyperlink ref="V136" r:id="rId242" display="http://pbs.twimg.com/profile_images/1097528935875788800/VIGJu1pY_normal.jpg"/>
    <hyperlink ref="V137" r:id="rId243" display="http://pbs.twimg.com/profile_images/1097528935875788800/VIGJu1pY_normal.jpg"/>
    <hyperlink ref="V138" r:id="rId244" display="http://pbs.twimg.com/profile_images/1097528935875788800/VIGJu1pY_normal.jpg"/>
    <hyperlink ref="V139" r:id="rId245" display="http://pbs.twimg.com/profile_images/1097528935875788800/VIGJu1pY_normal.jpg"/>
    <hyperlink ref="V140" r:id="rId246" display="http://pbs.twimg.com/profile_images/1097528935875788800/VIGJu1pY_normal.jpg"/>
    <hyperlink ref="V141" r:id="rId247" display="http://pbs.twimg.com/profile_images/1039453119988555776/Nvj4crF8_normal.jpg"/>
    <hyperlink ref="V142" r:id="rId248" display="http://pbs.twimg.com/profile_images/1039453119988555776/Nvj4crF8_normal.jpg"/>
    <hyperlink ref="V143" r:id="rId249" display="http://pbs.twimg.com/profile_images/1039453119988555776/Nvj4crF8_normal.jpg"/>
    <hyperlink ref="V144" r:id="rId250" display="http://pbs.twimg.com/profile_images/1039453119988555776/Nvj4crF8_normal.jpg"/>
    <hyperlink ref="V145" r:id="rId251" display="http://pbs.twimg.com/profile_images/1039453119988555776/Nvj4crF8_normal.jpg"/>
    <hyperlink ref="V146" r:id="rId252" display="http://pbs.twimg.com/profile_images/1039453119988555776/Nvj4crF8_normal.jpg"/>
    <hyperlink ref="V147" r:id="rId253" display="http://pbs.twimg.com/profile_images/1930875183/profile_pics_normal.jpeg"/>
    <hyperlink ref="V148" r:id="rId254" display="http://pbs.twimg.com/profile_images/3518258462/9b2d42fee8744284ceb21ff5632624b0_normal.jpeg"/>
    <hyperlink ref="V149" r:id="rId255" display="http://pbs.twimg.com/profile_images/1013854687869665280/-jNnaYaQ_normal.jpg"/>
    <hyperlink ref="V150" r:id="rId256" display="http://pbs.twimg.com/profile_images/1105524212968681475/VRT_ip9f_normal.jpg"/>
    <hyperlink ref="V151" r:id="rId257" display="http://pbs.twimg.com/profile_images/1105524212968681475/VRT_ip9f_normal.jpg"/>
    <hyperlink ref="V152" r:id="rId258" display="http://pbs.twimg.com/profile_images/1105524212968681475/VRT_ip9f_normal.jpg"/>
    <hyperlink ref="V153" r:id="rId259" display="http://pbs.twimg.com/profile_images/1105524212968681475/VRT_ip9f_normal.jpg"/>
    <hyperlink ref="V154" r:id="rId260" display="http://pbs.twimg.com/profile_images/1105524212968681475/VRT_ip9f_normal.jpg"/>
    <hyperlink ref="V155" r:id="rId261" display="http://pbs.twimg.com/profile_images/1105524212968681475/VRT_ip9f_normal.jpg"/>
    <hyperlink ref="V156" r:id="rId262" display="http://pbs.twimg.com/profile_images/1082372866471948288/g6Atkw_U_normal.jpg"/>
    <hyperlink ref="V157" r:id="rId263" display="http://pbs.twimg.com/profile_images/966053594402234368/r6hA3ohM_normal.jpg"/>
    <hyperlink ref="V158" r:id="rId264" display="http://pbs.twimg.com/profile_images/906163903356395520/qugfyZKp_normal.jpg"/>
    <hyperlink ref="V159" r:id="rId265" display="https://pbs.twimg.com/media/D4Y-qEAWkAY7cuQ.jpg"/>
    <hyperlink ref="V160" r:id="rId266" display="http://pbs.twimg.com/profile_images/1074950050722136064/jJ2p9czS_normal.jpg"/>
    <hyperlink ref="V161" r:id="rId267" display="http://pbs.twimg.com/profile_images/1003888294373888001/44UE2oiO_normal.jpg"/>
    <hyperlink ref="V162" r:id="rId268" display="http://pbs.twimg.com/profile_images/1034251982956060672/eDXvp2pU_normal.jpg"/>
    <hyperlink ref="V163" r:id="rId269" display="http://pbs.twimg.com/profile_images/826285164363923457/0faJQx-A_normal.jpg"/>
    <hyperlink ref="V164" r:id="rId270" display="http://pbs.twimg.com/profile_images/1105206166622224385/AEEjOAKf_normal.jpg"/>
    <hyperlink ref="V165" r:id="rId271" display="http://pbs.twimg.com/profile_images/1105206166622224385/AEEjOAKf_normal.jpg"/>
    <hyperlink ref="V166" r:id="rId272" display="http://pbs.twimg.com/profile_images/782129968058728448/KFKcoI4X_normal.jpg"/>
    <hyperlink ref="V167" r:id="rId273" display="http://pbs.twimg.com/profile_images/782129968058728448/KFKcoI4X_normal.jpg"/>
    <hyperlink ref="V168" r:id="rId274" display="http://pbs.twimg.com/profile_images/782129968058728448/KFKcoI4X_normal.jpg"/>
    <hyperlink ref="V169" r:id="rId275" display="http://pbs.twimg.com/profile_images/1028240873862168577/bjG6Mip4_normal.jpg"/>
    <hyperlink ref="V170" r:id="rId276" display="http://pbs.twimg.com/profile_images/1028240873862168577/bjG6Mip4_normal.jpg"/>
    <hyperlink ref="V171" r:id="rId277" display="http://pbs.twimg.com/profile_images/1028240873862168577/bjG6Mip4_normal.jpg"/>
    <hyperlink ref="V172" r:id="rId278" display="http://pbs.twimg.com/profile_images/899990650816520193/wKr9Y-Tc_normal.jpg"/>
    <hyperlink ref="V173" r:id="rId279" display="http://pbs.twimg.com/profile_images/735160892002840576/N7bSf-AQ_normal.jpg"/>
    <hyperlink ref="V174" r:id="rId280" display="http://pbs.twimg.com/profile_images/378800000245809096/f32d6b3caad847321cfdc65ca5d334e8_normal.jpeg"/>
    <hyperlink ref="V175" r:id="rId281" display="http://pbs.twimg.com/profile_images/889699284/CHaglerSmall_normal.jpg"/>
    <hyperlink ref="V176" r:id="rId282" display="http://pbs.twimg.com/profile_images/889699284/CHaglerSmall_normal.jpg"/>
    <hyperlink ref="V177" r:id="rId283" display="http://pbs.twimg.com/profile_images/1117895509392461826/CytWmxr0_normal.jpg"/>
    <hyperlink ref="V178" r:id="rId284" display="http://pbs.twimg.com/profile_images/1117895509392461826/CytWmxr0_normal.jpg"/>
    <hyperlink ref="V179" r:id="rId285" display="http://pbs.twimg.com/profile_images/1117895509392461826/CytWmxr0_normal.jpg"/>
    <hyperlink ref="V180" r:id="rId286" display="http://pbs.twimg.com/profile_images/684090088192655360/VK9E1cIU_normal.jpg"/>
    <hyperlink ref="V181" r:id="rId287" display="http://pbs.twimg.com/profile_images/684090088192655360/VK9E1cIU_normal.jpg"/>
    <hyperlink ref="V182" r:id="rId288" display="http://pbs.twimg.com/profile_images/1094842452819755008/t_xfLHI__normal.jpg"/>
    <hyperlink ref="V183" r:id="rId289" display="http://pbs.twimg.com/profile_images/1094842452819755008/t_xfLHI__normal.jpg"/>
    <hyperlink ref="V184" r:id="rId290" display="http://pbs.twimg.com/profile_images/1118848125181915136/EjvOfosH_normal.jpg"/>
    <hyperlink ref="V185" r:id="rId291" display="http://pbs.twimg.com/profile_images/753355665872134146/6cVaYnUu_normal.jpg"/>
    <hyperlink ref="V186" r:id="rId292" display="http://pbs.twimg.com/profile_images/1095666897696153600/zmD6YxLa_normal.jpg"/>
    <hyperlink ref="V187" r:id="rId293" display="http://pbs.twimg.com/profile_images/1095666897696153600/zmD6YxLa_normal.jpg"/>
    <hyperlink ref="V188" r:id="rId294" display="http://pbs.twimg.com/profile_images/1021079375138230273/6aokO1gX_normal.jpg"/>
    <hyperlink ref="V189" r:id="rId295" display="http://pbs.twimg.com/profile_images/1105270654641864704/9ComFqLA_normal.jpg"/>
    <hyperlink ref="V190" r:id="rId296" display="http://pbs.twimg.com/profile_images/1021079375138230273/6aokO1gX_normal.jpg"/>
    <hyperlink ref="V191" r:id="rId297" display="http://pbs.twimg.com/profile_images/1105270654641864704/9ComFqLA_normal.jpg"/>
    <hyperlink ref="V192" r:id="rId298" display="http://pbs.twimg.com/profile_images/1105270654641864704/9ComFqLA_normal.jpg"/>
    <hyperlink ref="V193" r:id="rId299" display="http://pbs.twimg.com/profile_images/936205961802346502/EHzx6w6z_normal.jpg"/>
    <hyperlink ref="V194" r:id="rId300" display="http://pbs.twimg.com/profile_images/3641632255/1d4569fb637fbea9e0fcc2ae976e6352_normal.jpeg"/>
    <hyperlink ref="V195" r:id="rId301" display="http://pbs.twimg.com/profile_images/1097528935875788800/VIGJu1pY_normal.jpg"/>
    <hyperlink ref="V196" r:id="rId302" display="http://pbs.twimg.com/profile_images/1097528935875788800/VIGJu1pY_normal.jpg"/>
    <hyperlink ref="V197" r:id="rId303" display="http://pbs.twimg.com/profile_images/1097528935875788800/VIGJu1pY_normal.jpg"/>
    <hyperlink ref="V198" r:id="rId304" display="http://pbs.twimg.com/profile_images/1097528935875788800/VIGJu1pY_normal.jpg"/>
    <hyperlink ref="V199" r:id="rId305" display="https://pbs.twimg.com/media/D4Wyd4BXsAA7BOT.jpg"/>
    <hyperlink ref="V200" r:id="rId306" display="https://pbs.twimg.com/media/D4Wyd4BXsAA7BOT.jpg"/>
    <hyperlink ref="V201" r:id="rId307" display="https://pbs.twimg.com/media/D4Wyd4BXsAA7BOT.jpg"/>
    <hyperlink ref="V202" r:id="rId308" display="https://pbs.twimg.com/media/D4Wyd4BXsAA7BOT.jpg"/>
    <hyperlink ref="V203" r:id="rId309" display="https://pbs.twimg.com/media/D4Wyd4BXsAA7BOT.jpg"/>
    <hyperlink ref="V204" r:id="rId310" display="http://pbs.twimg.com/profile_images/907185379375292416/HeKKeti4_normal.jpg"/>
    <hyperlink ref="V205" r:id="rId311" display="http://pbs.twimg.com/profile_images/907185379375292416/HeKKeti4_normal.jpg"/>
    <hyperlink ref="V206" r:id="rId312" display="http://pbs.twimg.com/profile_images/907185379375292416/HeKKeti4_normal.jpg"/>
    <hyperlink ref="V207" r:id="rId313" display="http://pbs.twimg.com/profile_images/907185379375292416/HeKKeti4_normal.jpg"/>
    <hyperlink ref="V208" r:id="rId314" display="http://pbs.twimg.com/profile_images/907185379375292416/HeKKeti4_normal.jpg"/>
    <hyperlink ref="V209" r:id="rId315" display="http://pbs.twimg.com/profile_images/907185379375292416/HeKKeti4_normal.jpg"/>
    <hyperlink ref="V210" r:id="rId316" display="http://pbs.twimg.com/profile_images/795709476338733057/dq1oq0QO_normal.jpg"/>
    <hyperlink ref="V211" r:id="rId317" display="https://pbs.twimg.com/media/D4hkBF2UIAE07Ef.jpg"/>
    <hyperlink ref="V212" r:id="rId318" display="https://pbs.twimg.com/media/D4hkBF2UIAE07Ef.jpg"/>
    <hyperlink ref="V213" r:id="rId319" display="http://pbs.twimg.com/profile_images/922354013508575232/t8dXvGGF_normal.jpg"/>
    <hyperlink ref="V214" r:id="rId320" display="http://pbs.twimg.com/profile_images/611402226750230528/a3GDBgft_normal.jpg"/>
    <hyperlink ref="V215" r:id="rId321" display="http://pbs.twimg.com/profile_images/642588202935517184/dN4QABzO_normal.jpg"/>
    <hyperlink ref="V216" r:id="rId322" display="http://pbs.twimg.com/profile_images/922354013508575232/t8dXvGGF_normal.jpg"/>
    <hyperlink ref="V217" r:id="rId323" display="http://pbs.twimg.com/profile_images/611402226750230528/a3GDBgft_normal.jpg"/>
    <hyperlink ref="V218" r:id="rId324" display="http://pbs.twimg.com/profile_images/642588202935517184/dN4QABzO_normal.jpg"/>
    <hyperlink ref="V219" r:id="rId325" display="http://pbs.twimg.com/profile_images/642588202935517184/dN4QABzO_normal.jpg"/>
    <hyperlink ref="V220" r:id="rId326" display="http://pbs.twimg.com/profile_images/1100043713529765888/UfFJc8Dd_normal.png"/>
    <hyperlink ref="V221" r:id="rId327" display="https://pbs.twimg.com/media/D4hoASoX4AAV1CF.jpg"/>
    <hyperlink ref="V222" r:id="rId328" display="http://pbs.twimg.com/profile_images/1014183686139404289/Vfgn5KKZ_normal.jpg"/>
    <hyperlink ref="V223" r:id="rId329" display="https://pbs.twimg.com/media/D4h4Mk6UUAAp7Sk.jpg"/>
    <hyperlink ref="V224" r:id="rId330" display="http://pbs.twimg.com/profile_images/753550126703120384/DpjBhEoj_normal.jpg"/>
    <hyperlink ref="V225" r:id="rId331" display="http://pbs.twimg.com/profile_images/851646534508662784/RQCWx_Qw_normal.jpg"/>
    <hyperlink ref="V226" r:id="rId332" display="https://pbs.twimg.com/media/D4i4e_XX4AAP6mj.jpg"/>
    <hyperlink ref="V227" r:id="rId333" display="http://pbs.twimg.com/profile_images/1008788627332182016/EDgOPUbF_normal.jpg"/>
    <hyperlink ref="V228" r:id="rId334" display="http://pbs.twimg.com/profile_images/953033628862304257/w0YY_L4Z_normal.jpg"/>
    <hyperlink ref="V229" r:id="rId335" display="http://pbs.twimg.com/profile_images/1316533183/25-person_Suite_Front_normal.jpg"/>
    <hyperlink ref="V230" r:id="rId336" display="http://pbs.twimg.com/profile_images/1075402033065353216/UbyLPqon_normal.jpg"/>
    <hyperlink ref="V231" r:id="rId337" display="http://pbs.twimg.com/profile_images/1075402033065353216/UbyLPqon_normal.jpg"/>
    <hyperlink ref="V232" r:id="rId338" display="http://pbs.twimg.com/profile_images/1075402033065353216/UbyLPqon_normal.jpg"/>
    <hyperlink ref="V233" r:id="rId339" display="https://pbs.twimg.com/media/D4myeHMXoAcACNA.jpg"/>
    <hyperlink ref="V234" r:id="rId340" display="http://pbs.twimg.com/profile_images/3533400496/f14169546f5922ab0d54215b95ec1a0d_normal.jpeg"/>
    <hyperlink ref="V235" r:id="rId341" display="http://pbs.twimg.com/profile_images/3533400496/f14169546f5922ab0d54215b95ec1a0d_normal.jpeg"/>
    <hyperlink ref="V236" r:id="rId342" display="http://pbs.twimg.com/profile_images/3533400496/f14169546f5922ab0d54215b95ec1a0d_normal.jpeg"/>
    <hyperlink ref="V237" r:id="rId343" display="http://pbs.twimg.com/profile_images/1001596962972618752/oqmiIQAp_normal.jpg"/>
    <hyperlink ref="V238" r:id="rId344" display="http://pbs.twimg.com/profile_images/1001596962972618752/oqmiIQAp_normal.jpg"/>
    <hyperlink ref="V239" r:id="rId345" display="http://pbs.twimg.com/profile_images/3533400496/f14169546f5922ab0d54215b95ec1a0d_normal.jpeg"/>
    <hyperlink ref="V240" r:id="rId346" display="http://pbs.twimg.com/profile_images/1089262745529118720/lVJfkjEF_normal.jpg"/>
    <hyperlink ref="V241" r:id="rId347" display="http://pbs.twimg.com/profile_images/1089262745529118720/lVJfkjEF_normal.jpg"/>
    <hyperlink ref="X3" r:id="rId348" display="https://twitter.com/bitpanda/status/1116288603720699906"/>
    <hyperlink ref="X4" r:id="rId349" display="https://twitter.com/bitpanda/status/1116288603720699906"/>
    <hyperlink ref="X5" r:id="rId350" display="https://twitter.com/bitpanda/status/1115260022785806336"/>
    <hyperlink ref="X6" r:id="rId351" display="https://twitter.com/bitpanda/status/1115260022785806336"/>
    <hyperlink ref="X7" r:id="rId352" display="https://twitter.com/bitpanda/status/1113818707699146753"/>
    <hyperlink ref="X8" r:id="rId353" display="https://twitter.com/bitpanda/status/1113818707699146753"/>
    <hyperlink ref="X9" r:id="rId354" display="https://twitter.com/mauerkind61/status/1116436585099223042"/>
    <hyperlink ref="X10" r:id="rId355" display="https://twitter.com/mauerkind61/status/1116437120535670785"/>
    <hyperlink ref="X11" r:id="rId356" display="https://twitter.com/mauerkind61/status/1116437206858698754"/>
    <hyperlink ref="X12" r:id="rId357" display="https://twitter.com/mauerkind61/status/1116436585099223042"/>
    <hyperlink ref="X13" r:id="rId358" display="https://twitter.com/mauerkind61/status/1116437120535670785"/>
    <hyperlink ref="X14" r:id="rId359" display="https://twitter.com/mauerkind61/status/1116437206858698754"/>
    <hyperlink ref="X15" r:id="rId360" display="https://twitter.com/mauerkind61/status/1116436585099223042"/>
    <hyperlink ref="X16" r:id="rId361" display="https://twitter.com/mauerkind61/status/1116437120535670785"/>
    <hyperlink ref="X17" r:id="rId362" display="https://twitter.com/mauerkind61/status/1116437206858698754"/>
    <hyperlink ref="X18" r:id="rId363" display="https://twitter.com/kross89/status/1116572702905475072"/>
    <hyperlink ref="X19" r:id="rId364" display="https://twitter.com/kross89/status/1116572702905475072"/>
    <hyperlink ref="X20" r:id="rId365" display="https://twitter.com/kross89/status/1116572702905475072"/>
    <hyperlink ref="X21" r:id="rId366" display="https://twitter.com/kross89/status/1116572702905475072"/>
    <hyperlink ref="X22" r:id="rId367" display="https://twitter.com/kross89/status/1116572702905475072"/>
    <hyperlink ref="X23" r:id="rId368" display="https://twitter.com/ighodaro1/status/1116255507994566656"/>
    <hyperlink ref="X24" r:id="rId369" display="https://twitter.com/patentnigeria/status/1116590449429364736"/>
    <hyperlink ref="X25" r:id="rId370" display="https://twitter.com/weefin_/status/1116635010793078784"/>
    <hyperlink ref="X26" r:id="rId371" display="https://twitter.com/frenkel_topping/status/1116676843367751681"/>
    <hyperlink ref="X27" r:id="rId372" display="https://twitter.com/dpierrebravo/status/1116713736126042113"/>
    <hyperlink ref="X28" r:id="rId373" display="https://twitter.com/stephkbarnes/status/1116715389415821313"/>
    <hyperlink ref="X29" r:id="rId374" display="https://twitter.com/almasi_/status/1116721550823251969"/>
    <hyperlink ref="X30" r:id="rId375" display="https://twitter.com/paynecmwealth/status/1112730306581331968"/>
    <hyperlink ref="X31" r:id="rId376" display="https://twitter.com/thepoliticooks/status/1116722616029466624"/>
    <hyperlink ref="X32" r:id="rId377" display="https://twitter.com/thepoliticooks/status/1116722616029466624"/>
    <hyperlink ref="X33" r:id="rId378" display="https://twitter.com/cgwm_uk/status/1116740400016969728"/>
    <hyperlink ref="X34" r:id="rId379" display="https://twitter.com/adriansysnet/status/1116741756597362688"/>
    <hyperlink ref="X35" r:id="rId380" display="https://twitter.com/thebuffalonews/status/1116716380924018690"/>
    <hyperlink ref="X36" r:id="rId381" display="https://twitter.com/thebuffalonews/status/1116821850510774274"/>
    <hyperlink ref="X37" r:id="rId382" display="https://twitter.com/thebuffalonews/status/1116821850510774274"/>
    <hyperlink ref="X38" r:id="rId383" display="https://twitter.com/thebuffalonews/status/1116821850510774274"/>
    <hyperlink ref="X39" r:id="rId384" display="https://twitter.com/xoanna69xo/status/1116826033469177859"/>
    <hyperlink ref="X40" r:id="rId385" display="https://twitter.com/xoanna69xo/status/1116826033469177859"/>
    <hyperlink ref="X41" r:id="rId386" display="https://twitter.com/xoanna69xo/status/1116826033469177859"/>
    <hyperlink ref="X42" r:id="rId387" display="https://twitter.com/mralarconphoto/status/1116837177235787776"/>
    <hyperlink ref="X43" r:id="rId388" display="https://twitter.com/creativelive/status/1116836253003988993"/>
    <hyperlink ref="X44" r:id="rId389" display="https://twitter.com/creativelive/status/1116836253003988993"/>
    <hyperlink ref="X45" r:id="rId390" display="https://twitter.com/creativelive/status/1116836253003988993"/>
    <hyperlink ref="X46" r:id="rId391" display="https://twitter.com/creativelive/status/1116836253003988993"/>
    <hyperlink ref="X47" r:id="rId392" display="https://twitter.com/chelsea_fagan/status/1116844578332504064"/>
    <hyperlink ref="X48" r:id="rId393" display="https://twitter.com/chelsea_fagan/status/1116844578332504064"/>
    <hyperlink ref="X49" r:id="rId394" display="https://twitter.com/chelsea_fagan/status/1116844578332504064"/>
    <hyperlink ref="X50" r:id="rId395" display="https://twitter.com/chelsea_fagan/status/1116844578332504064"/>
    <hyperlink ref="X51" r:id="rId396" display="https://twitter.com/howtomoneyaus/status/1116855051702562816"/>
    <hyperlink ref="X52" r:id="rId397" display="https://twitter.com/howtomoneyaus/status/1116855051702562816"/>
    <hyperlink ref="X53" r:id="rId398" display="https://twitter.com/marekschweigert/status/1117038576871596034"/>
    <hyperlink ref="X54" r:id="rId399" display="https://twitter.com/thorleywm/status/1117052924385988609"/>
    <hyperlink ref="X55" r:id="rId400" display="https://twitter.com/gustobuffalo/status/1116819266358190081"/>
    <hyperlink ref="X56" r:id="rId401" display="https://twitter.com/gustobuffalo/status/1116819266358190081"/>
    <hyperlink ref="X57" r:id="rId402" display="https://twitter.com/chessabond/status/1116822751786958851"/>
    <hyperlink ref="X58" r:id="rId403" display="https://twitter.com/jwestmoore/status/1117123384264003585"/>
    <hyperlink ref="X59" r:id="rId404" display="https://twitter.com/chessabond/status/1116714701713498112"/>
    <hyperlink ref="X60" r:id="rId405" display="https://twitter.com/chessabond/status/1116822751786958851"/>
    <hyperlink ref="X61" r:id="rId406" display="https://twitter.com/jwestmoore/status/1117123384264003585"/>
    <hyperlink ref="X62" r:id="rId407" display="https://twitter.com/jwestmoore/status/1117123384264003585"/>
    <hyperlink ref="X63" r:id="rId408" display="https://twitter.com/joeoptions/status/1117131145924235264"/>
    <hyperlink ref="X64" r:id="rId409" display="https://twitter.com/yahoofinance/status/1115677258948075520"/>
    <hyperlink ref="X65" r:id="rId410" display="https://twitter.com/mxohammad_/status/1117159633116905478"/>
    <hyperlink ref="X66" r:id="rId411" display="https://twitter.com/mxohammad_/status/1117159633116905478"/>
    <hyperlink ref="X67" r:id="rId412" display="https://twitter.com/lmwyt/status/1112987878668361728"/>
    <hyperlink ref="X68" r:id="rId413" display="https://twitter.com/lmwyt/status/1117322848459284480"/>
    <hyperlink ref="X69" r:id="rId414" display="https://twitter.com/saeedajaffar/status/1117337192559464448"/>
    <hyperlink ref="X70" r:id="rId415" display="https://twitter.com/multinagib/status/1117504695214514176"/>
    <hyperlink ref="X71" r:id="rId416" display="https://twitter.com/ranjeetk1008/status/1117586684751822849"/>
    <hyperlink ref="X72" r:id="rId417" display="https://twitter.com/ranjeetk1008/status/1117586684751822849"/>
    <hyperlink ref="X73" r:id="rId418" display="https://twitter.com/iris_xyz/status/1117585888207343617"/>
    <hyperlink ref="X74" r:id="rId419" display="https://twitter.com/smoothsale/status/1117596030764224513"/>
    <hyperlink ref="X75" r:id="rId420" display="https://twitter.com/anishteli/status/1117620274164305920"/>
    <hyperlink ref="X76" r:id="rId421" display="https://twitter.com/debleenar/status/1117631627767607297"/>
    <hyperlink ref="X77" r:id="rId422" display="https://twitter.com/debleenar/status/1117613638204964865"/>
    <hyperlink ref="X78" r:id="rId423" display="https://twitter.com/wooddagood/status/1117773520812093441"/>
    <hyperlink ref="X79" r:id="rId424" display="https://twitter.com/rentgossipont/status/1117817936041758720"/>
    <hyperlink ref="X80" r:id="rId425" display="https://twitter.com/richardpmwealth/status/1117820465333063680"/>
    <hyperlink ref="X81" r:id="rId426" display="https://twitter.com/whoradio/status/1116925227139776513"/>
    <hyperlink ref="X82" r:id="rId427" display="https://twitter.com/jeffangeloradio/status/1116930470867099653"/>
    <hyperlink ref="X83" r:id="rId428" display="https://twitter.com/heather_mill/status/1117828059896455168"/>
    <hyperlink ref="X84" r:id="rId429" display="https://twitter.com/heather_mill/status/1117828059896455168"/>
    <hyperlink ref="X85" r:id="rId430" display="https://twitter.com/kathrynsollmann/status/1117828227626622977"/>
    <hyperlink ref="X86" r:id="rId431" display="https://twitter.com/kathrynsollmann/status/1117828428441497601"/>
    <hyperlink ref="X87" r:id="rId432" display="https://twitter.com/no_ordinary_biz/status/1117902084756496384"/>
    <hyperlink ref="X88" r:id="rId433" display="https://twitter.com/bizzwriter/status/1117955919206322176"/>
    <hyperlink ref="X89" r:id="rId434" display="https://twitter.com/btlyng/status/1117956653360353281"/>
    <hyperlink ref="X90" r:id="rId435" display="https://twitter.com/iamnotmudkip/status/1117956877122527233"/>
    <hyperlink ref="X91" r:id="rId436" display="https://twitter.com/mcleanmills7/status/1117956888430284800"/>
    <hyperlink ref="X92" r:id="rId437" display="https://twitter.com/thenxtmove/status/1118006115596476417"/>
    <hyperlink ref="X93" r:id="rId438" display="https://twitter.com/geohil/status/1118114852252332032"/>
    <hyperlink ref="X94" r:id="rId439" display="https://twitter.com/bitsofstock/status/1118163449861873666"/>
    <hyperlink ref="X95" r:id="rId440" display="https://twitter.com/askbits/status/1118168987815292929"/>
    <hyperlink ref="X96" r:id="rId441" display="https://twitter.com/casefoundation/status/1118182415346864133"/>
    <hyperlink ref="X97" r:id="rId442" display="https://twitter.com/joshpinnick/status/1118182912178913280"/>
    <hyperlink ref="X98" r:id="rId443" display="https://twitter.com/joshpinnick/status/1118182912178913280"/>
    <hyperlink ref="X99" r:id="rId444" display="https://twitter.com/raymondbasden/status/1117505113785032705"/>
    <hyperlink ref="X100" r:id="rId445" display="https://twitter.com/raymondbasden/status/1118228055414190080"/>
    <hyperlink ref="X101" r:id="rId446" display="https://twitter.com/raficastro/status/1117505124874764290"/>
    <hyperlink ref="X102" r:id="rId447" display="https://twitter.com/raficastro/status/1118228061579808768"/>
    <hyperlink ref="X103" r:id="rId448" display="https://twitter.com/homes4income/status/1117505192197591043"/>
    <hyperlink ref="X104" r:id="rId449" display="https://twitter.com/homes4income/status/1118228088981270528"/>
    <hyperlink ref="X105" r:id="rId450" display="https://twitter.com/mceachniegroup/status/1118238928627277825"/>
    <hyperlink ref="X106" r:id="rId451" display="https://twitter.com/affluentintel/status/1118241153248313345"/>
    <hyperlink ref="X107" r:id="rId452" display="https://twitter.com/tskdynamo/status/1118282237500325889"/>
    <hyperlink ref="X108" r:id="rId453" display="https://twitter.com/damatorecord/status/1118301946648174592"/>
    <hyperlink ref="X109" r:id="rId454" display="https://twitter.com/mounia_nl/status/1059721508514422785"/>
    <hyperlink ref="X110" r:id="rId455" display="https://twitter.com/sopexaonline/status/1118456924419362816"/>
    <hyperlink ref="X111" r:id="rId456" display="https://twitter.com/aikande/status/1117409740341088261"/>
    <hyperlink ref="X112" r:id="rId457" display="https://twitter.com/aikande/status/1117409740341088261"/>
    <hyperlink ref="X113" r:id="rId458" display="https://twitter.com/aikande/status/1117409740341088261"/>
    <hyperlink ref="X114" r:id="rId459" display="https://twitter.com/aikande/status/1117409740341088261"/>
    <hyperlink ref="X115" r:id="rId460" display="https://twitter.com/aikande/status/1117409740341088261"/>
    <hyperlink ref="X116" r:id="rId461" display="https://twitter.com/aikande/status/1117409740341088261"/>
    <hyperlink ref="X117" r:id="rId462" display="https://twitter.com/aikande/status/1117409740341088261"/>
    <hyperlink ref="X118" r:id="rId463" display="https://twitter.com/aikande/status/1117409740341088261"/>
    <hyperlink ref="X119" r:id="rId464" display="https://twitter.com/aikande/status/1117409740341088261"/>
    <hyperlink ref="X120" r:id="rId465" display="https://twitter.com/aikande/status/1117409740341088261"/>
    <hyperlink ref="X121" r:id="rId466" display="https://twitter.com/aikande/status/1117409740341088261"/>
    <hyperlink ref="X122" r:id="rId467" display="https://twitter.com/aikande/status/1117409740341088261"/>
    <hyperlink ref="X123" r:id="rId468" display="https://twitter.com/aikande/status/1117409740341088261"/>
    <hyperlink ref="X124" r:id="rId469" display="https://twitter.com/aikande/status/1117409740341088261"/>
    <hyperlink ref="X125" r:id="rId470" display="https://twitter.com/aikande/status/1117409740341088261"/>
    <hyperlink ref="X126" r:id="rId471" display="https://twitter.com/aikande/status/1117409740341088261"/>
    <hyperlink ref="X127" r:id="rId472" display="https://twitter.com/danfordshadrack/status/1117327809200914432"/>
    <hyperlink ref="X128" r:id="rId473" display="https://twitter.com/danfordshadrack/status/1117327809200914432"/>
    <hyperlink ref="X129" r:id="rId474" display="https://twitter.com/danfordshadrack/status/1117327809200914432"/>
    <hyperlink ref="X130" r:id="rId475" display="https://twitter.com/danfordshadrack/status/1117327809200914432"/>
    <hyperlink ref="X131" r:id="rId476" display="https://twitter.com/danfordshadrack/status/1117327809200914432"/>
    <hyperlink ref="X132" r:id="rId477" display="https://twitter.com/danfordshadrack/status/1117327809200914432"/>
    <hyperlink ref="X133" r:id="rId478" display="https://twitter.com/danfordshadrack/status/1117327809200914432"/>
    <hyperlink ref="X134" r:id="rId479" display="https://twitter.com/danfordshadrack/status/1117327809200914432"/>
    <hyperlink ref="X135" r:id="rId480" display="https://twitter.com/danfordshadrack/status/1117327809200914432"/>
    <hyperlink ref="X136" r:id="rId481" display="https://twitter.com/danfordshadrack/status/1117327809200914432"/>
    <hyperlink ref="X137" r:id="rId482" display="https://twitter.com/danfordshadrack/status/1117327809200914432"/>
    <hyperlink ref="X138" r:id="rId483" display="https://twitter.com/danfordshadrack/status/1117327809200914432"/>
    <hyperlink ref="X139" r:id="rId484" display="https://twitter.com/danfordshadrack/status/1117327809200914432"/>
    <hyperlink ref="X140" r:id="rId485" display="https://twitter.com/danfordshadrack/status/1118388801204834305"/>
    <hyperlink ref="X141" r:id="rId486" display="https://twitter.com/jjnabiry/status/1118502346290532352"/>
    <hyperlink ref="X142" r:id="rId487" display="https://twitter.com/jjnabiry/status/1118502346290532352"/>
    <hyperlink ref="X143" r:id="rId488" display="https://twitter.com/jjnabiry/status/1118502346290532352"/>
    <hyperlink ref="X144" r:id="rId489" display="https://twitter.com/jjnabiry/status/1118502346290532352"/>
    <hyperlink ref="X145" r:id="rId490" display="https://twitter.com/jjnabiry/status/1118502346290532352"/>
    <hyperlink ref="X146" r:id="rId491" display="https://twitter.com/jjnabiry/status/1118502346290532352"/>
    <hyperlink ref="X147" r:id="rId492" display="https://twitter.com/carmelazabala/status/1118514504491515905"/>
    <hyperlink ref="X148" r:id="rId493" display="https://twitter.com/bsykes37/status/1118527033368371201"/>
    <hyperlink ref="X149" r:id="rId494" display="https://twitter.com/massart/status/1118533342281048064"/>
    <hyperlink ref="X150" r:id="rId495" display="https://twitter.com/kennysoblessed/status/1118548751117955072"/>
    <hyperlink ref="X151" r:id="rId496" display="https://twitter.com/kennysoblessed/status/1118548751117955072"/>
    <hyperlink ref="X152" r:id="rId497" display="https://twitter.com/kennysoblessed/status/1118548751117955072"/>
    <hyperlink ref="X153" r:id="rId498" display="https://twitter.com/kennysoblessed/status/1118548751117955072"/>
    <hyperlink ref="X154" r:id="rId499" display="https://twitter.com/kennysoblessed/status/1118548751117955072"/>
    <hyperlink ref="X155" r:id="rId500" display="https://twitter.com/kennysoblessed/status/1118548751117955072"/>
    <hyperlink ref="X156" r:id="rId501" display="https://twitter.com/kindercaregr/status/1118580805238845440"/>
    <hyperlink ref="X157" r:id="rId502" display="https://twitter.com/scactionnetwork/status/1118581111536476160"/>
    <hyperlink ref="X158" r:id="rId503" display="https://twitter.com/angiealbright/status/1118581643332194310"/>
    <hyperlink ref="X159" r:id="rId504" display="https://twitter.com/gainorstaffing/status/1118650451824730115"/>
    <hyperlink ref="X160" r:id="rId505" display="https://twitter.com/jguemes/status/1118674868927483904"/>
    <hyperlink ref="X161" r:id="rId506" display="https://twitter.com/rjkarcher/status/1118675451285610496"/>
    <hyperlink ref="X162" r:id="rId507" display="https://twitter.com/henrydong888/status/1118699470072324096"/>
    <hyperlink ref="X163" r:id="rId508" display="https://twitter.com/navdeep1969/status/1118702727763197954"/>
    <hyperlink ref="X164" r:id="rId509" display="https://twitter.com/politicalhedge/status/1118506767707725824"/>
    <hyperlink ref="X165" r:id="rId510" display="https://twitter.com/politicalhedge/status/1118721364645560324"/>
    <hyperlink ref="X166" r:id="rId511" display="https://twitter.com/iarunj/status/1118830274182361088"/>
    <hyperlink ref="X167" r:id="rId512" display="https://twitter.com/iarunj/status/1118830274182361088"/>
    <hyperlink ref="X168" r:id="rId513" display="https://twitter.com/iarunj/status/1118830274182361088"/>
    <hyperlink ref="X169" r:id="rId514" display="https://twitter.com/vivinav/status/1118837258960826370"/>
    <hyperlink ref="X170" r:id="rId515" display="https://twitter.com/vivinav/status/1118837258960826370"/>
    <hyperlink ref="X171" r:id="rId516" display="https://twitter.com/vivinav/status/1118837258960826370"/>
    <hyperlink ref="X172" r:id="rId517" display="https://twitter.com/oursmallchange/status/1118572906257293312"/>
    <hyperlink ref="X173" r:id="rId518" display="https://twitter.com/crowdfundattny/status/1118873774349344770"/>
    <hyperlink ref="X174" r:id="rId519" display="https://twitter.com/dschaegga/status/1118891285199372288"/>
    <hyperlink ref="X175" r:id="rId520" display="https://twitter.com/chrishagler/status/1118899939034238976"/>
    <hyperlink ref="X176" r:id="rId521" display="https://twitter.com/chrishagler/status/1118899939034238976"/>
    <hyperlink ref="X177" r:id="rId522" display="https://twitter.com/bunchubets/status/1118901136054988800"/>
    <hyperlink ref="X178" r:id="rId523" display="https://twitter.com/bunchubets/status/1118901136054988800"/>
    <hyperlink ref="X179" r:id="rId524" display="https://twitter.com/bunchubets/status/1118901136054988800"/>
    <hyperlink ref="X180" r:id="rId525" display="https://twitter.com/flaster/status/1118872173865775109"/>
    <hyperlink ref="X181" r:id="rId526" display="https://twitter.com/flaster/status/1118872173865775109"/>
    <hyperlink ref="X182" r:id="rId527" display="https://twitter.com/martelantoine/status/1118901820066160640"/>
    <hyperlink ref="X183" r:id="rId528" display="https://twitter.com/martelantoine/status/1118901820066160640"/>
    <hyperlink ref="X184" r:id="rId529" display="https://twitter.com/khylesocrates/status/1118929515554545664"/>
    <hyperlink ref="X185" r:id="rId530" display="https://twitter.com/benefits_pro/status/1118945729119232000"/>
    <hyperlink ref="X186" r:id="rId531" display="https://twitter.com/faceofahrvo/status/1118891000376844291"/>
    <hyperlink ref="X187" r:id="rId532" display="https://twitter.com/faceofahrvo/status/1118891000376844291"/>
    <hyperlink ref="X188" r:id="rId533" display="https://twitter.com/rekt_podcast/status/1118891107155415040"/>
    <hyperlink ref="X189" r:id="rId534" display="https://twitter.com/ccryptochamber/status/1118946277817974784"/>
    <hyperlink ref="X190" r:id="rId535" display="https://twitter.com/rekt_podcast/status/1118891107155415040"/>
    <hyperlink ref="X191" r:id="rId536" display="https://twitter.com/ccryptochamber/status/1118946277817974784"/>
    <hyperlink ref="X192" r:id="rId537" display="https://twitter.com/ccryptochamber/status/1118946277817974784"/>
    <hyperlink ref="X193" r:id="rId538" display="https://twitter.com/lombardiletter/status/1118952550055718919"/>
    <hyperlink ref="X194" r:id="rId539" display="https://twitter.com/mikeandmorley/status/1118969998112956416"/>
    <hyperlink ref="X195" r:id="rId540" display="https://twitter.com/danfordshadrack/status/1117327809200914432"/>
    <hyperlink ref="X196" r:id="rId541" display="https://twitter.com/danfordshadrack/status/1117327809200914432"/>
    <hyperlink ref="X197" r:id="rId542" display="https://twitter.com/danfordshadrack/status/1117327809200914432"/>
    <hyperlink ref="X198" r:id="rId543" display="https://twitter.com/danfordshadrack/status/1118388801204834305"/>
    <hyperlink ref="X199" r:id="rId544" display="https://twitter.com/danfordshadrack/status/1118496436436516865"/>
    <hyperlink ref="X200" r:id="rId545" display="https://twitter.com/danfordshadrack/status/1118496436436516865"/>
    <hyperlink ref="X201" r:id="rId546" display="https://twitter.com/danfordshadrack/status/1118496436436516865"/>
    <hyperlink ref="X202" r:id="rId547" display="https://twitter.com/danfordshadrack/status/1118496436436516865"/>
    <hyperlink ref="X203" r:id="rId548" display="https://twitter.com/danfordshadrack/status/1118496436436516865"/>
    <hyperlink ref="X204" r:id="rId549" display="https://twitter.com/pemachele/status/1118991279738773510"/>
    <hyperlink ref="X205" r:id="rId550" display="https://twitter.com/pemachele/status/1118991279738773510"/>
    <hyperlink ref="X206" r:id="rId551" display="https://twitter.com/pemachele/status/1118991279738773510"/>
    <hyperlink ref="X207" r:id="rId552" display="https://twitter.com/pemachele/status/1118991279738773510"/>
    <hyperlink ref="X208" r:id="rId553" display="https://twitter.com/pemachele/status/1118991279738773510"/>
    <hyperlink ref="X209" r:id="rId554" display="https://twitter.com/pemachele/status/1118991279738773510"/>
    <hyperlink ref="X210" r:id="rId555" display="https://twitter.com/harvestreturns/status/1119012957311074304"/>
    <hyperlink ref="X211" r:id="rId556" display="https://twitter.com/moneycontrolcom/status/1118825127452364800"/>
    <hyperlink ref="X212" r:id="rId557" display="https://twitter.com/moneycontrolcom/status/1118825127452364800"/>
    <hyperlink ref="X213" r:id="rId558" display="https://twitter.com/rakshabihani/status/1118825339382185984"/>
    <hyperlink ref="X214" r:id="rId559" display="https://twitter.com/kayezad/status/1118829588447207425"/>
    <hyperlink ref="X215" r:id="rId560" display="https://twitter.com/thanawala_hiral/status/1119087040505626624"/>
    <hyperlink ref="X216" r:id="rId561" display="https://twitter.com/rakshabihani/status/1118825339382185984"/>
    <hyperlink ref="X217" r:id="rId562" display="https://twitter.com/kayezad/status/1118829588447207425"/>
    <hyperlink ref="X218" r:id="rId563" display="https://twitter.com/thanawala_hiral/status/1119087040505626624"/>
    <hyperlink ref="X219" r:id="rId564" display="https://twitter.com/thanawala_hiral/status/1119087040505626624"/>
    <hyperlink ref="X220" r:id="rId565" display="https://twitter.com/neildoig/status/1119151106473332736"/>
    <hyperlink ref="X221" r:id="rId566" display="https://twitter.com/finra/status/1119258863360991232"/>
    <hyperlink ref="X222" r:id="rId567" display="https://twitter.com/finrafoundation/status/1119264025790091264"/>
    <hyperlink ref="X223" r:id="rId568" display="https://twitter.com/thenorrisgroup/status/1119276689140228096"/>
    <hyperlink ref="X224" r:id="rId569" display="https://twitter.com/cunningham_uk/status/1119277096046608385"/>
    <hyperlink ref="X225" r:id="rId570" display="https://twitter.com/abhigolhar/status/1119318429310312448"/>
    <hyperlink ref="X226" r:id="rId571" display="https://twitter.com/jillonmoney/status/1119347352530239488"/>
    <hyperlink ref="X227" r:id="rId572" display="https://twitter.com/mkopy/status/1119363381830483968"/>
    <hyperlink ref="X228" r:id="rId573" display="https://twitter.com/thecryptorep/status/1119546954126626816"/>
    <hyperlink ref="X229" r:id="rId574" display="https://twitter.com/psuitenetwork/status/1119589362021355521"/>
    <hyperlink ref="X230" r:id="rId575" display="https://twitter.com/nick4business/status/1119591577553448960"/>
    <hyperlink ref="X231" r:id="rId576" display="https://twitter.com/nick4business/status/1119591577553448960"/>
    <hyperlink ref="X232" r:id="rId577" display="https://twitter.com/nick4business/status/1119591577553448960"/>
    <hyperlink ref="X233" r:id="rId578" display="https://twitter.com/thelaurenbowlin/status/1119622213773271040"/>
    <hyperlink ref="X234" r:id="rId579" display="https://twitter.com/danherronruns/status/1118492715644121088"/>
    <hyperlink ref="X235" r:id="rId580" display="https://twitter.com/danherronruns/status/1118492715644121088"/>
    <hyperlink ref="X236" r:id="rId581" display="https://twitter.com/danherronruns/status/1119287347588112384"/>
    <hyperlink ref="X237" r:id="rId582" display="https://twitter.com/_eugeniegeorge/status/1119636633735847936"/>
    <hyperlink ref="X238" r:id="rId583" display="https://twitter.com/_eugeniegeorge/status/1119636633735847936"/>
    <hyperlink ref="X239" r:id="rId584" display="https://twitter.com/danherronruns/status/1119635470953005057"/>
    <hyperlink ref="X240" r:id="rId585" display="https://twitter.com/cbriancpa/status/1119647142363193345"/>
    <hyperlink ref="X241" r:id="rId586" display="https://twitter.com/cbriancpa/status/1119647142363193345"/>
    <hyperlink ref="AZ27" r:id="rId587" display="https://api.twitter.com/1.1/geo/id/01a9a39529b27f36.json"/>
    <hyperlink ref="AZ175" r:id="rId588" display="https://api.twitter.com/1.1/geo/id/01a9a39529b27f36.json"/>
    <hyperlink ref="AZ176" r:id="rId589" display="https://api.twitter.com/1.1/geo/id/01a9a39529b27f36.json"/>
  </hyperlinks>
  <printOptions/>
  <pageMargins left="0.7" right="0.7" top="0.75" bottom="0.75" header="0.3" footer="0.3"/>
  <pageSetup horizontalDpi="600" verticalDpi="600" orientation="portrait" r:id="rId593"/>
  <legacyDrawing r:id="rId591"/>
  <tableParts>
    <tablePart r:id="rId59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7BC8F-C448-486C-87D6-0442C703F3E2}">
  <dimension ref="A1:G1197"/>
  <sheetViews>
    <sheetView workbookViewId="0" topLeftCell="A1"/>
  </sheetViews>
  <sheetFormatPr defaultColWidth="9.140625" defaultRowHeight="15"/>
  <cols>
    <col min="1" max="1" width="7.421875" style="0" bestFit="1" customWidth="1"/>
    <col min="2" max="2" width="7.8515625" style="0" bestFit="1" customWidth="1"/>
    <col min="3" max="3" width="9.8515625" style="0" bestFit="1" customWidth="1"/>
    <col min="4" max="4" width="8.00390625" style="0" bestFit="1" customWidth="1"/>
    <col min="5" max="5" width="32.421875" style="0" bestFit="1" customWidth="1"/>
    <col min="6" max="6" width="33.421875" style="0" bestFit="1" customWidth="1"/>
    <col min="7" max="7" width="37.421875" style="0" bestFit="1" customWidth="1"/>
  </cols>
  <sheetData>
    <row r="1" spans="1:7" ht="14.3" customHeight="1">
      <c r="A1" s="13" t="s">
        <v>2768</v>
      </c>
      <c r="B1" s="13" t="s">
        <v>3175</v>
      </c>
      <c r="C1" s="13" t="s">
        <v>3176</v>
      </c>
      <c r="D1" s="13" t="s">
        <v>144</v>
      </c>
      <c r="E1" s="13" t="s">
        <v>3178</v>
      </c>
      <c r="F1" s="13" t="s">
        <v>3179</v>
      </c>
      <c r="G1" s="13" t="s">
        <v>3180</v>
      </c>
    </row>
    <row r="2" spans="1:7" ht="15">
      <c r="A2" s="86" t="s">
        <v>2322</v>
      </c>
      <c r="B2" s="86">
        <v>122</v>
      </c>
      <c r="C2" s="121">
        <v>0.0293480875631465</v>
      </c>
      <c r="D2" s="86" t="s">
        <v>3177</v>
      </c>
      <c r="E2" s="86"/>
      <c r="F2" s="86"/>
      <c r="G2" s="86"/>
    </row>
    <row r="3" spans="1:7" ht="15">
      <c r="A3" s="86" t="s">
        <v>2323</v>
      </c>
      <c r="B3" s="86">
        <v>80</v>
      </c>
      <c r="C3" s="121">
        <v>0.01924464758239115</v>
      </c>
      <c r="D3" s="86" t="s">
        <v>3177</v>
      </c>
      <c r="E3" s="86"/>
      <c r="F3" s="86"/>
      <c r="G3" s="86"/>
    </row>
    <row r="4" spans="1:7" ht="15">
      <c r="A4" s="86" t="s">
        <v>2324</v>
      </c>
      <c r="B4" s="86">
        <v>2</v>
      </c>
      <c r="C4" s="121">
        <v>0.0004811161895597787</v>
      </c>
      <c r="D4" s="86" t="s">
        <v>3177</v>
      </c>
      <c r="E4" s="86"/>
      <c r="F4" s="86"/>
      <c r="G4" s="86"/>
    </row>
    <row r="5" spans="1:7" ht="15">
      <c r="A5" s="86" t="s">
        <v>2325</v>
      </c>
      <c r="B5" s="86">
        <v>3955</v>
      </c>
      <c r="C5" s="121">
        <v>0.9514072648544624</v>
      </c>
      <c r="D5" s="86" t="s">
        <v>3177</v>
      </c>
      <c r="E5" s="86"/>
      <c r="F5" s="86"/>
      <c r="G5" s="86"/>
    </row>
    <row r="6" spans="1:7" ht="15">
      <c r="A6" s="86" t="s">
        <v>2326</v>
      </c>
      <c r="B6" s="86">
        <v>4157</v>
      </c>
      <c r="C6" s="121">
        <v>1</v>
      </c>
      <c r="D6" s="86" t="s">
        <v>3177</v>
      </c>
      <c r="E6" s="86"/>
      <c r="F6" s="86"/>
      <c r="G6" s="86"/>
    </row>
    <row r="7" spans="1:7" ht="15">
      <c r="A7" s="95" t="s">
        <v>2283</v>
      </c>
      <c r="B7" s="95">
        <v>84</v>
      </c>
      <c r="C7" s="122">
        <v>0.008447106391719276</v>
      </c>
      <c r="D7" s="95" t="s">
        <v>3177</v>
      </c>
      <c r="E7" s="95" t="b">
        <v>0</v>
      </c>
      <c r="F7" s="95" t="b">
        <v>0</v>
      </c>
      <c r="G7" s="95" t="b">
        <v>0</v>
      </c>
    </row>
    <row r="8" spans="1:7" ht="15">
      <c r="A8" s="95" t="s">
        <v>583</v>
      </c>
      <c r="B8" s="95">
        <v>81</v>
      </c>
      <c r="C8" s="122">
        <v>0.00852608637733065</v>
      </c>
      <c r="D8" s="95" t="s">
        <v>3177</v>
      </c>
      <c r="E8" s="95" t="b">
        <v>0</v>
      </c>
      <c r="F8" s="95" t="b">
        <v>0</v>
      </c>
      <c r="G8" s="95" t="b">
        <v>0</v>
      </c>
    </row>
    <row r="9" spans="1:7" ht="15">
      <c r="A9" s="95" t="s">
        <v>2327</v>
      </c>
      <c r="B9" s="95">
        <v>48</v>
      </c>
      <c r="C9" s="122">
        <v>0.008390718551497605</v>
      </c>
      <c r="D9" s="95" t="s">
        <v>3177</v>
      </c>
      <c r="E9" s="95" t="b">
        <v>0</v>
      </c>
      <c r="F9" s="95" t="b">
        <v>0</v>
      </c>
      <c r="G9" s="95" t="b">
        <v>0</v>
      </c>
    </row>
    <row r="10" spans="1:7" ht="15">
      <c r="A10" s="95" t="s">
        <v>2328</v>
      </c>
      <c r="B10" s="95">
        <v>34</v>
      </c>
      <c r="C10" s="122">
        <v>0.007954452059022213</v>
      </c>
      <c r="D10" s="95" t="s">
        <v>3177</v>
      </c>
      <c r="E10" s="95" t="b">
        <v>0</v>
      </c>
      <c r="F10" s="95" t="b">
        <v>0</v>
      </c>
      <c r="G10" s="95" t="b">
        <v>0</v>
      </c>
    </row>
    <row r="11" spans="1:7" ht="15">
      <c r="A11" s="95" t="s">
        <v>2329</v>
      </c>
      <c r="B11" s="95">
        <v>21</v>
      </c>
      <c r="C11" s="122">
        <v>0.006648609506673182</v>
      </c>
      <c r="D11" s="95" t="s">
        <v>3177</v>
      </c>
      <c r="E11" s="95" t="b">
        <v>0</v>
      </c>
      <c r="F11" s="95" t="b">
        <v>0</v>
      </c>
      <c r="G11" s="95" t="b">
        <v>0</v>
      </c>
    </row>
    <row r="12" spans="1:7" ht="15">
      <c r="A12" s="95" t="s">
        <v>2343</v>
      </c>
      <c r="B12" s="95">
        <v>20</v>
      </c>
      <c r="C12" s="122">
        <v>0.006675339968517036</v>
      </c>
      <c r="D12" s="95" t="s">
        <v>3177</v>
      </c>
      <c r="E12" s="95" t="b">
        <v>0</v>
      </c>
      <c r="F12" s="95" t="b">
        <v>0</v>
      </c>
      <c r="G12" s="95" t="b">
        <v>0</v>
      </c>
    </row>
    <row r="13" spans="1:7" ht="15">
      <c r="A13" s="95" t="s">
        <v>2351</v>
      </c>
      <c r="B13" s="95">
        <v>18</v>
      </c>
      <c r="C13" s="122">
        <v>0.0065383767178518555</v>
      </c>
      <c r="D13" s="95" t="s">
        <v>3177</v>
      </c>
      <c r="E13" s="95" t="b">
        <v>0</v>
      </c>
      <c r="F13" s="95" t="b">
        <v>0</v>
      </c>
      <c r="G13" s="95" t="b">
        <v>0</v>
      </c>
    </row>
    <row r="14" spans="1:7" ht="15">
      <c r="A14" s="95" t="s">
        <v>2354</v>
      </c>
      <c r="B14" s="95">
        <v>17</v>
      </c>
      <c r="C14" s="122">
        <v>0.007852825922579755</v>
      </c>
      <c r="D14" s="95" t="s">
        <v>3177</v>
      </c>
      <c r="E14" s="95" t="b">
        <v>0</v>
      </c>
      <c r="F14" s="95" t="b">
        <v>0</v>
      </c>
      <c r="G14" s="95" t="b">
        <v>0</v>
      </c>
    </row>
    <row r="15" spans="1:7" ht="15">
      <c r="A15" s="95" t="s">
        <v>2769</v>
      </c>
      <c r="B15" s="95">
        <v>16</v>
      </c>
      <c r="C15" s="122">
        <v>0.005811890415868316</v>
      </c>
      <c r="D15" s="95" t="s">
        <v>3177</v>
      </c>
      <c r="E15" s="95" t="b">
        <v>0</v>
      </c>
      <c r="F15" s="95" t="b">
        <v>0</v>
      </c>
      <c r="G15" s="95" t="b">
        <v>0</v>
      </c>
    </row>
    <row r="16" spans="1:7" ht="15">
      <c r="A16" s="95" t="s">
        <v>2770</v>
      </c>
      <c r="B16" s="95">
        <v>15</v>
      </c>
      <c r="C16" s="122">
        <v>0.005614694205636282</v>
      </c>
      <c r="D16" s="95" t="s">
        <v>3177</v>
      </c>
      <c r="E16" s="95" t="b">
        <v>0</v>
      </c>
      <c r="F16" s="95" t="b">
        <v>0</v>
      </c>
      <c r="G16" s="95" t="b">
        <v>0</v>
      </c>
    </row>
    <row r="17" spans="1:7" ht="15">
      <c r="A17" s="95" t="s">
        <v>2392</v>
      </c>
      <c r="B17" s="95">
        <v>15</v>
      </c>
      <c r="C17" s="122">
        <v>0.005614694205636282</v>
      </c>
      <c r="D17" s="95" t="s">
        <v>3177</v>
      </c>
      <c r="E17" s="95" t="b">
        <v>0</v>
      </c>
      <c r="F17" s="95" t="b">
        <v>0</v>
      </c>
      <c r="G17" s="95" t="b">
        <v>0</v>
      </c>
    </row>
    <row r="18" spans="1:7" ht="15">
      <c r="A18" s="95" t="s">
        <v>2331</v>
      </c>
      <c r="B18" s="95">
        <v>14</v>
      </c>
      <c r="C18" s="122">
        <v>0.00707051754081343</v>
      </c>
      <c r="D18" s="95" t="s">
        <v>3177</v>
      </c>
      <c r="E18" s="95" t="b">
        <v>0</v>
      </c>
      <c r="F18" s="95" t="b">
        <v>0</v>
      </c>
      <c r="G18" s="95" t="b">
        <v>0</v>
      </c>
    </row>
    <row r="19" spans="1:7" ht="15">
      <c r="A19" s="95" t="s">
        <v>2771</v>
      </c>
      <c r="B19" s="95">
        <v>13</v>
      </c>
      <c r="C19" s="122">
        <v>0.005185153140830663</v>
      </c>
      <c r="D19" s="95" t="s">
        <v>3177</v>
      </c>
      <c r="E19" s="95" t="b">
        <v>0</v>
      </c>
      <c r="F19" s="95" t="b">
        <v>0</v>
      </c>
      <c r="G19" s="95" t="b">
        <v>0</v>
      </c>
    </row>
    <row r="20" spans="1:7" ht="15">
      <c r="A20" s="95" t="s">
        <v>2355</v>
      </c>
      <c r="B20" s="95">
        <v>13</v>
      </c>
      <c r="C20" s="122">
        <v>0.005185153140830663</v>
      </c>
      <c r="D20" s="95" t="s">
        <v>3177</v>
      </c>
      <c r="E20" s="95" t="b">
        <v>0</v>
      </c>
      <c r="F20" s="95" t="b">
        <v>0</v>
      </c>
      <c r="G20" s="95" t="b">
        <v>0</v>
      </c>
    </row>
    <row r="21" spans="1:7" ht="15">
      <c r="A21" s="95" t="s">
        <v>2287</v>
      </c>
      <c r="B21" s="95">
        <v>13</v>
      </c>
      <c r="C21" s="122">
        <v>0.005185153140830663</v>
      </c>
      <c r="D21" s="95" t="s">
        <v>3177</v>
      </c>
      <c r="E21" s="95" t="b">
        <v>0</v>
      </c>
      <c r="F21" s="95" t="b">
        <v>0</v>
      </c>
      <c r="G21" s="95" t="b">
        <v>0</v>
      </c>
    </row>
    <row r="22" spans="1:7" ht="15">
      <c r="A22" s="95" t="s">
        <v>2772</v>
      </c>
      <c r="B22" s="95">
        <v>12</v>
      </c>
      <c r="C22" s="122">
        <v>0.005543171239468062</v>
      </c>
      <c r="D22" s="95" t="s">
        <v>3177</v>
      </c>
      <c r="E22" s="95" t="b">
        <v>0</v>
      </c>
      <c r="F22" s="95" t="b">
        <v>0</v>
      </c>
      <c r="G22" s="95" t="b">
        <v>0</v>
      </c>
    </row>
    <row r="23" spans="1:7" ht="15">
      <c r="A23" s="95" t="s">
        <v>2393</v>
      </c>
      <c r="B23" s="95">
        <v>12</v>
      </c>
      <c r="C23" s="122">
        <v>0.004951044525684649</v>
      </c>
      <c r="D23" s="95" t="s">
        <v>3177</v>
      </c>
      <c r="E23" s="95" t="b">
        <v>0</v>
      </c>
      <c r="F23" s="95" t="b">
        <v>0</v>
      </c>
      <c r="G23" s="95" t="b">
        <v>0</v>
      </c>
    </row>
    <row r="24" spans="1:7" ht="15">
      <c r="A24" s="95" t="s">
        <v>2346</v>
      </c>
      <c r="B24" s="95">
        <v>12</v>
      </c>
      <c r="C24" s="122">
        <v>0.0057856002558063615</v>
      </c>
      <c r="D24" s="95" t="s">
        <v>3177</v>
      </c>
      <c r="E24" s="95" t="b">
        <v>0</v>
      </c>
      <c r="F24" s="95" t="b">
        <v>0</v>
      </c>
      <c r="G24" s="95" t="b">
        <v>0</v>
      </c>
    </row>
    <row r="25" spans="1:7" ht="15">
      <c r="A25" s="95" t="s">
        <v>2773</v>
      </c>
      <c r="B25" s="95">
        <v>11</v>
      </c>
      <c r="C25" s="122">
        <v>0.004882451836744844</v>
      </c>
      <c r="D25" s="95" t="s">
        <v>3177</v>
      </c>
      <c r="E25" s="95" t="b">
        <v>0</v>
      </c>
      <c r="F25" s="95" t="b">
        <v>0</v>
      </c>
      <c r="G25" s="95" t="b">
        <v>0</v>
      </c>
    </row>
    <row r="26" spans="1:7" ht="15">
      <c r="A26" s="95" t="s">
        <v>2383</v>
      </c>
      <c r="B26" s="95">
        <v>11</v>
      </c>
      <c r="C26" s="122">
        <v>0.004702625795378147</v>
      </c>
      <c r="D26" s="95" t="s">
        <v>3177</v>
      </c>
      <c r="E26" s="95" t="b">
        <v>0</v>
      </c>
      <c r="F26" s="95" t="b">
        <v>0</v>
      </c>
      <c r="G26" s="95" t="b">
        <v>0</v>
      </c>
    </row>
    <row r="27" spans="1:7" ht="15">
      <c r="A27" s="95" t="s">
        <v>2774</v>
      </c>
      <c r="B27" s="95">
        <v>11</v>
      </c>
      <c r="C27" s="122">
        <v>0.004702625795378147</v>
      </c>
      <c r="D27" s="95" t="s">
        <v>3177</v>
      </c>
      <c r="E27" s="95" t="b">
        <v>0</v>
      </c>
      <c r="F27" s="95" t="b">
        <v>0</v>
      </c>
      <c r="G27" s="95" t="b">
        <v>0</v>
      </c>
    </row>
    <row r="28" spans="1:7" ht="15">
      <c r="A28" s="95" t="s">
        <v>2382</v>
      </c>
      <c r="B28" s="95">
        <v>10</v>
      </c>
      <c r="C28" s="122">
        <v>0.0044385925788589485</v>
      </c>
      <c r="D28" s="95" t="s">
        <v>3177</v>
      </c>
      <c r="E28" s="95" t="b">
        <v>0</v>
      </c>
      <c r="F28" s="95" t="b">
        <v>0</v>
      </c>
      <c r="G28" s="95" t="b">
        <v>0</v>
      </c>
    </row>
    <row r="29" spans="1:7" ht="15">
      <c r="A29" s="95" t="s">
        <v>602</v>
      </c>
      <c r="B29" s="95">
        <v>10</v>
      </c>
      <c r="C29" s="122">
        <v>0.0044385925788589485</v>
      </c>
      <c r="D29" s="95" t="s">
        <v>3177</v>
      </c>
      <c r="E29" s="95" t="b">
        <v>0</v>
      </c>
      <c r="F29" s="95" t="b">
        <v>0</v>
      </c>
      <c r="G29" s="95" t="b">
        <v>0</v>
      </c>
    </row>
    <row r="30" spans="1:7" ht="15">
      <c r="A30" s="95" t="s">
        <v>2775</v>
      </c>
      <c r="B30" s="95">
        <v>10</v>
      </c>
      <c r="C30" s="122">
        <v>0.0044385925788589485</v>
      </c>
      <c r="D30" s="95" t="s">
        <v>3177</v>
      </c>
      <c r="E30" s="95" t="b">
        <v>0</v>
      </c>
      <c r="F30" s="95" t="b">
        <v>0</v>
      </c>
      <c r="G30" s="95" t="b">
        <v>0</v>
      </c>
    </row>
    <row r="31" spans="1:7" ht="15">
      <c r="A31" s="95" t="s">
        <v>2776</v>
      </c>
      <c r="B31" s="95">
        <v>10</v>
      </c>
      <c r="C31" s="122">
        <v>0.0044385925788589485</v>
      </c>
      <c r="D31" s="95" t="s">
        <v>3177</v>
      </c>
      <c r="E31" s="95" t="b">
        <v>0</v>
      </c>
      <c r="F31" s="95" t="b">
        <v>0</v>
      </c>
      <c r="G31" s="95" t="b">
        <v>0</v>
      </c>
    </row>
    <row r="32" spans="1:7" ht="15">
      <c r="A32" s="95" t="s">
        <v>2777</v>
      </c>
      <c r="B32" s="95">
        <v>10</v>
      </c>
      <c r="C32" s="122">
        <v>0.0044385925788589485</v>
      </c>
      <c r="D32" s="95" t="s">
        <v>3177</v>
      </c>
      <c r="E32" s="95" t="b">
        <v>0</v>
      </c>
      <c r="F32" s="95" t="b">
        <v>0</v>
      </c>
      <c r="G32" s="95" t="b">
        <v>0</v>
      </c>
    </row>
    <row r="33" spans="1:7" ht="15">
      <c r="A33" s="95" t="s">
        <v>2347</v>
      </c>
      <c r="B33" s="95">
        <v>9</v>
      </c>
      <c r="C33" s="122">
        <v>0.004157378429601046</v>
      </c>
      <c r="D33" s="95" t="s">
        <v>3177</v>
      </c>
      <c r="E33" s="95" t="b">
        <v>1</v>
      </c>
      <c r="F33" s="95" t="b">
        <v>0</v>
      </c>
      <c r="G33" s="95" t="b">
        <v>0</v>
      </c>
    </row>
    <row r="34" spans="1:7" ht="15">
      <c r="A34" s="95" t="s">
        <v>2778</v>
      </c>
      <c r="B34" s="95">
        <v>9</v>
      </c>
      <c r="C34" s="122">
        <v>0.004157378429601046</v>
      </c>
      <c r="D34" s="95" t="s">
        <v>3177</v>
      </c>
      <c r="E34" s="95" t="b">
        <v>0</v>
      </c>
      <c r="F34" s="95" t="b">
        <v>0</v>
      </c>
      <c r="G34" s="95" t="b">
        <v>0</v>
      </c>
    </row>
    <row r="35" spans="1:7" ht="15">
      <c r="A35" s="95" t="s">
        <v>2332</v>
      </c>
      <c r="B35" s="95">
        <v>9</v>
      </c>
      <c r="C35" s="122">
        <v>0.004157378429601046</v>
      </c>
      <c r="D35" s="95" t="s">
        <v>3177</v>
      </c>
      <c r="E35" s="95" t="b">
        <v>0</v>
      </c>
      <c r="F35" s="95" t="b">
        <v>0</v>
      </c>
      <c r="G35" s="95" t="b">
        <v>0</v>
      </c>
    </row>
    <row r="36" spans="1:7" ht="15">
      <c r="A36" s="95" t="s">
        <v>2779</v>
      </c>
      <c r="B36" s="95">
        <v>9</v>
      </c>
      <c r="C36" s="122">
        <v>0.004157378429601046</v>
      </c>
      <c r="D36" s="95" t="s">
        <v>3177</v>
      </c>
      <c r="E36" s="95" t="b">
        <v>0</v>
      </c>
      <c r="F36" s="95" t="b">
        <v>0</v>
      </c>
      <c r="G36" s="95" t="b">
        <v>0</v>
      </c>
    </row>
    <row r="37" spans="1:7" ht="15">
      <c r="A37" s="95" t="s">
        <v>2780</v>
      </c>
      <c r="B37" s="95">
        <v>9</v>
      </c>
      <c r="C37" s="122">
        <v>0.004157378429601046</v>
      </c>
      <c r="D37" s="95" t="s">
        <v>3177</v>
      </c>
      <c r="E37" s="95" t="b">
        <v>0</v>
      </c>
      <c r="F37" s="95" t="b">
        <v>0</v>
      </c>
      <c r="G37" s="95" t="b">
        <v>0</v>
      </c>
    </row>
    <row r="38" spans="1:7" ht="15">
      <c r="A38" s="95" t="s">
        <v>2336</v>
      </c>
      <c r="B38" s="95">
        <v>9</v>
      </c>
      <c r="C38" s="122">
        <v>0.004157378429601046</v>
      </c>
      <c r="D38" s="95" t="s">
        <v>3177</v>
      </c>
      <c r="E38" s="95" t="b">
        <v>0</v>
      </c>
      <c r="F38" s="95" t="b">
        <v>0</v>
      </c>
      <c r="G38" s="95" t="b">
        <v>0</v>
      </c>
    </row>
    <row r="39" spans="1:7" ht="15">
      <c r="A39" s="95" t="s">
        <v>2781</v>
      </c>
      <c r="B39" s="95">
        <v>9</v>
      </c>
      <c r="C39" s="122">
        <v>0.004157378429601046</v>
      </c>
      <c r="D39" s="95" t="s">
        <v>3177</v>
      </c>
      <c r="E39" s="95" t="b">
        <v>0</v>
      </c>
      <c r="F39" s="95" t="b">
        <v>0</v>
      </c>
      <c r="G39" s="95" t="b">
        <v>0</v>
      </c>
    </row>
    <row r="40" spans="1:7" ht="15">
      <c r="A40" s="95" t="s">
        <v>2782</v>
      </c>
      <c r="B40" s="95">
        <v>9</v>
      </c>
      <c r="C40" s="122">
        <v>0.004157378429601046</v>
      </c>
      <c r="D40" s="95" t="s">
        <v>3177</v>
      </c>
      <c r="E40" s="95" t="b">
        <v>0</v>
      </c>
      <c r="F40" s="95" t="b">
        <v>0</v>
      </c>
      <c r="G40" s="95" t="b">
        <v>0</v>
      </c>
    </row>
    <row r="41" spans="1:7" ht="15">
      <c r="A41" s="95" t="s">
        <v>2783</v>
      </c>
      <c r="B41" s="95">
        <v>9</v>
      </c>
      <c r="C41" s="122">
        <v>0.004157378429601046</v>
      </c>
      <c r="D41" s="95" t="s">
        <v>3177</v>
      </c>
      <c r="E41" s="95" t="b">
        <v>0</v>
      </c>
      <c r="F41" s="95" t="b">
        <v>0</v>
      </c>
      <c r="G41" s="95" t="b">
        <v>0</v>
      </c>
    </row>
    <row r="42" spans="1:7" ht="15">
      <c r="A42" s="95" t="s">
        <v>2784</v>
      </c>
      <c r="B42" s="95">
        <v>8</v>
      </c>
      <c r="C42" s="122">
        <v>0.004251817979726516</v>
      </c>
      <c r="D42" s="95" t="s">
        <v>3177</v>
      </c>
      <c r="E42" s="95" t="b">
        <v>0</v>
      </c>
      <c r="F42" s="95" t="b">
        <v>0</v>
      </c>
      <c r="G42" s="95" t="b">
        <v>0</v>
      </c>
    </row>
    <row r="43" spans="1:7" ht="15">
      <c r="A43" s="95" t="s">
        <v>2785</v>
      </c>
      <c r="B43" s="95">
        <v>8</v>
      </c>
      <c r="C43" s="122">
        <v>0.004040295737607674</v>
      </c>
      <c r="D43" s="95" t="s">
        <v>3177</v>
      </c>
      <c r="E43" s="95" t="b">
        <v>0</v>
      </c>
      <c r="F43" s="95" t="b">
        <v>0</v>
      </c>
      <c r="G43" s="95" t="b">
        <v>0</v>
      </c>
    </row>
    <row r="44" spans="1:7" ht="15">
      <c r="A44" s="95" t="s">
        <v>2394</v>
      </c>
      <c r="B44" s="95">
        <v>8</v>
      </c>
      <c r="C44" s="122">
        <v>0.003857066837204241</v>
      </c>
      <c r="D44" s="95" t="s">
        <v>3177</v>
      </c>
      <c r="E44" s="95" t="b">
        <v>0</v>
      </c>
      <c r="F44" s="95" t="b">
        <v>0</v>
      </c>
      <c r="G44" s="95" t="b">
        <v>0</v>
      </c>
    </row>
    <row r="45" spans="1:7" ht="15">
      <c r="A45" s="95" t="s">
        <v>2374</v>
      </c>
      <c r="B45" s="95">
        <v>8</v>
      </c>
      <c r="C45" s="122">
        <v>0.003857066837204241</v>
      </c>
      <c r="D45" s="95" t="s">
        <v>3177</v>
      </c>
      <c r="E45" s="95" t="b">
        <v>0</v>
      </c>
      <c r="F45" s="95" t="b">
        <v>0</v>
      </c>
      <c r="G45" s="95" t="b">
        <v>0</v>
      </c>
    </row>
    <row r="46" spans="1:7" ht="15">
      <c r="A46" s="95" t="s">
        <v>2378</v>
      </c>
      <c r="B46" s="95">
        <v>8</v>
      </c>
      <c r="C46" s="122">
        <v>0.003857066837204241</v>
      </c>
      <c r="D46" s="95" t="s">
        <v>3177</v>
      </c>
      <c r="E46" s="95" t="b">
        <v>0</v>
      </c>
      <c r="F46" s="95" t="b">
        <v>0</v>
      </c>
      <c r="G46" s="95" t="b">
        <v>0</v>
      </c>
    </row>
    <row r="47" spans="1:7" ht="15">
      <c r="A47" s="95" t="s">
        <v>2786</v>
      </c>
      <c r="B47" s="95">
        <v>8</v>
      </c>
      <c r="C47" s="122">
        <v>0.003857066837204241</v>
      </c>
      <c r="D47" s="95" t="s">
        <v>3177</v>
      </c>
      <c r="E47" s="95" t="b">
        <v>0</v>
      </c>
      <c r="F47" s="95" t="b">
        <v>0</v>
      </c>
      <c r="G47" s="95" t="b">
        <v>0</v>
      </c>
    </row>
    <row r="48" spans="1:7" ht="15">
      <c r="A48" s="95" t="s">
        <v>2787</v>
      </c>
      <c r="B48" s="95">
        <v>8</v>
      </c>
      <c r="C48" s="122">
        <v>0.003857066837204241</v>
      </c>
      <c r="D48" s="95" t="s">
        <v>3177</v>
      </c>
      <c r="E48" s="95" t="b">
        <v>0</v>
      </c>
      <c r="F48" s="95" t="b">
        <v>0</v>
      </c>
      <c r="G48" s="95" t="b">
        <v>0</v>
      </c>
    </row>
    <row r="49" spans="1:7" ht="15">
      <c r="A49" s="95" t="s">
        <v>2335</v>
      </c>
      <c r="B49" s="95">
        <v>8</v>
      </c>
      <c r="C49" s="122">
        <v>0.003857066837204241</v>
      </c>
      <c r="D49" s="95" t="s">
        <v>3177</v>
      </c>
      <c r="E49" s="95" t="b">
        <v>0</v>
      </c>
      <c r="F49" s="95" t="b">
        <v>0</v>
      </c>
      <c r="G49" s="95" t="b">
        <v>0</v>
      </c>
    </row>
    <row r="50" spans="1:7" ht="15">
      <c r="A50" s="95" t="s">
        <v>2334</v>
      </c>
      <c r="B50" s="95">
        <v>8</v>
      </c>
      <c r="C50" s="122">
        <v>0.003857066837204241</v>
      </c>
      <c r="D50" s="95" t="s">
        <v>3177</v>
      </c>
      <c r="E50" s="95" t="b">
        <v>0</v>
      </c>
      <c r="F50" s="95" t="b">
        <v>0</v>
      </c>
      <c r="G50" s="95" t="b">
        <v>0</v>
      </c>
    </row>
    <row r="51" spans="1:7" ht="15">
      <c r="A51" s="95" t="s">
        <v>2788</v>
      </c>
      <c r="B51" s="95">
        <v>8</v>
      </c>
      <c r="C51" s="122">
        <v>0.003857066837204241</v>
      </c>
      <c r="D51" s="95" t="s">
        <v>3177</v>
      </c>
      <c r="E51" s="95" t="b">
        <v>0</v>
      </c>
      <c r="F51" s="95" t="b">
        <v>0</v>
      </c>
      <c r="G51" s="95" t="b">
        <v>0</v>
      </c>
    </row>
    <row r="52" spans="1:7" ht="15">
      <c r="A52" s="95" t="s">
        <v>2333</v>
      </c>
      <c r="B52" s="95">
        <v>8</v>
      </c>
      <c r="C52" s="122">
        <v>0.003857066837204241</v>
      </c>
      <c r="D52" s="95" t="s">
        <v>3177</v>
      </c>
      <c r="E52" s="95" t="b">
        <v>0</v>
      </c>
      <c r="F52" s="95" t="b">
        <v>0</v>
      </c>
      <c r="G52" s="95" t="b">
        <v>0</v>
      </c>
    </row>
    <row r="53" spans="1:7" ht="15">
      <c r="A53" s="95" t="s">
        <v>2789</v>
      </c>
      <c r="B53" s="95">
        <v>8</v>
      </c>
      <c r="C53" s="122">
        <v>0.003857066837204241</v>
      </c>
      <c r="D53" s="95" t="s">
        <v>3177</v>
      </c>
      <c r="E53" s="95" t="b">
        <v>0</v>
      </c>
      <c r="F53" s="95" t="b">
        <v>0</v>
      </c>
      <c r="G53" s="95" t="b">
        <v>0</v>
      </c>
    </row>
    <row r="54" spans="1:7" ht="15">
      <c r="A54" s="95" t="s">
        <v>2387</v>
      </c>
      <c r="B54" s="95">
        <v>7</v>
      </c>
      <c r="C54" s="122">
        <v>0.003535258770406715</v>
      </c>
      <c r="D54" s="95" t="s">
        <v>3177</v>
      </c>
      <c r="E54" s="95" t="b">
        <v>0</v>
      </c>
      <c r="F54" s="95" t="b">
        <v>0</v>
      </c>
      <c r="G54" s="95" t="b">
        <v>0</v>
      </c>
    </row>
    <row r="55" spans="1:7" ht="15">
      <c r="A55" s="95" t="s">
        <v>2373</v>
      </c>
      <c r="B55" s="95">
        <v>7</v>
      </c>
      <c r="C55" s="122">
        <v>0.003535258770406715</v>
      </c>
      <c r="D55" s="95" t="s">
        <v>3177</v>
      </c>
      <c r="E55" s="95" t="b">
        <v>0</v>
      </c>
      <c r="F55" s="95" t="b">
        <v>0</v>
      </c>
      <c r="G55" s="95" t="b">
        <v>0</v>
      </c>
    </row>
    <row r="56" spans="1:7" ht="15">
      <c r="A56" s="95" t="s">
        <v>2790</v>
      </c>
      <c r="B56" s="95">
        <v>7</v>
      </c>
      <c r="C56" s="122">
        <v>0.003535258770406715</v>
      </c>
      <c r="D56" s="95" t="s">
        <v>3177</v>
      </c>
      <c r="E56" s="95" t="b">
        <v>0</v>
      </c>
      <c r="F56" s="95" t="b">
        <v>0</v>
      </c>
      <c r="G56" s="95" t="b">
        <v>0</v>
      </c>
    </row>
    <row r="57" spans="1:7" ht="15">
      <c r="A57" s="95" t="s">
        <v>2791</v>
      </c>
      <c r="B57" s="95">
        <v>7</v>
      </c>
      <c r="C57" s="122">
        <v>0.003535258770406715</v>
      </c>
      <c r="D57" s="95" t="s">
        <v>3177</v>
      </c>
      <c r="E57" s="95" t="b">
        <v>0</v>
      </c>
      <c r="F57" s="95" t="b">
        <v>0</v>
      </c>
      <c r="G57" s="95" t="b">
        <v>0</v>
      </c>
    </row>
    <row r="58" spans="1:7" ht="15">
      <c r="A58" s="95" t="s">
        <v>2338</v>
      </c>
      <c r="B58" s="95">
        <v>7</v>
      </c>
      <c r="C58" s="122">
        <v>0.003535258770406715</v>
      </c>
      <c r="D58" s="95" t="s">
        <v>3177</v>
      </c>
      <c r="E58" s="95" t="b">
        <v>0</v>
      </c>
      <c r="F58" s="95" t="b">
        <v>0</v>
      </c>
      <c r="G58" s="95" t="b">
        <v>0</v>
      </c>
    </row>
    <row r="59" spans="1:7" ht="15">
      <c r="A59" s="95" t="s">
        <v>2339</v>
      </c>
      <c r="B59" s="95">
        <v>7</v>
      </c>
      <c r="C59" s="122">
        <v>0.003535258770406715</v>
      </c>
      <c r="D59" s="95" t="s">
        <v>3177</v>
      </c>
      <c r="E59" s="95" t="b">
        <v>0</v>
      </c>
      <c r="F59" s="95" t="b">
        <v>0</v>
      </c>
      <c r="G59" s="95" t="b">
        <v>0</v>
      </c>
    </row>
    <row r="60" spans="1:7" ht="15">
      <c r="A60" s="95" t="s">
        <v>2340</v>
      </c>
      <c r="B60" s="95">
        <v>7</v>
      </c>
      <c r="C60" s="122">
        <v>0.003535258770406715</v>
      </c>
      <c r="D60" s="95" t="s">
        <v>3177</v>
      </c>
      <c r="E60" s="95" t="b">
        <v>0</v>
      </c>
      <c r="F60" s="95" t="b">
        <v>0</v>
      </c>
      <c r="G60" s="95" t="b">
        <v>0</v>
      </c>
    </row>
    <row r="61" spans="1:7" ht="15">
      <c r="A61" s="95" t="s">
        <v>2341</v>
      </c>
      <c r="B61" s="95">
        <v>7</v>
      </c>
      <c r="C61" s="122">
        <v>0.003535258770406715</v>
      </c>
      <c r="D61" s="95" t="s">
        <v>3177</v>
      </c>
      <c r="E61" s="95" t="b">
        <v>0</v>
      </c>
      <c r="F61" s="95" t="b">
        <v>0</v>
      </c>
      <c r="G61" s="95" t="b">
        <v>0</v>
      </c>
    </row>
    <row r="62" spans="1:7" ht="15">
      <c r="A62" s="95" t="s">
        <v>371</v>
      </c>
      <c r="B62" s="95">
        <v>7</v>
      </c>
      <c r="C62" s="122">
        <v>0.003535258770406715</v>
      </c>
      <c r="D62" s="95" t="s">
        <v>3177</v>
      </c>
      <c r="E62" s="95" t="b">
        <v>0</v>
      </c>
      <c r="F62" s="95" t="b">
        <v>0</v>
      </c>
      <c r="G62" s="95" t="b">
        <v>0</v>
      </c>
    </row>
    <row r="63" spans="1:7" ht="15">
      <c r="A63" s="95" t="s">
        <v>2415</v>
      </c>
      <c r="B63" s="95">
        <v>7</v>
      </c>
      <c r="C63" s="122">
        <v>0.0037203407322607012</v>
      </c>
      <c r="D63" s="95" t="s">
        <v>3177</v>
      </c>
      <c r="E63" s="95" t="b">
        <v>0</v>
      </c>
      <c r="F63" s="95" t="b">
        <v>0</v>
      </c>
      <c r="G63" s="95" t="b">
        <v>0</v>
      </c>
    </row>
    <row r="64" spans="1:7" ht="15">
      <c r="A64" s="95" t="s">
        <v>2792</v>
      </c>
      <c r="B64" s="95">
        <v>7</v>
      </c>
      <c r="C64" s="122">
        <v>0.003535258770406715</v>
      </c>
      <c r="D64" s="95" t="s">
        <v>3177</v>
      </c>
      <c r="E64" s="95" t="b">
        <v>0</v>
      </c>
      <c r="F64" s="95" t="b">
        <v>0</v>
      </c>
      <c r="G64" s="95" t="b">
        <v>0</v>
      </c>
    </row>
    <row r="65" spans="1:7" ht="15">
      <c r="A65" s="95" t="s">
        <v>2793</v>
      </c>
      <c r="B65" s="95">
        <v>7</v>
      </c>
      <c r="C65" s="122">
        <v>0.003535258770406715</v>
      </c>
      <c r="D65" s="95" t="s">
        <v>3177</v>
      </c>
      <c r="E65" s="95" t="b">
        <v>0</v>
      </c>
      <c r="F65" s="95" t="b">
        <v>0</v>
      </c>
      <c r="G65" s="95" t="b">
        <v>0</v>
      </c>
    </row>
    <row r="66" spans="1:7" ht="15">
      <c r="A66" s="95" t="s">
        <v>2794</v>
      </c>
      <c r="B66" s="95">
        <v>7</v>
      </c>
      <c r="C66" s="122">
        <v>0.003535258770406715</v>
      </c>
      <c r="D66" s="95" t="s">
        <v>3177</v>
      </c>
      <c r="E66" s="95" t="b">
        <v>0</v>
      </c>
      <c r="F66" s="95" t="b">
        <v>0</v>
      </c>
      <c r="G66" s="95" t="b">
        <v>0</v>
      </c>
    </row>
    <row r="67" spans="1:7" ht="15">
      <c r="A67" s="95" t="s">
        <v>2795</v>
      </c>
      <c r="B67" s="95">
        <v>7</v>
      </c>
      <c r="C67" s="122">
        <v>0.003535258770406715</v>
      </c>
      <c r="D67" s="95" t="s">
        <v>3177</v>
      </c>
      <c r="E67" s="95" t="b">
        <v>1</v>
      </c>
      <c r="F67" s="95" t="b">
        <v>0</v>
      </c>
      <c r="G67" s="95" t="b">
        <v>0</v>
      </c>
    </row>
    <row r="68" spans="1:7" ht="15">
      <c r="A68" s="95" t="s">
        <v>2796</v>
      </c>
      <c r="B68" s="95">
        <v>7</v>
      </c>
      <c r="C68" s="122">
        <v>0.003535258770406715</v>
      </c>
      <c r="D68" s="95" t="s">
        <v>3177</v>
      </c>
      <c r="E68" s="95" t="b">
        <v>0</v>
      </c>
      <c r="F68" s="95" t="b">
        <v>0</v>
      </c>
      <c r="G68" s="95" t="b">
        <v>0</v>
      </c>
    </row>
    <row r="69" spans="1:7" ht="15">
      <c r="A69" s="95" t="s">
        <v>2797</v>
      </c>
      <c r="B69" s="95">
        <v>7</v>
      </c>
      <c r="C69" s="122">
        <v>0.003535258770406715</v>
      </c>
      <c r="D69" s="95" t="s">
        <v>3177</v>
      </c>
      <c r="E69" s="95" t="b">
        <v>0</v>
      </c>
      <c r="F69" s="95" t="b">
        <v>1</v>
      </c>
      <c r="G69" s="95" t="b">
        <v>0</v>
      </c>
    </row>
    <row r="70" spans="1:7" ht="15">
      <c r="A70" s="95" t="s">
        <v>2798</v>
      </c>
      <c r="B70" s="95">
        <v>7</v>
      </c>
      <c r="C70" s="122">
        <v>0.003535258770406715</v>
      </c>
      <c r="D70" s="95" t="s">
        <v>3177</v>
      </c>
      <c r="E70" s="95" t="b">
        <v>0</v>
      </c>
      <c r="F70" s="95" t="b">
        <v>0</v>
      </c>
      <c r="G70" s="95" t="b">
        <v>0</v>
      </c>
    </row>
    <row r="71" spans="1:7" ht="15">
      <c r="A71" s="95" t="s">
        <v>2799</v>
      </c>
      <c r="B71" s="95">
        <v>7</v>
      </c>
      <c r="C71" s="122">
        <v>0.003535258770406715</v>
      </c>
      <c r="D71" s="95" t="s">
        <v>3177</v>
      </c>
      <c r="E71" s="95" t="b">
        <v>0</v>
      </c>
      <c r="F71" s="95" t="b">
        <v>0</v>
      </c>
      <c r="G71" s="95" t="b">
        <v>0</v>
      </c>
    </row>
    <row r="72" spans="1:7" ht="15">
      <c r="A72" s="95" t="s">
        <v>2800</v>
      </c>
      <c r="B72" s="95">
        <v>7</v>
      </c>
      <c r="C72" s="122">
        <v>0.003535258770406715</v>
      </c>
      <c r="D72" s="95" t="s">
        <v>3177</v>
      </c>
      <c r="E72" s="95" t="b">
        <v>0</v>
      </c>
      <c r="F72" s="95" t="b">
        <v>0</v>
      </c>
      <c r="G72" s="95" t="b">
        <v>0</v>
      </c>
    </row>
    <row r="73" spans="1:7" ht="15">
      <c r="A73" s="95" t="s">
        <v>2801</v>
      </c>
      <c r="B73" s="95">
        <v>6</v>
      </c>
      <c r="C73" s="122">
        <v>0.003188863484794887</v>
      </c>
      <c r="D73" s="95" t="s">
        <v>3177</v>
      </c>
      <c r="E73" s="95" t="b">
        <v>1</v>
      </c>
      <c r="F73" s="95" t="b">
        <v>0</v>
      </c>
      <c r="G73" s="95" t="b">
        <v>0</v>
      </c>
    </row>
    <row r="74" spans="1:7" ht="15">
      <c r="A74" s="95" t="s">
        <v>2389</v>
      </c>
      <c r="B74" s="95">
        <v>6</v>
      </c>
      <c r="C74" s="122">
        <v>0.003188863484794887</v>
      </c>
      <c r="D74" s="95" t="s">
        <v>3177</v>
      </c>
      <c r="E74" s="95" t="b">
        <v>0</v>
      </c>
      <c r="F74" s="95" t="b">
        <v>0</v>
      </c>
      <c r="G74" s="95" t="b">
        <v>0</v>
      </c>
    </row>
    <row r="75" spans="1:7" ht="15">
      <c r="A75" s="95" t="s">
        <v>2371</v>
      </c>
      <c r="B75" s="95">
        <v>6</v>
      </c>
      <c r="C75" s="122">
        <v>0.003188863484794887</v>
      </c>
      <c r="D75" s="95" t="s">
        <v>3177</v>
      </c>
      <c r="E75" s="95" t="b">
        <v>0</v>
      </c>
      <c r="F75" s="95" t="b">
        <v>1</v>
      </c>
      <c r="G75" s="95" t="b">
        <v>0</v>
      </c>
    </row>
    <row r="76" spans="1:7" ht="15">
      <c r="A76" s="95" t="s">
        <v>2372</v>
      </c>
      <c r="B76" s="95">
        <v>6</v>
      </c>
      <c r="C76" s="122">
        <v>0.003188863484794887</v>
      </c>
      <c r="D76" s="95" t="s">
        <v>3177</v>
      </c>
      <c r="E76" s="95" t="b">
        <v>0</v>
      </c>
      <c r="F76" s="95" t="b">
        <v>1</v>
      </c>
      <c r="G76" s="95" t="b">
        <v>0</v>
      </c>
    </row>
    <row r="77" spans="1:7" ht="15">
      <c r="A77" s="95" t="s">
        <v>331</v>
      </c>
      <c r="B77" s="95">
        <v>6</v>
      </c>
      <c r="C77" s="122">
        <v>0.003188863484794887</v>
      </c>
      <c r="D77" s="95" t="s">
        <v>3177</v>
      </c>
      <c r="E77" s="95" t="b">
        <v>0</v>
      </c>
      <c r="F77" s="95" t="b">
        <v>0</v>
      </c>
      <c r="G77" s="95" t="b">
        <v>0</v>
      </c>
    </row>
    <row r="78" spans="1:7" ht="15">
      <c r="A78" s="95" t="s">
        <v>330</v>
      </c>
      <c r="B78" s="95">
        <v>6</v>
      </c>
      <c r="C78" s="122">
        <v>0.003188863484794887</v>
      </c>
      <c r="D78" s="95" t="s">
        <v>3177</v>
      </c>
      <c r="E78" s="95" t="b">
        <v>0</v>
      </c>
      <c r="F78" s="95" t="b">
        <v>0</v>
      </c>
      <c r="G78" s="95" t="b">
        <v>0</v>
      </c>
    </row>
    <row r="79" spans="1:7" ht="15">
      <c r="A79" s="95" t="s">
        <v>2375</v>
      </c>
      <c r="B79" s="95">
        <v>6</v>
      </c>
      <c r="C79" s="122">
        <v>0.003188863484794887</v>
      </c>
      <c r="D79" s="95" t="s">
        <v>3177</v>
      </c>
      <c r="E79" s="95" t="b">
        <v>0</v>
      </c>
      <c r="F79" s="95" t="b">
        <v>0</v>
      </c>
      <c r="G79" s="95" t="b">
        <v>0</v>
      </c>
    </row>
    <row r="80" spans="1:7" ht="15">
      <c r="A80" s="95" t="s">
        <v>2376</v>
      </c>
      <c r="B80" s="95">
        <v>6</v>
      </c>
      <c r="C80" s="122">
        <v>0.003188863484794887</v>
      </c>
      <c r="D80" s="95" t="s">
        <v>3177</v>
      </c>
      <c r="E80" s="95" t="b">
        <v>1</v>
      </c>
      <c r="F80" s="95" t="b">
        <v>0</v>
      </c>
      <c r="G80" s="95" t="b">
        <v>0</v>
      </c>
    </row>
    <row r="81" spans="1:7" ht="15">
      <c r="A81" s="95" t="s">
        <v>2377</v>
      </c>
      <c r="B81" s="95">
        <v>6</v>
      </c>
      <c r="C81" s="122">
        <v>0.003188863484794887</v>
      </c>
      <c r="D81" s="95" t="s">
        <v>3177</v>
      </c>
      <c r="E81" s="95" t="b">
        <v>0</v>
      </c>
      <c r="F81" s="95" t="b">
        <v>0</v>
      </c>
      <c r="G81" s="95" t="b">
        <v>0</v>
      </c>
    </row>
    <row r="82" spans="1:7" ht="15">
      <c r="A82" s="95" t="s">
        <v>2802</v>
      </c>
      <c r="B82" s="95">
        <v>6</v>
      </c>
      <c r="C82" s="122">
        <v>0.003188863484794887</v>
      </c>
      <c r="D82" s="95" t="s">
        <v>3177</v>
      </c>
      <c r="E82" s="95" t="b">
        <v>0</v>
      </c>
      <c r="F82" s="95" t="b">
        <v>0</v>
      </c>
      <c r="G82" s="95" t="b">
        <v>0</v>
      </c>
    </row>
    <row r="83" spans="1:7" ht="15">
      <c r="A83" s="95" t="s">
        <v>2803</v>
      </c>
      <c r="B83" s="95">
        <v>6</v>
      </c>
      <c r="C83" s="122">
        <v>0.003188863484794887</v>
      </c>
      <c r="D83" s="95" t="s">
        <v>3177</v>
      </c>
      <c r="E83" s="95" t="b">
        <v>0</v>
      </c>
      <c r="F83" s="95" t="b">
        <v>0</v>
      </c>
      <c r="G83" s="95" t="b">
        <v>0</v>
      </c>
    </row>
    <row r="84" spans="1:7" ht="15">
      <c r="A84" s="95" t="s">
        <v>2804</v>
      </c>
      <c r="B84" s="95">
        <v>6</v>
      </c>
      <c r="C84" s="122">
        <v>0.003188863484794887</v>
      </c>
      <c r="D84" s="95" t="s">
        <v>3177</v>
      </c>
      <c r="E84" s="95" t="b">
        <v>0</v>
      </c>
      <c r="F84" s="95" t="b">
        <v>0</v>
      </c>
      <c r="G84" s="95" t="b">
        <v>0</v>
      </c>
    </row>
    <row r="85" spans="1:7" ht="15">
      <c r="A85" s="95" t="s">
        <v>2805</v>
      </c>
      <c r="B85" s="95">
        <v>6</v>
      </c>
      <c r="C85" s="122">
        <v>0.003188863484794887</v>
      </c>
      <c r="D85" s="95" t="s">
        <v>3177</v>
      </c>
      <c r="E85" s="95" t="b">
        <v>0</v>
      </c>
      <c r="F85" s="95" t="b">
        <v>0</v>
      </c>
      <c r="G85" s="95" t="b">
        <v>0</v>
      </c>
    </row>
    <row r="86" spans="1:7" ht="15">
      <c r="A86" s="95" t="s">
        <v>2806</v>
      </c>
      <c r="B86" s="95">
        <v>6</v>
      </c>
      <c r="C86" s="122">
        <v>0.003188863484794887</v>
      </c>
      <c r="D86" s="95" t="s">
        <v>3177</v>
      </c>
      <c r="E86" s="95" t="b">
        <v>1</v>
      </c>
      <c r="F86" s="95" t="b">
        <v>0</v>
      </c>
      <c r="G86" s="95" t="b">
        <v>0</v>
      </c>
    </row>
    <row r="87" spans="1:7" ht="15">
      <c r="A87" s="95" t="s">
        <v>2807</v>
      </c>
      <c r="B87" s="95">
        <v>6</v>
      </c>
      <c r="C87" s="122">
        <v>0.003188863484794887</v>
      </c>
      <c r="D87" s="95" t="s">
        <v>3177</v>
      </c>
      <c r="E87" s="95" t="b">
        <v>0</v>
      </c>
      <c r="F87" s="95" t="b">
        <v>0</v>
      </c>
      <c r="G87" s="95" t="b">
        <v>0</v>
      </c>
    </row>
    <row r="88" spans="1:7" ht="15">
      <c r="A88" s="95" t="s">
        <v>2808</v>
      </c>
      <c r="B88" s="95">
        <v>6</v>
      </c>
      <c r="C88" s="122">
        <v>0.003188863484794887</v>
      </c>
      <c r="D88" s="95" t="s">
        <v>3177</v>
      </c>
      <c r="E88" s="95" t="b">
        <v>0</v>
      </c>
      <c r="F88" s="95" t="b">
        <v>0</v>
      </c>
      <c r="G88" s="95" t="b">
        <v>0</v>
      </c>
    </row>
    <row r="89" spans="1:7" ht="15">
      <c r="A89" s="95" t="s">
        <v>2809</v>
      </c>
      <c r="B89" s="95">
        <v>6</v>
      </c>
      <c r="C89" s="122">
        <v>0.003188863484794887</v>
      </c>
      <c r="D89" s="95" t="s">
        <v>3177</v>
      </c>
      <c r="E89" s="95" t="b">
        <v>0</v>
      </c>
      <c r="F89" s="95" t="b">
        <v>0</v>
      </c>
      <c r="G89" s="95" t="b">
        <v>0</v>
      </c>
    </row>
    <row r="90" spans="1:7" ht="15">
      <c r="A90" s="95" t="s">
        <v>2342</v>
      </c>
      <c r="B90" s="95">
        <v>6</v>
      </c>
      <c r="C90" s="122">
        <v>0.003188863484794887</v>
      </c>
      <c r="D90" s="95" t="s">
        <v>3177</v>
      </c>
      <c r="E90" s="95" t="b">
        <v>0</v>
      </c>
      <c r="F90" s="95" t="b">
        <v>0</v>
      </c>
      <c r="G90" s="95" t="b">
        <v>0</v>
      </c>
    </row>
    <row r="91" spans="1:7" ht="15">
      <c r="A91" s="95" t="s">
        <v>379</v>
      </c>
      <c r="B91" s="95">
        <v>6</v>
      </c>
      <c r="C91" s="122">
        <v>0.003188863484794887</v>
      </c>
      <c r="D91" s="95" t="s">
        <v>3177</v>
      </c>
      <c r="E91" s="95" t="b">
        <v>0</v>
      </c>
      <c r="F91" s="95" t="b">
        <v>0</v>
      </c>
      <c r="G91" s="95" t="b">
        <v>0</v>
      </c>
    </row>
    <row r="92" spans="1:7" ht="15">
      <c r="A92" s="95" t="s">
        <v>372</v>
      </c>
      <c r="B92" s="95">
        <v>6</v>
      </c>
      <c r="C92" s="122">
        <v>0.003188863484794887</v>
      </c>
      <c r="D92" s="95" t="s">
        <v>3177</v>
      </c>
      <c r="E92" s="95" t="b">
        <v>0</v>
      </c>
      <c r="F92" s="95" t="b">
        <v>0</v>
      </c>
      <c r="G92" s="95" t="b">
        <v>0</v>
      </c>
    </row>
    <row r="93" spans="1:7" ht="15">
      <c r="A93" s="95" t="s">
        <v>2348</v>
      </c>
      <c r="B93" s="95">
        <v>6</v>
      </c>
      <c r="C93" s="122">
        <v>0.003188863484794887</v>
      </c>
      <c r="D93" s="95" t="s">
        <v>3177</v>
      </c>
      <c r="E93" s="95" t="b">
        <v>0</v>
      </c>
      <c r="F93" s="95" t="b">
        <v>0</v>
      </c>
      <c r="G93" s="95" t="b">
        <v>0</v>
      </c>
    </row>
    <row r="94" spans="1:7" ht="15">
      <c r="A94" s="95" t="s">
        <v>2810</v>
      </c>
      <c r="B94" s="95">
        <v>6</v>
      </c>
      <c r="C94" s="122">
        <v>0.003188863484794887</v>
      </c>
      <c r="D94" s="95" t="s">
        <v>3177</v>
      </c>
      <c r="E94" s="95" t="b">
        <v>0</v>
      </c>
      <c r="F94" s="95" t="b">
        <v>0</v>
      </c>
      <c r="G94" s="95" t="b">
        <v>0</v>
      </c>
    </row>
    <row r="95" spans="1:7" ht="15">
      <c r="A95" s="95" t="s">
        <v>2811</v>
      </c>
      <c r="B95" s="95">
        <v>6</v>
      </c>
      <c r="C95" s="122">
        <v>0.003188863484794887</v>
      </c>
      <c r="D95" s="95" t="s">
        <v>3177</v>
      </c>
      <c r="E95" s="95" t="b">
        <v>0</v>
      </c>
      <c r="F95" s="95" t="b">
        <v>0</v>
      </c>
      <c r="G95" s="95" t="b">
        <v>0</v>
      </c>
    </row>
    <row r="96" spans="1:7" ht="15">
      <c r="A96" s="95" t="s">
        <v>2812</v>
      </c>
      <c r="B96" s="95">
        <v>6</v>
      </c>
      <c r="C96" s="122">
        <v>0.003188863484794887</v>
      </c>
      <c r="D96" s="95" t="s">
        <v>3177</v>
      </c>
      <c r="E96" s="95" t="b">
        <v>0</v>
      </c>
      <c r="F96" s="95" t="b">
        <v>0</v>
      </c>
      <c r="G96" s="95" t="b">
        <v>0</v>
      </c>
    </row>
    <row r="97" spans="1:7" ht="15">
      <c r="A97" s="95" t="s">
        <v>2813</v>
      </c>
      <c r="B97" s="95">
        <v>6</v>
      </c>
      <c r="C97" s="122">
        <v>0.003188863484794887</v>
      </c>
      <c r="D97" s="95" t="s">
        <v>3177</v>
      </c>
      <c r="E97" s="95" t="b">
        <v>0</v>
      </c>
      <c r="F97" s="95" t="b">
        <v>0</v>
      </c>
      <c r="G97" s="95" t="b">
        <v>0</v>
      </c>
    </row>
    <row r="98" spans="1:7" ht="15">
      <c r="A98" s="95" t="s">
        <v>2357</v>
      </c>
      <c r="B98" s="95">
        <v>6</v>
      </c>
      <c r="C98" s="122">
        <v>0.003188863484794887</v>
      </c>
      <c r="D98" s="95" t="s">
        <v>3177</v>
      </c>
      <c r="E98" s="95" t="b">
        <v>0</v>
      </c>
      <c r="F98" s="95" t="b">
        <v>0</v>
      </c>
      <c r="G98" s="95" t="b">
        <v>0</v>
      </c>
    </row>
    <row r="99" spans="1:7" ht="15">
      <c r="A99" s="95" t="s">
        <v>2814</v>
      </c>
      <c r="B99" s="95">
        <v>6</v>
      </c>
      <c r="C99" s="122">
        <v>0.003188863484794887</v>
      </c>
      <c r="D99" s="95" t="s">
        <v>3177</v>
      </c>
      <c r="E99" s="95" t="b">
        <v>0</v>
      </c>
      <c r="F99" s="95" t="b">
        <v>0</v>
      </c>
      <c r="G99" s="95" t="b">
        <v>0</v>
      </c>
    </row>
    <row r="100" spans="1:7" ht="15">
      <c r="A100" s="95" t="s">
        <v>2815</v>
      </c>
      <c r="B100" s="95">
        <v>6</v>
      </c>
      <c r="C100" s="122">
        <v>0.003188863484794887</v>
      </c>
      <c r="D100" s="95" t="s">
        <v>3177</v>
      </c>
      <c r="E100" s="95" t="b">
        <v>0</v>
      </c>
      <c r="F100" s="95" t="b">
        <v>0</v>
      </c>
      <c r="G100" s="95" t="b">
        <v>0</v>
      </c>
    </row>
    <row r="101" spans="1:7" ht="15">
      <c r="A101" s="95" t="s">
        <v>2395</v>
      </c>
      <c r="B101" s="95">
        <v>6</v>
      </c>
      <c r="C101" s="122">
        <v>0.003188863484794887</v>
      </c>
      <c r="D101" s="95" t="s">
        <v>3177</v>
      </c>
      <c r="E101" s="95" t="b">
        <v>0</v>
      </c>
      <c r="F101" s="95" t="b">
        <v>0</v>
      </c>
      <c r="G101" s="95" t="b">
        <v>0</v>
      </c>
    </row>
    <row r="102" spans="1:7" ht="15">
      <c r="A102" s="95" t="s">
        <v>2816</v>
      </c>
      <c r="B102" s="95">
        <v>6</v>
      </c>
      <c r="C102" s="122">
        <v>0.003188863484794887</v>
      </c>
      <c r="D102" s="95" t="s">
        <v>3177</v>
      </c>
      <c r="E102" s="95" t="b">
        <v>0</v>
      </c>
      <c r="F102" s="95" t="b">
        <v>0</v>
      </c>
      <c r="G102" s="95" t="b">
        <v>0</v>
      </c>
    </row>
    <row r="103" spans="1:7" ht="15">
      <c r="A103" s="95" t="s">
        <v>2817</v>
      </c>
      <c r="B103" s="95">
        <v>6</v>
      </c>
      <c r="C103" s="122">
        <v>0.003188863484794887</v>
      </c>
      <c r="D103" s="95" t="s">
        <v>3177</v>
      </c>
      <c r="E103" s="95" t="b">
        <v>1</v>
      </c>
      <c r="F103" s="95" t="b">
        <v>0</v>
      </c>
      <c r="G103" s="95" t="b">
        <v>0</v>
      </c>
    </row>
    <row r="104" spans="1:7" ht="15">
      <c r="A104" s="95" t="s">
        <v>360</v>
      </c>
      <c r="B104" s="95">
        <v>6</v>
      </c>
      <c r="C104" s="122">
        <v>0.003188863484794887</v>
      </c>
      <c r="D104" s="95" t="s">
        <v>3177</v>
      </c>
      <c r="E104" s="95" t="b">
        <v>0</v>
      </c>
      <c r="F104" s="95" t="b">
        <v>0</v>
      </c>
      <c r="G104" s="95" t="b">
        <v>0</v>
      </c>
    </row>
    <row r="105" spans="1:7" ht="15">
      <c r="A105" s="95" t="s">
        <v>348</v>
      </c>
      <c r="B105" s="95">
        <v>6</v>
      </c>
      <c r="C105" s="122">
        <v>0.003188863484794887</v>
      </c>
      <c r="D105" s="95" t="s">
        <v>3177</v>
      </c>
      <c r="E105" s="95" t="b">
        <v>0</v>
      </c>
      <c r="F105" s="95" t="b">
        <v>0</v>
      </c>
      <c r="G105" s="95" t="b">
        <v>0</v>
      </c>
    </row>
    <row r="106" spans="1:7" ht="15">
      <c r="A106" s="95" t="s">
        <v>349</v>
      </c>
      <c r="B106" s="95">
        <v>6</v>
      </c>
      <c r="C106" s="122">
        <v>0.003188863484794887</v>
      </c>
      <c r="D106" s="95" t="s">
        <v>3177</v>
      </c>
      <c r="E106" s="95" t="b">
        <v>0</v>
      </c>
      <c r="F106" s="95" t="b">
        <v>0</v>
      </c>
      <c r="G106" s="95" t="b">
        <v>0</v>
      </c>
    </row>
    <row r="107" spans="1:7" ht="15">
      <c r="A107" s="95" t="s">
        <v>2818</v>
      </c>
      <c r="B107" s="95">
        <v>6</v>
      </c>
      <c r="C107" s="122">
        <v>0.003188863484794887</v>
      </c>
      <c r="D107" s="95" t="s">
        <v>3177</v>
      </c>
      <c r="E107" s="95" t="b">
        <v>0</v>
      </c>
      <c r="F107" s="95" t="b">
        <v>0</v>
      </c>
      <c r="G107" s="95" t="b">
        <v>0</v>
      </c>
    </row>
    <row r="108" spans="1:7" ht="15">
      <c r="A108" s="95" t="s">
        <v>2819</v>
      </c>
      <c r="B108" s="95">
        <v>6</v>
      </c>
      <c r="C108" s="122">
        <v>0.003188863484794887</v>
      </c>
      <c r="D108" s="95" t="s">
        <v>3177</v>
      </c>
      <c r="E108" s="95" t="b">
        <v>0</v>
      </c>
      <c r="F108" s="95" t="b">
        <v>0</v>
      </c>
      <c r="G108" s="95" t="b">
        <v>0</v>
      </c>
    </row>
    <row r="109" spans="1:7" ht="15">
      <c r="A109" s="95" t="s">
        <v>2820</v>
      </c>
      <c r="B109" s="95">
        <v>6</v>
      </c>
      <c r="C109" s="122">
        <v>0.003188863484794887</v>
      </c>
      <c r="D109" s="95" t="s">
        <v>3177</v>
      </c>
      <c r="E109" s="95" t="b">
        <v>0</v>
      </c>
      <c r="F109" s="95" t="b">
        <v>0</v>
      </c>
      <c r="G109" s="95" t="b">
        <v>0</v>
      </c>
    </row>
    <row r="110" spans="1:7" ht="15">
      <c r="A110" s="95" t="s">
        <v>2821</v>
      </c>
      <c r="B110" s="95">
        <v>6</v>
      </c>
      <c r="C110" s="122">
        <v>0.003188863484794887</v>
      </c>
      <c r="D110" s="95" t="s">
        <v>3177</v>
      </c>
      <c r="E110" s="95" t="b">
        <v>0</v>
      </c>
      <c r="F110" s="95" t="b">
        <v>0</v>
      </c>
      <c r="G110" s="95" t="b">
        <v>0</v>
      </c>
    </row>
    <row r="111" spans="1:7" ht="15">
      <c r="A111" s="95" t="s">
        <v>2364</v>
      </c>
      <c r="B111" s="95">
        <v>5</v>
      </c>
      <c r="C111" s="122">
        <v>0.002813747307723276</v>
      </c>
      <c r="D111" s="95" t="s">
        <v>3177</v>
      </c>
      <c r="E111" s="95" t="b">
        <v>0</v>
      </c>
      <c r="F111" s="95" t="b">
        <v>0</v>
      </c>
      <c r="G111" s="95" t="b">
        <v>0</v>
      </c>
    </row>
    <row r="112" spans="1:7" ht="15">
      <c r="A112" s="95" t="s">
        <v>2822</v>
      </c>
      <c r="B112" s="95">
        <v>5</v>
      </c>
      <c r="C112" s="122">
        <v>0.002813747307723276</v>
      </c>
      <c r="D112" s="95" t="s">
        <v>3177</v>
      </c>
      <c r="E112" s="95" t="b">
        <v>0</v>
      </c>
      <c r="F112" s="95" t="b">
        <v>0</v>
      </c>
      <c r="G112" s="95" t="b">
        <v>0</v>
      </c>
    </row>
    <row r="113" spans="1:7" ht="15">
      <c r="A113" s="95" t="s">
        <v>2823</v>
      </c>
      <c r="B113" s="95">
        <v>5</v>
      </c>
      <c r="C113" s="122">
        <v>0.002813747307723276</v>
      </c>
      <c r="D113" s="95" t="s">
        <v>3177</v>
      </c>
      <c r="E113" s="95" t="b">
        <v>0</v>
      </c>
      <c r="F113" s="95" t="b">
        <v>0</v>
      </c>
      <c r="G113" s="95" t="b">
        <v>0</v>
      </c>
    </row>
    <row r="114" spans="1:7" ht="15">
      <c r="A114" s="95" t="s">
        <v>2824</v>
      </c>
      <c r="B114" s="95">
        <v>5</v>
      </c>
      <c r="C114" s="122">
        <v>0.0030051177915464524</v>
      </c>
      <c r="D114" s="95" t="s">
        <v>3177</v>
      </c>
      <c r="E114" s="95" t="b">
        <v>0</v>
      </c>
      <c r="F114" s="95" t="b">
        <v>0</v>
      </c>
      <c r="G114" s="95" t="b">
        <v>0</v>
      </c>
    </row>
    <row r="115" spans="1:7" ht="15">
      <c r="A115" s="95" t="s">
        <v>2825</v>
      </c>
      <c r="B115" s="95">
        <v>5</v>
      </c>
      <c r="C115" s="122">
        <v>0.002813747307723276</v>
      </c>
      <c r="D115" s="95" t="s">
        <v>3177</v>
      </c>
      <c r="E115" s="95" t="b">
        <v>0</v>
      </c>
      <c r="F115" s="95" t="b">
        <v>0</v>
      </c>
      <c r="G115" s="95" t="b">
        <v>0</v>
      </c>
    </row>
    <row r="116" spans="1:7" ht="15">
      <c r="A116" s="95" t="s">
        <v>2826</v>
      </c>
      <c r="B116" s="95">
        <v>5</v>
      </c>
      <c r="C116" s="122">
        <v>0.002813747307723276</v>
      </c>
      <c r="D116" s="95" t="s">
        <v>3177</v>
      </c>
      <c r="E116" s="95" t="b">
        <v>0</v>
      </c>
      <c r="F116" s="95" t="b">
        <v>0</v>
      </c>
      <c r="G116" s="95" t="b">
        <v>0</v>
      </c>
    </row>
    <row r="117" spans="1:7" ht="15">
      <c r="A117" s="95" t="s">
        <v>2314</v>
      </c>
      <c r="B117" s="95">
        <v>5</v>
      </c>
      <c r="C117" s="122">
        <v>0.002813747307723276</v>
      </c>
      <c r="D117" s="95" t="s">
        <v>3177</v>
      </c>
      <c r="E117" s="95" t="b">
        <v>0</v>
      </c>
      <c r="F117" s="95" t="b">
        <v>0</v>
      </c>
      <c r="G117" s="95" t="b">
        <v>0</v>
      </c>
    </row>
    <row r="118" spans="1:7" ht="15">
      <c r="A118" s="95" t="s">
        <v>2827</v>
      </c>
      <c r="B118" s="95">
        <v>5</v>
      </c>
      <c r="C118" s="122">
        <v>0.002813747307723276</v>
      </c>
      <c r="D118" s="95" t="s">
        <v>3177</v>
      </c>
      <c r="E118" s="95" t="b">
        <v>0</v>
      </c>
      <c r="F118" s="95" t="b">
        <v>0</v>
      </c>
      <c r="G118" s="95" t="b">
        <v>0</v>
      </c>
    </row>
    <row r="119" spans="1:7" ht="15">
      <c r="A119" s="95" t="s">
        <v>2828</v>
      </c>
      <c r="B119" s="95">
        <v>5</v>
      </c>
      <c r="C119" s="122">
        <v>0.002813747307723276</v>
      </c>
      <c r="D119" s="95" t="s">
        <v>3177</v>
      </c>
      <c r="E119" s="95" t="b">
        <v>0</v>
      </c>
      <c r="F119" s="95" t="b">
        <v>0</v>
      </c>
      <c r="G119" s="95" t="b">
        <v>0</v>
      </c>
    </row>
    <row r="120" spans="1:7" ht="15">
      <c r="A120" s="95" t="s">
        <v>2349</v>
      </c>
      <c r="B120" s="95">
        <v>5</v>
      </c>
      <c r="C120" s="122">
        <v>0.002813747307723276</v>
      </c>
      <c r="D120" s="95" t="s">
        <v>3177</v>
      </c>
      <c r="E120" s="95" t="b">
        <v>0</v>
      </c>
      <c r="F120" s="95" t="b">
        <v>0</v>
      </c>
      <c r="G120" s="95" t="b">
        <v>0</v>
      </c>
    </row>
    <row r="121" spans="1:7" ht="15">
      <c r="A121" s="95" t="s">
        <v>2829</v>
      </c>
      <c r="B121" s="95">
        <v>5</v>
      </c>
      <c r="C121" s="122">
        <v>0.002813747307723276</v>
      </c>
      <c r="D121" s="95" t="s">
        <v>3177</v>
      </c>
      <c r="E121" s="95" t="b">
        <v>0</v>
      </c>
      <c r="F121" s="95" t="b">
        <v>0</v>
      </c>
      <c r="G121" s="95" t="b">
        <v>0</v>
      </c>
    </row>
    <row r="122" spans="1:7" ht="15">
      <c r="A122" s="95" t="s">
        <v>2830</v>
      </c>
      <c r="B122" s="95">
        <v>5</v>
      </c>
      <c r="C122" s="122">
        <v>0.002813747307723276</v>
      </c>
      <c r="D122" s="95" t="s">
        <v>3177</v>
      </c>
      <c r="E122" s="95" t="b">
        <v>0</v>
      </c>
      <c r="F122" s="95" t="b">
        <v>0</v>
      </c>
      <c r="G122" s="95" t="b">
        <v>0</v>
      </c>
    </row>
    <row r="123" spans="1:7" ht="15">
      <c r="A123" s="95" t="s">
        <v>2831</v>
      </c>
      <c r="B123" s="95">
        <v>5</v>
      </c>
      <c r="C123" s="122">
        <v>0.002813747307723276</v>
      </c>
      <c r="D123" s="95" t="s">
        <v>3177</v>
      </c>
      <c r="E123" s="95" t="b">
        <v>0</v>
      </c>
      <c r="F123" s="95" t="b">
        <v>0</v>
      </c>
      <c r="G123" s="95" t="b">
        <v>0</v>
      </c>
    </row>
    <row r="124" spans="1:7" ht="15">
      <c r="A124" s="95" t="s">
        <v>2832</v>
      </c>
      <c r="B124" s="95">
        <v>5</v>
      </c>
      <c r="C124" s="122">
        <v>0.002813747307723276</v>
      </c>
      <c r="D124" s="95" t="s">
        <v>3177</v>
      </c>
      <c r="E124" s="95" t="b">
        <v>0</v>
      </c>
      <c r="F124" s="95" t="b">
        <v>0</v>
      </c>
      <c r="G124" s="95" t="b">
        <v>0</v>
      </c>
    </row>
    <row r="125" spans="1:7" ht="15">
      <c r="A125" s="95" t="s">
        <v>2289</v>
      </c>
      <c r="B125" s="95">
        <v>5</v>
      </c>
      <c r="C125" s="122">
        <v>0.002813747307723276</v>
      </c>
      <c r="D125" s="95" t="s">
        <v>3177</v>
      </c>
      <c r="E125" s="95" t="b">
        <v>0</v>
      </c>
      <c r="F125" s="95" t="b">
        <v>0</v>
      </c>
      <c r="G125" s="95" t="b">
        <v>0</v>
      </c>
    </row>
    <row r="126" spans="1:7" ht="15">
      <c r="A126" s="95" t="s">
        <v>2833</v>
      </c>
      <c r="B126" s="95">
        <v>5</v>
      </c>
      <c r="C126" s="122">
        <v>0.002813747307723276</v>
      </c>
      <c r="D126" s="95" t="s">
        <v>3177</v>
      </c>
      <c r="E126" s="95" t="b">
        <v>0</v>
      </c>
      <c r="F126" s="95" t="b">
        <v>0</v>
      </c>
      <c r="G126" s="95" t="b">
        <v>0</v>
      </c>
    </row>
    <row r="127" spans="1:7" ht="15">
      <c r="A127" s="95" t="s">
        <v>2834</v>
      </c>
      <c r="B127" s="95">
        <v>5</v>
      </c>
      <c r="C127" s="122">
        <v>0.002813747307723276</v>
      </c>
      <c r="D127" s="95" t="s">
        <v>3177</v>
      </c>
      <c r="E127" s="95" t="b">
        <v>0</v>
      </c>
      <c r="F127" s="95" t="b">
        <v>0</v>
      </c>
      <c r="G127" s="95" t="b">
        <v>0</v>
      </c>
    </row>
    <row r="128" spans="1:7" ht="15">
      <c r="A128" s="95" t="s">
        <v>2835</v>
      </c>
      <c r="B128" s="95">
        <v>5</v>
      </c>
      <c r="C128" s="122">
        <v>0.002813747307723276</v>
      </c>
      <c r="D128" s="95" t="s">
        <v>3177</v>
      </c>
      <c r="E128" s="95" t="b">
        <v>0</v>
      </c>
      <c r="F128" s="95" t="b">
        <v>0</v>
      </c>
      <c r="G128" s="95" t="b">
        <v>0</v>
      </c>
    </row>
    <row r="129" spans="1:7" ht="15">
      <c r="A129" s="95" t="s">
        <v>2836</v>
      </c>
      <c r="B129" s="95">
        <v>5</v>
      </c>
      <c r="C129" s="122">
        <v>0.0032518372556228736</v>
      </c>
      <c r="D129" s="95" t="s">
        <v>3177</v>
      </c>
      <c r="E129" s="95" t="b">
        <v>0</v>
      </c>
      <c r="F129" s="95" t="b">
        <v>0</v>
      </c>
      <c r="G129" s="95" t="b">
        <v>0</v>
      </c>
    </row>
    <row r="130" spans="1:7" ht="15">
      <c r="A130" s="95" t="s">
        <v>2837</v>
      </c>
      <c r="B130" s="95">
        <v>5</v>
      </c>
      <c r="C130" s="122">
        <v>0.002813747307723276</v>
      </c>
      <c r="D130" s="95" t="s">
        <v>3177</v>
      </c>
      <c r="E130" s="95" t="b">
        <v>0</v>
      </c>
      <c r="F130" s="95" t="b">
        <v>0</v>
      </c>
      <c r="G130" s="95" t="b">
        <v>0</v>
      </c>
    </row>
    <row r="131" spans="1:7" ht="15">
      <c r="A131" s="95" t="s">
        <v>2838</v>
      </c>
      <c r="B131" s="95">
        <v>5</v>
      </c>
      <c r="C131" s="122">
        <v>0.002813747307723276</v>
      </c>
      <c r="D131" s="95" t="s">
        <v>3177</v>
      </c>
      <c r="E131" s="95" t="b">
        <v>0</v>
      </c>
      <c r="F131" s="95" t="b">
        <v>0</v>
      </c>
      <c r="G131" s="95" t="b">
        <v>0</v>
      </c>
    </row>
    <row r="132" spans="1:7" ht="15">
      <c r="A132" s="95" t="s">
        <v>2839</v>
      </c>
      <c r="B132" s="95">
        <v>5</v>
      </c>
      <c r="C132" s="122">
        <v>0.002813747307723276</v>
      </c>
      <c r="D132" s="95" t="s">
        <v>3177</v>
      </c>
      <c r="E132" s="95" t="b">
        <v>0</v>
      </c>
      <c r="F132" s="95" t="b">
        <v>0</v>
      </c>
      <c r="G132" s="95" t="b">
        <v>0</v>
      </c>
    </row>
    <row r="133" spans="1:7" ht="15">
      <c r="A133" s="95" t="s">
        <v>2356</v>
      </c>
      <c r="B133" s="95">
        <v>5</v>
      </c>
      <c r="C133" s="122">
        <v>0.002813747307723276</v>
      </c>
      <c r="D133" s="95" t="s">
        <v>3177</v>
      </c>
      <c r="E133" s="95" t="b">
        <v>0</v>
      </c>
      <c r="F133" s="95" t="b">
        <v>1</v>
      </c>
      <c r="G133" s="95" t="b">
        <v>0</v>
      </c>
    </row>
    <row r="134" spans="1:7" ht="15">
      <c r="A134" s="95" t="s">
        <v>2358</v>
      </c>
      <c r="B134" s="95">
        <v>5</v>
      </c>
      <c r="C134" s="122">
        <v>0.002813747307723276</v>
      </c>
      <c r="D134" s="95" t="s">
        <v>3177</v>
      </c>
      <c r="E134" s="95" t="b">
        <v>0</v>
      </c>
      <c r="F134" s="95" t="b">
        <v>0</v>
      </c>
      <c r="G134" s="95" t="b">
        <v>0</v>
      </c>
    </row>
    <row r="135" spans="1:7" ht="15">
      <c r="A135" s="95" t="s">
        <v>2359</v>
      </c>
      <c r="B135" s="95">
        <v>5</v>
      </c>
      <c r="C135" s="122">
        <v>0.002813747307723276</v>
      </c>
      <c r="D135" s="95" t="s">
        <v>3177</v>
      </c>
      <c r="E135" s="95" t="b">
        <v>0</v>
      </c>
      <c r="F135" s="95" t="b">
        <v>0</v>
      </c>
      <c r="G135" s="95" t="b">
        <v>0</v>
      </c>
    </row>
    <row r="136" spans="1:7" ht="15">
      <c r="A136" s="95" t="s">
        <v>2360</v>
      </c>
      <c r="B136" s="95">
        <v>5</v>
      </c>
      <c r="C136" s="122">
        <v>0.002813747307723276</v>
      </c>
      <c r="D136" s="95" t="s">
        <v>3177</v>
      </c>
      <c r="E136" s="95" t="b">
        <v>0</v>
      </c>
      <c r="F136" s="95" t="b">
        <v>0</v>
      </c>
      <c r="G136" s="95" t="b">
        <v>0</v>
      </c>
    </row>
    <row r="137" spans="1:7" ht="15">
      <c r="A137" s="95" t="s">
        <v>2361</v>
      </c>
      <c r="B137" s="95">
        <v>5</v>
      </c>
      <c r="C137" s="122">
        <v>0.002813747307723276</v>
      </c>
      <c r="D137" s="95" t="s">
        <v>3177</v>
      </c>
      <c r="E137" s="95" t="b">
        <v>0</v>
      </c>
      <c r="F137" s="95" t="b">
        <v>0</v>
      </c>
      <c r="G137" s="95" t="b">
        <v>0</v>
      </c>
    </row>
    <row r="138" spans="1:7" ht="15">
      <c r="A138" s="95" t="s">
        <v>2840</v>
      </c>
      <c r="B138" s="95">
        <v>5</v>
      </c>
      <c r="C138" s="122">
        <v>0.002813747307723276</v>
      </c>
      <c r="D138" s="95" t="s">
        <v>3177</v>
      </c>
      <c r="E138" s="95" t="b">
        <v>0</v>
      </c>
      <c r="F138" s="95" t="b">
        <v>0</v>
      </c>
      <c r="G138" s="95" t="b">
        <v>0</v>
      </c>
    </row>
    <row r="139" spans="1:7" ht="15">
      <c r="A139" s="95" t="s">
        <v>255</v>
      </c>
      <c r="B139" s="95">
        <v>5</v>
      </c>
      <c r="C139" s="122">
        <v>0.002813747307723276</v>
      </c>
      <c r="D139" s="95" t="s">
        <v>3177</v>
      </c>
      <c r="E139" s="95" t="b">
        <v>0</v>
      </c>
      <c r="F139" s="95" t="b">
        <v>0</v>
      </c>
      <c r="G139" s="95" t="b">
        <v>0</v>
      </c>
    </row>
    <row r="140" spans="1:7" ht="15">
      <c r="A140" s="95" t="s">
        <v>2841</v>
      </c>
      <c r="B140" s="95">
        <v>5</v>
      </c>
      <c r="C140" s="122">
        <v>0.002813747307723276</v>
      </c>
      <c r="D140" s="95" t="s">
        <v>3177</v>
      </c>
      <c r="E140" s="95" t="b">
        <v>0</v>
      </c>
      <c r="F140" s="95" t="b">
        <v>0</v>
      </c>
      <c r="G140" s="95" t="b">
        <v>0</v>
      </c>
    </row>
    <row r="141" spans="1:7" ht="15">
      <c r="A141" s="95" t="s">
        <v>2368</v>
      </c>
      <c r="B141" s="95">
        <v>4</v>
      </c>
      <c r="C141" s="122">
        <v>0.002404094233237162</v>
      </c>
      <c r="D141" s="95" t="s">
        <v>3177</v>
      </c>
      <c r="E141" s="95" t="b">
        <v>0</v>
      </c>
      <c r="F141" s="95" t="b">
        <v>0</v>
      </c>
      <c r="G141" s="95" t="b">
        <v>0</v>
      </c>
    </row>
    <row r="142" spans="1:7" ht="15">
      <c r="A142" s="95" t="s">
        <v>2842</v>
      </c>
      <c r="B142" s="95">
        <v>4</v>
      </c>
      <c r="C142" s="122">
        <v>0.002404094233237162</v>
      </c>
      <c r="D142" s="95" t="s">
        <v>3177</v>
      </c>
      <c r="E142" s="95" t="b">
        <v>0</v>
      </c>
      <c r="F142" s="95" t="b">
        <v>0</v>
      </c>
      <c r="G142" s="95" t="b">
        <v>0</v>
      </c>
    </row>
    <row r="143" spans="1:7" ht="15">
      <c r="A143" s="95" t="s">
        <v>2843</v>
      </c>
      <c r="B143" s="95">
        <v>4</v>
      </c>
      <c r="C143" s="122">
        <v>0.002404094233237162</v>
      </c>
      <c r="D143" s="95" t="s">
        <v>3177</v>
      </c>
      <c r="E143" s="95" t="b">
        <v>0</v>
      </c>
      <c r="F143" s="95" t="b">
        <v>1</v>
      </c>
      <c r="G143" s="95" t="b">
        <v>0</v>
      </c>
    </row>
    <row r="144" spans="1:7" ht="15">
      <c r="A144" s="95" t="s">
        <v>2352</v>
      </c>
      <c r="B144" s="95">
        <v>4</v>
      </c>
      <c r="C144" s="122">
        <v>0.002404094233237162</v>
      </c>
      <c r="D144" s="95" t="s">
        <v>3177</v>
      </c>
      <c r="E144" s="95" t="b">
        <v>0</v>
      </c>
      <c r="F144" s="95" t="b">
        <v>0</v>
      </c>
      <c r="G144" s="95" t="b">
        <v>0</v>
      </c>
    </row>
    <row r="145" spans="1:7" ht="15">
      <c r="A145" s="95" t="s">
        <v>2844</v>
      </c>
      <c r="B145" s="95">
        <v>4</v>
      </c>
      <c r="C145" s="122">
        <v>0.002404094233237162</v>
      </c>
      <c r="D145" s="95" t="s">
        <v>3177</v>
      </c>
      <c r="E145" s="95" t="b">
        <v>0</v>
      </c>
      <c r="F145" s="95" t="b">
        <v>0</v>
      </c>
      <c r="G145" s="95" t="b">
        <v>0</v>
      </c>
    </row>
    <row r="146" spans="1:7" ht="15">
      <c r="A146" s="95" t="s">
        <v>2845</v>
      </c>
      <c r="B146" s="95">
        <v>4</v>
      </c>
      <c r="C146" s="122">
        <v>0.002404094233237162</v>
      </c>
      <c r="D146" s="95" t="s">
        <v>3177</v>
      </c>
      <c r="E146" s="95" t="b">
        <v>0</v>
      </c>
      <c r="F146" s="95" t="b">
        <v>0</v>
      </c>
      <c r="G146" s="95" t="b">
        <v>0</v>
      </c>
    </row>
    <row r="147" spans="1:7" ht="15">
      <c r="A147" s="95" t="s">
        <v>2846</v>
      </c>
      <c r="B147" s="95">
        <v>4</v>
      </c>
      <c r="C147" s="122">
        <v>0.002404094233237162</v>
      </c>
      <c r="D147" s="95" t="s">
        <v>3177</v>
      </c>
      <c r="E147" s="95" t="b">
        <v>0</v>
      </c>
      <c r="F147" s="95" t="b">
        <v>0</v>
      </c>
      <c r="G147" s="95" t="b">
        <v>0</v>
      </c>
    </row>
    <row r="148" spans="1:7" ht="15">
      <c r="A148" s="95" t="s">
        <v>2847</v>
      </c>
      <c r="B148" s="95">
        <v>4</v>
      </c>
      <c r="C148" s="122">
        <v>0.002404094233237162</v>
      </c>
      <c r="D148" s="95" t="s">
        <v>3177</v>
      </c>
      <c r="E148" s="95" t="b">
        <v>0</v>
      </c>
      <c r="F148" s="95" t="b">
        <v>0</v>
      </c>
      <c r="G148" s="95" t="b">
        <v>0</v>
      </c>
    </row>
    <row r="149" spans="1:7" ht="15">
      <c r="A149" s="95" t="s">
        <v>2848</v>
      </c>
      <c r="B149" s="95">
        <v>4</v>
      </c>
      <c r="C149" s="122">
        <v>0.002404094233237162</v>
      </c>
      <c r="D149" s="95" t="s">
        <v>3177</v>
      </c>
      <c r="E149" s="95" t="b">
        <v>0</v>
      </c>
      <c r="F149" s="95" t="b">
        <v>0</v>
      </c>
      <c r="G149" s="95" t="b">
        <v>0</v>
      </c>
    </row>
    <row r="150" spans="1:7" ht="15">
      <c r="A150" s="95" t="s">
        <v>2849</v>
      </c>
      <c r="B150" s="95">
        <v>4</v>
      </c>
      <c r="C150" s="122">
        <v>0.002404094233237162</v>
      </c>
      <c r="D150" s="95" t="s">
        <v>3177</v>
      </c>
      <c r="E150" s="95" t="b">
        <v>0</v>
      </c>
      <c r="F150" s="95" t="b">
        <v>0</v>
      </c>
      <c r="G150" s="95" t="b">
        <v>0</v>
      </c>
    </row>
    <row r="151" spans="1:7" ht="15">
      <c r="A151" s="95" t="s">
        <v>381</v>
      </c>
      <c r="B151" s="95">
        <v>4</v>
      </c>
      <c r="C151" s="122">
        <v>0.002404094233237162</v>
      </c>
      <c r="D151" s="95" t="s">
        <v>3177</v>
      </c>
      <c r="E151" s="95" t="b">
        <v>0</v>
      </c>
      <c r="F151" s="95" t="b">
        <v>0</v>
      </c>
      <c r="G151" s="95" t="b">
        <v>0</v>
      </c>
    </row>
    <row r="152" spans="1:7" ht="15">
      <c r="A152" s="95" t="s">
        <v>380</v>
      </c>
      <c r="B152" s="95">
        <v>4</v>
      </c>
      <c r="C152" s="122">
        <v>0.002404094233237162</v>
      </c>
      <c r="D152" s="95" t="s">
        <v>3177</v>
      </c>
      <c r="E152" s="95" t="b">
        <v>0</v>
      </c>
      <c r="F152" s="95" t="b">
        <v>0</v>
      </c>
      <c r="G152" s="95" t="b">
        <v>0</v>
      </c>
    </row>
    <row r="153" spans="1:7" ht="15">
      <c r="A153" s="95" t="s">
        <v>2850</v>
      </c>
      <c r="B153" s="95">
        <v>4</v>
      </c>
      <c r="C153" s="122">
        <v>0.002404094233237162</v>
      </c>
      <c r="D153" s="95" t="s">
        <v>3177</v>
      </c>
      <c r="E153" s="95" t="b">
        <v>0</v>
      </c>
      <c r="F153" s="95" t="b">
        <v>0</v>
      </c>
      <c r="G153" s="95" t="b">
        <v>0</v>
      </c>
    </row>
    <row r="154" spans="1:7" ht="15">
      <c r="A154" s="95" t="s">
        <v>2851</v>
      </c>
      <c r="B154" s="95">
        <v>4</v>
      </c>
      <c r="C154" s="122">
        <v>0.002404094233237162</v>
      </c>
      <c r="D154" s="95" t="s">
        <v>3177</v>
      </c>
      <c r="E154" s="95" t="b">
        <v>0</v>
      </c>
      <c r="F154" s="95" t="b">
        <v>0</v>
      </c>
      <c r="G154" s="95" t="b">
        <v>0</v>
      </c>
    </row>
    <row r="155" spans="1:7" ht="15">
      <c r="A155" s="95" t="s">
        <v>2852</v>
      </c>
      <c r="B155" s="95">
        <v>4</v>
      </c>
      <c r="C155" s="122">
        <v>0.002404094233237162</v>
      </c>
      <c r="D155" s="95" t="s">
        <v>3177</v>
      </c>
      <c r="E155" s="95" t="b">
        <v>0</v>
      </c>
      <c r="F155" s="95" t="b">
        <v>0</v>
      </c>
      <c r="G155" s="95" t="b">
        <v>0</v>
      </c>
    </row>
    <row r="156" spans="1:7" ht="15">
      <c r="A156" s="95" t="s">
        <v>2384</v>
      </c>
      <c r="B156" s="95">
        <v>4</v>
      </c>
      <c r="C156" s="122">
        <v>0.002404094233237162</v>
      </c>
      <c r="D156" s="95" t="s">
        <v>3177</v>
      </c>
      <c r="E156" s="95" t="b">
        <v>0</v>
      </c>
      <c r="F156" s="95" t="b">
        <v>0</v>
      </c>
      <c r="G156" s="95" t="b">
        <v>0</v>
      </c>
    </row>
    <row r="157" spans="1:7" ht="15">
      <c r="A157" s="95" t="s">
        <v>385</v>
      </c>
      <c r="B157" s="95">
        <v>4</v>
      </c>
      <c r="C157" s="122">
        <v>0.002404094233237162</v>
      </c>
      <c r="D157" s="95" t="s">
        <v>3177</v>
      </c>
      <c r="E157" s="95" t="b">
        <v>0</v>
      </c>
      <c r="F157" s="95" t="b">
        <v>0</v>
      </c>
      <c r="G157" s="95" t="b">
        <v>0</v>
      </c>
    </row>
    <row r="158" spans="1:7" ht="15">
      <c r="A158" s="95" t="s">
        <v>2309</v>
      </c>
      <c r="B158" s="95">
        <v>4</v>
      </c>
      <c r="C158" s="122">
        <v>0.002404094233237162</v>
      </c>
      <c r="D158" s="95" t="s">
        <v>3177</v>
      </c>
      <c r="E158" s="95" t="b">
        <v>0</v>
      </c>
      <c r="F158" s="95" t="b">
        <v>0</v>
      </c>
      <c r="G158" s="95" t="b">
        <v>0</v>
      </c>
    </row>
    <row r="159" spans="1:7" ht="15">
      <c r="A159" s="95" t="s">
        <v>2385</v>
      </c>
      <c r="B159" s="95">
        <v>4</v>
      </c>
      <c r="C159" s="122">
        <v>0.002404094233237162</v>
      </c>
      <c r="D159" s="95" t="s">
        <v>3177</v>
      </c>
      <c r="E159" s="95" t="b">
        <v>0</v>
      </c>
      <c r="F159" s="95" t="b">
        <v>0</v>
      </c>
      <c r="G159" s="95" t="b">
        <v>0</v>
      </c>
    </row>
    <row r="160" spans="1:7" ht="15">
      <c r="A160" s="95" t="s">
        <v>2386</v>
      </c>
      <c r="B160" s="95">
        <v>4</v>
      </c>
      <c r="C160" s="122">
        <v>0.002404094233237162</v>
      </c>
      <c r="D160" s="95" t="s">
        <v>3177</v>
      </c>
      <c r="E160" s="95" t="b">
        <v>0</v>
      </c>
      <c r="F160" s="95" t="b">
        <v>0</v>
      </c>
      <c r="G160" s="95" t="b">
        <v>0</v>
      </c>
    </row>
    <row r="161" spans="1:7" ht="15">
      <c r="A161" s="95" t="s">
        <v>323</v>
      </c>
      <c r="B161" s="95">
        <v>4</v>
      </c>
      <c r="C161" s="122">
        <v>0.002404094233237162</v>
      </c>
      <c r="D161" s="95" t="s">
        <v>3177</v>
      </c>
      <c r="E161" s="95" t="b">
        <v>0</v>
      </c>
      <c r="F161" s="95" t="b">
        <v>0</v>
      </c>
      <c r="G161" s="95" t="b">
        <v>0</v>
      </c>
    </row>
    <row r="162" spans="1:7" ht="15">
      <c r="A162" s="95" t="s">
        <v>2853</v>
      </c>
      <c r="B162" s="95">
        <v>4</v>
      </c>
      <c r="C162" s="122">
        <v>0.002404094233237162</v>
      </c>
      <c r="D162" s="95" t="s">
        <v>3177</v>
      </c>
      <c r="E162" s="95" t="b">
        <v>0</v>
      </c>
      <c r="F162" s="95" t="b">
        <v>0</v>
      </c>
      <c r="G162" s="95" t="b">
        <v>0</v>
      </c>
    </row>
    <row r="163" spans="1:7" ht="15">
      <c r="A163" s="95" t="s">
        <v>2854</v>
      </c>
      <c r="B163" s="95">
        <v>4</v>
      </c>
      <c r="C163" s="122">
        <v>0.002404094233237162</v>
      </c>
      <c r="D163" s="95" t="s">
        <v>3177</v>
      </c>
      <c r="E163" s="95" t="b">
        <v>0</v>
      </c>
      <c r="F163" s="95" t="b">
        <v>0</v>
      </c>
      <c r="G163" s="95" t="b">
        <v>0</v>
      </c>
    </row>
    <row r="164" spans="1:7" ht="15">
      <c r="A164" s="95" t="s">
        <v>2855</v>
      </c>
      <c r="B164" s="95">
        <v>4</v>
      </c>
      <c r="C164" s="122">
        <v>0.002404094233237162</v>
      </c>
      <c r="D164" s="95" t="s">
        <v>3177</v>
      </c>
      <c r="E164" s="95" t="b">
        <v>0</v>
      </c>
      <c r="F164" s="95" t="b">
        <v>0</v>
      </c>
      <c r="G164" s="95" t="b">
        <v>0</v>
      </c>
    </row>
    <row r="165" spans="1:7" ht="15">
      <c r="A165" s="95" t="s">
        <v>2390</v>
      </c>
      <c r="B165" s="95">
        <v>4</v>
      </c>
      <c r="C165" s="122">
        <v>0.002404094233237162</v>
      </c>
      <c r="D165" s="95" t="s">
        <v>3177</v>
      </c>
      <c r="E165" s="95" t="b">
        <v>0</v>
      </c>
      <c r="F165" s="95" t="b">
        <v>0</v>
      </c>
      <c r="G165" s="95" t="b">
        <v>0</v>
      </c>
    </row>
    <row r="166" spans="1:7" ht="15">
      <c r="A166" s="95" t="s">
        <v>314</v>
      </c>
      <c r="B166" s="95">
        <v>4</v>
      </c>
      <c r="C166" s="122">
        <v>0.002404094233237162</v>
      </c>
      <c r="D166" s="95" t="s">
        <v>3177</v>
      </c>
      <c r="E166" s="95" t="b">
        <v>0</v>
      </c>
      <c r="F166" s="95" t="b">
        <v>0</v>
      </c>
      <c r="G166" s="95" t="b">
        <v>0</v>
      </c>
    </row>
    <row r="167" spans="1:7" ht="15">
      <c r="A167" s="95" t="s">
        <v>2391</v>
      </c>
      <c r="B167" s="95">
        <v>4</v>
      </c>
      <c r="C167" s="122">
        <v>0.002404094233237162</v>
      </c>
      <c r="D167" s="95" t="s">
        <v>3177</v>
      </c>
      <c r="E167" s="95" t="b">
        <v>0</v>
      </c>
      <c r="F167" s="95" t="b">
        <v>0</v>
      </c>
      <c r="G167" s="95" t="b">
        <v>0</v>
      </c>
    </row>
    <row r="168" spans="1:7" ht="15">
      <c r="A168" s="95" t="s">
        <v>2856</v>
      </c>
      <c r="B168" s="95">
        <v>4</v>
      </c>
      <c r="C168" s="122">
        <v>0.002404094233237162</v>
      </c>
      <c r="D168" s="95" t="s">
        <v>3177</v>
      </c>
      <c r="E168" s="95" t="b">
        <v>0</v>
      </c>
      <c r="F168" s="95" t="b">
        <v>0</v>
      </c>
      <c r="G168" s="95" t="b">
        <v>0</v>
      </c>
    </row>
    <row r="169" spans="1:7" ht="15">
      <c r="A169" s="95" t="s">
        <v>2857</v>
      </c>
      <c r="B169" s="95">
        <v>4</v>
      </c>
      <c r="C169" s="122">
        <v>0.002404094233237162</v>
      </c>
      <c r="D169" s="95" t="s">
        <v>3177</v>
      </c>
      <c r="E169" s="95" t="b">
        <v>0</v>
      </c>
      <c r="F169" s="95" t="b">
        <v>0</v>
      </c>
      <c r="G169" s="95" t="b">
        <v>0</v>
      </c>
    </row>
    <row r="170" spans="1:7" ht="15">
      <c r="A170" s="95" t="s">
        <v>2858</v>
      </c>
      <c r="B170" s="95">
        <v>4</v>
      </c>
      <c r="C170" s="122">
        <v>0.002404094233237162</v>
      </c>
      <c r="D170" s="95" t="s">
        <v>3177</v>
      </c>
      <c r="E170" s="95" t="b">
        <v>0</v>
      </c>
      <c r="F170" s="95" t="b">
        <v>0</v>
      </c>
      <c r="G170" s="95" t="b">
        <v>0</v>
      </c>
    </row>
    <row r="171" spans="1:7" ht="15">
      <c r="A171" s="95" t="s">
        <v>2859</v>
      </c>
      <c r="B171" s="95">
        <v>4</v>
      </c>
      <c r="C171" s="122">
        <v>0.002404094233237162</v>
      </c>
      <c r="D171" s="95" t="s">
        <v>3177</v>
      </c>
      <c r="E171" s="95" t="b">
        <v>0</v>
      </c>
      <c r="F171" s="95" t="b">
        <v>0</v>
      </c>
      <c r="G171" s="95" t="b">
        <v>0</v>
      </c>
    </row>
    <row r="172" spans="1:7" ht="15">
      <c r="A172" s="95" t="s">
        <v>2860</v>
      </c>
      <c r="B172" s="95">
        <v>4</v>
      </c>
      <c r="C172" s="122">
        <v>0.002404094233237162</v>
      </c>
      <c r="D172" s="95" t="s">
        <v>3177</v>
      </c>
      <c r="E172" s="95" t="b">
        <v>1</v>
      </c>
      <c r="F172" s="95" t="b">
        <v>0</v>
      </c>
      <c r="G172" s="95" t="b">
        <v>0</v>
      </c>
    </row>
    <row r="173" spans="1:7" ht="15">
      <c r="A173" s="95" t="s">
        <v>2861</v>
      </c>
      <c r="B173" s="95">
        <v>4</v>
      </c>
      <c r="C173" s="122">
        <v>0.002404094233237162</v>
      </c>
      <c r="D173" s="95" t="s">
        <v>3177</v>
      </c>
      <c r="E173" s="95" t="b">
        <v>0</v>
      </c>
      <c r="F173" s="95" t="b">
        <v>0</v>
      </c>
      <c r="G173" s="95" t="b">
        <v>0</v>
      </c>
    </row>
    <row r="174" spans="1:7" ht="15">
      <c r="A174" s="95" t="s">
        <v>378</v>
      </c>
      <c r="B174" s="95">
        <v>4</v>
      </c>
      <c r="C174" s="122">
        <v>0.002879655047872203</v>
      </c>
      <c r="D174" s="95" t="s">
        <v>3177</v>
      </c>
      <c r="E174" s="95" t="b">
        <v>0</v>
      </c>
      <c r="F174" s="95" t="b">
        <v>0</v>
      </c>
      <c r="G174" s="95" t="b">
        <v>0</v>
      </c>
    </row>
    <row r="175" spans="1:7" ht="15">
      <c r="A175" s="95" t="s">
        <v>2862</v>
      </c>
      <c r="B175" s="95">
        <v>4</v>
      </c>
      <c r="C175" s="122">
        <v>0.002404094233237162</v>
      </c>
      <c r="D175" s="95" t="s">
        <v>3177</v>
      </c>
      <c r="E175" s="95" t="b">
        <v>0</v>
      </c>
      <c r="F175" s="95" t="b">
        <v>0</v>
      </c>
      <c r="G175" s="95" t="b">
        <v>0</v>
      </c>
    </row>
    <row r="176" spans="1:7" ht="15">
      <c r="A176" s="95" t="s">
        <v>2863</v>
      </c>
      <c r="B176" s="95">
        <v>4</v>
      </c>
      <c r="C176" s="122">
        <v>0.002404094233237162</v>
      </c>
      <c r="D176" s="95" t="s">
        <v>3177</v>
      </c>
      <c r="E176" s="95" t="b">
        <v>0</v>
      </c>
      <c r="F176" s="95" t="b">
        <v>0</v>
      </c>
      <c r="G176" s="95" t="b">
        <v>0</v>
      </c>
    </row>
    <row r="177" spans="1:7" ht="15">
      <c r="A177" s="95" t="s">
        <v>2864</v>
      </c>
      <c r="B177" s="95">
        <v>4</v>
      </c>
      <c r="C177" s="122">
        <v>0.002404094233237162</v>
      </c>
      <c r="D177" s="95" t="s">
        <v>3177</v>
      </c>
      <c r="E177" s="95" t="b">
        <v>0</v>
      </c>
      <c r="F177" s="95" t="b">
        <v>0</v>
      </c>
      <c r="G177" s="95" t="b">
        <v>0</v>
      </c>
    </row>
    <row r="178" spans="1:7" ht="15">
      <c r="A178" s="95" t="s">
        <v>2865</v>
      </c>
      <c r="B178" s="95">
        <v>4</v>
      </c>
      <c r="C178" s="122">
        <v>0.002404094233237162</v>
      </c>
      <c r="D178" s="95" t="s">
        <v>3177</v>
      </c>
      <c r="E178" s="95" t="b">
        <v>0</v>
      </c>
      <c r="F178" s="95" t="b">
        <v>0</v>
      </c>
      <c r="G178" s="95" t="b">
        <v>0</v>
      </c>
    </row>
    <row r="179" spans="1:7" ht="15">
      <c r="A179" s="95" t="s">
        <v>2866</v>
      </c>
      <c r="B179" s="95">
        <v>4</v>
      </c>
      <c r="C179" s="122">
        <v>0.002404094233237162</v>
      </c>
      <c r="D179" s="95" t="s">
        <v>3177</v>
      </c>
      <c r="E179" s="95" t="b">
        <v>0</v>
      </c>
      <c r="F179" s="95" t="b">
        <v>0</v>
      </c>
      <c r="G179" s="95" t="b">
        <v>0</v>
      </c>
    </row>
    <row r="180" spans="1:7" ht="15">
      <c r="A180" s="95" t="s">
        <v>2867</v>
      </c>
      <c r="B180" s="95">
        <v>4</v>
      </c>
      <c r="C180" s="122">
        <v>0.002404094233237162</v>
      </c>
      <c r="D180" s="95" t="s">
        <v>3177</v>
      </c>
      <c r="E180" s="95" t="b">
        <v>0</v>
      </c>
      <c r="F180" s="95" t="b">
        <v>0</v>
      </c>
      <c r="G180" s="95" t="b">
        <v>0</v>
      </c>
    </row>
    <row r="181" spans="1:7" ht="15">
      <c r="A181" s="95" t="s">
        <v>2868</v>
      </c>
      <c r="B181" s="95">
        <v>4</v>
      </c>
      <c r="C181" s="122">
        <v>0.002404094233237162</v>
      </c>
      <c r="D181" s="95" t="s">
        <v>3177</v>
      </c>
      <c r="E181" s="95" t="b">
        <v>0</v>
      </c>
      <c r="F181" s="95" t="b">
        <v>0</v>
      </c>
      <c r="G181" s="95" t="b">
        <v>0</v>
      </c>
    </row>
    <row r="182" spans="1:7" ht="15">
      <c r="A182" s="95" t="s">
        <v>2869</v>
      </c>
      <c r="B182" s="95">
        <v>4</v>
      </c>
      <c r="C182" s="122">
        <v>0.002404094233237162</v>
      </c>
      <c r="D182" s="95" t="s">
        <v>3177</v>
      </c>
      <c r="E182" s="95" t="b">
        <v>0</v>
      </c>
      <c r="F182" s="95" t="b">
        <v>0</v>
      </c>
      <c r="G182" s="95" t="b">
        <v>0</v>
      </c>
    </row>
    <row r="183" spans="1:7" ht="15">
      <c r="A183" s="95" t="s">
        <v>2870</v>
      </c>
      <c r="B183" s="95">
        <v>4</v>
      </c>
      <c r="C183" s="122">
        <v>0.002404094233237162</v>
      </c>
      <c r="D183" s="95" t="s">
        <v>3177</v>
      </c>
      <c r="E183" s="95" t="b">
        <v>1</v>
      </c>
      <c r="F183" s="95" t="b">
        <v>0</v>
      </c>
      <c r="G183" s="95" t="b">
        <v>0</v>
      </c>
    </row>
    <row r="184" spans="1:7" ht="15">
      <c r="A184" s="95" t="s">
        <v>2871</v>
      </c>
      <c r="B184" s="95">
        <v>4</v>
      </c>
      <c r="C184" s="122">
        <v>0.002404094233237162</v>
      </c>
      <c r="D184" s="95" t="s">
        <v>3177</v>
      </c>
      <c r="E184" s="95" t="b">
        <v>0</v>
      </c>
      <c r="F184" s="95" t="b">
        <v>0</v>
      </c>
      <c r="G184" s="95" t="b">
        <v>0</v>
      </c>
    </row>
    <row r="185" spans="1:7" ht="15">
      <c r="A185" s="95" t="s">
        <v>2872</v>
      </c>
      <c r="B185" s="95">
        <v>4</v>
      </c>
      <c r="C185" s="122">
        <v>0.002879655047872203</v>
      </c>
      <c r="D185" s="95" t="s">
        <v>3177</v>
      </c>
      <c r="E185" s="95" t="b">
        <v>0</v>
      </c>
      <c r="F185" s="95" t="b">
        <v>0</v>
      </c>
      <c r="G185" s="95" t="b">
        <v>0</v>
      </c>
    </row>
    <row r="186" spans="1:7" ht="15">
      <c r="A186" s="95" t="s">
        <v>2873</v>
      </c>
      <c r="B186" s="95">
        <v>4</v>
      </c>
      <c r="C186" s="122">
        <v>0.002879655047872203</v>
      </c>
      <c r="D186" s="95" t="s">
        <v>3177</v>
      </c>
      <c r="E186" s="95" t="b">
        <v>0</v>
      </c>
      <c r="F186" s="95" t="b">
        <v>0</v>
      </c>
      <c r="G186" s="95" t="b">
        <v>0</v>
      </c>
    </row>
    <row r="187" spans="1:7" ht="15">
      <c r="A187" s="95" t="s">
        <v>2874</v>
      </c>
      <c r="B187" s="95">
        <v>4</v>
      </c>
      <c r="C187" s="122">
        <v>0.002404094233237162</v>
      </c>
      <c r="D187" s="95" t="s">
        <v>3177</v>
      </c>
      <c r="E187" s="95" t="b">
        <v>0</v>
      </c>
      <c r="F187" s="95" t="b">
        <v>0</v>
      </c>
      <c r="G187" s="95" t="b">
        <v>0</v>
      </c>
    </row>
    <row r="188" spans="1:7" ht="15">
      <c r="A188" s="95" t="s">
        <v>2875</v>
      </c>
      <c r="B188" s="95">
        <v>4</v>
      </c>
      <c r="C188" s="122">
        <v>0.002404094233237162</v>
      </c>
      <c r="D188" s="95" t="s">
        <v>3177</v>
      </c>
      <c r="E188" s="95" t="b">
        <v>0</v>
      </c>
      <c r="F188" s="95" t="b">
        <v>0</v>
      </c>
      <c r="G188" s="95" t="b">
        <v>0</v>
      </c>
    </row>
    <row r="189" spans="1:7" ht="15">
      <c r="A189" s="95" t="s">
        <v>2876</v>
      </c>
      <c r="B189" s="95">
        <v>4</v>
      </c>
      <c r="C189" s="122">
        <v>0.002404094233237162</v>
      </c>
      <c r="D189" s="95" t="s">
        <v>3177</v>
      </c>
      <c r="E189" s="95" t="b">
        <v>0</v>
      </c>
      <c r="F189" s="95" t="b">
        <v>0</v>
      </c>
      <c r="G189" s="95" t="b">
        <v>0</v>
      </c>
    </row>
    <row r="190" spans="1:7" ht="15">
      <c r="A190" s="95" t="s">
        <v>2877</v>
      </c>
      <c r="B190" s="95">
        <v>4</v>
      </c>
      <c r="C190" s="122">
        <v>0.002404094233237162</v>
      </c>
      <c r="D190" s="95" t="s">
        <v>3177</v>
      </c>
      <c r="E190" s="95" t="b">
        <v>0</v>
      </c>
      <c r="F190" s="95" t="b">
        <v>0</v>
      </c>
      <c r="G190" s="95" t="b">
        <v>0</v>
      </c>
    </row>
    <row r="191" spans="1:7" ht="15">
      <c r="A191" s="95" t="s">
        <v>2878</v>
      </c>
      <c r="B191" s="95">
        <v>4</v>
      </c>
      <c r="C191" s="122">
        <v>0.002404094233237162</v>
      </c>
      <c r="D191" s="95" t="s">
        <v>3177</v>
      </c>
      <c r="E191" s="95" t="b">
        <v>0</v>
      </c>
      <c r="F191" s="95" t="b">
        <v>0</v>
      </c>
      <c r="G191" s="95" t="b">
        <v>0</v>
      </c>
    </row>
    <row r="192" spans="1:7" ht="15">
      <c r="A192" s="95" t="s">
        <v>2879</v>
      </c>
      <c r="B192" s="95">
        <v>4</v>
      </c>
      <c r="C192" s="122">
        <v>0.002404094233237162</v>
      </c>
      <c r="D192" s="95" t="s">
        <v>3177</v>
      </c>
      <c r="E192" s="95" t="b">
        <v>0</v>
      </c>
      <c r="F192" s="95" t="b">
        <v>0</v>
      </c>
      <c r="G192" s="95" t="b">
        <v>0</v>
      </c>
    </row>
    <row r="193" spans="1:7" ht="15">
      <c r="A193" s="95" t="s">
        <v>2880</v>
      </c>
      <c r="B193" s="95">
        <v>4</v>
      </c>
      <c r="C193" s="122">
        <v>0.002404094233237162</v>
      </c>
      <c r="D193" s="95" t="s">
        <v>3177</v>
      </c>
      <c r="E193" s="95" t="b">
        <v>0</v>
      </c>
      <c r="F193" s="95" t="b">
        <v>0</v>
      </c>
      <c r="G193" s="95" t="b">
        <v>0</v>
      </c>
    </row>
    <row r="194" spans="1:7" ht="15">
      <c r="A194" s="95" t="s">
        <v>2881</v>
      </c>
      <c r="B194" s="95">
        <v>4</v>
      </c>
      <c r="C194" s="122">
        <v>0.002404094233237162</v>
      </c>
      <c r="D194" s="95" t="s">
        <v>3177</v>
      </c>
      <c r="E194" s="95" t="b">
        <v>0</v>
      </c>
      <c r="F194" s="95" t="b">
        <v>1</v>
      </c>
      <c r="G194" s="95" t="b">
        <v>0</v>
      </c>
    </row>
    <row r="195" spans="1:7" ht="15">
      <c r="A195" s="95" t="s">
        <v>2882</v>
      </c>
      <c r="B195" s="95">
        <v>4</v>
      </c>
      <c r="C195" s="122">
        <v>0.002404094233237162</v>
      </c>
      <c r="D195" s="95" t="s">
        <v>3177</v>
      </c>
      <c r="E195" s="95" t="b">
        <v>0</v>
      </c>
      <c r="F195" s="95" t="b">
        <v>0</v>
      </c>
      <c r="G195" s="95" t="b">
        <v>0</v>
      </c>
    </row>
    <row r="196" spans="1:7" ht="15">
      <c r="A196" s="95" t="s">
        <v>2883</v>
      </c>
      <c r="B196" s="95">
        <v>4</v>
      </c>
      <c r="C196" s="122">
        <v>0.002404094233237162</v>
      </c>
      <c r="D196" s="95" t="s">
        <v>3177</v>
      </c>
      <c r="E196" s="95" t="b">
        <v>0</v>
      </c>
      <c r="F196" s="95" t="b">
        <v>0</v>
      </c>
      <c r="G196" s="95" t="b">
        <v>0</v>
      </c>
    </row>
    <row r="197" spans="1:7" ht="15">
      <c r="A197" s="95" t="s">
        <v>2884</v>
      </c>
      <c r="B197" s="95">
        <v>4</v>
      </c>
      <c r="C197" s="122">
        <v>0.002404094233237162</v>
      </c>
      <c r="D197" s="95" t="s">
        <v>3177</v>
      </c>
      <c r="E197" s="95" t="b">
        <v>0</v>
      </c>
      <c r="F197" s="95" t="b">
        <v>0</v>
      </c>
      <c r="G197" s="95" t="b">
        <v>0</v>
      </c>
    </row>
    <row r="198" spans="1:7" ht="15">
      <c r="A198" s="95" t="s">
        <v>2885</v>
      </c>
      <c r="B198" s="95">
        <v>4</v>
      </c>
      <c r="C198" s="122">
        <v>0.002404094233237162</v>
      </c>
      <c r="D198" s="95" t="s">
        <v>3177</v>
      </c>
      <c r="E198" s="95" t="b">
        <v>0</v>
      </c>
      <c r="F198" s="95" t="b">
        <v>0</v>
      </c>
      <c r="G198" s="95" t="b">
        <v>0</v>
      </c>
    </row>
    <row r="199" spans="1:7" ht="15">
      <c r="A199" s="95" t="s">
        <v>232</v>
      </c>
      <c r="B199" s="95">
        <v>4</v>
      </c>
      <c r="C199" s="122">
        <v>0.002404094233237162</v>
      </c>
      <c r="D199" s="95" t="s">
        <v>3177</v>
      </c>
      <c r="E199" s="95" t="b">
        <v>0</v>
      </c>
      <c r="F199" s="95" t="b">
        <v>0</v>
      </c>
      <c r="G199" s="95" t="b">
        <v>0</v>
      </c>
    </row>
    <row r="200" spans="1:7" ht="15">
      <c r="A200" s="95" t="s">
        <v>2886</v>
      </c>
      <c r="B200" s="95">
        <v>4</v>
      </c>
      <c r="C200" s="122">
        <v>0.002404094233237162</v>
      </c>
      <c r="D200" s="95" t="s">
        <v>3177</v>
      </c>
      <c r="E200" s="95" t="b">
        <v>0</v>
      </c>
      <c r="F200" s="95" t="b">
        <v>0</v>
      </c>
      <c r="G200" s="95" t="b">
        <v>0</v>
      </c>
    </row>
    <row r="201" spans="1:7" ht="15">
      <c r="A201" s="95" t="s">
        <v>2887</v>
      </c>
      <c r="B201" s="95">
        <v>4</v>
      </c>
      <c r="C201" s="122">
        <v>0.002404094233237162</v>
      </c>
      <c r="D201" s="95" t="s">
        <v>3177</v>
      </c>
      <c r="E201" s="95" t="b">
        <v>0</v>
      </c>
      <c r="F201" s="95" t="b">
        <v>0</v>
      </c>
      <c r="G201" s="95" t="b">
        <v>0</v>
      </c>
    </row>
    <row r="202" spans="1:7" ht="15">
      <c r="A202" s="95" t="s">
        <v>2888</v>
      </c>
      <c r="B202" s="95">
        <v>4</v>
      </c>
      <c r="C202" s="122">
        <v>0.002404094233237162</v>
      </c>
      <c r="D202" s="95" t="s">
        <v>3177</v>
      </c>
      <c r="E202" s="95" t="b">
        <v>0</v>
      </c>
      <c r="F202" s="95" t="b">
        <v>0</v>
      </c>
      <c r="G202" s="95" t="b">
        <v>0</v>
      </c>
    </row>
    <row r="203" spans="1:7" ht="15">
      <c r="A203" s="95" t="s">
        <v>2365</v>
      </c>
      <c r="B203" s="95">
        <v>3</v>
      </c>
      <c r="C203" s="122">
        <v>0.0019511023533737245</v>
      </c>
      <c r="D203" s="95" t="s">
        <v>3177</v>
      </c>
      <c r="E203" s="95" t="b">
        <v>0</v>
      </c>
      <c r="F203" s="95" t="b">
        <v>0</v>
      </c>
      <c r="G203" s="95" t="b">
        <v>0</v>
      </c>
    </row>
    <row r="204" spans="1:7" ht="15">
      <c r="A204" s="95" t="s">
        <v>2889</v>
      </c>
      <c r="B204" s="95">
        <v>3</v>
      </c>
      <c r="C204" s="122">
        <v>0.0019511023533737245</v>
      </c>
      <c r="D204" s="95" t="s">
        <v>3177</v>
      </c>
      <c r="E204" s="95" t="b">
        <v>0</v>
      </c>
      <c r="F204" s="95" t="b">
        <v>0</v>
      </c>
      <c r="G204" s="95" t="b">
        <v>0</v>
      </c>
    </row>
    <row r="205" spans="1:7" ht="15">
      <c r="A205" s="95" t="s">
        <v>2890</v>
      </c>
      <c r="B205" s="95">
        <v>3</v>
      </c>
      <c r="C205" s="122">
        <v>0.0019511023533737245</v>
      </c>
      <c r="D205" s="95" t="s">
        <v>3177</v>
      </c>
      <c r="E205" s="95" t="b">
        <v>0</v>
      </c>
      <c r="F205" s="95" t="b">
        <v>0</v>
      </c>
      <c r="G205" s="95" t="b">
        <v>0</v>
      </c>
    </row>
    <row r="206" spans="1:7" ht="15">
      <c r="A206" s="95" t="s">
        <v>2891</v>
      </c>
      <c r="B206" s="95">
        <v>3</v>
      </c>
      <c r="C206" s="122">
        <v>0.0019511023533737245</v>
      </c>
      <c r="D206" s="95" t="s">
        <v>3177</v>
      </c>
      <c r="E206" s="95" t="b">
        <v>0</v>
      </c>
      <c r="F206" s="95" t="b">
        <v>0</v>
      </c>
      <c r="G206" s="95" t="b">
        <v>0</v>
      </c>
    </row>
    <row r="207" spans="1:7" ht="15">
      <c r="A207" s="95" t="s">
        <v>2892</v>
      </c>
      <c r="B207" s="95">
        <v>3</v>
      </c>
      <c r="C207" s="122">
        <v>0.0019511023533737245</v>
      </c>
      <c r="D207" s="95" t="s">
        <v>3177</v>
      </c>
      <c r="E207" s="95" t="b">
        <v>0</v>
      </c>
      <c r="F207" s="95" t="b">
        <v>0</v>
      </c>
      <c r="G207" s="95" t="b">
        <v>0</v>
      </c>
    </row>
    <row r="208" spans="1:7" ht="15">
      <c r="A208" s="95" t="s">
        <v>2893</v>
      </c>
      <c r="B208" s="95">
        <v>3</v>
      </c>
      <c r="C208" s="122">
        <v>0.0019511023533737245</v>
      </c>
      <c r="D208" s="95" t="s">
        <v>3177</v>
      </c>
      <c r="E208" s="95" t="b">
        <v>1</v>
      </c>
      <c r="F208" s="95" t="b">
        <v>0</v>
      </c>
      <c r="G208" s="95" t="b">
        <v>0</v>
      </c>
    </row>
    <row r="209" spans="1:7" ht="15">
      <c r="A209" s="95" t="s">
        <v>2894</v>
      </c>
      <c r="B209" s="95">
        <v>3</v>
      </c>
      <c r="C209" s="122">
        <v>0.0019511023533737245</v>
      </c>
      <c r="D209" s="95" t="s">
        <v>3177</v>
      </c>
      <c r="E209" s="95" t="b">
        <v>0</v>
      </c>
      <c r="F209" s="95" t="b">
        <v>0</v>
      </c>
      <c r="G209" s="95" t="b">
        <v>0</v>
      </c>
    </row>
    <row r="210" spans="1:7" ht="15">
      <c r="A210" s="95" t="s">
        <v>2895</v>
      </c>
      <c r="B210" s="95">
        <v>3</v>
      </c>
      <c r="C210" s="122">
        <v>0.0019511023533737245</v>
      </c>
      <c r="D210" s="95" t="s">
        <v>3177</v>
      </c>
      <c r="E210" s="95" t="b">
        <v>0</v>
      </c>
      <c r="F210" s="95" t="b">
        <v>0</v>
      </c>
      <c r="G210" s="95" t="b">
        <v>0</v>
      </c>
    </row>
    <row r="211" spans="1:7" ht="15">
      <c r="A211" s="95" t="s">
        <v>2896</v>
      </c>
      <c r="B211" s="95">
        <v>3</v>
      </c>
      <c r="C211" s="122">
        <v>0.0019511023533737245</v>
      </c>
      <c r="D211" s="95" t="s">
        <v>3177</v>
      </c>
      <c r="E211" s="95" t="b">
        <v>0</v>
      </c>
      <c r="F211" s="95" t="b">
        <v>0</v>
      </c>
      <c r="G211" s="95" t="b">
        <v>0</v>
      </c>
    </row>
    <row r="212" spans="1:7" ht="15">
      <c r="A212" s="95" t="s">
        <v>2897</v>
      </c>
      <c r="B212" s="95">
        <v>3</v>
      </c>
      <c r="C212" s="122">
        <v>0.0019511023533737245</v>
      </c>
      <c r="D212" s="95" t="s">
        <v>3177</v>
      </c>
      <c r="E212" s="95" t="b">
        <v>0</v>
      </c>
      <c r="F212" s="95" t="b">
        <v>0</v>
      </c>
      <c r="G212" s="95" t="b">
        <v>0</v>
      </c>
    </row>
    <row r="213" spans="1:7" ht="15">
      <c r="A213" s="95" t="s">
        <v>2898</v>
      </c>
      <c r="B213" s="95">
        <v>3</v>
      </c>
      <c r="C213" s="122">
        <v>0.0019511023533737245</v>
      </c>
      <c r="D213" s="95" t="s">
        <v>3177</v>
      </c>
      <c r="E213" s="95" t="b">
        <v>0</v>
      </c>
      <c r="F213" s="95" t="b">
        <v>0</v>
      </c>
      <c r="G213" s="95" t="b">
        <v>0</v>
      </c>
    </row>
    <row r="214" spans="1:7" ht="15">
      <c r="A214" s="95" t="s">
        <v>2899</v>
      </c>
      <c r="B214" s="95">
        <v>3</v>
      </c>
      <c r="C214" s="122">
        <v>0.0019511023533737245</v>
      </c>
      <c r="D214" s="95" t="s">
        <v>3177</v>
      </c>
      <c r="E214" s="95" t="b">
        <v>0</v>
      </c>
      <c r="F214" s="95" t="b">
        <v>0</v>
      </c>
      <c r="G214" s="95" t="b">
        <v>0</v>
      </c>
    </row>
    <row r="215" spans="1:7" ht="15">
      <c r="A215" s="95" t="s">
        <v>2900</v>
      </c>
      <c r="B215" s="95">
        <v>3</v>
      </c>
      <c r="C215" s="122">
        <v>0.0019511023533737245</v>
      </c>
      <c r="D215" s="95" t="s">
        <v>3177</v>
      </c>
      <c r="E215" s="95" t="b">
        <v>0</v>
      </c>
      <c r="F215" s="95" t="b">
        <v>0</v>
      </c>
      <c r="G215" s="95" t="b">
        <v>0</v>
      </c>
    </row>
    <row r="216" spans="1:7" ht="15">
      <c r="A216" s="95" t="s">
        <v>2901</v>
      </c>
      <c r="B216" s="95">
        <v>3</v>
      </c>
      <c r="C216" s="122">
        <v>0.0019511023533737245</v>
      </c>
      <c r="D216" s="95" t="s">
        <v>3177</v>
      </c>
      <c r="E216" s="95" t="b">
        <v>0</v>
      </c>
      <c r="F216" s="95" t="b">
        <v>0</v>
      </c>
      <c r="G216" s="95" t="b">
        <v>0</v>
      </c>
    </row>
    <row r="217" spans="1:7" ht="15">
      <c r="A217" s="95" t="s">
        <v>2902</v>
      </c>
      <c r="B217" s="95">
        <v>3</v>
      </c>
      <c r="C217" s="122">
        <v>0.0019511023533737245</v>
      </c>
      <c r="D217" s="95" t="s">
        <v>3177</v>
      </c>
      <c r="E217" s="95" t="b">
        <v>0</v>
      </c>
      <c r="F217" s="95" t="b">
        <v>0</v>
      </c>
      <c r="G217" s="95" t="b">
        <v>0</v>
      </c>
    </row>
    <row r="218" spans="1:7" ht="15">
      <c r="A218" s="95" t="s">
        <v>2903</v>
      </c>
      <c r="B218" s="95">
        <v>3</v>
      </c>
      <c r="C218" s="122">
        <v>0.0019511023533737245</v>
      </c>
      <c r="D218" s="95" t="s">
        <v>3177</v>
      </c>
      <c r="E218" s="95" t="b">
        <v>0</v>
      </c>
      <c r="F218" s="95" t="b">
        <v>0</v>
      </c>
      <c r="G218" s="95" t="b">
        <v>0</v>
      </c>
    </row>
    <row r="219" spans="1:7" ht="15">
      <c r="A219" s="95" t="s">
        <v>2904</v>
      </c>
      <c r="B219" s="95">
        <v>3</v>
      </c>
      <c r="C219" s="122">
        <v>0.0019511023533737245</v>
      </c>
      <c r="D219" s="95" t="s">
        <v>3177</v>
      </c>
      <c r="E219" s="95" t="b">
        <v>0</v>
      </c>
      <c r="F219" s="95" t="b">
        <v>0</v>
      </c>
      <c r="G219" s="95" t="b">
        <v>0</v>
      </c>
    </row>
    <row r="220" spans="1:7" ht="15">
      <c r="A220" s="95" t="s">
        <v>2905</v>
      </c>
      <c r="B220" s="95">
        <v>3</v>
      </c>
      <c r="C220" s="122">
        <v>0.0019511023533737245</v>
      </c>
      <c r="D220" s="95" t="s">
        <v>3177</v>
      </c>
      <c r="E220" s="95" t="b">
        <v>0</v>
      </c>
      <c r="F220" s="95" t="b">
        <v>0</v>
      </c>
      <c r="G220" s="95" t="b">
        <v>0</v>
      </c>
    </row>
    <row r="221" spans="1:7" ht="15">
      <c r="A221" s="95" t="s">
        <v>2906</v>
      </c>
      <c r="B221" s="95">
        <v>3</v>
      </c>
      <c r="C221" s="122">
        <v>0.0019511023533737245</v>
      </c>
      <c r="D221" s="95" t="s">
        <v>3177</v>
      </c>
      <c r="E221" s="95" t="b">
        <v>0</v>
      </c>
      <c r="F221" s="95" t="b">
        <v>0</v>
      </c>
      <c r="G221" s="95" t="b">
        <v>0</v>
      </c>
    </row>
    <row r="222" spans="1:7" ht="15">
      <c r="A222" s="95" t="s">
        <v>2907</v>
      </c>
      <c r="B222" s="95">
        <v>3</v>
      </c>
      <c r="C222" s="122">
        <v>0.0019511023533737245</v>
      </c>
      <c r="D222" s="95" t="s">
        <v>3177</v>
      </c>
      <c r="E222" s="95" t="b">
        <v>0</v>
      </c>
      <c r="F222" s="95" t="b">
        <v>1</v>
      </c>
      <c r="G222" s="95" t="b">
        <v>0</v>
      </c>
    </row>
    <row r="223" spans="1:7" ht="15">
      <c r="A223" s="95" t="s">
        <v>319</v>
      </c>
      <c r="B223" s="95">
        <v>3</v>
      </c>
      <c r="C223" s="122">
        <v>0.0019511023533737245</v>
      </c>
      <c r="D223" s="95" t="s">
        <v>3177</v>
      </c>
      <c r="E223" s="95" t="b">
        <v>0</v>
      </c>
      <c r="F223" s="95" t="b">
        <v>0</v>
      </c>
      <c r="G223" s="95" t="b">
        <v>0</v>
      </c>
    </row>
    <row r="224" spans="1:7" ht="15">
      <c r="A224" s="95" t="s">
        <v>2908</v>
      </c>
      <c r="B224" s="95">
        <v>3</v>
      </c>
      <c r="C224" s="122">
        <v>0.0019511023533737245</v>
      </c>
      <c r="D224" s="95" t="s">
        <v>3177</v>
      </c>
      <c r="E224" s="95" t="b">
        <v>0</v>
      </c>
      <c r="F224" s="95" t="b">
        <v>0</v>
      </c>
      <c r="G224" s="95" t="b">
        <v>0</v>
      </c>
    </row>
    <row r="225" spans="1:7" ht="15">
      <c r="A225" s="95" t="s">
        <v>2909</v>
      </c>
      <c r="B225" s="95">
        <v>3</v>
      </c>
      <c r="C225" s="122">
        <v>0.0019511023533737245</v>
      </c>
      <c r="D225" s="95" t="s">
        <v>3177</v>
      </c>
      <c r="E225" s="95" t="b">
        <v>0</v>
      </c>
      <c r="F225" s="95" t="b">
        <v>0</v>
      </c>
      <c r="G225" s="95" t="b">
        <v>0</v>
      </c>
    </row>
    <row r="226" spans="1:7" ht="15">
      <c r="A226" s="95" t="s">
        <v>2293</v>
      </c>
      <c r="B226" s="95">
        <v>3</v>
      </c>
      <c r="C226" s="122">
        <v>0.0019511023533737245</v>
      </c>
      <c r="D226" s="95" t="s">
        <v>3177</v>
      </c>
      <c r="E226" s="95" t="b">
        <v>0</v>
      </c>
      <c r="F226" s="95" t="b">
        <v>0</v>
      </c>
      <c r="G226" s="95" t="b">
        <v>0</v>
      </c>
    </row>
    <row r="227" spans="1:7" ht="15">
      <c r="A227" s="95" t="s">
        <v>2910</v>
      </c>
      <c r="B227" s="95">
        <v>3</v>
      </c>
      <c r="C227" s="122">
        <v>0.0019511023533737245</v>
      </c>
      <c r="D227" s="95" t="s">
        <v>3177</v>
      </c>
      <c r="E227" s="95" t="b">
        <v>0</v>
      </c>
      <c r="F227" s="95" t="b">
        <v>0</v>
      </c>
      <c r="G227" s="95" t="b">
        <v>0</v>
      </c>
    </row>
    <row r="228" spans="1:7" ht="15">
      <c r="A228" s="95" t="s">
        <v>2911</v>
      </c>
      <c r="B228" s="95">
        <v>3</v>
      </c>
      <c r="C228" s="122">
        <v>0.0019511023533737245</v>
      </c>
      <c r="D228" s="95" t="s">
        <v>3177</v>
      </c>
      <c r="E228" s="95" t="b">
        <v>0</v>
      </c>
      <c r="F228" s="95" t="b">
        <v>0</v>
      </c>
      <c r="G228" s="95" t="b">
        <v>0</v>
      </c>
    </row>
    <row r="229" spans="1:7" ht="15">
      <c r="A229" s="95" t="s">
        <v>2912</v>
      </c>
      <c r="B229" s="95">
        <v>3</v>
      </c>
      <c r="C229" s="122">
        <v>0.0019511023533737245</v>
      </c>
      <c r="D229" s="95" t="s">
        <v>3177</v>
      </c>
      <c r="E229" s="95" t="b">
        <v>0</v>
      </c>
      <c r="F229" s="95" t="b">
        <v>0</v>
      </c>
      <c r="G229" s="95" t="b">
        <v>0</v>
      </c>
    </row>
    <row r="230" spans="1:7" ht="15">
      <c r="A230" s="95" t="s">
        <v>2913</v>
      </c>
      <c r="B230" s="95">
        <v>3</v>
      </c>
      <c r="C230" s="122">
        <v>0.0019511023533737245</v>
      </c>
      <c r="D230" s="95" t="s">
        <v>3177</v>
      </c>
      <c r="E230" s="95" t="b">
        <v>0</v>
      </c>
      <c r="F230" s="95" t="b">
        <v>0</v>
      </c>
      <c r="G230" s="95" t="b">
        <v>0</v>
      </c>
    </row>
    <row r="231" spans="1:7" ht="15">
      <c r="A231" s="95" t="s">
        <v>2914</v>
      </c>
      <c r="B231" s="95">
        <v>3</v>
      </c>
      <c r="C231" s="122">
        <v>0.0019511023533737245</v>
      </c>
      <c r="D231" s="95" t="s">
        <v>3177</v>
      </c>
      <c r="E231" s="95" t="b">
        <v>0</v>
      </c>
      <c r="F231" s="95" t="b">
        <v>0</v>
      </c>
      <c r="G231" s="95" t="b">
        <v>0</v>
      </c>
    </row>
    <row r="232" spans="1:7" ht="15">
      <c r="A232" s="95" t="s">
        <v>2915</v>
      </c>
      <c r="B232" s="95">
        <v>3</v>
      </c>
      <c r="C232" s="122">
        <v>0.0019511023533737245</v>
      </c>
      <c r="D232" s="95" t="s">
        <v>3177</v>
      </c>
      <c r="E232" s="95" t="b">
        <v>0</v>
      </c>
      <c r="F232" s="95" t="b">
        <v>0</v>
      </c>
      <c r="G232" s="95" t="b">
        <v>0</v>
      </c>
    </row>
    <row r="233" spans="1:7" ht="15">
      <c r="A233" s="95" t="s">
        <v>2916</v>
      </c>
      <c r="B233" s="95">
        <v>3</v>
      </c>
      <c r="C233" s="122">
        <v>0.0019511023533737245</v>
      </c>
      <c r="D233" s="95" t="s">
        <v>3177</v>
      </c>
      <c r="E233" s="95" t="b">
        <v>0</v>
      </c>
      <c r="F233" s="95" t="b">
        <v>0</v>
      </c>
      <c r="G233" s="95" t="b">
        <v>0</v>
      </c>
    </row>
    <row r="234" spans="1:7" ht="15">
      <c r="A234" s="95" t="s">
        <v>2917</v>
      </c>
      <c r="B234" s="95">
        <v>3</v>
      </c>
      <c r="C234" s="122">
        <v>0.0019511023533737245</v>
      </c>
      <c r="D234" s="95" t="s">
        <v>3177</v>
      </c>
      <c r="E234" s="95" t="b">
        <v>0</v>
      </c>
      <c r="F234" s="95" t="b">
        <v>0</v>
      </c>
      <c r="G234" s="95" t="b">
        <v>0</v>
      </c>
    </row>
    <row r="235" spans="1:7" ht="15">
      <c r="A235" s="95" t="s">
        <v>2918</v>
      </c>
      <c r="B235" s="95">
        <v>3</v>
      </c>
      <c r="C235" s="122">
        <v>0.0019511023533737245</v>
      </c>
      <c r="D235" s="95" t="s">
        <v>3177</v>
      </c>
      <c r="E235" s="95" t="b">
        <v>0</v>
      </c>
      <c r="F235" s="95" t="b">
        <v>0</v>
      </c>
      <c r="G235" s="95" t="b">
        <v>0</v>
      </c>
    </row>
    <row r="236" spans="1:7" ht="15">
      <c r="A236" s="95" t="s">
        <v>2919</v>
      </c>
      <c r="B236" s="95">
        <v>3</v>
      </c>
      <c r="C236" s="122">
        <v>0.0019511023533737245</v>
      </c>
      <c r="D236" s="95" t="s">
        <v>3177</v>
      </c>
      <c r="E236" s="95" t="b">
        <v>0</v>
      </c>
      <c r="F236" s="95" t="b">
        <v>0</v>
      </c>
      <c r="G236" s="95" t="b">
        <v>0</v>
      </c>
    </row>
    <row r="237" spans="1:7" ht="15">
      <c r="A237" s="95" t="s">
        <v>2920</v>
      </c>
      <c r="B237" s="95">
        <v>3</v>
      </c>
      <c r="C237" s="122">
        <v>0.0019511023533737245</v>
      </c>
      <c r="D237" s="95" t="s">
        <v>3177</v>
      </c>
      <c r="E237" s="95" t="b">
        <v>0</v>
      </c>
      <c r="F237" s="95" t="b">
        <v>0</v>
      </c>
      <c r="G237" s="95" t="b">
        <v>0</v>
      </c>
    </row>
    <row r="238" spans="1:7" ht="15">
      <c r="A238" s="95" t="s">
        <v>2921</v>
      </c>
      <c r="B238" s="95">
        <v>3</v>
      </c>
      <c r="C238" s="122">
        <v>0.0019511023533737245</v>
      </c>
      <c r="D238" s="95" t="s">
        <v>3177</v>
      </c>
      <c r="E238" s="95" t="b">
        <v>0</v>
      </c>
      <c r="F238" s="95" t="b">
        <v>0</v>
      </c>
      <c r="G238" s="95" t="b">
        <v>0</v>
      </c>
    </row>
    <row r="239" spans="1:7" ht="15">
      <c r="A239" s="95" t="s">
        <v>2922</v>
      </c>
      <c r="B239" s="95">
        <v>3</v>
      </c>
      <c r="C239" s="122">
        <v>0.0019511023533737245</v>
      </c>
      <c r="D239" s="95" t="s">
        <v>3177</v>
      </c>
      <c r="E239" s="95" t="b">
        <v>0</v>
      </c>
      <c r="F239" s="95" t="b">
        <v>0</v>
      </c>
      <c r="G239" s="95" t="b">
        <v>0</v>
      </c>
    </row>
    <row r="240" spans="1:7" ht="15">
      <c r="A240" s="95" t="s">
        <v>2923</v>
      </c>
      <c r="B240" s="95">
        <v>3</v>
      </c>
      <c r="C240" s="122">
        <v>0.0019511023533737245</v>
      </c>
      <c r="D240" s="95" t="s">
        <v>3177</v>
      </c>
      <c r="E240" s="95" t="b">
        <v>0</v>
      </c>
      <c r="F240" s="95" t="b">
        <v>0</v>
      </c>
      <c r="G240" s="95" t="b">
        <v>0</v>
      </c>
    </row>
    <row r="241" spans="1:7" ht="15">
      <c r="A241" s="95" t="s">
        <v>2924</v>
      </c>
      <c r="B241" s="95">
        <v>3</v>
      </c>
      <c r="C241" s="122">
        <v>0.0019511023533737245</v>
      </c>
      <c r="D241" s="95" t="s">
        <v>3177</v>
      </c>
      <c r="E241" s="95" t="b">
        <v>0</v>
      </c>
      <c r="F241" s="95" t="b">
        <v>0</v>
      </c>
      <c r="G241" s="95" t="b">
        <v>0</v>
      </c>
    </row>
    <row r="242" spans="1:7" ht="15">
      <c r="A242" s="95" t="s">
        <v>2925</v>
      </c>
      <c r="B242" s="95">
        <v>3</v>
      </c>
      <c r="C242" s="122">
        <v>0.0019511023533737245</v>
      </c>
      <c r="D242" s="95" t="s">
        <v>3177</v>
      </c>
      <c r="E242" s="95" t="b">
        <v>1</v>
      </c>
      <c r="F242" s="95" t="b">
        <v>0</v>
      </c>
      <c r="G242" s="95" t="b">
        <v>0</v>
      </c>
    </row>
    <row r="243" spans="1:7" ht="15">
      <c r="A243" s="95" t="s">
        <v>2926</v>
      </c>
      <c r="B243" s="95">
        <v>3</v>
      </c>
      <c r="C243" s="122">
        <v>0.0019511023533737245</v>
      </c>
      <c r="D243" s="95" t="s">
        <v>3177</v>
      </c>
      <c r="E243" s="95" t="b">
        <v>0</v>
      </c>
      <c r="F243" s="95" t="b">
        <v>0</v>
      </c>
      <c r="G243" s="95" t="b">
        <v>0</v>
      </c>
    </row>
    <row r="244" spans="1:7" ht="15">
      <c r="A244" s="95" t="s">
        <v>365</v>
      </c>
      <c r="B244" s="95">
        <v>3</v>
      </c>
      <c r="C244" s="122">
        <v>0.0019511023533737245</v>
      </c>
      <c r="D244" s="95" t="s">
        <v>3177</v>
      </c>
      <c r="E244" s="95" t="b">
        <v>0</v>
      </c>
      <c r="F244" s="95" t="b">
        <v>0</v>
      </c>
      <c r="G244" s="95" t="b">
        <v>0</v>
      </c>
    </row>
    <row r="245" spans="1:7" ht="15">
      <c r="A245" s="95" t="s">
        <v>2927</v>
      </c>
      <c r="B245" s="95">
        <v>3</v>
      </c>
      <c r="C245" s="122">
        <v>0.0019511023533737245</v>
      </c>
      <c r="D245" s="95" t="s">
        <v>3177</v>
      </c>
      <c r="E245" s="95" t="b">
        <v>0</v>
      </c>
      <c r="F245" s="95" t="b">
        <v>0</v>
      </c>
      <c r="G245" s="95" t="b">
        <v>0</v>
      </c>
    </row>
    <row r="246" spans="1:7" ht="15">
      <c r="A246" s="95" t="s">
        <v>2928</v>
      </c>
      <c r="B246" s="95">
        <v>3</v>
      </c>
      <c r="C246" s="122">
        <v>0.0019511023533737245</v>
      </c>
      <c r="D246" s="95" t="s">
        <v>3177</v>
      </c>
      <c r="E246" s="95" t="b">
        <v>1</v>
      </c>
      <c r="F246" s="95" t="b">
        <v>0</v>
      </c>
      <c r="G246" s="95" t="b">
        <v>0</v>
      </c>
    </row>
    <row r="247" spans="1:7" ht="15">
      <c r="A247" s="95" t="s">
        <v>2929</v>
      </c>
      <c r="B247" s="95">
        <v>3</v>
      </c>
      <c r="C247" s="122">
        <v>0.0019511023533737245</v>
      </c>
      <c r="D247" s="95" t="s">
        <v>3177</v>
      </c>
      <c r="E247" s="95" t="b">
        <v>0</v>
      </c>
      <c r="F247" s="95" t="b">
        <v>0</v>
      </c>
      <c r="G247" s="95" t="b">
        <v>0</v>
      </c>
    </row>
    <row r="248" spans="1:7" ht="15">
      <c r="A248" s="95" t="s">
        <v>2930</v>
      </c>
      <c r="B248" s="95">
        <v>3</v>
      </c>
      <c r="C248" s="122">
        <v>0.0019511023533737245</v>
      </c>
      <c r="D248" s="95" t="s">
        <v>3177</v>
      </c>
      <c r="E248" s="95" t="b">
        <v>0</v>
      </c>
      <c r="F248" s="95" t="b">
        <v>0</v>
      </c>
      <c r="G248" s="95" t="b">
        <v>0</v>
      </c>
    </row>
    <row r="249" spans="1:7" ht="15">
      <c r="A249" s="95" t="s">
        <v>2931</v>
      </c>
      <c r="B249" s="95">
        <v>3</v>
      </c>
      <c r="C249" s="122">
        <v>0.0019511023533737245</v>
      </c>
      <c r="D249" s="95" t="s">
        <v>3177</v>
      </c>
      <c r="E249" s="95" t="b">
        <v>0</v>
      </c>
      <c r="F249" s="95" t="b">
        <v>0</v>
      </c>
      <c r="G249" s="95" t="b">
        <v>0</v>
      </c>
    </row>
    <row r="250" spans="1:7" ht="15">
      <c r="A250" s="95" t="s">
        <v>2932</v>
      </c>
      <c r="B250" s="95">
        <v>3</v>
      </c>
      <c r="C250" s="122">
        <v>0.0019511023533737245</v>
      </c>
      <c r="D250" s="95" t="s">
        <v>3177</v>
      </c>
      <c r="E250" s="95" t="b">
        <v>0</v>
      </c>
      <c r="F250" s="95" t="b">
        <v>0</v>
      </c>
      <c r="G250" s="95" t="b">
        <v>0</v>
      </c>
    </row>
    <row r="251" spans="1:7" ht="15">
      <c r="A251" s="95" t="s">
        <v>2933</v>
      </c>
      <c r="B251" s="95">
        <v>3</v>
      </c>
      <c r="C251" s="122">
        <v>0.0019511023533737245</v>
      </c>
      <c r="D251" s="95" t="s">
        <v>3177</v>
      </c>
      <c r="E251" s="95" t="b">
        <v>0</v>
      </c>
      <c r="F251" s="95" t="b">
        <v>0</v>
      </c>
      <c r="G251" s="95" t="b">
        <v>0</v>
      </c>
    </row>
    <row r="252" spans="1:7" ht="15">
      <c r="A252" s="95" t="s">
        <v>2934</v>
      </c>
      <c r="B252" s="95">
        <v>3</v>
      </c>
      <c r="C252" s="122">
        <v>0.0019511023533737245</v>
      </c>
      <c r="D252" s="95" t="s">
        <v>3177</v>
      </c>
      <c r="E252" s="95" t="b">
        <v>0</v>
      </c>
      <c r="F252" s="95" t="b">
        <v>0</v>
      </c>
      <c r="G252" s="95" t="b">
        <v>0</v>
      </c>
    </row>
    <row r="253" spans="1:7" ht="15">
      <c r="A253" s="95" t="s">
        <v>2935</v>
      </c>
      <c r="B253" s="95">
        <v>3</v>
      </c>
      <c r="C253" s="122">
        <v>0.0019511023533737245</v>
      </c>
      <c r="D253" s="95" t="s">
        <v>3177</v>
      </c>
      <c r="E253" s="95" t="b">
        <v>0</v>
      </c>
      <c r="F253" s="95" t="b">
        <v>0</v>
      </c>
      <c r="G253" s="95" t="b">
        <v>0</v>
      </c>
    </row>
    <row r="254" spans="1:7" ht="15">
      <c r="A254" s="95" t="s">
        <v>2936</v>
      </c>
      <c r="B254" s="95">
        <v>3</v>
      </c>
      <c r="C254" s="122">
        <v>0.0019511023533737245</v>
      </c>
      <c r="D254" s="95" t="s">
        <v>3177</v>
      </c>
      <c r="E254" s="95" t="b">
        <v>0</v>
      </c>
      <c r="F254" s="95" t="b">
        <v>0</v>
      </c>
      <c r="G254" s="95" t="b">
        <v>0</v>
      </c>
    </row>
    <row r="255" spans="1:7" ht="15">
      <c r="A255" s="95" t="s">
        <v>2937</v>
      </c>
      <c r="B255" s="95">
        <v>3</v>
      </c>
      <c r="C255" s="122">
        <v>0.0019511023533737245</v>
      </c>
      <c r="D255" s="95" t="s">
        <v>3177</v>
      </c>
      <c r="E255" s="95" t="b">
        <v>0</v>
      </c>
      <c r="F255" s="95" t="b">
        <v>0</v>
      </c>
      <c r="G255" s="95" t="b">
        <v>0</v>
      </c>
    </row>
    <row r="256" spans="1:7" ht="15">
      <c r="A256" s="95" t="s">
        <v>2938</v>
      </c>
      <c r="B256" s="95">
        <v>3</v>
      </c>
      <c r="C256" s="122">
        <v>0.0019511023533737245</v>
      </c>
      <c r="D256" s="95" t="s">
        <v>3177</v>
      </c>
      <c r="E256" s="95" t="b">
        <v>0</v>
      </c>
      <c r="F256" s="95" t="b">
        <v>0</v>
      </c>
      <c r="G256" s="95" t="b">
        <v>0</v>
      </c>
    </row>
    <row r="257" spans="1:7" ht="15">
      <c r="A257" s="95" t="s">
        <v>2939</v>
      </c>
      <c r="B257" s="95">
        <v>3</v>
      </c>
      <c r="C257" s="122">
        <v>0.0019511023533737245</v>
      </c>
      <c r="D257" s="95" t="s">
        <v>3177</v>
      </c>
      <c r="E257" s="95" t="b">
        <v>0</v>
      </c>
      <c r="F257" s="95" t="b">
        <v>0</v>
      </c>
      <c r="G257" s="95" t="b">
        <v>0</v>
      </c>
    </row>
    <row r="258" spans="1:7" ht="15">
      <c r="A258" s="95" t="s">
        <v>2940</v>
      </c>
      <c r="B258" s="95">
        <v>3</v>
      </c>
      <c r="C258" s="122">
        <v>0.0019511023533737245</v>
      </c>
      <c r="D258" s="95" t="s">
        <v>3177</v>
      </c>
      <c r="E258" s="95" t="b">
        <v>0</v>
      </c>
      <c r="F258" s="95" t="b">
        <v>0</v>
      </c>
      <c r="G258" s="95" t="b">
        <v>0</v>
      </c>
    </row>
    <row r="259" spans="1:7" ht="15">
      <c r="A259" s="95" t="s">
        <v>2941</v>
      </c>
      <c r="B259" s="95">
        <v>3</v>
      </c>
      <c r="C259" s="122">
        <v>0.0019511023533737245</v>
      </c>
      <c r="D259" s="95" t="s">
        <v>3177</v>
      </c>
      <c r="E259" s="95" t="b">
        <v>0</v>
      </c>
      <c r="F259" s="95" t="b">
        <v>0</v>
      </c>
      <c r="G259" s="95" t="b">
        <v>0</v>
      </c>
    </row>
    <row r="260" spans="1:7" ht="15">
      <c r="A260" s="95" t="s">
        <v>2942</v>
      </c>
      <c r="B260" s="95">
        <v>3</v>
      </c>
      <c r="C260" s="122">
        <v>0.0019511023533737245</v>
      </c>
      <c r="D260" s="95" t="s">
        <v>3177</v>
      </c>
      <c r="E260" s="95" t="b">
        <v>0</v>
      </c>
      <c r="F260" s="95" t="b">
        <v>0</v>
      </c>
      <c r="G260" s="95" t="b">
        <v>0</v>
      </c>
    </row>
    <row r="261" spans="1:7" ht="15">
      <c r="A261" s="95" t="s">
        <v>2943</v>
      </c>
      <c r="B261" s="95">
        <v>3</v>
      </c>
      <c r="C261" s="122">
        <v>0.0019511023533737245</v>
      </c>
      <c r="D261" s="95" t="s">
        <v>3177</v>
      </c>
      <c r="E261" s="95" t="b">
        <v>0</v>
      </c>
      <c r="F261" s="95" t="b">
        <v>0</v>
      </c>
      <c r="G261" s="95" t="b">
        <v>0</v>
      </c>
    </row>
    <row r="262" spans="1:7" ht="15">
      <c r="A262" s="95" t="s">
        <v>2944</v>
      </c>
      <c r="B262" s="95">
        <v>3</v>
      </c>
      <c r="C262" s="122">
        <v>0.0019511023533737245</v>
      </c>
      <c r="D262" s="95" t="s">
        <v>3177</v>
      </c>
      <c r="E262" s="95" t="b">
        <v>0</v>
      </c>
      <c r="F262" s="95" t="b">
        <v>0</v>
      </c>
      <c r="G262" s="95" t="b">
        <v>0</v>
      </c>
    </row>
    <row r="263" spans="1:7" ht="15">
      <c r="A263" s="95" t="s">
        <v>272</v>
      </c>
      <c r="B263" s="95">
        <v>3</v>
      </c>
      <c r="C263" s="122">
        <v>0.0019511023533737245</v>
      </c>
      <c r="D263" s="95" t="s">
        <v>3177</v>
      </c>
      <c r="E263" s="95" t="b">
        <v>0</v>
      </c>
      <c r="F263" s="95" t="b">
        <v>0</v>
      </c>
      <c r="G263" s="95" t="b">
        <v>0</v>
      </c>
    </row>
    <row r="264" spans="1:7" ht="15">
      <c r="A264" s="95" t="s">
        <v>2945</v>
      </c>
      <c r="B264" s="95">
        <v>3</v>
      </c>
      <c r="C264" s="122">
        <v>0.0019511023533737245</v>
      </c>
      <c r="D264" s="95" t="s">
        <v>3177</v>
      </c>
      <c r="E264" s="95" t="b">
        <v>1</v>
      </c>
      <c r="F264" s="95" t="b">
        <v>0</v>
      </c>
      <c r="G264" s="95" t="b">
        <v>0</v>
      </c>
    </row>
    <row r="265" spans="1:7" ht="15">
      <c r="A265" s="95" t="s">
        <v>265</v>
      </c>
      <c r="B265" s="95">
        <v>3</v>
      </c>
      <c r="C265" s="122">
        <v>0.0019511023533737245</v>
      </c>
      <c r="D265" s="95" t="s">
        <v>3177</v>
      </c>
      <c r="E265" s="95" t="b">
        <v>0</v>
      </c>
      <c r="F265" s="95" t="b">
        <v>0</v>
      </c>
      <c r="G265" s="95" t="b">
        <v>0</v>
      </c>
    </row>
    <row r="266" spans="1:7" ht="15">
      <c r="A266" s="95" t="s">
        <v>2946</v>
      </c>
      <c r="B266" s="95">
        <v>3</v>
      </c>
      <c r="C266" s="122">
        <v>0.0019511023533737245</v>
      </c>
      <c r="D266" s="95" t="s">
        <v>3177</v>
      </c>
      <c r="E266" s="95" t="b">
        <v>0</v>
      </c>
      <c r="F266" s="95" t="b">
        <v>0</v>
      </c>
      <c r="G266" s="95" t="b">
        <v>0</v>
      </c>
    </row>
    <row r="267" spans="1:7" ht="15">
      <c r="A267" s="95" t="s">
        <v>2947</v>
      </c>
      <c r="B267" s="95">
        <v>3</v>
      </c>
      <c r="C267" s="122">
        <v>0.0019511023533737245</v>
      </c>
      <c r="D267" s="95" t="s">
        <v>3177</v>
      </c>
      <c r="E267" s="95" t="b">
        <v>0</v>
      </c>
      <c r="F267" s="95" t="b">
        <v>0</v>
      </c>
      <c r="G267" s="95" t="b">
        <v>0</v>
      </c>
    </row>
    <row r="268" spans="1:7" ht="15">
      <c r="A268" s="95" t="s">
        <v>2345</v>
      </c>
      <c r="B268" s="95">
        <v>3</v>
      </c>
      <c r="C268" s="122">
        <v>0.0019511023533737245</v>
      </c>
      <c r="D268" s="95" t="s">
        <v>3177</v>
      </c>
      <c r="E268" s="95" t="b">
        <v>0</v>
      </c>
      <c r="F268" s="95" t="b">
        <v>0</v>
      </c>
      <c r="G268" s="95" t="b">
        <v>0</v>
      </c>
    </row>
    <row r="269" spans="1:7" ht="15">
      <c r="A269" s="95" t="s">
        <v>2350</v>
      </c>
      <c r="B269" s="95">
        <v>3</v>
      </c>
      <c r="C269" s="122">
        <v>0.0019511023533737245</v>
      </c>
      <c r="D269" s="95" t="s">
        <v>3177</v>
      </c>
      <c r="E269" s="95" t="b">
        <v>0</v>
      </c>
      <c r="F269" s="95" t="b">
        <v>0</v>
      </c>
      <c r="G269" s="95" t="b">
        <v>0</v>
      </c>
    </row>
    <row r="270" spans="1:7" ht="15">
      <c r="A270" s="95" t="s">
        <v>2948</v>
      </c>
      <c r="B270" s="95">
        <v>3</v>
      </c>
      <c r="C270" s="122">
        <v>0.0019511023533737245</v>
      </c>
      <c r="D270" s="95" t="s">
        <v>3177</v>
      </c>
      <c r="E270" s="95" t="b">
        <v>0</v>
      </c>
      <c r="F270" s="95" t="b">
        <v>0</v>
      </c>
      <c r="G270" s="95" t="b">
        <v>0</v>
      </c>
    </row>
    <row r="271" spans="1:7" ht="15">
      <c r="A271" s="95" t="s">
        <v>2949</v>
      </c>
      <c r="B271" s="95">
        <v>3</v>
      </c>
      <c r="C271" s="122">
        <v>0.0019511023533737245</v>
      </c>
      <c r="D271" s="95" t="s">
        <v>3177</v>
      </c>
      <c r="E271" s="95" t="b">
        <v>0</v>
      </c>
      <c r="F271" s="95" t="b">
        <v>0</v>
      </c>
      <c r="G271" s="95" t="b">
        <v>0</v>
      </c>
    </row>
    <row r="272" spans="1:7" ht="15">
      <c r="A272" s="95" t="s">
        <v>2950</v>
      </c>
      <c r="B272" s="95">
        <v>3</v>
      </c>
      <c r="C272" s="122">
        <v>0.0019511023533737245</v>
      </c>
      <c r="D272" s="95" t="s">
        <v>3177</v>
      </c>
      <c r="E272" s="95" t="b">
        <v>0</v>
      </c>
      <c r="F272" s="95" t="b">
        <v>0</v>
      </c>
      <c r="G272" s="95" t="b">
        <v>0</v>
      </c>
    </row>
    <row r="273" spans="1:7" ht="15">
      <c r="A273" s="95" t="s">
        <v>2951</v>
      </c>
      <c r="B273" s="95">
        <v>3</v>
      </c>
      <c r="C273" s="122">
        <v>0.0019511023533737245</v>
      </c>
      <c r="D273" s="95" t="s">
        <v>3177</v>
      </c>
      <c r="E273" s="95" t="b">
        <v>0</v>
      </c>
      <c r="F273" s="95" t="b">
        <v>0</v>
      </c>
      <c r="G273" s="95" t="b">
        <v>0</v>
      </c>
    </row>
    <row r="274" spans="1:7" ht="15">
      <c r="A274" s="95" t="s">
        <v>2952</v>
      </c>
      <c r="B274" s="95">
        <v>3</v>
      </c>
      <c r="C274" s="122">
        <v>0.0019511023533737245</v>
      </c>
      <c r="D274" s="95" t="s">
        <v>3177</v>
      </c>
      <c r="E274" s="95" t="b">
        <v>0</v>
      </c>
      <c r="F274" s="95" t="b">
        <v>0</v>
      </c>
      <c r="G274" s="95" t="b">
        <v>0</v>
      </c>
    </row>
    <row r="275" spans="1:7" ht="15">
      <c r="A275" s="95" t="s">
        <v>2953</v>
      </c>
      <c r="B275" s="95">
        <v>3</v>
      </c>
      <c r="C275" s="122">
        <v>0.0019511023533737245</v>
      </c>
      <c r="D275" s="95" t="s">
        <v>3177</v>
      </c>
      <c r="E275" s="95" t="b">
        <v>0</v>
      </c>
      <c r="F275" s="95" t="b">
        <v>0</v>
      </c>
      <c r="G275" s="95" t="b">
        <v>0</v>
      </c>
    </row>
    <row r="276" spans="1:7" ht="15">
      <c r="A276" s="95" t="s">
        <v>2954</v>
      </c>
      <c r="B276" s="95">
        <v>3</v>
      </c>
      <c r="C276" s="122">
        <v>0.0019511023533737245</v>
      </c>
      <c r="D276" s="95" t="s">
        <v>3177</v>
      </c>
      <c r="E276" s="95" t="b">
        <v>0</v>
      </c>
      <c r="F276" s="95" t="b">
        <v>0</v>
      </c>
      <c r="G276" s="95" t="b">
        <v>0</v>
      </c>
    </row>
    <row r="277" spans="1:7" ht="15">
      <c r="A277" s="95" t="s">
        <v>2955</v>
      </c>
      <c r="B277" s="95">
        <v>3</v>
      </c>
      <c r="C277" s="122">
        <v>0.0019511023533737245</v>
      </c>
      <c r="D277" s="95" t="s">
        <v>3177</v>
      </c>
      <c r="E277" s="95" t="b">
        <v>0</v>
      </c>
      <c r="F277" s="95" t="b">
        <v>0</v>
      </c>
      <c r="G277" s="95" t="b">
        <v>0</v>
      </c>
    </row>
    <row r="278" spans="1:7" ht="15">
      <c r="A278" s="95" t="s">
        <v>359</v>
      </c>
      <c r="B278" s="95">
        <v>3</v>
      </c>
      <c r="C278" s="122">
        <v>0.0019511023533737245</v>
      </c>
      <c r="D278" s="95" t="s">
        <v>3177</v>
      </c>
      <c r="E278" s="95" t="b">
        <v>0</v>
      </c>
      <c r="F278" s="95" t="b">
        <v>0</v>
      </c>
      <c r="G278" s="95" t="b">
        <v>0</v>
      </c>
    </row>
    <row r="279" spans="1:7" ht="15">
      <c r="A279" s="95" t="s">
        <v>2956</v>
      </c>
      <c r="B279" s="95">
        <v>3</v>
      </c>
      <c r="C279" s="122">
        <v>0.0019511023533737245</v>
      </c>
      <c r="D279" s="95" t="s">
        <v>3177</v>
      </c>
      <c r="E279" s="95" t="b">
        <v>0</v>
      </c>
      <c r="F279" s="95" t="b">
        <v>0</v>
      </c>
      <c r="G279" s="95" t="b">
        <v>0</v>
      </c>
    </row>
    <row r="280" spans="1:7" ht="15">
      <c r="A280" s="95" t="s">
        <v>250</v>
      </c>
      <c r="B280" s="95">
        <v>3</v>
      </c>
      <c r="C280" s="122">
        <v>0.0019511023533737245</v>
      </c>
      <c r="D280" s="95" t="s">
        <v>3177</v>
      </c>
      <c r="E280" s="95" t="b">
        <v>0</v>
      </c>
      <c r="F280" s="95" t="b">
        <v>0</v>
      </c>
      <c r="G280" s="95" t="b">
        <v>0</v>
      </c>
    </row>
    <row r="281" spans="1:7" ht="15">
      <c r="A281" s="95" t="s">
        <v>2957</v>
      </c>
      <c r="B281" s="95">
        <v>3</v>
      </c>
      <c r="C281" s="122">
        <v>0.0019511023533737245</v>
      </c>
      <c r="D281" s="95" t="s">
        <v>3177</v>
      </c>
      <c r="E281" s="95" t="b">
        <v>0</v>
      </c>
      <c r="F281" s="95" t="b">
        <v>0</v>
      </c>
      <c r="G281" s="95" t="b">
        <v>0</v>
      </c>
    </row>
    <row r="282" spans="1:7" ht="15">
      <c r="A282" s="95" t="s">
        <v>358</v>
      </c>
      <c r="B282" s="95">
        <v>3</v>
      </c>
      <c r="C282" s="122">
        <v>0.0019511023533737245</v>
      </c>
      <c r="D282" s="95" t="s">
        <v>3177</v>
      </c>
      <c r="E282" s="95" t="b">
        <v>0</v>
      </c>
      <c r="F282" s="95" t="b">
        <v>0</v>
      </c>
      <c r="G282" s="95" t="b">
        <v>0</v>
      </c>
    </row>
    <row r="283" spans="1:7" ht="15">
      <c r="A283" s="95" t="s">
        <v>2958</v>
      </c>
      <c r="B283" s="95">
        <v>3</v>
      </c>
      <c r="C283" s="122">
        <v>0.0019511023533737245</v>
      </c>
      <c r="D283" s="95" t="s">
        <v>3177</v>
      </c>
      <c r="E283" s="95" t="b">
        <v>0</v>
      </c>
      <c r="F283" s="95" t="b">
        <v>0</v>
      </c>
      <c r="G283" s="95" t="b">
        <v>0</v>
      </c>
    </row>
    <row r="284" spans="1:7" ht="15">
      <c r="A284" s="95" t="s">
        <v>2959</v>
      </c>
      <c r="B284" s="95">
        <v>3</v>
      </c>
      <c r="C284" s="122">
        <v>0.0019511023533737245</v>
      </c>
      <c r="D284" s="95" t="s">
        <v>3177</v>
      </c>
      <c r="E284" s="95" t="b">
        <v>0</v>
      </c>
      <c r="F284" s="95" t="b">
        <v>0</v>
      </c>
      <c r="G284" s="95" t="b">
        <v>0</v>
      </c>
    </row>
    <row r="285" spans="1:7" ht="15">
      <c r="A285" s="95" t="s">
        <v>2960</v>
      </c>
      <c r="B285" s="95">
        <v>3</v>
      </c>
      <c r="C285" s="122">
        <v>0.0019511023533737245</v>
      </c>
      <c r="D285" s="95" t="s">
        <v>3177</v>
      </c>
      <c r="E285" s="95" t="b">
        <v>0</v>
      </c>
      <c r="F285" s="95" t="b">
        <v>0</v>
      </c>
      <c r="G285" s="95" t="b">
        <v>0</v>
      </c>
    </row>
    <row r="286" spans="1:7" ht="15">
      <c r="A286" s="95" t="s">
        <v>2961</v>
      </c>
      <c r="B286" s="95">
        <v>3</v>
      </c>
      <c r="C286" s="122">
        <v>0.0019511023533737245</v>
      </c>
      <c r="D286" s="95" t="s">
        <v>3177</v>
      </c>
      <c r="E286" s="95" t="b">
        <v>0</v>
      </c>
      <c r="F286" s="95" t="b">
        <v>0</v>
      </c>
      <c r="G286" s="95" t="b">
        <v>0</v>
      </c>
    </row>
    <row r="287" spans="1:7" ht="15">
      <c r="A287" s="95" t="s">
        <v>2363</v>
      </c>
      <c r="B287" s="95">
        <v>2</v>
      </c>
      <c r="C287" s="122">
        <v>0.0014398275239361014</v>
      </c>
      <c r="D287" s="95" t="s">
        <v>3177</v>
      </c>
      <c r="E287" s="95" t="b">
        <v>0</v>
      </c>
      <c r="F287" s="95" t="b">
        <v>0</v>
      </c>
      <c r="G287" s="95" t="b">
        <v>0</v>
      </c>
    </row>
    <row r="288" spans="1:7" ht="15">
      <c r="A288" s="95" t="s">
        <v>2366</v>
      </c>
      <c r="B288" s="95">
        <v>2</v>
      </c>
      <c r="C288" s="122">
        <v>0.0014398275239361014</v>
      </c>
      <c r="D288" s="95" t="s">
        <v>3177</v>
      </c>
      <c r="E288" s="95" t="b">
        <v>0</v>
      </c>
      <c r="F288" s="95" t="b">
        <v>0</v>
      </c>
      <c r="G288" s="95" t="b">
        <v>0</v>
      </c>
    </row>
    <row r="289" spans="1:7" ht="15">
      <c r="A289" s="95" t="s">
        <v>2367</v>
      </c>
      <c r="B289" s="95">
        <v>2</v>
      </c>
      <c r="C289" s="122">
        <v>0.0014398275239361014</v>
      </c>
      <c r="D289" s="95" t="s">
        <v>3177</v>
      </c>
      <c r="E289" s="95" t="b">
        <v>0</v>
      </c>
      <c r="F289" s="95" t="b">
        <v>0</v>
      </c>
      <c r="G289" s="95" t="b">
        <v>0</v>
      </c>
    </row>
    <row r="290" spans="1:7" ht="15">
      <c r="A290" s="95" t="s">
        <v>395</v>
      </c>
      <c r="B290" s="95">
        <v>2</v>
      </c>
      <c r="C290" s="122">
        <v>0.0014398275239361014</v>
      </c>
      <c r="D290" s="95" t="s">
        <v>3177</v>
      </c>
      <c r="E290" s="95" t="b">
        <v>0</v>
      </c>
      <c r="F290" s="95" t="b">
        <v>0</v>
      </c>
      <c r="G290" s="95" t="b">
        <v>0</v>
      </c>
    </row>
    <row r="291" spans="1:7" ht="15">
      <c r="A291" s="95" t="s">
        <v>2369</v>
      </c>
      <c r="B291" s="95">
        <v>2</v>
      </c>
      <c r="C291" s="122">
        <v>0.0014398275239361014</v>
      </c>
      <c r="D291" s="95" t="s">
        <v>3177</v>
      </c>
      <c r="E291" s="95" t="b">
        <v>0</v>
      </c>
      <c r="F291" s="95" t="b">
        <v>0</v>
      </c>
      <c r="G291" s="95" t="b">
        <v>0</v>
      </c>
    </row>
    <row r="292" spans="1:7" ht="15">
      <c r="A292" s="95" t="s">
        <v>2962</v>
      </c>
      <c r="B292" s="95">
        <v>2</v>
      </c>
      <c r="C292" s="122">
        <v>0.0014398275239361014</v>
      </c>
      <c r="D292" s="95" t="s">
        <v>3177</v>
      </c>
      <c r="E292" s="95" t="b">
        <v>1</v>
      </c>
      <c r="F292" s="95" t="b">
        <v>0</v>
      </c>
      <c r="G292" s="95" t="b">
        <v>0</v>
      </c>
    </row>
    <row r="293" spans="1:7" ht="15">
      <c r="A293" s="95" t="s">
        <v>2963</v>
      </c>
      <c r="B293" s="95">
        <v>2</v>
      </c>
      <c r="C293" s="122">
        <v>0.0014398275239361014</v>
      </c>
      <c r="D293" s="95" t="s">
        <v>3177</v>
      </c>
      <c r="E293" s="95" t="b">
        <v>0</v>
      </c>
      <c r="F293" s="95" t="b">
        <v>0</v>
      </c>
      <c r="G293" s="95" t="b">
        <v>0</v>
      </c>
    </row>
    <row r="294" spans="1:7" ht="15">
      <c r="A294" s="95" t="s">
        <v>2964</v>
      </c>
      <c r="B294" s="95">
        <v>2</v>
      </c>
      <c r="C294" s="122">
        <v>0.0014398275239361014</v>
      </c>
      <c r="D294" s="95" t="s">
        <v>3177</v>
      </c>
      <c r="E294" s="95" t="b">
        <v>0</v>
      </c>
      <c r="F294" s="95" t="b">
        <v>0</v>
      </c>
      <c r="G294" s="95" t="b">
        <v>0</v>
      </c>
    </row>
    <row r="295" spans="1:7" ht="15">
      <c r="A295" s="95" t="s">
        <v>2965</v>
      </c>
      <c r="B295" s="95">
        <v>2</v>
      </c>
      <c r="C295" s="122">
        <v>0.0014398275239361014</v>
      </c>
      <c r="D295" s="95" t="s">
        <v>3177</v>
      </c>
      <c r="E295" s="95" t="b">
        <v>0</v>
      </c>
      <c r="F295" s="95" t="b">
        <v>1</v>
      </c>
      <c r="G295" s="95" t="b">
        <v>1</v>
      </c>
    </row>
    <row r="296" spans="1:7" ht="15">
      <c r="A296" s="95" t="s">
        <v>2966</v>
      </c>
      <c r="B296" s="95">
        <v>2</v>
      </c>
      <c r="C296" s="122">
        <v>0.0014398275239361014</v>
      </c>
      <c r="D296" s="95" t="s">
        <v>3177</v>
      </c>
      <c r="E296" s="95" t="b">
        <v>0</v>
      </c>
      <c r="F296" s="95" t="b">
        <v>0</v>
      </c>
      <c r="G296" s="95" t="b">
        <v>0</v>
      </c>
    </row>
    <row r="297" spans="1:7" ht="15">
      <c r="A297" s="95" t="s">
        <v>2967</v>
      </c>
      <c r="B297" s="95">
        <v>2</v>
      </c>
      <c r="C297" s="122">
        <v>0.0014398275239361014</v>
      </c>
      <c r="D297" s="95" t="s">
        <v>3177</v>
      </c>
      <c r="E297" s="95" t="b">
        <v>0</v>
      </c>
      <c r="F297" s="95" t="b">
        <v>1</v>
      </c>
      <c r="G297" s="95" t="b">
        <v>0</v>
      </c>
    </row>
    <row r="298" spans="1:7" ht="15">
      <c r="A298" s="95" t="s">
        <v>2968</v>
      </c>
      <c r="B298" s="95">
        <v>2</v>
      </c>
      <c r="C298" s="122">
        <v>0.0014398275239361014</v>
      </c>
      <c r="D298" s="95" t="s">
        <v>3177</v>
      </c>
      <c r="E298" s="95" t="b">
        <v>0</v>
      </c>
      <c r="F298" s="95" t="b">
        <v>0</v>
      </c>
      <c r="G298" s="95" t="b">
        <v>0</v>
      </c>
    </row>
    <row r="299" spans="1:7" ht="15">
      <c r="A299" s="95" t="s">
        <v>2969</v>
      </c>
      <c r="B299" s="95">
        <v>2</v>
      </c>
      <c r="C299" s="122">
        <v>0.0014398275239361014</v>
      </c>
      <c r="D299" s="95" t="s">
        <v>3177</v>
      </c>
      <c r="E299" s="95" t="b">
        <v>0</v>
      </c>
      <c r="F299" s="95" t="b">
        <v>0</v>
      </c>
      <c r="G299" s="95" t="b">
        <v>0</v>
      </c>
    </row>
    <row r="300" spans="1:7" ht="15">
      <c r="A300" s="95" t="s">
        <v>394</v>
      </c>
      <c r="B300" s="95">
        <v>2</v>
      </c>
      <c r="C300" s="122">
        <v>0.0014398275239361014</v>
      </c>
      <c r="D300" s="95" t="s">
        <v>3177</v>
      </c>
      <c r="E300" s="95" t="b">
        <v>0</v>
      </c>
      <c r="F300" s="95" t="b">
        <v>0</v>
      </c>
      <c r="G300" s="95" t="b">
        <v>0</v>
      </c>
    </row>
    <row r="301" spans="1:7" ht="15">
      <c r="A301" s="95" t="s">
        <v>2970</v>
      </c>
      <c r="B301" s="95">
        <v>2</v>
      </c>
      <c r="C301" s="122">
        <v>0.0014398275239361014</v>
      </c>
      <c r="D301" s="95" t="s">
        <v>3177</v>
      </c>
      <c r="E301" s="95" t="b">
        <v>0</v>
      </c>
      <c r="F301" s="95" t="b">
        <v>0</v>
      </c>
      <c r="G301" s="95" t="b">
        <v>0</v>
      </c>
    </row>
    <row r="302" spans="1:7" ht="15">
      <c r="A302" s="95" t="s">
        <v>2971</v>
      </c>
      <c r="B302" s="95">
        <v>2</v>
      </c>
      <c r="C302" s="122">
        <v>0.0016776079312536222</v>
      </c>
      <c r="D302" s="95" t="s">
        <v>3177</v>
      </c>
      <c r="E302" s="95" t="b">
        <v>0</v>
      </c>
      <c r="F302" s="95" t="b">
        <v>0</v>
      </c>
      <c r="G302" s="95" t="b">
        <v>0</v>
      </c>
    </row>
    <row r="303" spans="1:7" ht="15">
      <c r="A303" s="95" t="s">
        <v>2972</v>
      </c>
      <c r="B303" s="95">
        <v>2</v>
      </c>
      <c r="C303" s="122">
        <v>0.0014398275239361014</v>
      </c>
      <c r="D303" s="95" t="s">
        <v>3177</v>
      </c>
      <c r="E303" s="95" t="b">
        <v>0</v>
      </c>
      <c r="F303" s="95" t="b">
        <v>0</v>
      </c>
      <c r="G303" s="95" t="b">
        <v>0</v>
      </c>
    </row>
    <row r="304" spans="1:7" ht="15">
      <c r="A304" s="95" t="s">
        <v>2973</v>
      </c>
      <c r="B304" s="95">
        <v>2</v>
      </c>
      <c r="C304" s="122">
        <v>0.0016776079312536222</v>
      </c>
      <c r="D304" s="95" t="s">
        <v>3177</v>
      </c>
      <c r="E304" s="95" t="b">
        <v>0</v>
      </c>
      <c r="F304" s="95" t="b">
        <v>0</v>
      </c>
      <c r="G304" s="95" t="b">
        <v>0</v>
      </c>
    </row>
    <row r="305" spans="1:7" ht="15">
      <c r="A305" s="95" t="s">
        <v>2974</v>
      </c>
      <c r="B305" s="95">
        <v>2</v>
      </c>
      <c r="C305" s="122">
        <v>0.0014398275239361014</v>
      </c>
      <c r="D305" s="95" t="s">
        <v>3177</v>
      </c>
      <c r="E305" s="95" t="b">
        <v>0</v>
      </c>
      <c r="F305" s="95" t="b">
        <v>0</v>
      </c>
      <c r="G305" s="95" t="b">
        <v>0</v>
      </c>
    </row>
    <row r="306" spans="1:7" ht="15">
      <c r="A306" s="95" t="s">
        <v>2975</v>
      </c>
      <c r="B306" s="95">
        <v>2</v>
      </c>
      <c r="C306" s="122">
        <v>0.0014398275239361014</v>
      </c>
      <c r="D306" s="95" t="s">
        <v>3177</v>
      </c>
      <c r="E306" s="95" t="b">
        <v>0</v>
      </c>
      <c r="F306" s="95" t="b">
        <v>0</v>
      </c>
      <c r="G306" s="95" t="b">
        <v>0</v>
      </c>
    </row>
    <row r="307" spans="1:7" ht="15">
      <c r="A307" s="95" t="s">
        <v>2976</v>
      </c>
      <c r="B307" s="95">
        <v>2</v>
      </c>
      <c r="C307" s="122">
        <v>0.0014398275239361014</v>
      </c>
      <c r="D307" s="95" t="s">
        <v>3177</v>
      </c>
      <c r="E307" s="95" t="b">
        <v>0</v>
      </c>
      <c r="F307" s="95" t="b">
        <v>0</v>
      </c>
      <c r="G307" s="95" t="b">
        <v>0</v>
      </c>
    </row>
    <row r="308" spans="1:7" ht="15">
      <c r="A308" s="95" t="s">
        <v>2977</v>
      </c>
      <c r="B308" s="95">
        <v>2</v>
      </c>
      <c r="C308" s="122">
        <v>0.0014398275239361014</v>
      </c>
      <c r="D308" s="95" t="s">
        <v>3177</v>
      </c>
      <c r="E308" s="95" t="b">
        <v>0</v>
      </c>
      <c r="F308" s="95" t="b">
        <v>0</v>
      </c>
      <c r="G308" s="95" t="b">
        <v>0</v>
      </c>
    </row>
    <row r="309" spans="1:7" ht="15">
      <c r="A309" s="95" t="s">
        <v>2978</v>
      </c>
      <c r="B309" s="95">
        <v>2</v>
      </c>
      <c r="C309" s="122">
        <v>0.0014398275239361014</v>
      </c>
      <c r="D309" s="95" t="s">
        <v>3177</v>
      </c>
      <c r="E309" s="95" t="b">
        <v>1</v>
      </c>
      <c r="F309" s="95" t="b">
        <v>0</v>
      </c>
      <c r="G309" s="95" t="b">
        <v>0</v>
      </c>
    </row>
    <row r="310" spans="1:7" ht="15">
      <c r="A310" s="95" t="s">
        <v>2979</v>
      </c>
      <c r="B310" s="95">
        <v>2</v>
      </c>
      <c r="C310" s="122">
        <v>0.0014398275239361014</v>
      </c>
      <c r="D310" s="95" t="s">
        <v>3177</v>
      </c>
      <c r="E310" s="95" t="b">
        <v>0</v>
      </c>
      <c r="F310" s="95" t="b">
        <v>0</v>
      </c>
      <c r="G310" s="95" t="b">
        <v>0</v>
      </c>
    </row>
    <row r="311" spans="1:7" ht="15">
      <c r="A311" s="95" t="s">
        <v>2980</v>
      </c>
      <c r="B311" s="95">
        <v>2</v>
      </c>
      <c r="C311" s="122">
        <v>0.0014398275239361014</v>
      </c>
      <c r="D311" s="95" t="s">
        <v>3177</v>
      </c>
      <c r="E311" s="95" t="b">
        <v>0</v>
      </c>
      <c r="F311" s="95" t="b">
        <v>1</v>
      </c>
      <c r="G311" s="95" t="b">
        <v>0</v>
      </c>
    </row>
    <row r="312" spans="1:7" ht="15">
      <c r="A312" s="95" t="s">
        <v>2981</v>
      </c>
      <c r="B312" s="95">
        <v>2</v>
      </c>
      <c r="C312" s="122">
        <v>0.0014398275239361014</v>
      </c>
      <c r="D312" s="95" t="s">
        <v>3177</v>
      </c>
      <c r="E312" s="95" t="b">
        <v>0</v>
      </c>
      <c r="F312" s="95" t="b">
        <v>0</v>
      </c>
      <c r="G312" s="95" t="b">
        <v>0</v>
      </c>
    </row>
    <row r="313" spans="1:7" ht="15">
      <c r="A313" s="95" t="s">
        <v>2982</v>
      </c>
      <c r="B313" s="95">
        <v>2</v>
      </c>
      <c r="C313" s="122">
        <v>0.0014398275239361014</v>
      </c>
      <c r="D313" s="95" t="s">
        <v>3177</v>
      </c>
      <c r="E313" s="95" t="b">
        <v>0</v>
      </c>
      <c r="F313" s="95" t="b">
        <v>0</v>
      </c>
      <c r="G313" s="95" t="b">
        <v>0</v>
      </c>
    </row>
    <row r="314" spans="1:7" ht="15">
      <c r="A314" s="95" t="s">
        <v>2983</v>
      </c>
      <c r="B314" s="95">
        <v>2</v>
      </c>
      <c r="C314" s="122">
        <v>0.0014398275239361014</v>
      </c>
      <c r="D314" s="95" t="s">
        <v>3177</v>
      </c>
      <c r="E314" s="95" t="b">
        <v>0</v>
      </c>
      <c r="F314" s="95" t="b">
        <v>0</v>
      </c>
      <c r="G314" s="95" t="b">
        <v>0</v>
      </c>
    </row>
    <row r="315" spans="1:7" ht="15">
      <c r="A315" s="95" t="s">
        <v>2984</v>
      </c>
      <c r="B315" s="95">
        <v>2</v>
      </c>
      <c r="C315" s="122">
        <v>0.0014398275239361014</v>
      </c>
      <c r="D315" s="95" t="s">
        <v>3177</v>
      </c>
      <c r="E315" s="95" t="b">
        <v>0</v>
      </c>
      <c r="F315" s="95" t="b">
        <v>0</v>
      </c>
      <c r="G315" s="95" t="b">
        <v>0</v>
      </c>
    </row>
    <row r="316" spans="1:7" ht="15">
      <c r="A316" s="95" t="s">
        <v>2985</v>
      </c>
      <c r="B316" s="95">
        <v>2</v>
      </c>
      <c r="C316" s="122">
        <v>0.0014398275239361014</v>
      </c>
      <c r="D316" s="95" t="s">
        <v>3177</v>
      </c>
      <c r="E316" s="95" t="b">
        <v>0</v>
      </c>
      <c r="F316" s="95" t="b">
        <v>0</v>
      </c>
      <c r="G316" s="95" t="b">
        <v>0</v>
      </c>
    </row>
    <row r="317" spans="1:7" ht="15">
      <c r="A317" s="95" t="s">
        <v>2986</v>
      </c>
      <c r="B317" s="95">
        <v>2</v>
      </c>
      <c r="C317" s="122">
        <v>0.0014398275239361014</v>
      </c>
      <c r="D317" s="95" t="s">
        <v>3177</v>
      </c>
      <c r="E317" s="95" t="b">
        <v>0</v>
      </c>
      <c r="F317" s="95" t="b">
        <v>0</v>
      </c>
      <c r="G317" s="95" t="b">
        <v>0</v>
      </c>
    </row>
    <row r="318" spans="1:7" ht="15">
      <c r="A318" s="95" t="s">
        <v>2987</v>
      </c>
      <c r="B318" s="95">
        <v>2</v>
      </c>
      <c r="C318" s="122">
        <v>0.0014398275239361014</v>
      </c>
      <c r="D318" s="95" t="s">
        <v>3177</v>
      </c>
      <c r="E318" s="95" t="b">
        <v>0</v>
      </c>
      <c r="F318" s="95" t="b">
        <v>1</v>
      </c>
      <c r="G318" s="95" t="b">
        <v>0</v>
      </c>
    </row>
    <row r="319" spans="1:7" ht="15">
      <c r="A319" s="95" t="s">
        <v>2988</v>
      </c>
      <c r="B319" s="95">
        <v>2</v>
      </c>
      <c r="C319" s="122">
        <v>0.0016776079312536222</v>
      </c>
      <c r="D319" s="95" t="s">
        <v>3177</v>
      </c>
      <c r="E319" s="95" t="b">
        <v>0</v>
      </c>
      <c r="F319" s="95" t="b">
        <v>1</v>
      </c>
      <c r="G319" s="95" t="b">
        <v>0</v>
      </c>
    </row>
    <row r="320" spans="1:7" ht="15">
      <c r="A320" s="95" t="s">
        <v>2989</v>
      </c>
      <c r="B320" s="95">
        <v>2</v>
      </c>
      <c r="C320" s="122">
        <v>0.0014398275239361014</v>
      </c>
      <c r="D320" s="95" t="s">
        <v>3177</v>
      </c>
      <c r="E320" s="95" t="b">
        <v>0</v>
      </c>
      <c r="F320" s="95" t="b">
        <v>0</v>
      </c>
      <c r="G320" s="95" t="b">
        <v>0</v>
      </c>
    </row>
    <row r="321" spans="1:7" ht="15">
      <c r="A321" s="95" t="s">
        <v>2990</v>
      </c>
      <c r="B321" s="95">
        <v>2</v>
      </c>
      <c r="C321" s="122">
        <v>0.0014398275239361014</v>
      </c>
      <c r="D321" s="95" t="s">
        <v>3177</v>
      </c>
      <c r="E321" s="95" t="b">
        <v>0</v>
      </c>
      <c r="F321" s="95" t="b">
        <v>0</v>
      </c>
      <c r="G321" s="95" t="b">
        <v>0</v>
      </c>
    </row>
    <row r="322" spans="1:7" ht="15">
      <c r="A322" s="95" t="s">
        <v>2991</v>
      </c>
      <c r="B322" s="95">
        <v>2</v>
      </c>
      <c r="C322" s="122">
        <v>0.0014398275239361014</v>
      </c>
      <c r="D322" s="95" t="s">
        <v>3177</v>
      </c>
      <c r="E322" s="95" t="b">
        <v>0</v>
      </c>
      <c r="F322" s="95" t="b">
        <v>0</v>
      </c>
      <c r="G322" s="95" t="b">
        <v>0</v>
      </c>
    </row>
    <row r="323" spans="1:7" ht="15">
      <c r="A323" s="95" t="s">
        <v>2992</v>
      </c>
      <c r="B323" s="95">
        <v>2</v>
      </c>
      <c r="C323" s="122">
        <v>0.0014398275239361014</v>
      </c>
      <c r="D323" s="95" t="s">
        <v>3177</v>
      </c>
      <c r="E323" s="95" t="b">
        <v>0</v>
      </c>
      <c r="F323" s="95" t="b">
        <v>0</v>
      </c>
      <c r="G323" s="95" t="b">
        <v>0</v>
      </c>
    </row>
    <row r="324" spans="1:7" ht="15">
      <c r="A324" s="95" t="s">
        <v>2993</v>
      </c>
      <c r="B324" s="95">
        <v>2</v>
      </c>
      <c r="C324" s="122">
        <v>0.0014398275239361014</v>
      </c>
      <c r="D324" s="95" t="s">
        <v>3177</v>
      </c>
      <c r="E324" s="95" t="b">
        <v>0</v>
      </c>
      <c r="F324" s="95" t="b">
        <v>0</v>
      </c>
      <c r="G324" s="95" t="b">
        <v>0</v>
      </c>
    </row>
    <row r="325" spans="1:7" ht="15">
      <c r="A325" s="95" t="s">
        <v>2994</v>
      </c>
      <c r="B325" s="95">
        <v>2</v>
      </c>
      <c r="C325" s="122">
        <v>0.0014398275239361014</v>
      </c>
      <c r="D325" s="95" t="s">
        <v>3177</v>
      </c>
      <c r="E325" s="95" t="b">
        <v>0</v>
      </c>
      <c r="F325" s="95" t="b">
        <v>0</v>
      </c>
      <c r="G325" s="95" t="b">
        <v>0</v>
      </c>
    </row>
    <row r="326" spans="1:7" ht="15">
      <c r="A326" s="95" t="s">
        <v>2995</v>
      </c>
      <c r="B326" s="95">
        <v>2</v>
      </c>
      <c r="C326" s="122">
        <v>0.0014398275239361014</v>
      </c>
      <c r="D326" s="95" t="s">
        <v>3177</v>
      </c>
      <c r="E326" s="95" t="b">
        <v>0</v>
      </c>
      <c r="F326" s="95" t="b">
        <v>0</v>
      </c>
      <c r="G326" s="95" t="b">
        <v>0</v>
      </c>
    </row>
    <row r="327" spans="1:7" ht="15">
      <c r="A327" s="95" t="s">
        <v>2996</v>
      </c>
      <c r="B327" s="95">
        <v>2</v>
      </c>
      <c r="C327" s="122">
        <v>0.0014398275239361014</v>
      </c>
      <c r="D327" s="95" t="s">
        <v>3177</v>
      </c>
      <c r="E327" s="95" t="b">
        <v>0</v>
      </c>
      <c r="F327" s="95" t="b">
        <v>0</v>
      </c>
      <c r="G327" s="95" t="b">
        <v>0</v>
      </c>
    </row>
    <row r="328" spans="1:7" ht="15">
      <c r="A328" s="95" t="s">
        <v>2997</v>
      </c>
      <c r="B328" s="95">
        <v>2</v>
      </c>
      <c r="C328" s="122">
        <v>0.0014398275239361014</v>
      </c>
      <c r="D328" s="95" t="s">
        <v>3177</v>
      </c>
      <c r="E328" s="95" t="b">
        <v>0</v>
      </c>
      <c r="F328" s="95" t="b">
        <v>0</v>
      </c>
      <c r="G328" s="95" t="b">
        <v>0</v>
      </c>
    </row>
    <row r="329" spans="1:7" ht="15">
      <c r="A329" s="95" t="s">
        <v>2998</v>
      </c>
      <c r="B329" s="95">
        <v>2</v>
      </c>
      <c r="C329" s="122">
        <v>0.0014398275239361014</v>
      </c>
      <c r="D329" s="95" t="s">
        <v>3177</v>
      </c>
      <c r="E329" s="95" t="b">
        <v>0</v>
      </c>
      <c r="F329" s="95" t="b">
        <v>0</v>
      </c>
      <c r="G329" s="95" t="b">
        <v>0</v>
      </c>
    </row>
    <row r="330" spans="1:7" ht="15">
      <c r="A330" s="95" t="s">
        <v>2999</v>
      </c>
      <c r="B330" s="95">
        <v>2</v>
      </c>
      <c r="C330" s="122">
        <v>0.0014398275239361014</v>
      </c>
      <c r="D330" s="95" t="s">
        <v>3177</v>
      </c>
      <c r="E330" s="95" t="b">
        <v>0</v>
      </c>
      <c r="F330" s="95" t="b">
        <v>0</v>
      </c>
      <c r="G330" s="95" t="b">
        <v>0</v>
      </c>
    </row>
    <row r="331" spans="1:7" ht="15">
      <c r="A331" s="95" t="s">
        <v>3000</v>
      </c>
      <c r="B331" s="95">
        <v>2</v>
      </c>
      <c r="C331" s="122">
        <v>0.0014398275239361014</v>
      </c>
      <c r="D331" s="95" t="s">
        <v>3177</v>
      </c>
      <c r="E331" s="95" t="b">
        <v>0</v>
      </c>
      <c r="F331" s="95" t="b">
        <v>0</v>
      </c>
      <c r="G331" s="95" t="b">
        <v>0</v>
      </c>
    </row>
    <row r="332" spans="1:7" ht="15">
      <c r="A332" s="95" t="s">
        <v>3001</v>
      </c>
      <c r="B332" s="95">
        <v>2</v>
      </c>
      <c r="C332" s="122">
        <v>0.0014398275239361014</v>
      </c>
      <c r="D332" s="95" t="s">
        <v>3177</v>
      </c>
      <c r="E332" s="95" t="b">
        <v>0</v>
      </c>
      <c r="F332" s="95" t="b">
        <v>0</v>
      </c>
      <c r="G332" s="95" t="b">
        <v>0</v>
      </c>
    </row>
    <row r="333" spans="1:7" ht="15">
      <c r="A333" s="95" t="s">
        <v>3002</v>
      </c>
      <c r="B333" s="95">
        <v>2</v>
      </c>
      <c r="C333" s="122">
        <v>0.0014398275239361014</v>
      </c>
      <c r="D333" s="95" t="s">
        <v>3177</v>
      </c>
      <c r="E333" s="95" t="b">
        <v>0</v>
      </c>
      <c r="F333" s="95" t="b">
        <v>0</v>
      </c>
      <c r="G333" s="95" t="b">
        <v>0</v>
      </c>
    </row>
    <row r="334" spans="1:7" ht="15">
      <c r="A334" s="95" t="s">
        <v>3003</v>
      </c>
      <c r="B334" s="95">
        <v>2</v>
      </c>
      <c r="C334" s="122">
        <v>0.0014398275239361014</v>
      </c>
      <c r="D334" s="95" t="s">
        <v>3177</v>
      </c>
      <c r="E334" s="95" t="b">
        <v>0</v>
      </c>
      <c r="F334" s="95" t="b">
        <v>0</v>
      </c>
      <c r="G334" s="95" t="b">
        <v>0</v>
      </c>
    </row>
    <row r="335" spans="1:7" ht="15">
      <c r="A335" s="95" t="s">
        <v>3004</v>
      </c>
      <c r="B335" s="95">
        <v>2</v>
      </c>
      <c r="C335" s="122">
        <v>0.0014398275239361014</v>
      </c>
      <c r="D335" s="95" t="s">
        <v>3177</v>
      </c>
      <c r="E335" s="95" t="b">
        <v>0</v>
      </c>
      <c r="F335" s="95" t="b">
        <v>0</v>
      </c>
      <c r="G335" s="95" t="b">
        <v>0</v>
      </c>
    </row>
    <row r="336" spans="1:7" ht="15">
      <c r="A336" s="95" t="s">
        <v>3005</v>
      </c>
      <c r="B336" s="95">
        <v>2</v>
      </c>
      <c r="C336" s="122">
        <v>0.0014398275239361014</v>
      </c>
      <c r="D336" s="95" t="s">
        <v>3177</v>
      </c>
      <c r="E336" s="95" t="b">
        <v>0</v>
      </c>
      <c r="F336" s="95" t="b">
        <v>0</v>
      </c>
      <c r="G336" s="95" t="b">
        <v>0</v>
      </c>
    </row>
    <row r="337" spans="1:7" ht="15">
      <c r="A337" s="95" t="s">
        <v>3006</v>
      </c>
      <c r="B337" s="95">
        <v>2</v>
      </c>
      <c r="C337" s="122">
        <v>0.0014398275239361014</v>
      </c>
      <c r="D337" s="95" t="s">
        <v>3177</v>
      </c>
      <c r="E337" s="95" t="b">
        <v>0</v>
      </c>
      <c r="F337" s="95" t="b">
        <v>0</v>
      </c>
      <c r="G337" s="95" t="b">
        <v>0</v>
      </c>
    </row>
    <row r="338" spans="1:7" ht="15">
      <c r="A338" s="95" t="s">
        <v>3007</v>
      </c>
      <c r="B338" s="95">
        <v>2</v>
      </c>
      <c r="C338" s="122">
        <v>0.0014398275239361014</v>
      </c>
      <c r="D338" s="95" t="s">
        <v>3177</v>
      </c>
      <c r="E338" s="95" t="b">
        <v>0</v>
      </c>
      <c r="F338" s="95" t="b">
        <v>1</v>
      </c>
      <c r="G338" s="95" t="b">
        <v>0</v>
      </c>
    </row>
    <row r="339" spans="1:7" ht="15">
      <c r="A339" s="95" t="s">
        <v>383</v>
      </c>
      <c r="B339" s="95">
        <v>2</v>
      </c>
      <c r="C339" s="122">
        <v>0.0014398275239361014</v>
      </c>
      <c r="D339" s="95" t="s">
        <v>3177</v>
      </c>
      <c r="E339" s="95" t="b">
        <v>0</v>
      </c>
      <c r="F339" s="95" t="b">
        <v>0</v>
      </c>
      <c r="G339" s="95" t="b">
        <v>0</v>
      </c>
    </row>
    <row r="340" spans="1:7" ht="15">
      <c r="A340" s="95" t="s">
        <v>3008</v>
      </c>
      <c r="B340" s="95">
        <v>2</v>
      </c>
      <c r="C340" s="122">
        <v>0.0014398275239361014</v>
      </c>
      <c r="D340" s="95" t="s">
        <v>3177</v>
      </c>
      <c r="E340" s="95" t="b">
        <v>0</v>
      </c>
      <c r="F340" s="95" t="b">
        <v>0</v>
      </c>
      <c r="G340" s="95" t="b">
        <v>0</v>
      </c>
    </row>
    <row r="341" spans="1:7" ht="15">
      <c r="A341" s="95" t="s">
        <v>3009</v>
      </c>
      <c r="B341" s="95">
        <v>2</v>
      </c>
      <c r="C341" s="122">
        <v>0.0014398275239361014</v>
      </c>
      <c r="D341" s="95" t="s">
        <v>3177</v>
      </c>
      <c r="E341" s="95" t="b">
        <v>0</v>
      </c>
      <c r="F341" s="95" t="b">
        <v>0</v>
      </c>
      <c r="G341" s="95" t="b">
        <v>0</v>
      </c>
    </row>
    <row r="342" spans="1:7" ht="15">
      <c r="A342" s="95" t="s">
        <v>3010</v>
      </c>
      <c r="B342" s="95">
        <v>2</v>
      </c>
      <c r="C342" s="122">
        <v>0.0014398275239361014</v>
      </c>
      <c r="D342" s="95" t="s">
        <v>3177</v>
      </c>
      <c r="E342" s="95" t="b">
        <v>0</v>
      </c>
      <c r="F342" s="95" t="b">
        <v>0</v>
      </c>
      <c r="G342" s="95" t="b">
        <v>0</v>
      </c>
    </row>
    <row r="343" spans="1:7" ht="15">
      <c r="A343" s="95" t="s">
        <v>3011</v>
      </c>
      <c r="B343" s="95">
        <v>2</v>
      </c>
      <c r="C343" s="122">
        <v>0.0014398275239361014</v>
      </c>
      <c r="D343" s="95" t="s">
        <v>3177</v>
      </c>
      <c r="E343" s="95" t="b">
        <v>0</v>
      </c>
      <c r="F343" s="95" t="b">
        <v>0</v>
      </c>
      <c r="G343" s="95" t="b">
        <v>0</v>
      </c>
    </row>
    <row r="344" spans="1:7" ht="15">
      <c r="A344" s="95" t="s">
        <v>3012</v>
      </c>
      <c r="B344" s="95">
        <v>2</v>
      </c>
      <c r="C344" s="122">
        <v>0.0014398275239361014</v>
      </c>
      <c r="D344" s="95" t="s">
        <v>3177</v>
      </c>
      <c r="E344" s="95" t="b">
        <v>0</v>
      </c>
      <c r="F344" s="95" t="b">
        <v>0</v>
      </c>
      <c r="G344" s="95" t="b">
        <v>0</v>
      </c>
    </row>
    <row r="345" spans="1:7" ht="15">
      <c r="A345" s="95" t="s">
        <v>3013</v>
      </c>
      <c r="B345" s="95">
        <v>2</v>
      </c>
      <c r="C345" s="122">
        <v>0.0014398275239361014</v>
      </c>
      <c r="D345" s="95" t="s">
        <v>3177</v>
      </c>
      <c r="E345" s="95" t="b">
        <v>0</v>
      </c>
      <c r="F345" s="95" t="b">
        <v>0</v>
      </c>
      <c r="G345" s="95" t="b">
        <v>0</v>
      </c>
    </row>
    <row r="346" spans="1:7" ht="15">
      <c r="A346" s="95" t="s">
        <v>3014</v>
      </c>
      <c r="B346" s="95">
        <v>2</v>
      </c>
      <c r="C346" s="122">
        <v>0.0014398275239361014</v>
      </c>
      <c r="D346" s="95" t="s">
        <v>3177</v>
      </c>
      <c r="E346" s="95" t="b">
        <v>0</v>
      </c>
      <c r="F346" s="95" t="b">
        <v>0</v>
      </c>
      <c r="G346" s="95" t="b">
        <v>0</v>
      </c>
    </row>
    <row r="347" spans="1:7" ht="15">
      <c r="A347" s="95" t="s">
        <v>3015</v>
      </c>
      <c r="B347" s="95">
        <v>2</v>
      </c>
      <c r="C347" s="122">
        <v>0.0014398275239361014</v>
      </c>
      <c r="D347" s="95" t="s">
        <v>3177</v>
      </c>
      <c r="E347" s="95" t="b">
        <v>0</v>
      </c>
      <c r="F347" s="95" t="b">
        <v>0</v>
      </c>
      <c r="G347" s="95" t="b">
        <v>0</v>
      </c>
    </row>
    <row r="348" spans="1:7" ht="15">
      <c r="A348" s="95" t="s">
        <v>3016</v>
      </c>
      <c r="B348" s="95">
        <v>2</v>
      </c>
      <c r="C348" s="122">
        <v>0.0014398275239361014</v>
      </c>
      <c r="D348" s="95" t="s">
        <v>3177</v>
      </c>
      <c r="E348" s="95" t="b">
        <v>0</v>
      </c>
      <c r="F348" s="95" t="b">
        <v>0</v>
      </c>
      <c r="G348" s="95" t="b">
        <v>0</v>
      </c>
    </row>
    <row r="349" spans="1:7" ht="15">
      <c r="A349" s="95" t="s">
        <v>3017</v>
      </c>
      <c r="B349" s="95">
        <v>2</v>
      </c>
      <c r="C349" s="122">
        <v>0.0014398275239361014</v>
      </c>
      <c r="D349" s="95" t="s">
        <v>3177</v>
      </c>
      <c r="E349" s="95" t="b">
        <v>0</v>
      </c>
      <c r="F349" s="95" t="b">
        <v>0</v>
      </c>
      <c r="G349" s="95" t="b">
        <v>0</v>
      </c>
    </row>
    <row r="350" spans="1:7" ht="15">
      <c r="A350" s="95" t="s">
        <v>3018</v>
      </c>
      <c r="B350" s="95">
        <v>2</v>
      </c>
      <c r="C350" s="122">
        <v>0.0014398275239361014</v>
      </c>
      <c r="D350" s="95" t="s">
        <v>3177</v>
      </c>
      <c r="E350" s="95" t="b">
        <v>0</v>
      </c>
      <c r="F350" s="95" t="b">
        <v>0</v>
      </c>
      <c r="G350" s="95" t="b">
        <v>0</v>
      </c>
    </row>
    <row r="351" spans="1:7" ht="15">
      <c r="A351" s="95" t="s">
        <v>3019</v>
      </c>
      <c r="B351" s="95">
        <v>2</v>
      </c>
      <c r="C351" s="122">
        <v>0.0014398275239361014</v>
      </c>
      <c r="D351" s="95" t="s">
        <v>3177</v>
      </c>
      <c r="E351" s="95" t="b">
        <v>0</v>
      </c>
      <c r="F351" s="95" t="b">
        <v>0</v>
      </c>
      <c r="G351" s="95" t="b">
        <v>0</v>
      </c>
    </row>
    <row r="352" spans="1:7" ht="15">
      <c r="A352" s="95" t="s">
        <v>3020</v>
      </c>
      <c r="B352" s="95">
        <v>2</v>
      </c>
      <c r="C352" s="122">
        <v>0.0014398275239361014</v>
      </c>
      <c r="D352" s="95" t="s">
        <v>3177</v>
      </c>
      <c r="E352" s="95" t="b">
        <v>0</v>
      </c>
      <c r="F352" s="95" t="b">
        <v>0</v>
      </c>
      <c r="G352" s="95" t="b">
        <v>0</v>
      </c>
    </row>
    <row r="353" spans="1:7" ht="15">
      <c r="A353" s="95" t="s">
        <v>3021</v>
      </c>
      <c r="B353" s="95">
        <v>2</v>
      </c>
      <c r="C353" s="122">
        <v>0.0014398275239361014</v>
      </c>
      <c r="D353" s="95" t="s">
        <v>3177</v>
      </c>
      <c r="E353" s="95" t="b">
        <v>0</v>
      </c>
      <c r="F353" s="95" t="b">
        <v>0</v>
      </c>
      <c r="G353" s="95" t="b">
        <v>0</v>
      </c>
    </row>
    <row r="354" spans="1:7" ht="15">
      <c r="A354" s="95" t="s">
        <v>3022</v>
      </c>
      <c r="B354" s="95">
        <v>2</v>
      </c>
      <c r="C354" s="122">
        <v>0.0014398275239361014</v>
      </c>
      <c r="D354" s="95" t="s">
        <v>3177</v>
      </c>
      <c r="E354" s="95" t="b">
        <v>0</v>
      </c>
      <c r="F354" s="95" t="b">
        <v>0</v>
      </c>
      <c r="G354" s="95" t="b">
        <v>0</v>
      </c>
    </row>
    <row r="355" spans="1:7" ht="15">
      <c r="A355" s="95" t="s">
        <v>3023</v>
      </c>
      <c r="B355" s="95">
        <v>2</v>
      </c>
      <c r="C355" s="122">
        <v>0.0014398275239361014</v>
      </c>
      <c r="D355" s="95" t="s">
        <v>3177</v>
      </c>
      <c r="E355" s="95" t="b">
        <v>0</v>
      </c>
      <c r="F355" s="95" t="b">
        <v>0</v>
      </c>
      <c r="G355" s="95" t="b">
        <v>0</v>
      </c>
    </row>
    <row r="356" spans="1:7" ht="15">
      <c r="A356" s="95" t="s">
        <v>3024</v>
      </c>
      <c r="B356" s="95">
        <v>2</v>
      </c>
      <c r="C356" s="122">
        <v>0.0014398275239361014</v>
      </c>
      <c r="D356" s="95" t="s">
        <v>3177</v>
      </c>
      <c r="E356" s="95" t="b">
        <v>0</v>
      </c>
      <c r="F356" s="95" t="b">
        <v>0</v>
      </c>
      <c r="G356" s="95" t="b">
        <v>0</v>
      </c>
    </row>
    <row r="357" spans="1:7" ht="15">
      <c r="A357" s="95" t="s">
        <v>3025</v>
      </c>
      <c r="B357" s="95">
        <v>2</v>
      </c>
      <c r="C357" s="122">
        <v>0.0014398275239361014</v>
      </c>
      <c r="D357" s="95" t="s">
        <v>3177</v>
      </c>
      <c r="E357" s="95" t="b">
        <v>0</v>
      </c>
      <c r="F357" s="95" t="b">
        <v>0</v>
      </c>
      <c r="G357" s="95" t="b">
        <v>0</v>
      </c>
    </row>
    <row r="358" spans="1:7" ht="15">
      <c r="A358" s="95" t="s">
        <v>3026</v>
      </c>
      <c r="B358" s="95">
        <v>2</v>
      </c>
      <c r="C358" s="122">
        <v>0.0014398275239361014</v>
      </c>
      <c r="D358" s="95" t="s">
        <v>3177</v>
      </c>
      <c r="E358" s="95" t="b">
        <v>0</v>
      </c>
      <c r="F358" s="95" t="b">
        <v>0</v>
      </c>
      <c r="G358" s="95" t="b">
        <v>0</v>
      </c>
    </row>
    <row r="359" spans="1:7" ht="15">
      <c r="A359" s="95" t="s">
        <v>3027</v>
      </c>
      <c r="B359" s="95">
        <v>2</v>
      </c>
      <c r="C359" s="122">
        <v>0.0014398275239361014</v>
      </c>
      <c r="D359" s="95" t="s">
        <v>3177</v>
      </c>
      <c r="E359" s="95" t="b">
        <v>0</v>
      </c>
      <c r="F359" s="95" t="b">
        <v>0</v>
      </c>
      <c r="G359" s="95" t="b">
        <v>0</v>
      </c>
    </row>
    <row r="360" spans="1:7" ht="15">
      <c r="A360" s="95" t="s">
        <v>3028</v>
      </c>
      <c r="B360" s="95">
        <v>2</v>
      </c>
      <c r="C360" s="122">
        <v>0.0014398275239361014</v>
      </c>
      <c r="D360" s="95" t="s">
        <v>3177</v>
      </c>
      <c r="E360" s="95" t="b">
        <v>0</v>
      </c>
      <c r="F360" s="95" t="b">
        <v>0</v>
      </c>
      <c r="G360" s="95" t="b">
        <v>0</v>
      </c>
    </row>
    <row r="361" spans="1:7" ht="15">
      <c r="A361" s="95" t="s">
        <v>3029</v>
      </c>
      <c r="B361" s="95">
        <v>2</v>
      </c>
      <c r="C361" s="122">
        <v>0.0014398275239361014</v>
      </c>
      <c r="D361" s="95" t="s">
        <v>3177</v>
      </c>
      <c r="E361" s="95" t="b">
        <v>0</v>
      </c>
      <c r="F361" s="95" t="b">
        <v>0</v>
      </c>
      <c r="G361" s="95" t="b">
        <v>0</v>
      </c>
    </row>
    <row r="362" spans="1:7" ht="15">
      <c r="A362" s="95" t="s">
        <v>3030</v>
      </c>
      <c r="B362" s="95">
        <v>2</v>
      </c>
      <c r="C362" s="122">
        <v>0.0014398275239361014</v>
      </c>
      <c r="D362" s="95" t="s">
        <v>3177</v>
      </c>
      <c r="E362" s="95" t="b">
        <v>0</v>
      </c>
      <c r="F362" s="95" t="b">
        <v>0</v>
      </c>
      <c r="G362" s="95" t="b">
        <v>0</v>
      </c>
    </row>
    <row r="363" spans="1:7" ht="15">
      <c r="A363" s="95" t="s">
        <v>3031</v>
      </c>
      <c r="B363" s="95">
        <v>2</v>
      </c>
      <c r="C363" s="122">
        <v>0.0016776079312536222</v>
      </c>
      <c r="D363" s="95" t="s">
        <v>3177</v>
      </c>
      <c r="E363" s="95" t="b">
        <v>1</v>
      </c>
      <c r="F363" s="95" t="b">
        <v>0</v>
      </c>
      <c r="G363" s="95" t="b">
        <v>0</v>
      </c>
    </row>
    <row r="364" spans="1:7" ht="15">
      <c r="A364" s="95" t="s">
        <v>3032</v>
      </c>
      <c r="B364" s="95">
        <v>2</v>
      </c>
      <c r="C364" s="122">
        <v>0.0014398275239361014</v>
      </c>
      <c r="D364" s="95" t="s">
        <v>3177</v>
      </c>
      <c r="E364" s="95" t="b">
        <v>0</v>
      </c>
      <c r="F364" s="95" t="b">
        <v>0</v>
      </c>
      <c r="G364" s="95" t="b">
        <v>0</v>
      </c>
    </row>
    <row r="365" spans="1:7" ht="15">
      <c r="A365" s="95" t="s">
        <v>3033</v>
      </c>
      <c r="B365" s="95">
        <v>2</v>
      </c>
      <c r="C365" s="122">
        <v>0.0014398275239361014</v>
      </c>
      <c r="D365" s="95" t="s">
        <v>3177</v>
      </c>
      <c r="E365" s="95" t="b">
        <v>0</v>
      </c>
      <c r="F365" s="95" t="b">
        <v>0</v>
      </c>
      <c r="G365" s="95" t="b">
        <v>0</v>
      </c>
    </row>
    <row r="366" spans="1:7" ht="15">
      <c r="A366" s="95" t="s">
        <v>3034</v>
      </c>
      <c r="B366" s="95">
        <v>2</v>
      </c>
      <c r="C366" s="122">
        <v>0.0014398275239361014</v>
      </c>
      <c r="D366" s="95" t="s">
        <v>3177</v>
      </c>
      <c r="E366" s="95" t="b">
        <v>0</v>
      </c>
      <c r="F366" s="95" t="b">
        <v>0</v>
      </c>
      <c r="G366" s="95" t="b">
        <v>0</v>
      </c>
    </row>
    <row r="367" spans="1:7" ht="15">
      <c r="A367" s="95" t="s">
        <v>3035</v>
      </c>
      <c r="B367" s="95">
        <v>2</v>
      </c>
      <c r="C367" s="122">
        <v>0.0014398275239361014</v>
      </c>
      <c r="D367" s="95" t="s">
        <v>3177</v>
      </c>
      <c r="E367" s="95" t="b">
        <v>0</v>
      </c>
      <c r="F367" s="95" t="b">
        <v>0</v>
      </c>
      <c r="G367" s="95" t="b">
        <v>0</v>
      </c>
    </row>
    <row r="368" spans="1:7" ht="15">
      <c r="A368" s="95" t="s">
        <v>3036</v>
      </c>
      <c r="B368" s="95">
        <v>2</v>
      </c>
      <c r="C368" s="122">
        <v>0.0014398275239361014</v>
      </c>
      <c r="D368" s="95" t="s">
        <v>3177</v>
      </c>
      <c r="E368" s="95" t="b">
        <v>0</v>
      </c>
      <c r="F368" s="95" t="b">
        <v>0</v>
      </c>
      <c r="G368" s="95" t="b">
        <v>0</v>
      </c>
    </row>
    <row r="369" spans="1:7" ht="15">
      <c r="A369" s="95" t="s">
        <v>3037</v>
      </c>
      <c r="B369" s="95">
        <v>2</v>
      </c>
      <c r="C369" s="122">
        <v>0.0014398275239361014</v>
      </c>
      <c r="D369" s="95" t="s">
        <v>3177</v>
      </c>
      <c r="E369" s="95" t="b">
        <v>0</v>
      </c>
      <c r="F369" s="95" t="b">
        <v>0</v>
      </c>
      <c r="G369" s="95" t="b">
        <v>0</v>
      </c>
    </row>
    <row r="370" spans="1:7" ht="15">
      <c r="A370" s="95" t="s">
        <v>3038</v>
      </c>
      <c r="B370" s="95">
        <v>2</v>
      </c>
      <c r="C370" s="122">
        <v>0.0014398275239361014</v>
      </c>
      <c r="D370" s="95" t="s">
        <v>3177</v>
      </c>
      <c r="E370" s="95" t="b">
        <v>1</v>
      </c>
      <c r="F370" s="95" t="b">
        <v>0</v>
      </c>
      <c r="G370" s="95" t="b">
        <v>0</v>
      </c>
    </row>
    <row r="371" spans="1:7" ht="15">
      <c r="A371" s="95" t="s">
        <v>3039</v>
      </c>
      <c r="B371" s="95">
        <v>2</v>
      </c>
      <c r="C371" s="122">
        <v>0.0014398275239361014</v>
      </c>
      <c r="D371" s="95" t="s">
        <v>3177</v>
      </c>
      <c r="E371" s="95" t="b">
        <v>0</v>
      </c>
      <c r="F371" s="95" t="b">
        <v>0</v>
      </c>
      <c r="G371" s="95" t="b">
        <v>0</v>
      </c>
    </row>
    <row r="372" spans="1:7" ht="15">
      <c r="A372" s="95" t="s">
        <v>3040</v>
      </c>
      <c r="B372" s="95">
        <v>2</v>
      </c>
      <c r="C372" s="122">
        <v>0.0014398275239361014</v>
      </c>
      <c r="D372" s="95" t="s">
        <v>3177</v>
      </c>
      <c r="E372" s="95" t="b">
        <v>0</v>
      </c>
      <c r="F372" s="95" t="b">
        <v>0</v>
      </c>
      <c r="G372" s="95" t="b">
        <v>0</v>
      </c>
    </row>
    <row r="373" spans="1:7" ht="15">
      <c r="A373" s="95" t="s">
        <v>3041</v>
      </c>
      <c r="B373" s="95">
        <v>2</v>
      </c>
      <c r="C373" s="122">
        <v>0.0014398275239361014</v>
      </c>
      <c r="D373" s="95" t="s">
        <v>3177</v>
      </c>
      <c r="E373" s="95" t="b">
        <v>0</v>
      </c>
      <c r="F373" s="95" t="b">
        <v>0</v>
      </c>
      <c r="G373" s="95" t="b">
        <v>0</v>
      </c>
    </row>
    <row r="374" spans="1:7" ht="15">
      <c r="A374" s="95" t="s">
        <v>377</v>
      </c>
      <c r="B374" s="95">
        <v>2</v>
      </c>
      <c r="C374" s="122">
        <v>0.0014398275239361014</v>
      </c>
      <c r="D374" s="95" t="s">
        <v>3177</v>
      </c>
      <c r="E374" s="95" t="b">
        <v>0</v>
      </c>
      <c r="F374" s="95" t="b">
        <v>0</v>
      </c>
      <c r="G374" s="95" t="b">
        <v>0</v>
      </c>
    </row>
    <row r="375" spans="1:7" ht="15">
      <c r="A375" s="95" t="s">
        <v>376</v>
      </c>
      <c r="B375" s="95">
        <v>2</v>
      </c>
      <c r="C375" s="122">
        <v>0.0014398275239361014</v>
      </c>
      <c r="D375" s="95" t="s">
        <v>3177</v>
      </c>
      <c r="E375" s="95" t="b">
        <v>0</v>
      </c>
      <c r="F375" s="95" t="b">
        <v>0</v>
      </c>
      <c r="G375" s="95" t="b">
        <v>0</v>
      </c>
    </row>
    <row r="376" spans="1:7" ht="15">
      <c r="A376" s="95" t="s">
        <v>375</v>
      </c>
      <c r="B376" s="95">
        <v>2</v>
      </c>
      <c r="C376" s="122">
        <v>0.0014398275239361014</v>
      </c>
      <c r="D376" s="95" t="s">
        <v>3177</v>
      </c>
      <c r="E376" s="95" t="b">
        <v>0</v>
      </c>
      <c r="F376" s="95" t="b">
        <v>0</v>
      </c>
      <c r="G376" s="95" t="b">
        <v>0</v>
      </c>
    </row>
    <row r="377" spans="1:7" ht="15">
      <c r="A377" s="95" t="s">
        <v>374</v>
      </c>
      <c r="B377" s="95">
        <v>2</v>
      </c>
      <c r="C377" s="122">
        <v>0.0014398275239361014</v>
      </c>
      <c r="D377" s="95" t="s">
        <v>3177</v>
      </c>
      <c r="E377" s="95" t="b">
        <v>0</v>
      </c>
      <c r="F377" s="95" t="b">
        <v>0</v>
      </c>
      <c r="G377" s="95" t="b">
        <v>0</v>
      </c>
    </row>
    <row r="378" spans="1:7" ht="15">
      <c r="A378" s="95" t="s">
        <v>373</v>
      </c>
      <c r="B378" s="95">
        <v>2</v>
      </c>
      <c r="C378" s="122">
        <v>0.0014398275239361014</v>
      </c>
      <c r="D378" s="95" t="s">
        <v>3177</v>
      </c>
      <c r="E378" s="95" t="b">
        <v>0</v>
      </c>
      <c r="F378" s="95" t="b">
        <v>0</v>
      </c>
      <c r="G378" s="95" t="b">
        <v>0</v>
      </c>
    </row>
    <row r="379" spans="1:7" ht="15">
      <c r="A379" s="95" t="s">
        <v>370</v>
      </c>
      <c r="B379" s="95">
        <v>2</v>
      </c>
      <c r="C379" s="122">
        <v>0.0014398275239361014</v>
      </c>
      <c r="D379" s="95" t="s">
        <v>3177</v>
      </c>
      <c r="E379" s="95" t="b">
        <v>0</v>
      </c>
      <c r="F379" s="95" t="b">
        <v>0</v>
      </c>
      <c r="G379" s="95" t="b">
        <v>0</v>
      </c>
    </row>
    <row r="380" spans="1:7" ht="15">
      <c r="A380" s="95" t="s">
        <v>369</v>
      </c>
      <c r="B380" s="95">
        <v>2</v>
      </c>
      <c r="C380" s="122">
        <v>0.0014398275239361014</v>
      </c>
      <c r="D380" s="95" t="s">
        <v>3177</v>
      </c>
      <c r="E380" s="95" t="b">
        <v>0</v>
      </c>
      <c r="F380" s="95" t="b">
        <v>0</v>
      </c>
      <c r="G380" s="95" t="b">
        <v>0</v>
      </c>
    </row>
    <row r="381" spans="1:7" ht="15">
      <c r="A381" s="95" t="s">
        <v>368</v>
      </c>
      <c r="B381" s="95">
        <v>2</v>
      </c>
      <c r="C381" s="122">
        <v>0.0014398275239361014</v>
      </c>
      <c r="D381" s="95" t="s">
        <v>3177</v>
      </c>
      <c r="E381" s="95" t="b">
        <v>0</v>
      </c>
      <c r="F381" s="95" t="b">
        <v>0</v>
      </c>
      <c r="G381" s="95" t="b">
        <v>0</v>
      </c>
    </row>
    <row r="382" spans="1:7" ht="15">
      <c r="A382" s="95" t="s">
        <v>367</v>
      </c>
      <c r="B382" s="95">
        <v>2</v>
      </c>
      <c r="C382" s="122">
        <v>0.0014398275239361014</v>
      </c>
      <c r="D382" s="95" t="s">
        <v>3177</v>
      </c>
      <c r="E382" s="95" t="b">
        <v>0</v>
      </c>
      <c r="F382" s="95" t="b">
        <v>0</v>
      </c>
      <c r="G382" s="95" t="b">
        <v>0</v>
      </c>
    </row>
    <row r="383" spans="1:7" ht="15">
      <c r="A383" s="95" t="s">
        <v>366</v>
      </c>
      <c r="B383" s="95">
        <v>2</v>
      </c>
      <c r="C383" s="122">
        <v>0.0014398275239361014</v>
      </c>
      <c r="D383" s="95" t="s">
        <v>3177</v>
      </c>
      <c r="E383" s="95" t="b">
        <v>0</v>
      </c>
      <c r="F383" s="95" t="b">
        <v>0</v>
      </c>
      <c r="G383" s="95" t="b">
        <v>0</v>
      </c>
    </row>
    <row r="384" spans="1:7" ht="15">
      <c r="A384" s="95" t="s">
        <v>295</v>
      </c>
      <c r="B384" s="95">
        <v>2</v>
      </c>
      <c r="C384" s="122">
        <v>0.0014398275239361014</v>
      </c>
      <c r="D384" s="95" t="s">
        <v>3177</v>
      </c>
      <c r="E384" s="95" t="b">
        <v>0</v>
      </c>
      <c r="F384" s="95" t="b">
        <v>0</v>
      </c>
      <c r="G384" s="95" t="b">
        <v>0</v>
      </c>
    </row>
    <row r="385" spans="1:7" ht="15">
      <c r="A385" s="95" t="s">
        <v>3042</v>
      </c>
      <c r="B385" s="95">
        <v>2</v>
      </c>
      <c r="C385" s="122">
        <v>0.0014398275239361014</v>
      </c>
      <c r="D385" s="95" t="s">
        <v>3177</v>
      </c>
      <c r="E385" s="95" t="b">
        <v>0</v>
      </c>
      <c r="F385" s="95" t="b">
        <v>0</v>
      </c>
      <c r="G385" s="95" t="b">
        <v>0</v>
      </c>
    </row>
    <row r="386" spans="1:7" ht="15">
      <c r="A386" s="95" t="s">
        <v>3043</v>
      </c>
      <c r="B386" s="95">
        <v>2</v>
      </c>
      <c r="C386" s="122">
        <v>0.0014398275239361014</v>
      </c>
      <c r="D386" s="95" t="s">
        <v>3177</v>
      </c>
      <c r="E386" s="95" t="b">
        <v>1</v>
      </c>
      <c r="F386" s="95" t="b">
        <v>0</v>
      </c>
      <c r="G386" s="95" t="b">
        <v>0</v>
      </c>
    </row>
    <row r="387" spans="1:7" ht="15">
      <c r="A387" s="95" t="s">
        <v>3044</v>
      </c>
      <c r="B387" s="95">
        <v>2</v>
      </c>
      <c r="C387" s="122">
        <v>0.0014398275239361014</v>
      </c>
      <c r="D387" s="95" t="s">
        <v>3177</v>
      </c>
      <c r="E387" s="95" t="b">
        <v>0</v>
      </c>
      <c r="F387" s="95" t="b">
        <v>0</v>
      </c>
      <c r="G387" s="95" t="b">
        <v>0</v>
      </c>
    </row>
    <row r="388" spans="1:7" ht="15">
      <c r="A388" s="95" t="s">
        <v>3045</v>
      </c>
      <c r="B388" s="95">
        <v>2</v>
      </c>
      <c r="C388" s="122">
        <v>0.0014398275239361014</v>
      </c>
      <c r="D388" s="95" t="s">
        <v>3177</v>
      </c>
      <c r="E388" s="95" t="b">
        <v>1</v>
      </c>
      <c r="F388" s="95" t="b">
        <v>0</v>
      </c>
      <c r="G388" s="95" t="b">
        <v>0</v>
      </c>
    </row>
    <row r="389" spans="1:7" ht="15">
      <c r="A389" s="95" t="s">
        <v>3046</v>
      </c>
      <c r="B389" s="95">
        <v>2</v>
      </c>
      <c r="C389" s="122">
        <v>0.0014398275239361014</v>
      </c>
      <c r="D389" s="95" t="s">
        <v>3177</v>
      </c>
      <c r="E389" s="95" t="b">
        <v>0</v>
      </c>
      <c r="F389" s="95" t="b">
        <v>0</v>
      </c>
      <c r="G389" s="95" t="b">
        <v>0</v>
      </c>
    </row>
    <row r="390" spans="1:7" ht="15">
      <c r="A390" s="95" t="s">
        <v>3047</v>
      </c>
      <c r="B390" s="95">
        <v>2</v>
      </c>
      <c r="C390" s="122">
        <v>0.0014398275239361014</v>
      </c>
      <c r="D390" s="95" t="s">
        <v>3177</v>
      </c>
      <c r="E390" s="95" t="b">
        <v>0</v>
      </c>
      <c r="F390" s="95" t="b">
        <v>0</v>
      </c>
      <c r="G390" s="95" t="b">
        <v>0</v>
      </c>
    </row>
    <row r="391" spans="1:7" ht="15">
      <c r="A391" s="95" t="s">
        <v>3048</v>
      </c>
      <c r="B391" s="95">
        <v>2</v>
      </c>
      <c r="C391" s="122">
        <v>0.0014398275239361014</v>
      </c>
      <c r="D391" s="95" t="s">
        <v>3177</v>
      </c>
      <c r="E391" s="95" t="b">
        <v>1</v>
      </c>
      <c r="F391" s="95" t="b">
        <v>0</v>
      </c>
      <c r="G391" s="95" t="b">
        <v>0</v>
      </c>
    </row>
    <row r="392" spans="1:7" ht="15">
      <c r="A392" s="95" t="s">
        <v>3049</v>
      </c>
      <c r="B392" s="95">
        <v>2</v>
      </c>
      <c r="C392" s="122">
        <v>0.0014398275239361014</v>
      </c>
      <c r="D392" s="95" t="s">
        <v>3177</v>
      </c>
      <c r="E392" s="95" t="b">
        <v>0</v>
      </c>
      <c r="F392" s="95" t="b">
        <v>0</v>
      </c>
      <c r="G392" s="95" t="b">
        <v>0</v>
      </c>
    </row>
    <row r="393" spans="1:7" ht="15">
      <c r="A393" s="95" t="s">
        <v>3050</v>
      </c>
      <c r="B393" s="95">
        <v>2</v>
      </c>
      <c r="C393" s="122">
        <v>0.0014398275239361014</v>
      </c>
      <c r="D393" s="95" t="s">
        <v>3177</v>
      </c>
      <c r="E393" s="95" t="b">
        <v>0</v>
      </c>
      <c r="F393" s="95" t="b">
        <v>0</v>
      </c>
      <c r="G393" s="95" t="b">
        <v>0</v>
      </c>
    </row>
    <row r="394" spans="1:7" ht="15">
      <c r="A394" s="95" t="s">
        <v>3051</v>
      </c>
      <c r="B394" s="95">
        <v>2</v>
      </c>
      <c r="C394" s="122">
        <v>0.0014398275239361014</v>
      </c>
      <c r="D394" s="95" t="s">
        <v>3177</v>
      </c>
      <c r="E394" s="95" t="b">
        <v>0</v>
      </c>
      <c r="F394" s="95" t="b">
        <v>0</v>
      </c>
      <c r="G394" s="95" t="b">
        <v>0</v>
      </c>
    </row>
    <row r="395" spans="1:7" ht="15">
      <c r="A395" s="95" t="s">
        <v>3052</v>
      </c>
      <c r="B395" s="95">
        <v>2</v>
      </c>
      <c r="C395" s="122">
        <v>0.0014398275239361014</v>
      </c>
      <c r="D395" s="95" t="s">
        <v>3177</v>
      </c>
      <c r="E395" s="95" t="b">
        <v>0</v>
      </c>
      <c r="F395" s="95" t="b">
        <v>0</v>
      </c>
      <c r="G395" s="95" t="b">
        <v>0</v>
      </c>
    </row>
    <row r="396" spans="1:7" ht="15">
      <c r="A396" s="95" t="s">
        <v>3053</v>
      </c>
      <c r="B396" s="95">
        <v>2</v>
      </c>
      <c r="C396" s="122">
        <v>0.0014398275239361014</v>
      </c>
      <c r="D396" s="95" t="s">
        <v>3177</v>
      </c>
      <c r="E396" s="95" t="b">
        <v>0</v>
      </c>
      <c r="F396" s="95" t="b">
        <v>0</v>
      </c>
      <c r="G396" s="95" t="b">
        <v>0</v>
      </c>
    </row>
    <row r="397" spans="1:7" ht="15">
      <c r="A397" s="95" t="s">
        <v>3054</v>
      </c>
      <c r="B397" s="95">
        <v>2</v>
      </c>
      <c r="C397" s="122">
        <v>0.0014398275239361014</v>
      </c>
      <c r="D397" s="95" t="s">
        <v>3177</v>
      </c>
      <c r="E397" s="95" t="b">
        <v>1</v>
      </c>
      <c r="F397" s="95" t="b">
        <v>0</v>
      </c>
      <c r="G397" s="95" t="b">
        <v>0</v>
      </c>
    </row>
    <row r="398" spans="1:7" ht="15">
      <c r="A398" s="95" t="s">
        <v>3055</v>
      </c>
      <c r="B398" s="95">
        <v>2</v>
      </c>
      <c r="C398" s="122">
        <v>0.0014398275239361014</v>
      </c>
      <c r="D398" s="95" t="s">
        <v>3177</v>
      </c>
      <c r="E398" s="95" t="b">
        <v>0</v>
      </c>
      <c r="F398" s="95" t="b">
        <v>0</v>
      </c>
      <c r="G398" s="95" t="b">
        <v>0</v>
      </c>
    </row>
    <row r="399" spans="1:7" ht="15">
      <c r="A399" s="95" t="s">
        <v>3056</v>
      </c>
      <c r="B399" s="95">
        <v>2</v>
      </c>
      <c r="C399" s="122">
        <v>0.0014398275239361014</v>
      </c>
      <c r="D399" s="95" t="s">
        <v>3177</v>
      </c>
      <c r="E399" s="95" t="b">
        <v>0</v>
      </c>
      <c r="F399" s="95" t="b">
        <v>0</v>
      </c>
      <c r="G399" s="95" t="b">
        <v>0</v>
      </c>
    </row>
    <row r="400" spans="1:7" ht="15">
      <c r="A400" s="95" t="s">
        <v>3057</v>
      </c>
      <c r="B400" s="95">
        <v>2</v>
      </c>
      <c r="C400" s="122">
        <v>0.0014398275239361014</v>
      </c>
      <c r="D400" s="95" t="s">
        <v>3177</v>
      </c>
      <c r="E400" s="95" t="b">
        <v>0</v>
      </c>
      <c r="F400" s="95" t="b">
        <v>0</v>
      </c>
      <c r="G400" s="95" t="b">
        <v>0</v>
      </c>
    </row>
    <row r="401" spans="1:7" ht="15">
      <c r="A401" s="95" t="s">
        <v>3058</v>
      </c>
      <c r="B401" s="95">
        <v>2</v>
      </c>
      <c r="C401" s="122">
        <v>0.0014398275239361014</v>
      </c>
      <c r="D401" s="95" t="s">
        <v>3177</v>
      </c>
      <c r="E401" s="95" t="b">
        <v>0</v>
      </c>
      <c r="F401" s="95" t="b">
        <v>0</v>
      </c>
      <c r="G401" s="95" t="b">
        <v>0</v>
      </c>
    </row>
    <row r="402" spans="1:7" ht="15">
      <c r="A402" s="95" t="s">
        <v>3059</v>
      </c>
      <c r="B402" s="95">
        <v>2</v>
      </c>
      <c r="C402" s="122">
        <v>0.0014398275239361014</v>
      </c>
      <c r="D402" s="95" t="s">
        <v>3177</v>
      </c>
      <c r="E402" s="95" t="b">
        <v>0</v>
      </c>
      <c r="F402" s="95" t="b">
        <v>0</v>
      </c>
      <c r="G402" s="95" t="b">
        <v>0</v>
      </c>
    </row>
    <row r="403" spans="1:7" ht="15">
      <c r="A403" s="95" t="s">
        <v>3060</v>
      </c>
      <c r="B403" s="95">
        <v>2</v>
      </c>
      <c r="C403" s="122">
        <v>0.0014398275239361014</v>
      </c>
      <c r="D403" s="95" t="s">
        <v>3177</v>
      </c>
      <c r="E403" s="95" t="b">
        <v>0</v>
      </c>
      <c r="F403" s="95" t="b">
        <v>0</v>
      </c>
      <c r="G403" s="95" t="b">
        <v>0</v>
      </c>
    </row>
    <row r="404" spans="1:7" ht="15">
      <c r="A404" s="95" t="s">
        <v>3061</v>
      </c>
      <c r="B404" s="95">
        <v>2</v>
      </c>
      <c r="C404" s="122">
        <v>0.0014398275239361014</v>
      </c>
      <c r="D404" s="95" t="s">
        <v>3177</v>
      </c>
      <c r="E404" s="95" t="b">
        <v>0</v>
      </c>
      <c r="F404" s="95" t="b">
        <v>0</v>
      </c>
      <c r="G404" s="95" t="b">
        <v>0</v>
      </c>
    </row>
    <row r="405" spans="1:7" ht="15">
      <c r="A405" s="95" t="s">
        <v>3062</v>
      </c>
      <c r="B405" s="95">
        <v>2</v>
      </c>
      <c r="C405" s="122">
        <v>0.0016776079312536222</v>
      </c>
      <c r="D405" s="95" t="s">
        <v>3177</v>
      </c>
      <c r="E405" s="95" t="b">
        <v>0</v>
      </c>
      <c r="F405" s="95" t="b">
        <v>0</v>
      </c>
      <c r="G405" s="95" t="b">
        <v>0</v>
      </c>
    </row>
    <row r="406" spans="1:7" ht="15">
      <c r="A406" s="95" t="s">
        <v>3063</v>
      </c>
      <c r="B406" s="95">
        <v>2</v>
      </c>
      <c r="C406" s="122">
        <v>0.0014398275239361014</v>
      </c>
      <c r="D406" s="95" t="s">
        <v>3177</v>
      </c>
      <c r="E406" s="95" t="b">
        <v>1</v>
      </c>
      <c r="F406" s="95" t="b">
        <v>0</v>
      </c>
      <c r="G406" s="95" t="b">
        <v>0</v>
      </c>
    </row>
    <row r="407" spans="1:7" ht="15">
      <c r="A407" s="95" t="s">
        <v>3064</v>
      </c>
      <c r="B407" s="95">
        <v>2</v>
      </c>
      <c r="C407" s="122">
        <v>0.0014398275239361014</v>
      </c>
      <c r="D407" s="95" t="s">
        <v>3177</v>
      </c>
      <c r="E407" s="95" t="b">
        <v>0</v>
      </c>
      <c r="F407" s="95" t="b">
        <v>0</v>
      </c>
      <c r="G407" s="95" t="b">
        <v>0</v>
      </c>
    </row>
    <row r="408" spans="1:7" ht="15">
      <c r="A408" s="95" t="s">
        <v>3065</v>
      </c>
      <c r="B408" s="95">
        <v>2</v>
      </c>
      <c r="C408" s="122">
        <v>0.0014398275239361014</v>
      </c>
      <c r="D408" s="95" t="s">
        <v>3177</v>
      </c>
      <c r="E408" s="95" t="b">
        <v>0</v>
      </c>
      <c r="F408" s="95" t="b">
        <v>0</v>
      </c>
      <c r="G408" s="95" t="b">
        <v>0</v>
      </c>
    </row>
    <row r="409" spans="1:7" ht="15">
      <c r="A409" s="95" t="s">
        <v>3066</v>
      </c>
      <c r="B409" s="95">
        <v>2</v>
      </c>
      <c r="C409" s="122">
        <v>0.0016776079312536222</v>
      </c>
      <c r="D409" s="95" t="s">
        <v>3177</v>
      </c>
      <c r="E409" s="95" t="b">
        <v>0</v>
      </c>
      <c r="F409" s="95" t="b">
        <v>0</v>
      </c>
      <c r="G409" s="95" t="b">
        <v>0</v>
      </c>
    </row>
    <row r="410" spans="1:7" ht="15">
      <c r="A410" s="95" t="s">
        <v>3067</v>
      </c>
      <c r="B410" s="95">
        <v>2</v>
      </c>
      <c r="C410" s="122">
        <v>0.0014398275239361014</v>
      </c>
      <c r="D410" s="95" t="s">
        <v>3177</v>
      </c>
      <c r="E410" s="95" t="b">
        <v>0</v>
      </c>
      <c r="F410" s="95" t="b">
        <v>1</v>
      </c>
      <c r="G410" s="95" t="b">
        <v>0</v>
      </c>
    </row>
    <row r="411" spans="1:7" ht="15">
      <c r="A411" s="95" t="s">
        <v>363</v>
      </c>
      <c r="B411" s="95">
        <v>2</v>
      </c>
      <c r="C411" s="122">
        <v>0.0014398275239361014</v>
      </c>
      <c r="D411" s="95" t="s">
        <v>3177</v>
      </c>
      <c r="E411" s="95" t="b">
        <v>0</v>
      </c>
      <c r="F411" s="95" t="b">
        <v>0</v>
      </c>
      <c r="G411" s="95" t="b">
        <v>0</v>
      </c>
    </row>
    <row r="412" spans="1:7" ht="15">
      <c r="A412" s="95" t="s">
        <v>3068</v>
      </c>
      <c r="B412" s="95">
        <v>2</v>
      </c>
      <c r="C412" s="122">
        <v>0.0014398275239361014</v>
      </c>
      <c r="D412" s="95" t="s">
        <v>3177</v>
      </c>
      <c r="E412" s="95" t="b">
        <v>0</v>
      </c>
      <c r="F412" s="95" t="b">
        <v>0</v>
      </c>
      <c r="G412" s="95" t="b">
        <v>0</v>
      </c>
    </row>
    <row r="413" spans="1:7" ht="15">
      <c r="A413" s="95" t="s">
        <v>3069</v>
      </c>
      <c r="B413" s="95">
        <v>2</v>
      </c>
      <c r="C413" s="122">
        <v>0.0014398275239361014</v>
      </c>
      <c r="D413" s="95" t="s">
        <v>3177</v>
      </c>
      <c r="E413" s="95" t="b">
        <v>0</v>
      </c>
      <c r="F413" s="95" t="b">
        <v>0</v>
      </c>
      <c r="G413" s="95" t="b">
        <v>0</v>
      </c>
    </row>
    <row r="414" spans="1:7" ht="15">
      <c r="A414" s="95" t="s">
        <v>3070</v>
      </c>
      <c r="B414" s="95">
        <v>2</v>
      </c>
      <c r="C414" s="122">
        <v>0.0014398275239361014</v>
      </c>
      <c r="D414" s="95" t="s">
        <v>3177</v>
      </c>
      <c r="E414" s="95" t="b">
        <v>0</v>
      </c>
      <c r="F414" s="95" t="b">
        <v>0</v>
      </c>
      <c r="G414" s="95" t="b">
        <v>0</v>
      </c>
    </row>
    <row r="415" spans="1:7" ht="15">
      <c r="A415" s="95" t="s">
        <v>3071</v>
      </c>
      <c r="B415" s="95">
        <v>2</v>
      </c>
      <c r="C415" s="122">
        <v>0.0014398275239361014</v>
      </c>
      <c r="D415" s="95" t="s">
        <v>3177</v>
      </c>
      <c r="E415" s="95" t="b">
        <v>1</v>
      </c>
      <c r="F415" s="95" t="b">
        <v>0</v>
      </c>
      <c r="G415" s="95" t="b">
        <v>0</v>
      </c>
    </row>
    <row r="416" spans="1:7" ht="15">
      <c r="A416" s="95" t="s">
        <v>3072</v>
      </c>
      <c r="B416" s="95">
        <v>2</v>
      </c>
      <c r="C416" s="122">
        <v>0.0014398275239361014</v>
      </c>
      <c r="D416" s="95" t="s">
        <v>3177</v>
      </c>
      <c r="E416" s="95" t="b">
        <v>0</v>
      </c>
      <c r="F416" s="95" t="b">
        <v>0</v>
      </c>
      <c r="G416" s="95" t="b">
        <v>0</v>
      </c>
    </row>
    <row r="417" spans="1:7" ht="15">
      <c r="A417" s="95" t="s">
        <v>3073</v>
      </c>
      <c r="B417" s="95">
        <v>2</v>
      </c>
      <c r="C417" s="122">
        <v>0.0014398275239361014</v>
      </c>
      <c r="D417" s="95" t="s">
        <v>3177</v>
      </c>
      <c r="E417" s="95" t="b">
        <v>0</v>
      </c>
      <c r="F417" s="95" t="b">
        <v>0</v>
      </c>
      <c r="G417" s="95" t="b">
        <v>0</v>
      </c>
    </row>
    <row r="418" spans="1:7" ht="15">
      <c r="A418" s="95" t="s">
        <v>3074</v>
      </c>
      <c r="B418" s="95">
        <v>2</v>
      </c>
      <c r="C418" s="122">
        <v>0.0014398275239361014</v>
      </c>
      <c r="D418" s="95" t="s">
        <v>3177</v>
      </c>
      <c r="E418" s="95" t="b">
        <v>0</v>
      </c>
      <c r="F418" s="95" t="b">
        <v>0</v>
      </c>
      <c r="G418" s="95" t="b">
        <v>0</v>
      </c>
    </row>
    <row r="419" spans="1:7" ht="15">
      <c r="A419" s="95" t="s">
        <v>3075</v>
      </c>
      <c r="B419" s="95">
        <v>2</v>
      </c>
      <c r="C419" s="122">
        <v>0.0014398275239361014</v>
      </c>
      <c r="D419" s="95" t="s">
        <v>3177</v>
      </c>
      <c r="E419" s="95" t="b">
        <v>0</v>
      </c>
      <c r="F419" s="95" t="b">
        <v>0</v>
      </c>
      <c r="G419" s="95" t="b">
        <v>0</v>
      </c>
    </row>
    <row r="420" spans="1:7" ht="15">
      <c r="A420" s="95" t="s">
        <v>3076</v>
      </c>
      <c r="B420" s="95">
        <v>2</v>
      </c>
      <c r="C420" s="122">
        <v>0.0014398275239361014</v>
      </c>
      <c r="D420" s="95" t="s">
        <v>3177</v>
      </c>
      <c r="E420" s="95" t="b">
        <v>0</v>
      </c>
      <c r="F420" s="95" t="b">
        <v>1</v>
      </c>
      <c r="G420" s="95" t="b">
        <v>0</v>
      </c>
    </row>
    <row r="421" spans="1:7" ht="15">
      <c r="A421" s="95" t="s">
        <v>3077</v>
      </c>
      <c r="B421" s="95">
        <v>2</v>
      </c>
      <c r="C421" s="122">
        <v>0.0014398275239361014</v>
      </c>
      <c r="D421" s="95" t="s">
        <v>3177</v>
      </c>
      <c r="E421" s="95" t="b">
        <v>0</v>
      </c>
      <c r="F421" s="95" t="b">
        <v>0</v>
      </c>
      <c r="G421" s="95" t="b">
        <v>0</v>
      </c>
    </row>
    <row r="422" spans="1:7" ht="15">
      <c r="A422" s="95" t="s">
        <v>3078</v>
      </c>
      <c r="B422" s="95">
        <v>2</v>
      </c>
      <c r="C422" s="122">
        <v>0.0014398275239361014</v>
      </c>
      <c r="D422" s="95" t="s">
        <v>3177</v>
      </c>
      <c r="E422" s="95" t="b">
        <v>0</v>
      </c>
      <c r="F422" s="95" t="b">
        <v>0</v>
      </c>
      <c r="G422" s="95" t="b">
        <v>0</v>
      </c>
    </row>
    <row r="423" spans="1:7" ht="15">
      <c r="A423" s="95" t="s">
        <v>3079</v>
      </c>
      <c r="B423" s="95">
        <v>2</v>
      </c>
      <c r="C423" s="122">
        <v>0.0014398275239361014</v>
      </c>
      <c r="D423" s="95" t="s">
        <v>3177</v>
      </c>
      <c r="E423" s="95" t="b">
        <v>0</v>
      </c>
      <c r="F423" s="95" t="b">
        <v>1</v>
      </c>
      <c r="G423" s="95" t="b">
        <v>0</v>
      </c>
    </row>
    <row r="424" spans="1:7" ht="15">
      <c r="A424" s="95" t="s">
        <v>3080</v>
      </c>
      <c r="B424" s="95">
        <v>2</v>
      </c>
      <c r="C424" s="122">
        <v>0.0014398275239361014</v>
      </c>
      <c r="D424" s="95" t="s">
        <v>3177</v>
      </c>
      <c r="E424" s="95" t="b">
        <v>0</v>
      </c>
      <c r="F424" s="95" t="b">
        <v>1</v>
      </c>
      <c r="G424" s="95" t="b">
        <v>0</v>
      </c>
    </row>
    <row r="425" spans="1:7" ht="15">
      <c r="A425" s="95" t="s">
        <v>3081</v>
      </c>
      <c r="B425" s="95">
        <v>2</v>
      </c>
      <c r="C425" s="122">
        <v>0.0014398275239361014</v>
      </c>
      <c r="D425" s="95" t="s">
        <v>3177</v>
      </c>
      <c r="E425" s="95" t="b">
        <v>0</v>
      </c>
      <c r="F425" s="95" t="b">
        <v>0</v>
      </c>
      <c r="G425" s="95" t="b">
        <v>0</v>
      </c>
    </row>
    <row r="426" spans="1:7" ht="15">
      <c r="A426" s="95" t="s">
        <v>3082</v>
      </c>
      <c r="B426" s="95">
        <v>2</v>
      </c>
      <c r="C426" s="122">
        <v>0.0014398275239361014</v>
      </c>
      <c r="D426" s="95" t="s">
        <v>3177</v>
      </c>
      <c r="E426" s="95" t="b">
        <v>1</v>
      </c>
      <c r="F426" s="95" t="b">
        <v>0</v>
      </c>
      <c r="G426" s="95" t="b">
        <v>0</v>
      </c>
    </row>
    <row r="427" spans="1:7" ht="15">
      <c r="A427" s="95" t="s">
        <v>3083</v>
      </c>
      <c r="B427" s="95">
        <v>2</v>
      </c>
      <c r="C427" s="122">
        <v>0.0014398275239361014</v>
      </c>
      <c r="D427" s="95" t="s">
        <v>3177</v>
      </c>
      <c r="E427" s="95" t="b">
        <v>1</v>
      </c>
      <c r="F427" s="95" t="b">
        <v>0</v>
      </c>
      <c r="G427" s="95" t="b">
        <v>0</v>
      </c>
    </row>
    <row r="428" spans="1:7" ht="15">
      <c r="A428" s="95" t="s">
        <v>3084</v>
      </c>
      <c r="B428" s="95">
        <v>2</v>
      </c>
      <c r="C428" s="122">
        <v>0.0014398275239361014</v>
      </c>
      <c r="D428" s="95" t="s">
        <v>3177</v>
      </c>
      <c r="E428" s="95" t="b">
        <v>1</v>
      </c>
      <c r="F428" s="95" t="b">
        <v>0</v>
      </c>
      <c r="G428" s="95" t="b">
        <v>0</v>
      </c>
    </row>
    <row r="429" spans="1:7" ht="15">
      <c r="A429" s="95" t="s">
        <v>3085</v>
      </c>
      <c r="B429" s="95">
        <v>2</v>
      </c>
      <c r="C429" s="122">
        <v>0.0014398275239361014</v>
      </c>
      <c r="D429" s="95" t="s">
        <v>3177</v>
      </c>
      <c r="E429" s="95" t="b">
        <v>0</v>
      </c>
      <c r="F429" s="95" t="b">
        <v>0</v>
      </c>
      <c r="G429" s="95" t="b">
        <v>0</v>
      </c>
    </row>
    <row r="430" spans="1:7" ht="15">
      <c r="A430" s="95" t="s">
        <v>3086</v>
      </c>
      <c r="B430" s="95">
        <v>2</v>
      </c>
      <c r="C430" s="122">
        <v>0.0014398275239361014</v>
      </c>
      <c r="D430" s="95" t="s">
        <v>3177</v>
      </c>
      <c r="E430" s="95" t="b">
        <v>0</v>
      </c>
      <c r="F430" s="95" t="b">
        <v>0</v>
      </c>
      <c r="G430" s="95" t="b">
        <v>0</v>
      </c>
    </row>
    <row r="431" spans="1:7" ht="15">
      <c r="A431" s="95" t="s">
        <v>3087</v>
      </c>
      <c r="B431" s="95">
        <v>2</v>
      </c>
      <c r="C431" s="122">
        <v>0.0014398275239361014</v>
      </c>
      <c r="D431" s="95" t="s">
        <v>3177</v>
      </c>
      <c r="E431" s="95" t="b">
        <v>0</v>
      </c>
      <c r="F431" s="95" t="b">
        <v>0</v>
      </c>
      <c r="G431" s="95" t="b">
        <v>0</v>
      </c>
    </row>
    <row r="432" spans="1:7" ht="15">
      <c r="A432" s="95" t="s">
        <v>3088</v>
      </c>
      <c r="B432" s="95">
        <v>2</v>
      </c>
      <c r="C432" s="122">
        <v>0.0014398275239361014</v>
      </c>
      <c r="D432" s="95" t="s">
        <v>3177</v>
      </c>
      <c r="E432" s="95" t="b">
        <v>0</v>
      </c>
      <c r="F432" s="95" t="b">
        <v>0</v>
      </c>
      <c r="G432" s="95" t="b">
        <v>0</v>
      </c>
    </row>
    <row r="433" spans="1:7" ht="15">
      <c r="A433" s="95" t="s">
        <v>3089</v>
      </c>
      <c r="B433" s="95">
        <v>2</v>
      </c>
      <c r="C433" s="122">
        <v>0.0014398275239361014</v>
      </c>
      <c r="D433" s="95" t="s">
        <v>3177</v>
      </c>
      <c r="E433" s="95" t="b">
        <v>0</v>
      </c>
      <c r="F433" s="95" t="b">
        <v>0</v>
      </c>
      <c r="G433" s="95" t="b">
        <v>0</v>
      </c>
    </row>
    <row r="434" spans="1:7" ht="15">
      <c r="A434" s="95" t="s">
        <v>3090</v>
      </c>
      <c r="B434" s="95">
        <v>2</v>
      </c>
      <c r="C434" s="122">
        <v>0.0014398275239361014</v>
      </c>
      <c r="D434" s="95" t="s">
        <v>3177</v>
      </c>
      <c r="E434" s="95" t="b">
        <v>0</v>
      </c>
      <c r="F434" s="95" t="b">
        <v>0</v>
      </c>
      <c r="G434" s="95" t="b">
        <v>0</v>
      </c>
    </row>
    <row r="435" spans="1:7" ht="15">
      <c r="A435" s="95" t="s">
        <v>3091</v>
      </c>
      <c r="B435" s="95">
        <v>2</v>
      </c>
      <c r="C435" s="122">
        <v>0.0014398275239361014</v>
      </c>
      <c r="D435" s="95" t="s">
        <v>3177</v>
      </c>
      <c r="E435" s="95" t="b">
        <v>0</v>
      </c>
      <c r="F435" s="95" t="b">
        <v>0</v>
      </c>
      <c r="G435" s="95" t="b">
        <v>0</v>
      </c>
    </row>
    <row r="436" spans="1:7" ht="15">
      <c r="A436" s="95" t="s">
        <v>3092</v>
      </c>
      <c r="B436" s="95">
        <v>2</v>
      </c>
      <c r="C436" s="122">
        <v>0.0014398275239361014</v>
      </c>
      <c r="D436" s="95" t="s">
        <v>3177</v>
      </c>
      <c r="E436" s="95" t="b">
        <v>0</v>
      </c>
      <c r="F436" s="95" t="b">
        <v>0</v>
      </c>
      <c r="G436" s="95" t="b">
        <v>0</v>
      </c>
    </row>
    <row r="437" spans="1:7" ht="15">
      <c r="A437" s="95" t="s">
        <v>3093</v>
      </c>
      <c r="B437" s="95">
        <v>2</v>
      </c>
      <c r="C437" s="122">
        <v>0.0014398275239361014</v>
      </c>
      <c r="D437" s="95" t="s">
        <v>3177</v>
      </c>
      <c r="E437" s="95" t="b">
        <v>0</v>
      </c>
      <c r="F437" s="95" t="b">
        <v>0</v>
      </c>
      <c r="G437" s="95" t="b">
        <v>0</v>
      </c>
    </row>
    <row r="438" spans="1:7" ht="15">
      <c r="A438" s="95" t="s">
        <v>3094</v>
      </c>
      <c r="B438" s="95">
        <v>2</v>
      </c>
      <c r="C438" s="122">
        <v>0.0014398275239361014</v>
      </c>
      <c r="D438" s="95" t="s">
        <v>3177</v>
      </c>
      <c r="E438" s="95" t="b">
        <v>0</v>
      </c>
      <c r="F438" s="95" t="b">
        <v>0</v>
      </c>
      <c r="G438" s="95" t="b">
        <v>0</v>
      </c>
    </row>
    <row r="439" spans="1:7" ht="15">
      <c r="A439" s="95" t="s">
        <v>3095</v>
      </c>
      <c r="B439" s="95">
        <v>2</v>
      </c>
      <c r="C439" s="122">
        <v>0.0014398275239361014</v>
      </c>
      <c r="D439" s="95" t="s">
        <v>3177</v>
      </c>
      <c r="E439" s="95" t="b">
        <v>0</v>
      </c>
      <c r="F439" s="95" t="b">
        <v>0</v>
      </c>
      <c r="G439" s="95" t="b">
        <v>0</v>
      </c>
    </row>
    <row r="440" spans="1:7" ht="15">
      <c r="A440" s="95" t="s">
        <v>3096</v>
      </c>
      <c r="B440" s="95">
        <v>2</v>
      </c>
      <c r="C440" s="122">
        <v>0.0014398275239361014</v>
      </c>
      <c r="D440" s="95" t="s">
        <v>3177</v>
      </c>
      <c r="E440" s="95" t="b">
        <v>0</v>
      </c>
      <c r="F440" s="95" t="b">
        <v>0</v>
      </c>
      <c r="G440" s="95" t="b">
        <v>0</v>
      </c>
    </row>
    <row r="441" spans="1:7" ht="15">
      <c r="A441" s="95" t="s">
        <v>3097</v>
      </c>
      <c r="B441" s="95">
        <v>2</v>
      </c>
      <c r="C441" s="122">
        <v>0.0014398275239361014</v>
      </c>
      <c r="D441" s="95" t="s">
        <v>3177</v>
      </c>
      <c r="E441" s="95" t="b">
        <v>0</v>
      </c>
      <c r="F441" s="95" t="b">
        <v>0</v>
      </c>
      <c r="G441" s="95" t="b">
        <v>0</v>
      </c>
    </row>
    <row r="442" spans="1:7" ht="15">
      <c r="A442" s="95" t="s">
        <v>3098</v>
      </c>
      <c r="B442" s="95">
        <v>2</v>
      </c>
      <c r="C442" s="122">
        <v>0.0014398275239361014</v>
      </c>
      <c r="D442" s="95" t="s">
        <v>3177</v>
      </c>
      <c r="E442" s="95" t="b">
        <v>0</v>
      </c>
      <c r="F442" s="95" t="b">
        <v>0</v>
      </c>
      <c r="G442" s="95" t="b">
        <v>0</v>
      </c>
    </row>
    <row r="443" spans="1:7" ht="15">
      <c r="A443" s="95" t="s">
        <v>3099</v>
      </c>
      <c r="B443" s="95">
        <v>2</v>
      </c>
      <c r="C443" s="122">
        <v>0.0014398275239361014</v>
      </c>
      <c r="D443" s="95" t="s">
        <v>3177</v>
      </c>
      <c r="E443" s="95" t="b">
        <v>0</v>
      </c>
      <c r="F443" s="95" t="b">
        <v>0</v>
      </c>
      <c r="G443" s="95" t="b">
        <v>0</v>
      </c>
    </row>
    <row r="444" spans="1:7" ht="15">
      <c r="A444" s="95" t="s">
        <v>3100</v>
      </c>
      <c r="B444" s="95">
        <v>2</v>
      </c>
      <c r="C444" s="122">
        <v>0.0014398275239361014</v>
      </c>
      <c r="D444" s="95" t="s">
        <v>3177</v>
      </c>
      <c r="E444" s="95" t="b">
        <v>0</v>
      </c>
      <c r="F444" s="95" t="b">
        <v>1</v>
      </c>
      <c r="G444" s="95" t="b">
        <v>0</v>
      </c>
    </row>
    <row r="445" spans="1:7" ht="15">
      <c r="A445" s="95" t="s">
        <v>3101</v>
      </c>
      <c r="B445" s="95">
        <v>2</v>
      </c>
      <c r="C445" s="122">
        <v>0.0014398275239361014</v>
      </c>
      <c r="D445" s="95" t="s">
        <v>3177</v>
      </c>
      <c r="E445" s="95" t="b">
        <v>0</v>
      </c>
      <c r="F445" s="95" t="b">
        <v>0</v>
      </c>
      <c r="G445" s="95" t="b">
        <v>0</v>
      </c>
    </row>
    <row r="446" spans="1:7" ht="15">
      <c r="A446" s="95" t="s">
        <v>3102</v>
      </c>
      <c r="B446" s="95">
        <v>2</v>
      </c>
      <c r="C446" s="122">
        <v>0.0014398275239361014</v>
      </c>
      <c r="D446" s="95" t="s">
        <v>3177</v>
      </c>
      <c r="E446" s="95" t="b">
        <v>0</v>
      </c>
      <c r="F446" s="95" t="b">
        <v>0</v>
      </c>
      <c r="G446" s="95" t="b">
        <v>0</v>
      </c>
    </row>
    <row r="447" spans="1:7" ht="15">
      <c r="A447" s="95" t="s">
        <v>3103</v>
      </c>
      <c r="B447" s="95">
        <v>2</v>
      </c>
      <c r="C447" s="122">
        <v>0.0014398275239361014</v>
      </c>
      <c r="D447" s="95" t="s">
        <v>3177</v>
      </c>
      <c r="E447" s="95" t="b">
        <v>0</v>
      </c>
      <c r="F447" s="95" t="b">
        <v>0</v>
      </c>
      <c r="G447" s="95" t="b">
        <v>0</v>
      </c>
    </row>
    <row r="448" spans="1:7" ht="15">
      <c r="A448" s="95" t="s">
        <v>3104</v>
      </c>
      <c r="B448" s="95">
        <v>2</v>
      </c>
      <c r="C448" s="122">
        <v>0.0014398275239361014</v>
      </c>
      <c r="D448" s="95" t="s">
        <v>3177</v>
      </c>
      <c r="E448" s="95" t="b">
        <v>0</v>
      </c>
      <c r="F448" s="95" t="b">
        <v>0</v>
      </c>
      <c r="G448" s="95" t="b">
        <v>0</v>
      </c>
    </row>
    <row r="449" spans="1:7" ht="15">
      <c r="A449" s="95" t="s">
        <v>3105</v>
      </c>
      <c r="B449" s="95">
        <v>2</v>
      </c>
      <c r="C449" s="122">
        <v>0.0014398275239361014</v>
      </c>
      <c r="D449" s="95" t="s">
        <v>3177</v>
      </c>
      <c r="E449" s="95" t="b">
        <v>0</v>
      </c>
      <c r="F449" s="95" t="b">
        <v>0</v>
      </c>
      <c r="G449" s="95" t="b">
        <v>0</v>
      </c>
    </row>
    <row r="450" spans="1:7" ht="15">
      <c r="A450" s="95" t="s">
        <v>3106</v>
      </c>
      <c r="B450" s="95">
        <v>2</v>
      </c>
      <c r="C450" s="122">
        <v>0.0014398275239361014</v>
      </c>
      <c r="D450" s="95" t="s">
        <v>3177</v>
      </c>
      <c r="E450" s="95" t="b">
        <v>0</v>
      </c>
      <c r="F450" s="95" t="b">
        <v>1</v>
      </c>
      <c r="G450" s="95" t="b">
        <v>0</v>
      </c>
    </row>
    <row r="451" spans="1:7" ht="15">
      <c r="A451" s="95" t="s">
        <v>3107</v>
      </c>
      <c r="B451" s="95">
        <v>2</v>
      </c>
      <c r="C451" s="122">
        <v>0.0014398275239361014</v>
      </c>
      <c r="D451" s="95" t="s">
        <v>3177</v>
      </c>
      <c r="E451" s="95" t="b">
        <v>0</v>
      </c>
      <c r="F451" s="95" t="b">
        <v>0</v>
      </c>
      <c r="G451" s="95" t="b">
        <v>0</v>
      </c>
    </row>
    <row r="452" spans="1:7" ht="15">
      <c r="A452" s="95" t="s">
        <v>3108</v>
      </c>
      <c r="B452" s="95">
        <v>2</v>
      </c>
      <c r="C452" s="122">
        <v>0.0014398275239361014</v>
      </c>
      <c r="D452" s="95" t="s">
        <v>3177</v>
      </c>
      <c r="E452" s="95" t="b">
        <v>0</v>
      </c>
      <c r="F452" s="95" t="b">
        <v>0</v>
      </c>
      <c r="G452" s="95" t="b">
        <v>0</v>
      </c>
    </row>
    <row r="453" spans="1:7" ht="15">
      <c r="A453" s="95" t="s">
        <v>3109</v>
      </c>
      <c r="B453" s="95">
        <v>2</v>
      </c>
      <c r="C453" s="122">
        <v>0.0014398275239361014</v>
      </c>
      <c r="D453" s="95" t="s">
        <v>3177</v>
      </c>
      <c r="E453" s="95" t="b">
        <v>0</v>
      </c>
      <c r="F453" s="95" t="b">
        <v>0</v>
      </c>
      <c r="G453" s="95" t="b">
        <v>0</v>
      </c>
    </row>
    <row r="454" spans="1:7" ht="15">
      <c r="A454" s="95" t="s">
        <v>3110</v>
      </c>
      <c r="B454" s="95">
        <v>2</v>
      </c>
      <c r="C454" s="122">
        <v>0.0014398275239361014</v>
      </c>
      <c r="D454" s="95" t="s">
        <v>3177</v>
      </c>
      <c r="E454" s="95" t="b">
        <v>0</v>
      </c>
      <c r="F454" s="95" t="b">
        <v>0</v>
      </c>
      <c r="G454" s="95" t="b">
        <v>0</v>
      </c>
    </row>
    <row r="455" spans="1:7" ht="15">
      <c r="A455" s="95" t="s">
        <v>3111</v>
      </c>
      <c r="B455" s="95">
        <v>2</v>
      </c>
      <c r="C455" s="122">
        <v>0.0014398275239361014</v>
      </c>
      <c r="D455" s="95" t="s">
        <v>3177</v>
      </c>
      <c r="E455" s="95" t="b">
        <v>0</v>
      </c>
      <c r="F455" s="95" t="b">
        <v>0</v>
      </c>
      <c r="G455" s="95" t="b">
        <v>0</v>
      </c>
    </row>
    <row r="456" spans="1:7" ht="15">
      <c r="A456" s="95" t="s">
        <v>3112</v>
      </c>
      <c r="B456" s="95">
        <v>2</v>
      </c>
      <c r="C456" s="122">
        <v>0.0014398275239361014</v>
      </c>
      <c r="D456" s="95" t="s">
        <v>3177</v>
      </c>
      <c r="E456" s="95" t="b">
        <v>0</v>
      </c>
      <c r="F456" s="95" t="b">
        <v>0</v>
      </c>
      <c r="G456" s="95" t="b">
        <v>0</v>
      </c>
    </row>
    <row r="457" spans="1:7" ht="15">
      <c r="A457" s="95" t="s">
        <v>3113</v>
      </c>
      <c r="B457" s="95">
        <v>2</v>
      </c>
      <c r="C457" s="122">
        <v>0.0016776079312536222</v>
      </c>
      <c r="D457" s="95" t="s">
        <v>3177</v>
      </c>
      <c r="E457" s="95" t="b">
        <v>0</v>
      </c>
      <c r="F457" s="95" t="b">
        <v>0</v>
      </c>
      <c r="G457" s="95" t="b">
        <v>0</v>
      </c>
    </row>
    <row r="458" spans="1:7" ht="15">
      <c r="A458" s="95" t="s">
        <v>3114</v>
      </c>
      <c r="B458" s="95">
        <v>2</v>
      </c>
      <c r="C458" s="122">
        <v>0.0016776079312536222</v>
      </c>
      <c r="D458" s="95" t="s">
        <v>3177</v>
      </c>
      <c r="E458" s="95" t="b">
        <v>0</v>
      </c>
      <c r="F458" s="95" t="b">
        <v>0</v>
      </c>
      <c r="G458" s="95" t="b">
        <v>0</v>
      </c>
    </row>
    <row r="459" spans="1:7" ht="15">
      <c r="A459" s="95" t="s">
        <v>3115</v>
      </c>
      <c r="B459" s="95">
        <v>2</v>
      </c>
      <c r="C459" s="122">
        <v>0.0016776079312536222</v>
      </c>
      <c r="D459" s="95" t="s">
        <v>3177</v>
      </c>
      <c r="E459" s="95" t="b">
        <v>0</v>
      </c>
      <c r="F459" s="95" t="b">
        <v>0</v>
      </c>
      <c r="G459" s="95" t="b">
        <v>0</v>
      </c>
    </row>
    <row r="460" spans="1:7" ht="15">
      <c r="A460" s="95" t="s">
        <v>267</v>
      </c>
      <c r="B460" s="95">
        <v>2</v>
      </c>
      <c r="C460" s="122">
        <v>0.0014398275239361014</v>
      </c>
      <c r="D460" s="95" t="s">
        <v>3177</v>
      </c>
      <c r="E460" s="95" t="b">
        <v>0</v>
      </c>
      <c r="F460" s="95" t="b">
        <v>0</v>
      </c>
      <c r="G460" s="95" t="b">
        <v>0</v>
      </c>
    </row>
    <row r="461" spans="1:7" ht="15">
      <c r="A461" s="95" t="s">
        <v>3116</v>
      </c>
      <c r="B461" s="95">
        <v>2</v>
      </c>
      <c r="C461" s="122">
        <v>0.0014398275239361014</v>
      </c>
      <c r="D461" s="95" t="s">
        <v>3177</v>
      </c>
      <c r="E461" s="95" t="b">
        <v>1</v>
      </c>
      <c r="F461" s="95" t="b">
        <v>0</v>
      </c>
      <c r="G461" s="95" t="b">
        <v>0</v>
      </c>
    </row>
    <row r="462" spans="1:7" ht="15">
      <c r="A462" s="95" t="s">
        <v>3117</v>
      </c>
      <c r="B462" s="95">
        <v>2</v>
      </c>
      <c r="C462" s="122">
        <v>0.0014398275239361014</v>
      </c>
      <c r="D462" s="95" t="s">
        <v>3177</v>
      </c>
      <c r="E462" s="95" t="b">
        <v>0</v>
      </c>
      <c r="F462" s="95" t="b">
        <v>0</v>
      </c>
      <c r="G462" s="95" t="b">
        <v>0</v>
      </c>
    </row>
    <row r="463" spans="1:7" ht="15">
      <c r="A463" s="95" t="s">
        <v>3118</v>
      </c>
      <c r="B463" s="95">
        <v>2</v>
      </c>
      <c r="C463" s="122">
        <v>0.0014398275239361014</v>
      </c>
      <c r="D463" s="95" t="s">
        <v>3177</v>
      </c>
      <c r="E463" s="95" t="b">
        <v>0</v>
      </c>
      <c r="F463" s="95" t="b">
        <v>0</v>
      </c>
      <c r="G463" s="95" t="b">
        <v>0</v>
      </c>
    </row>
    <row r="464" spans="1:7" ht="15">
      <c r="A464" s="95" t="s">
        <v>3119</v>
      </c>
      <c r="B464" s="95">
        <v>2</v>
      </c>
      <c r="C464" s="122">
        <v>0.0014398275239361014</v>
      </c>
      <c r="D464" s="95" t="s">
        <v>3177</v>
      </c>
      <c r="E464" s="95" t="b">
        <v>0</v>
      </c>
      <c r="F464" s="95" t="b">
        <v>0</v>
      </c>
      <c r="G464" s="95" t="b">
        <v>0</v>
      </c>
    </row>
    <row r="465" spans="1:7" ht="15">
      <c r="A465" s="95" t="s">
        <v>3120</v>
      </c>
      <c r="B465" s="95">
        <v>2</v>
      </c>
      <c r="C465" s="122">
        <v>0.0014398275239361014</v>
      </c>
      <c r="D465" s="95" t="s">
        <v>3177</v>
      </c>
      <c r="E465" s="95" t="b">
        <v>0</v>
      </c>
      <c r="F465" s="95" t="b">
        <v>0</v>
      </c>
      <c r="G465" s="95" t="b">
        <v>0</v>
      </c>
    </row>
    <row r="466" spans="1:7" ht="15">
      <c r="A466" s="95" t="s">
        <v>3121</v>
      </c>
      <c r="B466" s="95">
        <v>2</v>
      </c>
      <c r="C466" s="122">
        <v>0.0014398275239361014</v>
      </c>
      <c r="D466" s="95" t="s">
        <v>3177</v>
      </c>
      <c r="E466" s="95" t="b">
        <v>0</v>
      </c>
      <c r="F466" s="95" t="b">
        <v>0</v>
      </c>
      <c r="G466" s="95" t="b">
        <v>0</v>
      </c>
    </row>
    <row r="467" spans="1:7" ht="15">
      <c r="A467" s="95" t="s">
        <v>3122</v>
      </c>
      <c r="B467" s="95">
        <v>2</v>
      </c>
      <c r="C467" s="122">
        <v>0.0014398275239361014</v>
      </c>
      <c r="D467" s="95" t="s">
        <v>3177</v>
      </c>
      <c r="E467" s="95" t="b">
        <v>0</v>
      </c>
      <c r="F467" s="95" t="b">
        <v>0</v>
      </c>
      <c r="G467" s="95" t="b">
        <v>0</v>
      </c>
    </row>
    <row r="468" spans="1:7" ht="15">
      <c r="A468" s="95" t="s">
        <v>3123</v>
      </c>
      <c r="B468" s="95">
        <v>2</v>
      </c>
      <c r="C468" s="122">
        <v>0.0014398275239361014</v>
      </c>
      <c r="D468" s="95" t="s">
        <v>3177</v>
      </c>
      <c r="E468" s="95" t="b">
        <v>1</v>
      </c>
      <c r="F468" s="95" t="b">
        <v>0</v>
      </c>
      <c r="G468" s="95" t="b">
        <v>0</v>
      </c>
    </row>
    <row r="469" spans="1:7" ht="15">
      <c r="A469" s="95" t="s">
        <v>3124</v>
      </c>
      <c r="B469" s="95">
        <v>2</v>
      </c>
      <c r="C469" s="122">
        <v>0.0014398275239361014</v>
      </c>
      <c r="D469" s="95" t="s">
        <v>3177</v>
      </c>
      <c r="E469" s="95" t="b">
        <v>0</v>
      </c>
      <c r="F469" s="95" t="b">
        <v>0</v>
      </c>
      <c r="G469" s="95" t="b">
        <v>0</v>
      </c>
    </row>
    <row r="470" spans="1:7" ht="15">
      <c r="A470" s="95" t="s">
        <v>3125</v>
      </c>
      <c r="B470" s="95">
        <v>2</v>
      </c>
      <c r="C470" s="122">
        <v>0.0014398275239361014</v>
      </c>
      <c r="D470" s="95" t="s">
        <v>3177</v>
      </c>
      <c r="E470" s="95" t="b">
        <v>1</v>
      </c>
      <c r="F470" s="95" t="b">
        <v>0</v>
      </c>
      <c r="G470" s="95" t="b">
        <v>0</v>
      </c>
    </row>
    <row r="471" spans="1:7" ht="15">
      <c r="A471" s="95" t="s">
        <v>3126</v>
      </c>
      <c r="B471" s="95">
        <v>2</v>
      </c>
      <c r="C471" s="122">
        <v>0.0014398275239361014</v>
      </c>
      <c r="D471" s="95" t="s">
        <v>3177</v>
      </c>
      <c r="E471" s="95" t="b">
        <v>0</v>
      </c>
      <c r="F471" s="95" t="b">
        <v>0</v>
      </c>
      <c r="G471" s="95" t="b">
        <v>0</v>
      </c>
    </row>
    <row r="472" spans="1:7" ht="15">
      <c r="A472" s="95" t="s">
        <v>3127</v>
      </c>
      <c r="B472" s="95">
        <v>2</v>
      </c>
      <c r="C472" s="122">
        <v>0.0014398275239361014</v>
      </c>
      <c r="D472" s="95" t="s">
        <v>3177</v>
      </c>
      <c r="E472" s="95" t="b">
        <v>1</v>
      </c>
      <c r="F472" s="95" t="b">
        <v>0</v>
      </c>
      <c r="G472" s="95" t="b">
        <v>0</v>
      </c>
    </row>
    <row r="473" spans="1:7" ht="15">
      <c r="A473" s="95" t="s">
        <v>3128</v>
      </c>
      <c r="B473" s="95">
        <v>2</v>
      </c>
      <c r="C473" s="122">
        <v>0.0014398275239361014</v>
      </c>
      <c r="D473" s="95" t="s">
        <v>3177</v>
      </c>
      <c r="E473" s="95" t="b">
        <v>0</v>
      </c>
      <c r="F473" s="95" t="b">
        <v>0</v>
      </c>
      <c r="G473" s="95" t="b">
        <v>0</v>
      </c>
    </row>
    <row r="474" spans="1:7" ht="15">
      <c r="A474" s="95" t="s">
        <v>3129</v>
      </c>
      <c r="B474" s="95">
        <v>2</v>
      </c>
      <c r="C474" s="122">
        <v>0.0014398275239361014</v>
      </c>
      <c r="D474" s="95" t="s">
        <v>3177</v>
      </c>
      <c r="E474" s="95" t="b">
        <v>0</v>
      </c>
      <c r="F474" s="95" t="b">
        <v>0</v>
      </c>
      <c r="G474" s="95" t="b">
        <v>0</v>
      </c>
    </row>
    <row r="475" spans="1:7" ht="15">
      <c r="A475" s="95" t="s">
        <v>3130</v>
      </c>
      <c r="B475" s="95">
        <v>2</v>
      </c>
      <c r="C475" s="122">
        <v>0.0014398275239361014</v>
      </c>
      <c r="D475" s="95" t="s">
        <v>3177</v>
      </c>
      <c r="E475" s="95" t="b">
        <v>0</v>
      </c>
      <c r="F475" s="95" t="b">
        <v>0</v>
      </c>
      <c r="G475" s="95" t="b">
        <v>0</v>
      </c>
    </row>
    <row r="476" spans="1:7" ht="15">
      <c r="A476" s="95" t="s">
        <v>3131</v>
      </c>
      <c r="B476" s="95">
        <v>2</v>
      </c>
      <c r="C476" s="122">
        <v>0.0014398275239361014</v>
      </c>
      <c r="D476" s="95" t="s">
        <v>3177</v>
      </c>
      <c r="E476" s="95" t="b">
        <v>0</v>
      </c>
      <c r="F476" s="95" t="b">
        <v>0</v>
      </c>
      <c r="G476" s="95" t="b">
        <v>0</v>
      </c>
    </row>
    <row r="477" spans="1:7" ht="15">
      <c r="A477" s="95" t="s">
        <v>3132</v>
      </c>
      <c r="B477" s="95">
        <v>2</v>
      </c>
      <c r="C477" s="122">
        <v>0.0014398275239361014</v>
      </c>
      <c r="D477" s="95" t="s">
        <v>3177</v>
      </c>
      <c r="E477" s="95" t="b">
        <v>0</v>
      </c>
      <c r="F477" s="95" t="b">
        <v>0</v>
      </c>
      <c r="G477" s="95" t="b">
        <v>0</v>
      </c>
    </row>
    <row r="478" spans="1:7" ht="15">
      <c r="A478" s="95" t="s">
        <v>3133</v>
      </c>
      <c r="B478" s="95">
        <v>2</v>
      </c>
      <c r="C478" s="122">
        <v>0.0014398275239361014</v>
      </c>
      <c r="D478" s="95" t="s">
        <v>3177</v>
      </c>
      <c r="E478" s="95" t="b">
        <v>0</v>
      </c>
      <c r="F478" s="95" t="b">
        <v>0</v>
      </c>
      <c r="G478" s="95" t="b">
        <v>0</v>
      </c>
    </row>
    <row r="479" spans="1:7" ht="15">
      <c r="A479" s="95" t="s">
        <v>3134</v>
      </c>
      <c r="B479" s="95">
        <v>2</v>
      </c>
      <c r="C479" s="122">
        <v>0.0014398275239361014</v>
      </c>
      <c r="D479" s="95" t="s">
        <v>3177</v>
      </c>
      <c r="E479" s="95" t="b">
        <v>0</v>
      </c>
      <c r="F479" s="95" t="b">
        <v>0</v>
      </c>
      <c r="G479" s="95" t="b">
        <v>0</v>
      </c>
    </row>
    <row r="480" spans="1:7" ht="15">
      <c r="A480" s="95" t="s">
        <v>3135</v>
      </c>
      <c r="B480" s="95">
        <v>2</v>
      </c>
      <c r="C480" s="122">
        <v>0.0014398275239361014</v>
      </c>
      <c r="D480" s="95" t="s">
        <v>3177</v>
      </c>
      <c r="E480" s="95" t="b">
        <v>0</v>
      </c>
      <c r="F480" s="95" t="b">
        <v>0</v>
      </c>
      <c r="G480" s="95" t="b">
        <v>0</v>
      </c>
    </row>
    <row r="481" spans="1:7" ht="15">
      <c r="A481" s="95" t="s">
        <v>3136</v>
      </c>
      <c r="B481" s="95">
        <v>2</v>
      </c>
      <c r="C481" s="122">
        <v>0.0014398275239361014</v>
      </c>
      <c r="D481" s="95" t="s">
        <v>3177</v>
      </c>
      <c r="E481" s="95" t="b">
        <v>0</v>
      </c>
      <c r="F481" s="95" t="b">
        <v>0</v>
      </c>
      <c r="G481" s="95" t="b">
        <v>0</v>
      </c>
    </row>
    <row r="482" spans="1:7" ht="15">
      <c r="A482" s="95" t="s">
        <v>3137</v>
      </c>
      <c r="B482" s="95">
        <v>2</v>
      </c>
      <c r="C482" s="122">
        <v>0.0014398275239361014</v>
      </c>
      <c r="D482" s="95" t="s">
        <v>3177</v>
      </c>
      <c r="E482" s="95" t="b">
        <v>0</v>
      </c>
      <c r="F482" s="95" t="b">
        <v>0</v>
      </c>
      <c r="G482" s="95" t="b">
        <v>0</v>
      </c>
    </row>
    <row r="483" spans="1:7" ht="15">
      <c r="A483" s="95" t="s">
        <v>3138</v>
      </c>
      <c r="B483" s="95">
        <v>2</v>
      </c>
      <c r="C483" s="122">
        <v>0.0014398275239361014</v>
      </c>
      <c r="D483" s="95" t="s">
        <v>3177</v>
      </c>
      <c r="E483" s="95" t="b">
        <v>0</v>
      </c>
      <c r="F483" s="95" t="b">
        <v>0</v>
      </c>
      <c r="G483" s="95" t="b">
        <v>0</v>
      </c>
    </row>
    <row r="484" spans="1:7" ht="15">
      <c r="A484" s="95" t="s">
        <v>3139</v>
      </c>
      <c r="B484" s="95">
        <v>2</v>
      </c>
      <c r="C484" s="122">
        <v>0.0014398275239361014</v>
      </c>
      <c r="D484" s="95" t="s">
        <v>3177</v>
      </c>
      <c r="E484" s="95" t="b">
        <v>0</v>
      </c>
      <c r="F484" s="95" t="b">
        <v>0</v>
      </c>
      <c r="G484" s="95" t="b">
        <v>0</v>
      </c>
    </row>
    <row r="485" spans="1:7" ht="15">
      <c r="A485" s="95" t="s">
        <v>3140</v>
      </c>
      <c r="B485" s="95">
        <v>2</v>
      </c>
      <c r="C485" s="122">
        <v>0.0014398275239361014</v>
      </c>
      <c r="D485" s="95" t="s">
        <v>3177</v>
      </c>
      <c r="E485" s="95" t="b">
        <v>0</v>
      </c>
      <c r="F485" s="95" t="b">
        <v>0</v>
      </c>
      <c r="G485" s="95" t="b">
        <v>0</v>
      </c>
    </row>
    <row r="486" spans="1:7" ht="15">
      <c r="A486" s="95" t="s">
        <v>3141</v>
      </c>
      <c r="B486" s="95">
        <v>2</v>
      </c>
      <c r="C486" s="122">
        <v>0.0014398275239361014</v>
      </c>
      <c r="D486" s="95" t="s">
        <v>3177</v>
      </c>
      <c r="E486" s="95" t="b">
        <v>0</v>
      </c>
      <c r="F486" s="95" t="b">
        <v>0</v>
      </c>
      <c r="G486" s="95" t="b">
        <v>0</v>
      </c>
    </row>
    <row r="487" spans="1:7" ht="15">
      <c r="A487" s="95" t="s">
        <v>3142</v>
      </c>
      <c r="B487" s="95">
        <v>2</v>
      </c>
      <c r="C487" s="122">
        <v>0.0014398275239361014</v>
      </c>
      <c r="D487" s="95" t="s">
        <v>3177</v>
      </c>
      <c r="E487" s="95" t="b">
        <v>0</v>
      </c>
      <c r="F487" s="95" t="b">
        <v>0</v>
      </c>
      <c r="G487" s="95" t="b">
        <v>0</v>
      </c>
    </row>
    <row r="488" spans="1:7" ht="15">
      <c r="A488" s="95" t="s">
        <v>3143</v>
      </c>
      <c r="B488" s="95">
        <v>2</v>
      </c>
      <c r="C488" s="122">
        <v>0.0014398275239361014</v>
      </c>
      <c r="D488" s="95" t="s">
        <v>3177</v>
      </c>
      <c r="E488" s="95" t="b">
        <v>0</v>
      </c>
      <c r="F488" s="95" t="b">
        <v>0</v>
      </c>
      <c r="G488" s="95" t="b">
        <v>0</v>
      </c>
    </row>
    <row r="489" spans="1:7" ht="15">
      <c r="A489" s="95" t="s">
        <v>3144</v>
      </c>
      <c r="B489" s="95">
        <v>2</v>
      </c>
      <c r="C489" s="122">
        <v>0.0014398275239361014</v>
      </c>
      <c r="D489" s="95" t="s">
        <v>3177</v>
      </c>
      <c r="E489" s="95" t="b">
        <v>0</v>
      </c>
      <c r="F489" s="95" t="b">
        <v>0</v>
      </c>
      <c r="G489" s="95" t="b">
        <v>0</v>
      </c>
    </row>
    <row r="490" spans="1:7" ht="15">
      <c r="A490" s="95" t="s">
        <v>3145</v>
      </c>
      <c r="B490" s="95">
        <v>2</v>
      </c>
      <c r="C490" s="122">
        <v>0.0014398275239361014</v>
      </c>
      <c r="D490" s="95" t="s">
        <v>3177</v>
      </c>
      <c r="E490" s="95" t="b">
        <v>0</v>
      </c>
      <c r="F490" s="95" t="b">
        <v>0</v>
      </c>
      <c r="G490" s="95" t="b">
        <v>0</v>
      </c>
    </row>
    <row r="491" spans="1:7" ht="15">
      <c r="A491" s="95" t="s">
        <v>3146</v>
      </c>
      <c r="B491" s="95">
        <v>2</v>
      </c>
      <c r="C491" s="122">
        <v>0.0014398275239361014</v>
      </c>
      <c r="D491" s="95" t="s">
        <v>3177</v>
      </c>
      <c r="E491" s="95" t="b">
        <v>0</v>
      </c>
      <c r="F491" s="95" t="b">
        <v>0</v>
      </c>
      <c r="G491" s="95" t="b">
        <v>0</v>
      </c>
    </row>
    <row r="492" spans="1:7" ht="15">
      <c r="A492" s="95" t="s">
        <v>3147</v>
      </c>
      <c r="B492" s="95">
        <v>2</v>
      </c>
      <c r="C492" s="122">
        <v>0.0014398275239361014</v>
      </c>
      <c r="D492" s="95" t="s">
        <v>3177</v>
      </c>
      <c r="E492" s="95" t="b">
        <v>0</v>
      </c>
      <c r="F492" s="95" t="b">
        <v>0</v>
      </c>
      <c r="G492" s="95" t="b">
        <v>0</v>
      </c>
    </row>
    <row r="493" spans="1:7" ht="15">
      <c r="A493" s="95" t="s">
        <v>3148</v>
      </c>
      <c r="B493" s="95">
        <v>2</v>
      </c>
      <c r="C493" s="122">
        <v>0.0014398275239361014</v>
      </c>
      <c r="D493" s="95" t="s">
        <v>3177</v>
      </c>
      <c r="E493" s="95" t="b">
        <v>0</v>
      </c>
      <c r="F493" s="95" t="b">
        <v>0</v>
      </c>
      <c r="G493" s="95" t="b">
        <v>0</v>
      </c>
    </row>
    <row r="494" spans="1:7" ht="15">
      <c r="A494" s="95" t="s">
        <v>3149</v>
      </c>
      <c r="B494" s="95">
        <v>2</v>
      </c>
      <c r="C494" s="122">
        <v>0.0014398275239361014</v>
      </c>
      <c r="D494" s="95" t="s">
        <v>3177</v>
      </c>
      <c r="E494" s="95" t="b">
        <v>0</v>
      </c>
      <c r="F494" s="95" t="b">
        <v>0</v>
      </c>
      <c r="G494" s="95" t="b">
        <v>0</v>
      </c>
    </row>
    <row r="495" spans="1:7" ht="15">
      <c r="A495" s="95" t="s">
        <v>3150</v>
      </c>
      <c r="B495" s="95">
        <v>2</v>
      </c>
      <c r="C495" s="122">
        <v>0.0014398275239361014</v>
      </c>
      <c r="D495" s="95" t="s">
        <v>3177</v>
      </c>
      <c r="E495" s="95" t="b">
        <v>0</v>
      </c>
      <c r="F495" s="95" t="b">
        <v>0</v>
      </c>
      <c r="G495" s="95" t="b">
        <v>0</v>
      </c>
    </row>
    <row r="496" spans="1:7" ht="15">
      <c r="A496" s="95" t="s">
        <v>3151</v>
      </c>
      <c r="B496" s="95">
        <v>2</v>
      </c>
      <c r="C496" s="122">
        <v>0.0014398275239361014</v>
      </c>
      <c r="D496" s="95" t="s">
        <v>3177</v>
      </c>
      <c r="E496" s="95" t="b">
        <v>0</v>
      </c>
      <c r="F496" s="95" t="b">
        <v>0</v>
      </c>
      <c r="G496" s="95" t="b">
        <v>0</v>
      </c>
    </row>
    <row r="497" spans="1:7" ht="15">
      <c r="A497" s="95" t="s">
        <v>3152</v>
      </c>
      <c r="B497" s="95">
        <v>2</v>
      </c>
      <c r="C497" s="122">
        <v>0.0014398275239361014</v>
      </c>
      <c r="D497" s="95" t="s">
        <v>3177</v>
      </c>
      <c r="E497" s="95" t="b">
        <v>0</v>
      </c>
      <c r="F497" s="95" t="b">
        <v>0</v>
      </c>
      <c r="G497" s="95" t="b">
        <v>0</v>
      </c>
    </row>
    <row r="498" spans="1:7" ht="15">
      <c r="A498" s="95" t="s">
        <v>3153</v>
      </c>
      <c r="B498" s="95">
        <v>2</v>
      </c>
      <c r="C498" s="122">
        <v>0.0014398275239361014</v>
      </c>
      <c r="D498" s="95" t="s">
        <v>3177</v>
      </c>
      <c r="E498" s="95" t="b">
        <v>0</v>
      </c>
      <c r="F498" s="95" t="b">
        <v>0</v>
      </c>
      <c r="G498" s="95" t="b">
        <v>0</v>
      </c>
    </row>
    <row r="499" spans="1:7" ht="15">
      <c r="A499" s="95" t="s">
        <v>3154</v>
      </c>
      <c r="B499" s="95">
        <v>2</v>
      </c>
      <c r="C499" s="122">
        <v>0.0014398275239361014</v>
      </c>
      <c r="D499" s="95" t="s">
        <v>3177</v>
      </c>
      <c r="E499" s="95" t="b">
        <v>0</v>
      </c>
      <c r="F499" s="95" t="b">
        <v>0</v>
      </c>
      <c r="G499" s="95" t="b">
        <v>0</v>
      </c>
    </row>
    <row r="500" spans="1:7" ht="15">
      <c r="A500" s="95" t="s">
        <v>3155</v>
      </c>
      <c r="B500" s="95">
        <v>2</v>
      </c>
      <c r="C500" s="122">
        <v>0.0014398275239361014</v>
      </c>
      <c r="D500" s="95" t="s">
        <v>3177</v>
      </c>
      <c r="E500" s="95" t="b">
        <v>0</v>
      </c>
      <c r="F500" s="95" t="b">
        <v>0</v>
      </c>
      <c r="G500" s="95" t="b">
        <v>0</v>
      </c>
    </row>
    <row r="501" spans="1:7" ht="15">
      <c r="A501" s="95" t="s">
        <v>3156</v>
      </c>
      <c r="B501" s="95">
        <v>2</v>
      </c>
      <c r="C501" s="122">
        <v>0.0014398275239361014</v>
      </c>
      <c r="D501" s="95" t="s">
        <v>3177</v>
      </c>
      <c r="E501" s="95" t="b">
        <v>0</v>
      </c>
      <c r="F501" s="95" t="b">
        <v>0</v>
      </c>
      <c r="G501" s="95" t="b">
        <v>0</v>
      </c>
    </row>
    <row r="502" spans="1:7" ht="15">
      <c r="A502" s="95" t="s">
        <v>3157</v>
      </c>
      <c r="B502" s="95">
        <v>2</v>
      </c>
      <c r="C502" s="122">
        <v>0.0014398275239361014</v>
      </c>
      <c r="D502" s="95" t="s">
        <v>3177</v>
      </c>
      <c r="E502" s="95" t="b">
        <v>0</v>
      </c>
      <c r="F502" s="95" t="b">
        <v>0</v>
      </c>
      <c r="G502" s="95" t="b">
        <v>0</v>
      </c>
    </row>
    <row r="503" spans="1:7" ht="15">
      <c r="A503" s="95" t="s">
        <v>356</v>
      </c>
      <c r="B503" s="95">
        <v>2</v>
      </c>
      <c r="C503" s="122">
        <v>0.0014398275239361014</v>
      </c>
      <c r="D503" s="95" t="s">
        <v>3177</v>
      </c>
      <c r="E503" s="95" t="b">
        <v>0</v>
      </c>
      <c r="F503" s="95" t="b">
        <v>0</v>
      </c>
      <c r="G503" s="95" t="b">
        <v>0</v>
      </c>
    </row>
    <row r="504" spans="1:7" ht="15">
      <c r="A504" s="95" t="s">
        <v>3158</v>
      </c>
      <c r="B504" s="95">
        <v>2</v>
      </c>
      <c r="C504" s="122">
        <v>0.0014398275239361014</v>
      </c>
      <c r="D504" s="95" t="s">
        <v>3177</v>
      </c>
      <c r="E504" s="95" t="b">
        <v>0</v>
      </c>
      <c r="F504" s="95" t="b">
        <v>0</v>
      </c>
      <c r="G504" s="95" t="b">
        <v>0</v>
      </c>
    </row>
    <row r="505" spans="1:7" ht="15">
      <c r="A505" s="95" t="s">
        <v>3159</v>
      </c>
      <c r="B505" s="95">
        <v>2</v>
      </c>
      <c r="C505" s="122">
        <v>0.0014398275239361014</v>
      </c>
      <c r="D505" s="95" t="s">
        <v>3177</v>
      </c>
      <c r="E505" s="95" t="b">
        <v>0</v>
      </c>
      <c r="F505" s="95" t="b">
        <v>0</v>
      </c>
      <c r="G505" s="95" t="b">
        <v>0</v>
      </c>
    </row>
    <row r="506" spans="1:7" ht="15">
      <c r="A506" s="95" t="s">
        <v>3160</v>
      </c>
      <c r="B506" s="95">
        <v>2</v>
      </c>
      <c r="C506" s="122">
        <v>0.0014398275239361014</v>
      </c>
      <c r="D506" s="95" t="s">
        <v>3177</v>
      </c>
      <c r="E506" s="95" t="b">
        <v>0</v>
      </c>
      <c r="F506" s="95" t="b">
        <v>0</v>
      </c>
      <c r="G506" s="95" t="b">
        <v>0</v>
      </c>
    </row>
    <row r="507" spans="1:7" ht="15">
      <c r="A507" s="95" t="s">
        <v>3161</v>
      </c>
      <c r="B507" s="95">
        <v>2</v>
      </c>
      <c r="C507" s="122">
        <v>0.0014398275239361014</v>
      </c>
      <c r="D507" s="95" t="s">
        <v>3177</v>
      </c>
      <c r="E507" s="95" t="b">
        <v>0</v>
      </c>
      <c r="F507" s="95" t="b">
        <v>0</v>
      </c>
      <c r="G507" s="95" t="b">
        <v>0</v>
      </c>
    </row>
    <row r="508" spans="1:7" ht="15">
      <c r="A508" s="95" t="s">
        <v>3162</v>
      </c>
      <c r="B508" s="95">
        <v>2</v>
      </c>
      <c r="C508" s="122">
        <v>0.0014398275239361014</v>
      </c>
      <c r="D508" s="95" t="s">
        <v>3177</v>
      </c>
      <c r="E508" s="95" t="b">
        <v>0</v>
      </c>
      <c r="F508" s="95" t="b">
        <v>0</v>
      </c>
      <c r="G508" s="95" t="b">
        <v>0</v>
      </c>
    </row>
    <row r="509" spans="1:7" ht="15">
      <c r="A509" s="95" t="s">
        <v>3163</v>
      </c>
      <c r="B509" s="95">
        <v>2</v>
      </c>
      <c r="C509" s="122">
        <v>0.0014398275239361014</v>
      </c>
      <c r="D509" s="95" t="s">
        <v>3177</v>
      </c>
      <c r="E509" s="95" t="b">
        <v>0</v>
      </c>
      <c r="F509" s="95" t="b">
        <v>0</v>
      </c>
      <c r="G509" s="95" t="b">
        <v>0</v>
      </c>
    </row>
    <row r="510" spans="1:7" ht="15">
      <c r="A510" s="95" t="s">
        <v>3164</v>
      </c>
      <c r="B510" s="95">
        <v>2</v>
      </c>
      <c r="C510" s="122">
        <v>0.0014398275239361014</v>
      </c>
      <c r="D510" s="95" t="s">
        <v>3177</v>
      </c>
      <c r="E510" s="95" t="b">
        <v>0</v>
      </c>
      <c r="F510" s="95" t="b">
        <v>0</v>
      </c>
      <c r="G510" s="95" t="b">
        <v>0</v>
      </c>
    </row>
    <row r="511" spans="1:7" ht="15">
      <c r="A511" s="95" t="s">
        <v>3165</v>
      </c>
      <c r="B511" s="95">
        <v>2</v>
      </c>
      <c r="C511" s="122">
        <v>0.0014398275239361014</v>
      </c>
      <c r="D511" s="95" t="s">
        <v>3177</v>
      </c>
      <c r="E511" s="95" t="b">
        <v>0</v>
      </c>
      <c r="F511" s="95" t="b">
        <v>0</v>
      </c>
      <c r="G511" s="95" t="b">
        <v>0</v>
      </c>
    </row>
    <row r="512" spans="1:7" ht="15">
      <c r="A512" s="95" t="s">
        <v>3166</v>
      </c>
      <c r="B512" s="95">
        <v>2</v>
      </c>
      <c r="C512" s="122">
        <v>0.0014398275239361014</v>
      </c>
      <c r="D512" s="95" t="s">
        <v>3177</v>
      </c>
      <c r="E512" s="95" t="b">
        <v>0</v>
      </c>
      <c r="F512" s="95" t="b">
        <v>0</v>
      </c>
      <c r="G512" s="95" t="b">
        <v>0</v>
      </c>
    </row>
    <row r="513" spans="1:7" ht="15">
      <c r="A513" s="95" t="s">
        <v>3167</v>
      </c>
      <c r="B513" s="95">
        <v>2</v>
      </c>
      <c r="C513" s="122">
        <v>0.0014398275239361014</v>
      </c>
      <c r="D513" s="95" t="s">
        <v>3177</v>
      </c>
      <c r="E513" s="95" t="b">
        <v>0</v>
      </c>
      <c r="F513" s="95" t="b">
        <v>0</v>
      </c>
      <c r="G513" s="95" t="b">
        <v>0</v>
      </c>
    </row>
    <row r="514" spans="1:7" ht="15">
      <c r="A514" s="95" t="s">
        <v>3168</v>
      </c>
      <c r="B514" s="95">
        <v>2</v>
      </c>
      <c r="C514" s="122">
        <v>0.0014398275239361014</v>
      </c>
      <c r="D514" s="95" t="s">
        <v>3177</v>
      </c>
      <c r="E514" s="95" t="b">
        <v>0</v>
      </c>
      <c r="F514" s="95" t="b">
        <v>0</v>
      </c>
      <c r="G514" s="95" t="b">
        <v>0</v>
      </c>
    </row>
    <row r="515" spans="1:7" ht="15">
      <c r="A515" s="95" t="s">
        <v>3169</v>
      </c>
      <c r="B515" s="95">
        <v>2</v>
      </c>
      <c r="C515" s="122">
        <v>0.0014398275239361014</v>
      </c>
      <c r="D515" s="95" t="s">
        <v>3177</v>
      </c>
      <c r="E515" s="95" t="b">
        <v>0</v>
      </c>
      <c r="F515" s="95" t="b">
        <v>0</v>
      </c>
      <c r="G515" s="95" t="b">
        <v>0</v>
      </c>
    </row>
    <row r="516" spans="1:7" ht="15">
      <c r="A516" s="95" t="s">
        <v>3170</v>
      </c>
      <c r="B516" s="95">
        <v>2</v>
      </c>
      <c r="C516" s="122">
        <v>0.0014398275239361014</v>
      </c>
      <c r="D516" s="95" t="s">
        <v>3177</v>
      </c>
      <c r="E516" s="95" t="b">
        <v>0</v>
      </c>
      <c r="F516" s="95" t="b">
        <v>0</v>
      </c>
      <c r="G516" s="95" t="b">
        <v>0</v>
      </c>
    </row>
    <row r="517" spans="1:7" ht="15">
      <c r="A517" s="95" t="s">
        <v>2380</v>
      </c>
      <c r="B517" s="95">
        <v>2</v>
      </c>
      <c r="C517" s="122">
        <v>0.0016776079312536222</v>
      </c>
      <c r="D517" s="95" t="s">
        <v>3177</v>
      </c>
      <c r="E517" s="95" t="b">
        <v>0</v>
      </c>
      <c r="F517" s="95" t="b">
        <v>0</v>
      </c>
      <c r="G517" s="95" t="b">
        <v>0</v>
      </c>
    </row>
    <row r="518" spans="1:7" ht="15">
      <c r="A518" s="95" t="s">
        <v>3171</v>
      </c>
      <c r="B518" s="95">
        <v>2</v>
      </c>
      <c r="C518" s="122">
        <v>0.0014398275239361014</v>
      </c>
      <c r="D518" s="95" t="s">
        <v>3177</v>
      </c>
      <c r="E518" s="95" t="b">
        <v>0</v>
      </c>
      <c r="F518" s="95" t="b">
        <v>0</v>
      </c>
      <c r="G518" s="95" t="b">
        <v>0</v>
      </c>
    </row>
    <row r="519" spans="1:7" ht="15">
      <c r="A519" s="95" t="s">
        <v>3172</v>
      </c>
      <c r="B519" s="95">
        <v>2</v>
      </c>
      <c r="C519" s="122">
        <v>0.0014398275239361014</v>
      </c>
      <c r="D519" s="95" t="s">
        <v>3177</v>
      </c>
      <c r="E519" s="95" t="b">
        <v>0</v>
      </c>
      <c r="F519" s="95" t="b">
        <v>0</v>
      </c>
      <c r="G519" s="95" t="b">
        <v>0</v>
      </c>
    </row>
    <row r="520" spans="1:7" ht="15">
      <c r="A520" s="95" t="s">
        <v>3173</v>
      </c>
      <c r="B520" s="95">
        <v>2</v>
      </c>
      <c r="C520" s="122">
        <v>0.0014398275239361014</v>
      </c>
      <c r="D520" s="95" t="s">
        <v>3177</v>
      </c>
      <c r="E520" s="95" t="b">
        <v>0</v>
      </c>
      <c r="F520" s="95" t="b">
        <v>0</v>
      </c>
      <c r="G520" s="95" t="b">
        <v>0</v>
      </c>
    </row>
    <row r="521" spans="1:7" ht="15">
      <c r="A521" s="95" t="s">
        <v>3174</v>
      </c>
      <c r="B521" s="95">
        <v>2</v>
      </c>
      <c r="C521" s="122">
        <v>0.0014398275239361014</v>
      </c>
      <c r="D521" s="95" t="s">
        <v>3177</v>
      </c>
      <c r="E521" s="95" t="b">
        <v>0</v>
      </c>
      <c r="F521" s="95" t="b">
        <v>0</v>
      </c>
      <c r="G521" s="95" t="b">
        <v>0</v>
      </c>
    </row>
    <row r="522" spans="1:7" ht="15">
      <c r="A522" s="95" t="s">
        <v>583</v>
      </c>
      <c r="B522" s="95">
        <v>25</v>
      </c>
      <c r="C522" s="122">
        <v>0.01172937505303246</v>
      </c>
      <c r="D522" s="95" t="s">
        <v>2181</v>
      </c>
      <c r="E522" s="95" t="b">
        <v>0</v>
      </c>
      <c r="F522" s="95" t="b">
        <v>0</v>
      </c>
      <c r="G522" s="95" t="b">
        <v>0</v>
      </c>
    </row>
    <row r="523" spans="1:7" ht="15">
      <c r="A523" s="95" t="s">
        <v>2283</v>
      </c>
      <c r="B523" s="95">
        <v>19</v>
      </c>
      <c r="C523" s="122">
        <v>0.009533285789354029</v>
      </c>
      <c r="D523" s="95" t="s">
        <v>2181</v>
      </c>
      <c r="E523" s="95" t="b">
        <v>0</v>
      </c>
      <c r="F523" s="95" t="b">
        <v>0</v>
      </c>
      <c r="G523" s="95" t="b">
        <v>0</v>
      </c>
    </row>
    <row r="524" spans="1:7" ht="15">
      <c r="A524" s="95" t="s">
        <v>2331</v>
      </c>
      <c r="B524" s="95">
        <v>14</v>
      </c>
      <c r="C524" s="122">
        <v>0.014104463823985171</v>
      </c>
      <c r="D524" s="95" t="s">
        <v>2181</v>
      </c>
      <c r="E524" s="95" t="b">
        <v>0</v>
      </c>
      <c r="F524" s="95" t="b">
        <v>0</v>
      </c>
      <c r="G524" s="95" t="b">
        <v>0</v>
      </c>
    </row>
    <row r="525" spans="1:7" ht="15">
      <c r="A525" s="95" t="s">
        <v>2327</v>
      </c>
      <c r="B525" s="95">
        <v>13</v>
      </c>
      <c r="C525" s="122">
        <v>0.008510402306256803</v>
      </c>
      <c r="D525" s="95" t="s">
        <v>2181</v>
      </c>
      <c r="E525" s="95" t="b">
        <v>0</v>
      </c>
      <c r="F525" s="95" t="b">
        <v>0</v>
      </c>
      <c r="G525" s="95" t="b">
        <v>0</v>
      </c>
    </row>
    <row r="526" spans="1:7" ht="15">
      <c r="A526" s="95" t="s">
        <v>2328</v>
      </c>
      <c r="B526" s="95">
        <v>10</v>
      </c>
      <c r="C526" s="122">
        <v>0.008041782896584455</v>
      </c>
      <c r="D526" s="95" t="s">
        <v>2181</v>
      </c>
      <c r="E526" s="95" t="b">
        <v>0</v>
      </c>
      <c r="F526" s="95" t="b">
        <v>0</v>
      </c>
      <c r="G526" s="95" t="b">
        <v>0</v>
      </c>
    </row>
    <row r="527" spans="1:7" ht="15">
      <c r="A527" s="95" t="s">
        <v>2332</v>
      </c>
      <c r="B527" s="95">
        <v>9</v>
      </c>
      <c r="C527" s="122">
        <v>0.007778047408823747</v>
      </c>
      <c r="D527" s="95" t="s">
        <v>2181</v>
      </c>
      <c r="E527" s="95" t="b">
        <v>0</v>
      </c>
      <c r="F527" s="95" t="b">
        <v>0</v>
      </c>
      <c r="G527" s="95" t="b">
        <v>0</v>
      </c>
    </row>
    <row r="528" spans="1:7" ht="15">
      <c r="A528" s="95" t="s">
        <v>2333</v>
      </c>
      <c r="B528" s="95">
        <v>8</v>
      </c>
      <c r="C528" s="122">
        <v>0.0074508542753573955</v>
      </c>
      <c r="D528" s="95" t="s">
        <v>2181</v>
      </c>
      <c r="E528" s="95" t="b">
        <v>0</v>
      </c>
      <c r="F528" s="95" t="b">
        <v>0</v>
      </c>
      <c r="G528" s="95" t="b">
        <v>0</v>
      </c>
    </row>
    <row r="529" spans="1:7" ht="15">
      <c r="A529" s="95" t="s">
        <v>2334</v>
      </c>
      <c r="B529" s="95">
        <v>8</v>
      </c>
      <c r="C529" s="122">
        <v>0.0074508542753573955</v>
      </c>
      <c r="D529" s="95" t="s">
        <v>2181</v>
      </c>
      <c r="E529" s="95" t="b">
        <v>0</v>
      </c>
      <c r="F529" s="95" t="b">
        <v>0</v>
      </c>
      <c r="G529" s="95" t="b">
        <v>0</v>
      </c>
    </row>
    <row r="530" spans="1:7" ht="15">
      <c r="A530" s="95" t="s">
        <v>2335</v>
      </c>
      <c r="B530" s="95">
        <v>8</v>
      </c>
      <c r="C530" s="122">
        <v>0.0074508542753573955</v>
      </c>
      <c r="D530" s="95" t="s">
        <v>2181</v>
      </c>
      <c r="E530" s="95" t="b">
        <v>0</v>
      </c>
      <c r="F530" s="95" t="b">
        <v>0</v>
      </c>
      <c r="G530" s="95" t="b">
        <v>0</v>
      </c>
    </row>
    <row r="531" spans="1:7" ht="15">
      <c r="A531" s="95" t="s">
        <v>2336</v>
      </c>
      <c r="B531" s="95">
        <v>7</v>
      </c>
      <c r="C531" s="122">
        <v>0.007052231911992586</v>
      </c>
      <c r="D531" s="95" t="s">
        <v>2181</v>
      </c>
      <c r="E531" s="95" t="b">
        <v>0</v>
      </c>
      <c r="F531" s="95" t="b">
        <v>0</v>
      </c>
      <c r="G531" s="95" t="b">
        <v>0</v>
      </c>
    </row>
    <row r="532" spans="1:7" ht="15">
      <c r="A532" s="95" t="s">
        <v>2774</v>
      </c>
      <c r="B532" s="95">
        <v>7</v>
      </c>
      <c r="C532" s="122">
        <v>0.007052231911992586</v>
      </c>
      <c r="D532" s="95" t="s">
        <v>2181</v>
      </c>
      <c r="E532" s="95" t="b">
        <v>0</v>
      </c>
      <c r="F532" s="95" t="b">
        <v>0</v>
      </c>
      <c r="G532" s="95" t="b">
        <v>0</v>
      </c>
    </row>
    <row r="533" spans="1:7" ht="15">
      <c r="A533" s="95" t="s">
        <v>2794</v>
      </c>
      <c r="B533" s="95">
        <v>7</v>
      </c>
      <c r="C533" s="122">
        <v>0.007052231911992586</v>
      </c>
      <c r="D533" s="95" t="s">
        <v>2181</v>
      </c>
      <c r="E533" s="95" t="b">
        <v>0</v>
      </c>
      <c r="F533" s="95" t="b">
        <v>0</v>
      </c>
      <c r="G533" s="95" t="b">
        <v>0</v>
      </c>
    </row>
    <row r="534" spans="1:7" ht="15">
      <c r="A534" s="95" t="s">
        <v>2795</v>
      </c>
      <c r="B534" s="95">
        <v>7</v>
      </c>
      <c r="C534" s="122">
        <v>0.007052231911992586</v>
      </c>
      <c r="D534" s="95" t="s">
        <v>2181</v>
      </c>
      <c r="E534" s="95" t="b">
        <v>1</v>
      </c>
      <c r="F534" s="95" t="b">
        <v>0</v>
      </c>
      <c r="G534" s="95" t="b">
        <v>0</v>
      </c>
    </row>
    <row r="535" spans="1:7" ht="15">
      <c r="A535" s="95" t="s">
        <v>2777</v>
      </c>
      <c r="B535" s="95">
        <v>7</v>
      </c>
      <c r="C535" s="122">
        <v>0.007052231911992586</v>
      </c>
      <c r="D535" s="95" t="s">
        <v>2181</v>
      </c>
      <c r="E535" s="95" t="b">
        <v>0</v>
      </c>
      <c r="F535" s="95" t="b">
        <v>0</v>
      </c>
      <c r="G535" s="95" t="b">
        <v>0</v>
      </c>
    </row>
    <row r="536" spans="1:7" ht="15">
      <c r="A536" s="95" t="s">
        <v>2383</v>
      </c>
      <c r="B536" s="95">
        <v>7</v>
      </c>
      <c r="C536" s="122">
        <v>0.007052231911992586</v>
      </c>
      <c r="D536" s="95" t="s">
        <v>2181</v>
      </c>
      <c r="E536" s="95" t="b">
        <v>0</v>
      </c>
      <c r="F536" s="95" t="b">
        <v>0</v>
      </c>
      <c r="G536" s="95" t="b">
        <v>0</v>
      </c>
    </row>
    <row r="537" spans="1:7" ht="15">
      <c r="A537" s="95" t="s">
        <v>2788</v>
      </c>
      <c r="B537" s="95">
        <v>7</v>
      </c>
      <c r="C537" s="122">
        <v>0.007052231911992586</v>
      </c>
      <c r="D537" s="95" t="s">
        <v>2181</v>
      </c>
      <c r="E537" s="95" t="b">
        <v>0</v>
      </c>
      <c r="F537" s="95" t="b">
        <v>0</v>
      </c>
      <c r="G537" s="95" t="b">
        <v>0</v>
      </c>
    </row>
    <row r="538" spans="1:7" ht="15">
      <c r="A538" s="95" t="s">
        <v>2783</v>
      </c>
      <c r="B538" s="95">
        <v>7</v>
      </c>
      <c r="C538" s="122">
        <v>0.007052231911992586</v>
      </c>
      <c r="D538" s="95" t="s">
        <v>2181</v>
      </c>
      <c r="E538" s="95" t="b">
        <v>0</v>
      </c>
      <c r="F538" s="95" t="b">
        <v>0</v>
      </c>
      <c r="G538" s="95" t="b">
        <v>0</v>
      </c>
    </row>
    <row r="539" spans="1:7" ht="15">
      <c r="A539" s="95" t="s">
        <v>2781</v>
      </c>
      <c r="B539" s="95">
        <v>7</v>
      </c>
      <c r="C539" s="122">
        <v>0.007052231911992586</v>
      </c>
      <c r="D539" s="95" t="s">
        <v>2181</v>
      </c>
      <c r="E539" s="95" t="b">
        <v>0</v>
      </c>
      <c r="F539" s="95" t="b">
        <v>0</v>
      </c>
      <c r="G539" s="95" t="b">
        <v>0</v>
      </c>
    </row>
    <row r="540" spans="1:7" ht="15">
      <c r="A540" s="95" t="s">
        <v>2796</v>
      </c>
      <c r="B540" s="95">
        <v>7</v>
      </c>
      <c r="C540" s="122">
        <v>0.007052231911992586</v>
      </c>
      <c r="D540" s="95" t="s">
        <v>2181</v>
      </c>
      <c r="E540" s="95" t="b">
        <v>0</v>
      </c>
      <c r="F540" s="95" t="b">
        <v>0</v>
      </c>
      <c r="G540" s="95" t="b">
        <v>0</v>
      </c>
    </row>
    <row r="541" spans="1:7" ht="15">
      <c r="A541" s="95" t="s">
        <v>2797</v>
      </c>
      <c r="B541" s="95">
        <v>7</v>
      </c>
      <c r="C541" s="122">
        <v>0.007052231911992586</v>
      </c>
      <c r="D541" s="95" t="s">
        <v>2181</v>
      </c>
      <c r="E541" s="95" t="b">
        <v>0</v>
      </c>
      <c r="F541" s="95" t="b">
        <v>1</v>
      </c>
      <c r="G541" s="95" t="b">
        <v>0</v>
      </c>
    </row>
    <row r="542" spans="1:7" ht="15">
      <c r="A542" s="95" t="s">
        <v>2798</v>
      </c>
      <c r="B542" s="95">
        <v>7</v>
      </c>
      <c r="C542" s="122">
        <v>0.007052231911992586</v>
      </c>
      <c r="D542" s="95" t="s">
        <v>2181</v>
      </c>
      <c r="E542" s="95" t="b">
        <v>0</v>
      </c>
      <c r="F542" s="95" t="b">
        <v>0</v>
      </c>
      <c r="G542" s="95" t="b">
        <v>0</v>
      </c>
    </row>
    <row r="543" spans="1:7" ht="15">
      <c r="A543" s="95" t="s">
        <v>2799</v>
      </c>
      <c r="B543" s="95">
        <v>7</v>
      </c>
      <c r="C543" s="122">
        <v>0.007052231911992586</v>
      </c>
      <c r="D543" s="95" t="s">
        <v>2181</v>
      </c>
      <c r="E543" s="95" t="b">
        <v>0</v>
      </c>
      <c r="F543" s="95" t="b">
        <v>0</v>
      </c>
      <c r="G543" s="95" t="b">
        <v>0</v>
      </c>
    </row>
    <row r="544" spans="1:7" ht="15">
      <c r="A544" s="95" t="s">
        <v>2800</v>
      </c>
      <c r="B544" s="95">
        <v>7</v>
      </c>
      <c r="C544" s="122">
        <v>0.007052231911992586</v>
      </c>
      <c r="D544" s="95" t="s">
        <v>2181</v>
      </c>
      <c r="E544" s="95" t="b">
        <v>0</v>
      </c>
      <c r="F544" s="95" t="b">
        <v>0</v>
      </c>
      <c r="G544" s="95" t="b">
        <v>0</v>
      </c>
    </row>
    <row r="545" spans="1:7" ht="15">
      <c r="A545" s="95" t="s">
        <v>2351</v>
      </c>
      <c r="B545" s="95">
        <v>7</v>
      </c>
      <c r="C545" s="122">
        <v>0.008394615441845166</v>
      </c>
      <c r="D545" s="95" t="s">
        <v>2181</v>
      </c>
      <c r="E545" s="95" t="b">
        <v>0</v>
      </c>
      <c r="F545" s="95" t="b">
        <v>0</v>
      </c>
      <c r="G545" s="95" t="b">
        <v>0</v>
      </c>
    </row>
    <row r="546" spans="1:7" ht="15">
      <c r="A546" s="95" t="s">
        <v>2772</v>
      </c>
      <c r="B546" s="95">
        <v>6</v>
      </c>
      <c r="C546" s="122">
        <v>0.007195384664438714</v>
      </c>
      <c r="D546" s="95" t="s">
        <v>2181</v>
      </c>
      <c r="E546" s="95" t="b">
        <v>0</v>
      </c>
      <c r="F546" s="95" t="b">
        <v>0</v>
      </c>
      <c r="G546" s="95" t="b">
        <v>0</v>
      </c>
    </row>
    <row r="547" spans="1:7" ht="15">
      <c r="A547" s="95" t="s">
        <v>602</v>
      </c>
      <c r="B547" s="95">
        <v>5</v>
      </c>
      <c r="C547" s="122">
        <v>0.005996153887032262</v>
      </c>
      <c r="D547" s="95" t="s">
        <v>2181</v>
      </c>
      <c r="E547" s="95" t="b">
        <v>0</v>
      </c>
      <c r="F547" s="95" t="b">
        <v>0</v>
      </c>
      <c r="G547" s="95" t="b">
        <v>0</v>
      </c>
    </row>
    <row r="548" spans="1:7" ht="15">
      <c r="A548" s="95" t="s">
        <v>2346</v>
      </c>
      <c r="B548" s="95">
        <v>5</v>
      </c>
      <c r="C548" s="122">
        <v>0.007451854343832501</v>
      </c>
      <c r="D548" s="95" t="s">
        <v>2181</v>
      </c>
      <c r="E548" s="95" t="b">
        <v>0</v>
      </c>
      <c r="F548" s="95" t="b">
        <v>0</v>
      </c>
      <c r="G548" s="95" t="b">
        <v>0</v>
      </c>
    </row>
    <row r="549" spans="1:7" ht="15">
      <c r="A549" s="95" t="s">
        <v>2393</v>
      </c>
      <c r="B549" s="95">
        <v>5</v>
      </c>
      <c r="C549" s="122">
        <v>0.005996153887032262</v>
      </c>
      <c r="D549" s="95" t="s">
        <v>2181</v>
      </c>
      <c r="E549" s="95" t="b">
        <v>0</v>
      </c>
      <c r="F549" s="95" t="b">
        <v>0</v>
      </c>
      <c r="G549" s="95" t="b">
        <v>0</v>
      </c>
    </row>
    <row r="550" spans="1:7" ht="15">
      <c r="A550" s="95" t="s">
        <v>2769</v>
      </c>
      <c r="B550" s="95">
        <v>5</v>
      </c>
      <c r="C550" s="122">
        <v>0.005996153887032262</v>
      </c>
      <c r="D550" s="95" t="s">
        <v>2181</v>
      </c>
      <c r="E550" s="95" t="b">
        <v>0</v>
      </c>
      <c r="F550" s="95" t="b">
        <v>0</v>
      </c>
      <c r="G550" s="95" t="b">
        <v>0</v>
      </c>
    </row>
    <row r="551" spans="1:7" ht="15">
      <c r="A551" s="95" t="s">
        <v>2329</v>
      </c>
      <c r="B551" s="95">
        <v>5</v>
      </c>
      <c r="C551" s="122">
        <v>0.005996153887032262</v>
      </c>
      <c r="D551" s="95" t="s">
        <v>2181</v>
      </c>
      <c r="E551" s="95" t="b">
        <v>0</v>
      </c>
      <c r="F551" s="95" t="b">
        <v>0</v>
      </c>
      <c r="G551" s="95" t="b">
        <v>0</v>
      </c>
    </row>
    <row r="552" spans="1:7" ht="15">
      <c r="A552" s="95" t="s">
        <v>2824</v>
      </c>
      <c r="B552" s="95">
        <v>4</v>
      </c>
      <c r="C552" s="122">
        <v>0.0059614834750660005</v>
      </c>
      <c r="D552" s="95" t="s">
        <v>2181</v>
      </c>
      <c r="E552" s="95" t="b">
        <v>0</v>
      </c>
      <c r="F552" s="95" t="b">
        <v>0</v>
      </c>
      <c r="G552" s="95" t="b">
        <v>0</v>
      </c>
    </row>
    <row r="553" spans="1:7" ht="15">
      <c r="A553" s="95" t="s">
        <v>2873</v>
      </c>
      <c r="B553" s="95">
        <v>4</v>
      </c>
      <c r="C553" s="122">
        <v>0.006885847039662752</v>
      </c>
      <c r="D553" s="95" t="s">
        <v>2181</v>
      </c>
      <c r="E553" s="95" t="b">
        <v>0</v>
      </c>
      <c r="F553" s="95" t="b">
        <v>0</v>
      </c>
      <c r="G553" s="95" t="b">
        <v>0</v>
      </c>
    </row>
    <row r="554" spans="1:7" ht="15">
      <c r="A554" s="95" t="s">
        <v>2864</v>
      </c>
      <c r="B554" s="95">
        <v>4</v>
      </c>
      <c r="C554" s="122">
        <v>0.0053056370886707255</v>
      </c>
      <c r="D554" s="95" t="s">
        <v>2181</v>
      </c>
      <c r="E554" s="95" t="b">
        <v>0</v>
      </c>
      <c r="F554" s="95" t="b">
        <v>0</v>
      </c>
      <c r="G554" s="95" t="b">
        <v>0</v>
      </c>
    </row>
    <row r="555" spans="1:7" ht="15">
      <c r="A555" s="95" t="s">
        <v>2792</v>
      </c>
      <c r="B555" s="95">
        <v>4</v>
      </c>
      <c r="C555" s="122">
        <v>0.0053056370886707255</v>
      </c>
      <c r="D555" s="95" t="s">
        <v>2181</v>
      </c>
      <c r="E555" s="95" t="b">
        <v>0</v>
      </c>
      <c r="F555" s="95" t="b">
        <v>0</v>
      </c>
      <c r="G555" s="95" t="b">
        <v>0</v>
      </c>
    </row>
    <row r="556" spans="1:7" ht="15">
      <c r="A556" s="95" t="s">
        <v>2776</v>
      </c>
      <c r="B556" s="95">
        <v>4</v>
      </c>
      <c r="C556" s="122">
        <v>0.0053056370886707255</v>
      </c>
      <c r="D556" s="95" t="s">
        <v>2181</v>
      </c>
      <c r="E556" s="95" t="b">
        <v>0</v>
      </c>
      <c r="F556" s="95" t="b">
        <v>0</v>
      </c>
      <c r="G556" s="95" t="b">
        <v>0</v>
      </c>
    </row>
    <row r="557" spans="1:7" ht="15">
      <c r="A557" s="95" t="s">
        <v>2872</v>
      </c>
      <c r="B557" s="95">
        <v>4</v>
      </c>
      <c r="C557" s="122">
        <v>0.006885847039662752</v>
      </c>
      <c r="D557" s="95" t="s">
        <v>2181</v>
      </c>
      <c r="E557" s="95" t="b">
        <v>0</v>
      </c>
      <c r="F557" s="95" t="b">
        <v>0</v>
      </c>
      <c r="G557" s="95" t="b">
        <v>0</v>
      </c>
    </row>
    <row r="558" spans="1:7" ht="15">
      <c r="A558" s="95" t="s">
        <v>2785</v>
      </c>
      <c r="B558" s="95">
        <v>4</v>
      </c>
      <c r="C558" s="122">
        <v>0.0059614834750660005</v>
      </c>
      <c r="D558" s="95" t="s">
        <v>2181</v>
      </c>
      <c r="E558" s="95" t="b">
        <v>0</v>
      </c>
      <c r="F558" s="95" t="b">
        <v>0</v>
      </c>
      <c r="G558" s="95" t="b">
        <v>0</v>
      </c>
    </row>
    <row r="559" spans="1:7" ht="15">
      <c r="A559" s="95" t="s">
        <v>2771</v>
      </c>
      <c r="B559" s="95">
        <v>3</v>
      </c>
      <c r="C559" s="122">
        <v>0.0044711126062995</v>
      </c>
      <c r="D559" s="95" t="s">
        <v>2181</v>
      </c>
      <c r="E559" s="95" t="b">
        <v>0</v>
      </c>
      <c r="F559" s="95" t="b">
        <v>0</v>
      </c>
      <c r="G559" s="95" t="b">
        <v>0</v>
      </c>
    </row>
    <row r="560" spans="1:7" ht="15">
      <c r="A560" s="95" t="s">
        <v>2846</v>
      </c>
      <c r="B560" s="95">
        <v>3</v>
      </c>
      <c r="C560" s="122">
        <v>0.0044711126062995</v>
      </c>
      <c r="D560" s="95" t="s">
        <v>2181</v>
      </c>
      <c r="E560" s="95" t="b">
        <v>0</v>
      </c>
      <c r="F560" s="95" t="b">
        <v>0</v>
      </c>
      <c r="G560" s="95" t="b">
        <v>0</v>
      </c>
    </row>
    <row r="561" spans="1:7" ht="15">
      <c r="A561" s="95" t="s">
        <v>2394</v>
      </c>
      <c r="B561" s="95">
        <v>3</v>
      </c>
      <c r="C561" s="122">
        <v>0.0044711126062995</v>
      </c>
      <c r="D561" s="95" t="s">
        <v>2181</v>
      </c>
      <c r="E561" s="95" t="b">
        <v>0</v>
      </c>
      <c r="F561" s="95" t="b">
        <v>0</v>
      </c>
      <c r="G561" s="95" t="b">
        <v>0</v>
      </c>
    </row>
    <row r="562" spans="1:7" ht="15">
      <c r="A562" s="95" t="s">
        <v>2778</v>
      </c>
      <c r="B562" s="95">
        <v>3</v>
      </c>
      <c r="C562" s="122">
        <v>0.0044711126062995</v>
      </c>
      <c r="D562" s="95" t="s">
        <v>2181</v>
      </c>
      <c r="E562" s="95" t="b">
        <v>0</v>
      </c>
      <c r="F562" s="95" t="b">
        <v>0</v>
      </c>
      <c r="G562" s="95" t="b">
        <v>0</v>
      </c>
    </row>
    <row r="563" spans="1:7" ht="15">
      <c r="A563" s="95" t="s">
        <v>2923</v>
      </c>
      <c r="B563" s="95">
        <v>3</v>
      </c>
      <c r="C563" s="122">
        <v>0.0044711126062995</v>
      </c>
      <c r="D563" s="95" t="s">
        <v>2181</v>
      </c>
      <c r="E563" s="95" t="b">
        <v>0</v>
      </c>
      <c r="F563" s="95" t="b">
        <v>0</v>
      </c>
      <c r="G563" s="95" t="b">
        <v>0</v>
      </c>
    </row>
    <row r="564" spans="1:7" ht="15">
      <c r="A564" s="95" t="s">
        <v>2924</v>
      </c>
      <c r="B564" s="95">
        <v>3</v>
      </c>
      <c r="C564" s="122">
        <v>0.0044711126062995</v>
      </c>
      <c r="D564" s="95" t="s">
        <v>2181</v>
      </c>
      <c r="E564" s="95" t="b">
        <v>0</v>
      </c>
      <c r="F564" s="95" t="b">
        <v>0</v>
      </c>
      <c r="G564" s="95" t="b">
        <v>0</v>
      </c>
    </row>
    <row r="565" spans="1:7" ht="15">
      <c r="A565" s="95" t="s">
        <v>2343</v>
      </c>
      <c r="B565" s="95">
        <v>3</v>
      </c>
      <c r="C565" s="122">
        <v>0.0044711126062995</v>
      </c>
      <c r="D565" s="95" t="s">
        <v>2181</v>
      </c>
      <c r="E565" s="95" t="b">
        <v>0</v>
      </c>
      <c r="F565" s="95" t="b">
        <v>0</v>
      </c>
      <c r="G565" s="95" t="b">
        <v>0</v>
      </c>
    </row>
    <row r="566" spans="1:7" ht="15">
      <c r="A566" s="95" t="s">
        <v>2415</v>
      </c>
      <c r="B566" s="95">
        <v>3</v>
      </c>
      <c r="C566" s="122">
        <v>0.0044711126062995</v>
      </c>
      <c r="D566" s="95" t="s">
        <v>2181</v>
      </c>
      <c r="E566" s="95" t="b">
        <v>0</v>
      </c>
      <c r="F566" s="95" t="b">
        <v>0</v>
      </c>
      <c r="G566" s="95" t="b">
        <v>0</v>
      </c>
    </row>
    <row r="567" spans="1:7" ht="15">
      <c r="A567" s="95" t="s">
        <v>2899</v>
      </c>
      <c r="B567" s="95">
        <v>3</v>
      </c>
      <c r="C567" s="122">
        <v>0.0044711126062995</v>
      </c>
      <c r="D567" s="95" t="s">
        <v>2181</v>
      </c>
      <c r="E567" s="95" t="b">
        <v>0</v>
      </c>
      <c r="F567" s="95" t="b">
        <v>0</v>
      </c>
      <c r="G567" s="95" t="b">
        <v>0</v>
      </c>
    </row>
    <row r="568" spans="1:7" ht="15">
      <c r="A568" s="95" t="s">
        <v>2892</v>
      </c>
      <c r="B568" s="95">
        <v>3</v>
      </c>
      <c r="C568" s="122">
        <v>0.0044711126062995</v>
      </c>
      <c r="D568" s="95" t="s">
        <v>2181</v>
      </c>
      <c r="E568" s="95" t="b">
        <v>0</v>
      </c>
      <c r="F568" s="95" t="b">
        <v>0</v>
      </c>
      <c r="G568" s="95" t="b">
        <v>0</v>
      </c>
    </row>
    <row r="569" spans="1:7" ht="15">
      <c r="A569" s="95" t="s">
        <v>2773</v>
      </c>
      <c r="B569" s="95">
        <v>3</v>
      </c>
      <c r="C569" s="122">
        <v>0.0044711126062995</v>
      </c>
      <c r="D569" s="95" t="s">
        <v>2181</v>
      </c>
      <c r="E569" s="95" t="b">
        <v>0</v>
      </c>
      <c r="F569" s="95" t="b">
        <v>0</v>
      </c>
      <c r="G569" s="95" t="b">
        <v>0</v>
      </c>
    </row>
    <row r="570" spans="1:7" ht="15">
      <c r="A570" s="95" t="s">
        <v>2826</v>
      </c>
      <c r="B570" s="95">
        <v>3</v>
      </c>
      <c r="C570" s="122">
        <v>0.0044711126062995</v>
      </c>
      <c r="D570" s="95" t="s">
        <v>2181</v>
      </c>
      <c r="E570" s="95" t="b">
        <v>0</v>
      </c>
      <c r="F570" s="95" t="b">
        <v>0</v>
      </c>
      <c r="G570" s="95" t="b">
        <v>0</v>
      </c>
    </row>
    <row r="571" spans="1:7" ht="15">
      <c r="A571" s="95" t="s">
        <v>2825</v>
      </c>
      <c r="B571" s="95">
        <v>3</v>
      </c>
      <c r="C571" s="122">
        <v>0.0044711126062995</v>
      </c>
      <c r="D571" s="95" t="s">
        <v>2181</v>
      </c>
      <c r="E571" s="95" t="b">
        <v>0</v>
      </c>
      <c r="F571" s="95" t="b">
        <v>0</v>
      </c>
      <c r="G571" s="95" t="b">
        <v>0</v>
      </c>
    </row>
    <row r="572" spans="1:7" ht="15">
      <c r="A572" s="95" t="s">
        <v>2900</v>
      </c>
      <c r="B572" s="95">
        <v>3</v>
      </c>
      <c r="C572" s="122">
        <v>0.0044711126062995</v>
      </c>
      <c r="D572" s="95" t="s">
        <v>2181</v>
      </c>
      <c r="E572" s="95" t="b">
        <v>0</v>
      </c>
      <c r="F572" s="95" t="b">
        <v>0</v>
      </c>
      <c r="G572" s="95" t="b">
        <v>0</v>
      </c>
    </row>
    <row r="573" spans="1:7" ht="15">
      <c r="A573" s="95" t="s">
        <v>2314</v>
      </c>
      <c r="B573" s="95">
        <v>3</v>
      </c>
      <c r="C573" s="122">
        <v>0.0044711126062995</v>
      </c>
      <c r="D573" s="95" t="s">
        <v>2181</v>
      </c>
      <c r="E573" s="95" t="b">
        <v>0</v>
      </c>
      <c r="F573" s="95" t="b">
        <v>0</v>
      </c>
      <c r="G573" s="95" t="b">
        <v>0</v>
      </c>
    </row>
    <row r="574" spans="1:7" ht="15">
      <c r="A574" s="95" t="s">
        <v>2392</v>
      </c>
      <c r="B574" s="95">
        <v>2</v>
      </c>
      <c r="C574" s="122">
        <v>0.003442923519831376</v>
      </c>
      <c r="D574" s="95" t="s">
        <v>2181</v>
      </c>
      <c r="E574" s="95" t="b">
        <v>0</v>
      </c>
      <c r="F574" s="95" t="b">
        <v>0</v>
      </c>
      <c r="G574" s="95" t="b">
        <v>0</v>
      </c>
    </row>
    <row r="575" spans="1:7" ht="15">
      <c r="A575" s="95" t="s">
        <v>2382</v>
      </c>
      <c r="B575" s="95">
        <v>2</v>
      </c>
      <c r="C575" s="122">
        <v>0.003442923519831376</v>
      </c>
      <c r="D575" s="95" t="s">
        <v>2181</v>
      </c>
      <c r="E575" s="95" t="b">
        <v>0</v>
      </c>
      <c r="F575" s="95" t="b">
        <v>0</v>
      </c>
      <c r="G575" s="95" t="b">
        <v>0</v>
      </c>
    </row>
    <row r="576" spans="1:7" ht="15">
      <c r="A576" s="95" t="s">
        <v>2779</v>
      </c>
      <c r="B576" s="95">
        <v>2</v>
      </c>
      <c r="C576" s="122">
        <v>0.003442923519831376</v>
      </c>
      <c r="D576" s="95" t="s">
        <v>2181</v>
      </c>
      <c r="E576" s="95" t="b">
        <v>0</v>
      </c>
      <c r="F576" s="95" t="b">
        <v>0</v>
      </c>
      <c r="G576" s="95" t="b">
        <v>0</v>
      </c>
    </row>
    <row r="577" spans="1:7" ht="15">
      <c r="A577" s="95" t="s">
        <v>2861</v>
      </c>
      <c r="B577" s="95">
        <v>2</v>
      </c>
      <c r="C577" s="122">
        <v>0.003442923519831376</v>
      </c>
      <c r="D577" s="95" t="s">
        <v>2181</v>
      </c>
      <c r="E577" s="95" t="b">
        <v>0</v>
      </c>
      <c r="F577" s="95" t="b">
        <v>0</v>
      </c>
      <c r="G577" s="95" t="b">
        <v>0</v>
      </c>
    </row>
    <row r="578" spans="1:7" ht="15">
      <c r="A578" s="95" t="s">
        <v>2844</v>
      </c>
      <c r="B578" s="95">
        <v>2</v>
      </c>
      <c r="C578" s="122">
        <v>0.003442923519831376</v>
      </c>
      <c r="D578" s="95" t="s">
        <v>2181</v>
      </c>
      <c r="E578" s="95" t="b">
        <v>0</v>
      </c>
      <c r="F578" s="95" t="b">
        <v>0</v>
      </c>
      <c r="G578" s="95" t="b">
        <v>0</v>
      </c>
    </row>
    <row r="579" spans="1:7" ht="15">
      <c r="A579" s="95" t="s">
        <v>3035</v>
      </c>
      <c r="B579" s="95">
        <v>2</v>
      </c>
      <c r="C579" s="122">
        <v>0.003442923519831376</v>
      </c>
      <c r="D579" s="95" t="s">
        <v>2181</v>
      </c>
      <c r="E579" s="95" t="b">
        <v>0</v>
      </c>
      <c r="F579" s="95" t="b">
        <v>0</v>
      </c>
      <c r="G579" s="95" t="b">
        <v>0</v>
      </c>
    </row>
    <row r="580" spans="1:7" ht="15">
      <c r="A580" s="95" t="s">
        <v>3036</v>
      </c>
      <c r="B580" s="95">
        <v>2</v>
      </c>
      <c r="C580" s="122">
        <v>0.003442923519831376</v>
      </c>
      <c r="D580" s="95" t="s">
        <v>2181</v>
      </c>
      <c r="E580" s="95" t="b">
        <v>0</v>
      </c>
      <c r="F580" s="95" t="b">
        <v>0</v>
      </c>
      <c r="G580" s="95" t="b">
        <v>0</v>
      </c>
    </row>
    <row r="581" spans="1:7" ht="15">
      <c r="A581" s="95" t="s">
        <v>3037</v>
      </c>
      <c r="B581" s="95">
        <v>2</v>
      </c>
      <c r="C581" s="122">
        <v>0.003442923519831376</v>
      </c>
      <c r="D581" s="95" t="s">
        <v>2181</v>
      </c>
      <c r="E581" s="95" t="b">
        <v>0</v>
      </c>
      <c r="F581" s="95" t="b">
        <v>0</v>
      </c>
      <c r="G581" s="95" t="b">
        <v>0</v>
      </c>
    </row>
    <row r="582" spans="1:7" ht="15">
      <c r="A582" s="95" t="s">
        <v>3038</v>
      </c>
      <c r="B582" s="95">
        <v>2</v>
      </c>
      <c r="C582" s="122">
        <v>0.003442923519831376</v>
      </c>
      <c r="D582" s="95" t="s">
        <v>2181</v>
      </c>
      <c r="E582" s="95" t="b">
        <v>1</v>
      </c>
      <c r="F582" s="95" t="b">
        <v>0</v>
      </c>
      <c r="G582" s="95" t="b">
        <v>0</v>
      </c>
    </row>
    <row r="583" spans="1:7" ht="15">
      <c r="A583" s="95" t="s">
        <v>2828</v>
      </c>
      <c r="B583" s="95">
        <v>2</v>
      </c>
      <c r="C583" s="122">
        <v>0.003442923519831376</v>
      </c>
      <c r="D583" s="95" t="s">
        <v>2181</v>
      </c>
      <c r="E583" s="95" t="b">
        <v>0</v>
      </c>
      <c r="F583" s="95" t="b">
        <v>0</v>
      </c>
      <c r="G583" s="95" t="b">
        <v>0</v>
      </c>
    </row>
    <row r="584" spans="1:7" ht="15">
      <c r="A584" s="95" t="s">
        <v>3039</v>
      </c>
      <c r="B584" s="95">
        <v>2</v>
      </c>
      <c r="C584" s="122">
        <v>0.003442923519831376</v>
      </c>
      <c r="D584" s="95" t="s">
        <v>2181</v>
      </c>
      <c r="E584" s="95" t="b">
        <v>0</v>
      </c>
      <c r="F584" s="95" t="b">
        <v>0</v>
      </c>
      <c r="G584" s="95" t="b">
        <v>0</v>
      </c>
    </row>
    <row r="585" spans="1:7" ht="15">
      <c r="A585" s="95" t="s">
        <v>3040</v>
      </c>
      <c r="B585" s="95">
        <v>2</v>
      </c>
      <c r="C585" s="122">
        <v>0.003442923519831376</v>
      </c>
      <c r="D585" s="95" t="s">
        <v>2181</v>
      </c>
      <c r="E585" s="95" t="b">
        <v>0</v>
      </c>
      <c r="F585" s="95" t="b">
        <v>0</v>
      </c>
      <c r="G585" s="95" t="b">
        <v>0</v>
      </c>
    </row>
    <row r="586" spans="1:7" ht="15">
      <c r="A586" s="95" t="s">
        <v>2810</v>
      </c>
      <c r="B586" s="95">
        <v>2</v>
      </c>
      <c r="C586" s="122">
        <v>0.003442923519831376</v>
      </c>
      <c r="D586" s="95" t="s">
        <v>2181</v>
      </c>
      <c r="E586" s="95" t="b">
        <v>0</v>
      </c>
      <c r="F586" s="95" t="b">
        <v>0</v>
      </c>
      <c r="G586" s="95" t="b">
        <v>0</v>
      </c>
    </row>
    <row r="587" spans="1:7" ht="15">
      <c r="A587" s="95" t="s">
        <v>2784</v>
      </c>
      <c r="B587" s="95">
        <v>2</v>
      </c>
      <c r="C587" s="122">
        <v>0.003442923519831376</v>
      </c>
      <c r="D587" s="95" t="s">
        <v>2181</v>
      </c>
      <c r="E587" s="95" t="b">
        <v>0</v>
      </c>
      <c r="F587" s="95" t="b">
        <v>0</v>
      </c>
      <c r="G587" s="95" t="b">
        <v>0</v>
      </c>
    </row>
    <row r="588" spans="1:7" ht="15">
      <c r="A588" s="95" t="s">
        <v>3132</v>
      </c>
      <c r="B588" s="95">
        <v>2</v>
      </c>
      <c r="C588" s="122">
        <v>0.003442923519831376</v>
      </c>
      <c r="D588" s="95" t="s">
        <v>2181</v>
      </c>
      <c r="E588" s="95" t="b">
        <v>0</v>
      </c>
      <c r="F588" s="95" t="b">
        <v>0</v>
      </c>
      <c r="G588" s="95" t="b">
        <v>0</v>
      </c>
    </row>
    <row r="589" spans="1:7" ht="15">
      <c r="A589" s="95" t="s">
        <v>3133</v>
      </c>
      <c r="B589" s="95">
        <v>2</v>
      </c>
      <c r="C589" s="122">
        <v>0.003442923519831376</v>
      </c>
      <c r="D589" s="95" t="s">
        <v>2181</v>
      </c>
      <c r="E589" s="95" t="b">
        <v>0</v>
      </c>
      <c r="F589" s="95" t="b">
        <v>0</v>
      </c>
      <c r="G589" s="95" t="b">
        <v>0</v>
      </c>
    </row>
    <row r="590" spans="1:7" ht="15">
      <c r="A590" s="95" t="s">
        <v>3134</v>
      </c>
      <c r="B590" s="95">
        <v>2</v>
      </c>
      <c r="C590" s="122">
        <v>0.003442923519831376</v>
      </c>
      <c r="D590" s="95" t="s">
        <v>2181</v>
      </c>
      <c r="E590" s="95" t="b">
        <v>0</v>
      </c>
      <c r="F590" s="95" t="b">
        <v>0</v>
      </c>
      <c r="G590" s="95" t="b">
        <v>0</v>
      </c>
    </row>
    <row r="591" spans="1:7" ht="15">
      <c r="A591" s="95" t="s">
        <v>3135</v>
      </c>
      <c r="B591" s="95">
        <v>2</v>
      </c>
      <c r="C591" s="122">
        <v>0.003442923519831376</v>
      </c>
      <c r="D591" s="95" t="s">
        <v>2181</v>
      </c>
      <c r="E591" s="95" t="b">
        <v>0</v>
      </c>
      <c r="F591" s="95" t="b">
        <v>0</v>
      </c>
      <c r="G591" s="95" t="b">
        <v>0</v>
      </c>
    </row>
    <row r="592" spans="1:7" ht="15">
      <c r="A592" s="95" t="s">
        <v>3136</v>
      </c>
      <c r="B592" s="95">
        <v>2</v>
      </c>
      <c r="C592" s="122">
        <v>0.003442923519831376</v>
      </c>
      <c r="D592" s="95" t="s">
        <v>2181</v>
      </c>
      <c r="E592" s="95" t="b">
        <v>0</v>
      </c>
      <c r="F592" s="95" t="b">
        <v>0</v>
      </c>
      <c r="G592" s="95" t="b">
        <v>0</v>
      </c>
    </row>
    <row r="593" spans="1:7" ht="15">
      <c r="A593" s="95" t="s">
        <v>2838</v>
      </c>
      <c r="B593" s="95">
        <v>2</v>
      </c>
      <c r="C593" s="122">
        <v>0.003442923519831376</v>
      </c>
      <c r="D593" s="95" t="s">
        <v>2181</v>
      </c>
      <c r="E593" s="95" t="b">
        <v>0</v>
      </c>
      <c r="F593" s="95" t="b">
        <v>0</v>
      </c>
      <c r="G593" s="95" t="b">
        <v>0</v>
      </c>
    </row>
    <row r="594" spans="1:7" ht="15">
      <c r="A594" s="95" t="s">
        <v>3137</v>
      </c>
      <c r="B594" s="95">
        <v>2</v>
      </c>
      <c r="C594" s="122">
        <v>0.003442923519831376</v>
      </c>
      <c r="D594" s="95" t="s">
        <v>2181</v>
      </c>
      <c r="E594" s="95" t="b">
        <v>0</v>
      </c>
      <c r="F594" s="95" t="b">
        <v>0</v>
      </c>
      <c r="G594" s="95" t="b">
        <v>0</v>
      </c>
    </row>
    <row r="595" spans="1:7" ht="15">
      <c r="A595" s="95" t="s">
        <v>3138</v>
      </c>
      <c r="B595" s="95">
        <v>2</v>
      </c>
      <c r="C595" s="122">
        <v>0.003442923519831376</v>
      </c>
      <c r="D595" s="95" t="s">
        <v>2181</v>
      </c>
      <c r="E595" s="95" t="b">
        <v>0</v>
      </c>
      <c r="F595" s="95" t="b">
        <v>0</v>
      </c>
      <c r="G595" s="95" t="b">
        <v>0</v>
      </c>
    </row>
    <row r="596" spans="1:7" ht="15">
      <c r="A596" s="95" t="s">
        <v>3139</v>
      </c>
      <c r="B596" s="95">
        <v>2</v>
      </c>
      <c r="C596" s="122">
        <v>0.003442923519831376</v>
      </c>
      <c r="D596" s="95" t="s">
        <v>2181</v>
      </c>
      <c r="E596" s="95" t="b">
        <v>0</v>
      </c>
      <c r="F596" s="95" t="b">
        <v>0</v>
      </c>
      <c r="G596" s="95" t="b">
        <v>0</v>
      </c>
    </row>
    <row r="597" spans="1:7" ht="15">
      <c r="A597" s="95" t="s">
        <v>3140</v>
      </c>
      <c r="B597" s="95">
        <v>2</v>
      </c>
      <c r="C597" s="122">
        <v>0.003442923519831376</v>
      </c>
      <c r="D597" s="95" t="s">
        <v>2181</v>
      </c>
      <c r="E597" s="95" t="b">
        <v>0</v>
      </c>
      <c r="F597" s="95" t="b">
        <v>0</v>
      </c>
      <c r="G597" s="95" t="b">
        <v>0</v>
      </c>
    </row>
    <row r="598" spans="1:7" ht="15">
      <c r="A598" s="95" t="s">
        <v>3141</v>
      </c>
      <c r="B598" s="95">
        <v>2</v>
      </c>
      <c r="C598" s="122">
        <v>0.003442923519831376</v>
      </c>
      <c r="D598" s="95" t="s">
        <v>2181</v>
      </c>
      <c r="E598" s="95" t="b">
        <v>0</v>
      </c>
      <c r="F598" s="95" t="b">
        <v>0</v>
      </c>
      <c r="G598" s="95" t="b">
        <v>0</v>
      </c>
    </row>
    <row r="599" spans="1:7" ht="15">
      <c r="A599" s="95" t="s">
        <v>3142</v>
      </c>
      <c r="B599" s="95">
        <v>2</v>
      </c>
      <c r="C599" s="122">
        <v>0.003442923519831376</v>
      </c>
      <c r="D599" s="95" t="s">
        <v>2181</v>
      </c>
      <c r="E599" s="95" t="b">
        <v>0</v>
      </c>
      <c r="F599" s="95" t="b">
        <v>0</v>
      </c>
      <c r="G599" s="95" t="b">
        <v>0</v>
      </c>
    </row>
    <row r="600" spans="1:7" ht="15">
      <c r="A600" s="95" t="s">
        <v>2903</v>
      </c>
      <c r="B600" s="95">
        <v>2</v>
      </c>
      <c r="C600" s="122">
        <v>0.003442923519831376</v>
      </c>
      <c r="D600" s="95" t="s">
        <v>2181</v>
      </c>
      <c r="E600" s="95" t="b">
        <v>0</v>
      </c>
      <c r="F600" s="95" t="b">
        <v>0</v>
      </c>
      <c r="G600" s="95" t="b">
        <v>0</v>
      </c>
    </row>
    <row r="601" spans="1:7" ht="15">
      <c r="A601" s="95" t="s">
        <v>3143</v>
      </c>
      <c r="B601" s="95">
        <v>2</v>
      </c>
      <c r="C601" s="122">
        <v>0.003442923519831376</v>
      </c>
      <c r="D601" s="95" t="s">
        <v>2181</v>
      </c>
      <c r="E601" s="95" t="b">
        <v>0</v>
      </c>
      <c r="F601" s="95" t="b">
        <v>0</v>
      </c>
      <c r="G601" s="95" t="b">
        <v>0</v>
      </c>
    </row>
    <row r="602" spans="1:7" ht="15">
      <c r="A602" s="95" t="s">
        <v>2787</v>
      </c>
      <c r="B602" s="95">
        <v>2</v>
      </c>
      <c r="C602" s="122">
        <v>0.003442923519831376</v>
      </c>
      <c r="D602" s="95" t="s">
        <v>2181</v>
      </c>
      <c r="E602" s="95" t="b">
        <v>0</v>
      </c>
      <c r="F602" s="95" t="b">
        <v>0</v>
      </c>
      <c r="G602" s="95" t="b">
        <v>0</v>
      </c>
    </row>
    <row r="603" spans="1:7" ht="15">
      <c r="A603" s="95" t="s">
        <v>2989</v>
      </c>
      <c r="B603" s="95">
        <v>2</v>
      </c>
      <c r="C603" s="122">
        <v>0.003442923519831376</v>
      </c>
      <c r="D603" s="95" t="s">
        <v>2181</v>
      </c>
      <c r="E603" s="95" t="b">
        <v>0</v>
      </c>
      <c r="F603" s="95" t="b">
        <v>0</v>
      </c>
      <c r="G603" s="95" t="b">
        <v>0</v>
      </c>
    </row>
    <row r="604" spans="1:7" ht="15">
      <c r="A604" s="95" t="s">
        <v>3115</v>
      </c>
      <c r="B604" s="95">
        <v>2</v>
      </c>
      <c r="C604" s="122">
        <v>0.00423302849532739</v>
      </c>
      <c r="D604" s="95" t="s">
        <v>2181</v>
      </c>
      <c r="E604" s="95" t="b">
        <v>0</v>
      </c>
      <c r="F604" s="95" t="b">
        <v>0</v>
      </c>
      <c r="G604" s="95" t="b">
        <v>0</v>
      </c>
    </row>
    <row r="605" spans="1:7" ht="15">
      <c r="A605" s="95" t="s">
        <v>3113</v>
      </c>
      <c r="B605" s="95">
        <v>2</v>
      </c>
      <c r="C605" s="122">
        <v>0.00423302849532739</v>
      </c>
      <c r="D605" s="95" t="s">
        <v>2181</v>
      </c>
      <c r="E605" s="95" t="b">
        <v>0</v>
      </c>
      <c r="F605" s="95" t="b">
        <v>0</v>
      </c>
      <c r="G605" s="95" t="b">
        <v>0</v>
      </c>
    </row>
    <row r="606" spans="1:7" ht="15">
      <c r="A606" s="95" t="s">
        <v>3114</v>
      </c>
      <c r="B606" s="95">
        <v>2</v>
      </c>
      <c r="C606" s="122">
        <v>0.00423302849532739</v>
      </c>
      <c r="D606" s="95" t="s">
        <v>2181</v>
      </c>
      <c r="E606" s="95" t="b">
        <v>0</v>
      </c>
      <c r="F606" s="95" t="b">
        <v>0</v>
      </c>
      <c r="G606" s="95" t="b">
        <v>0</v>
      </c>
    </row>
    <row r="607" spans="1:7" ht="15">
      <c r="A607" s="95" t="s">
        <v>3105</v>
      </c>
      <c r="B607" s="95">
        <v>2</v>
      </c>
      <c r="C607" s="122">
        <v>0.003442923519831376</v>
      </c>
      <c r="D607" s="95" t="s">
        <v>2181</v>
      </c>
      <c r="E607" s="95" t="b">
        <v>0</v>
      </c>
      <c r="F607" s="95" t="b">
        <v>0</v>
      </c>
      <c r="G607" s="95" t="b">
        <v>0</v>
      </c>
    </row>
    <row r="608" spans="1:7" ht="15">
      <c r="A608" s="95" t="s">
        <v>3106</v>
      </c>
      <c r="B608" s="95">
        <v>2</v>
      </c>
      <c r="C608" s="122">
        <v>0.003442923519831376</v>
      </c>
      <c r="D608" s="95" t="s">
        <v>2181</v>
      </c>
      <c r="E608" s="95" t="b">
        <v>0</v>
      </c>
      <c r="F608" s="95" t="b">
        <v>1</v>
      </c>
      <c r="G608" s="95" t="b">
        <v>0</v>
      </c>
    </row>
    <row r="609" spans="1:7" ht="15">
      <c r="A609" s="95" t="s">
        <v>3107</v>
      </c>
      <c r="B609" s="95">
        <v>2</v>
      </c>
      <c r="C609" s="122">
        <v>0.003442923519831376</v>
      </c>
      <c r="D609" s="95" t="s">
        <v>2181</v>
      </c>
      <c r="E609" s="95" t="b">
        <v>0</v>
      </c>
      <c r="F609" s="95" t="b">
        <v>0</v>
      </c>
      <c r="G609" s="95" t="b">
        <v>0</v>
      </c>
    </row>
    <row r="610" spans="1:7" ht="15">
      <c r="A610" s="95" t="s">
        <v>3108</v>
      </c>
      <c r="B610" s="95">
        <v>2</v>
      </c>
      <c r="C610" s="122">
        <v>0.003442923519831376</v>
      </c>
      <c r="D610" s="95" t="s">
        <v>2181</v>
      </c>
      <c r="E610" s="95" t="b">
        <v>0</v>
      </c>
      <c r="F610" s="95" t="b">
        <v>0</v>
      </c>
      <c r="G610" s="95" t="b">
        <v>0</v>
      </c>
    </row>
    <row r="611" spans="1:7" ht="15">
      <c r="A611" s="95" t="s">
        <v>3109</v>
      </c>
      <c r="B611" s="95">
        <v>2</v>
      </c>
      <c r="C611" s="122">
        <v>0.003442923519831376</v>
      </c>
      <c r="D611" s="95" t="s">
        <v>2181</v>
      </c>
      <c r="E611" s="95" t="b">
        <v>0</v>
      </c>
      <c r="F611" s="95" t="b">
        <v>0</v>
      </c>
      <c r="G611" s="95" t="b">
        <v>0</v>
      </c>
    </row>
    <row r="612" spans="1:7" ht="15">
      <c r="A612" s="95" t="s">
        <v>3110</v>
      </c>
      <c r="B612" s="95">
        <v>2</v>
      </c>
      <c r="C612" s="122">
        <v>0.003442923519831376</v>
      </c>
      <c r="D612" s="95" t="s">
        <v>2181</v>
      </c>
      <c r="E612" s="95" t="b">
        <v>0</v>
      </c>
      <c r="F612" s="95" t="b">
        <v>0</v>
      </c>
      <c r="G612" s="95" t="b">
        <v>0</v>
      </c>
    </row>
    <row r="613" spans="1:7" ht="15">
      <c r="A613" s="95" t="s">
        <v>3111</v>
      </c>
      <c r="B613" s="95">
        <v>2</v>
      </c>
      <c r="C613" s="122">
        <v>0.003442923519831376</v>
      </c>
      <c r="D613" s="95" t="s">
        <v>2181</v>
      </c>
      <c r="E613" s="95" t="b">
        <v>0</v>
      </c>
      <c r="F613" s="95" t="b">
        <v>0</v>
      </c>
      <c r="G613" s="95" t="b">
        <v>0</v>
      </c>
    </row>
    <row r="614" spans="1:7" ht="15">
      <c r="A614" s="95" t="s">
        <v>3112</v>
      </c>
      <c r="B614" s="95">
        <v>2</v>
      </c>
      <c r="C614" s="122">
        <v>0.003442923519831376</v>
      </c>
      <c r="D614" s="95" t="s">
        <v>2181</v>
      </c>
      <c r="E614" s="95" t="b">
        <v>0</v>
      </c>
      <c r="F614" s="95" t="b">
        <v>0</v>
      </c>
      <c r="G614" s="95" t="b">
        <v>0</v>
      </c>
    </row>
    <row r="615" spans="1:7" ht="15">
      <c r="A615" s="95" t="s">
        <v>3065</v>
      </c>
      <c r="B615" s="95">
        <v>2</v>
      </c>
      <c r="C615" s="122">
        <v>0.003442923519831376</v>
      </c>
      <c r="D615" s="95" t="s">
        <v>2181</v>
      </c>
      <c r="E615" s="95" t="b">
        <v>0</v>
      </c>
      <c r="F615" s="95" t="b">
        <v>0</v>
      </c>
      <c r="G615" s="95" t="b">
        <v>0</v>
      </c>
    </row>
    <row r="616" spans="1:7" ht="15">
      <c r="A616" s="95" t="s">
        <v>3067</v>
      </c>
      <c r="B616" s="95">
        <v>2</v>
      </c>
      <c r="C616" s="122">
        <v>0.003442923519831376</v>
      </c>
      <c r="D616" s="95" t="s">
        <v>2181</v>
      </c>
      <c r="E616" s="95" t="b">
        <v>0</v>
      </c>
      <c r="F616" s="95" t="b">
        <v>1</v>
      </c>
      <c r="G616" s="95" t="b">
        <v>0</v>
      </c>
    </row>
    <row r="617" spans="1:7" ht="15">
      <c r="A617" s="95" t="s">
        <v>2867</v>
      </c>
      <c r="B617" s="95">
        <v>2</v>
      </c>
      <c r="C617" s="122">
        <v>0.003442923519831376</v>
      </c>
      <c r="D617" s="95" t="s">
        <v>2181</v>
      </c>
      <c r="E617" s="95" t="b">
        <v>0</v>
      </c>
      <c r="F617" s="95" t="b">
        <v>0</v>
      </c>
      <c r="G617" s="95" t="b">
        <v>0</v>
      </c>
    </row>
    <row r="618" spans="1:7" ht="15">
      <c r="A618" s="95" t="s">
        <v>2868</v>
      </c>
      <c r="B618" s="95">
        <v>2</v>
      </c>
      <c r="C618" s="122">
        <v>0.003442923519831376</v>
      </c>
      <c r="D618" s="95" t="s">
        <v>2181</v>
      </c>
      <c r="E618" s="95" t="b">
        <v>0</v>
      </c>
      <c r="F618" s="95" t="b">
        <v>0</v>
      </c>
      <c r="G618" s="95" t="b">
        <v>0</v>
      </c>
    </row>
    <row r="619" spans="1:7" ht="15">
      <c r="A619" s="95" t="s">
        <v>2869</v>
      </c>
      <c r="B619" s="95">
        <v>2</v>
      </c>
      <c r="C619" s="122">
        <v>0.003442923519831376</v>
      </c>
      <c r="D619" s="95" t="s">
        <v>2181</v>
      </c>
      <c r="E619" s="95" t="b">
        <v>0</v>
      </c>
      <c r="F619" s="95" t="b">
        <v>0</v>
      </c>
      <c r="G619" s="95" t="b">
        <v>0</v>
      </c>
    </row>
    <row r="620" spans="1:7" ht="15">
      <c r="A620" s="95" t="s">
        <v>2870</v>
      </c>
      <c r="B620" s="95">
        <v>2</v>
      </c>
      <c r="C620" s="122">
        <v>0.003442923519831376</v>
      </c>
      <c r="D620" s="95" t="s">
        <v>2181</v>
      </c>
      <c r="E620" s="95" t="b">
        <v>1</v>
      </c>
      <c r="F620" s="95" t="b">
        <v>0</v>
      </c>
      <c r="G620" s="95" t="b">
        <v>0</v>
      </c>
    </row>
    <row r="621" spans="1:7" ht="15">
      <c r="A621" s="95" t="s">
        <v>2871</v>
      </c>
      <c r="B621" s="95">
        <v>2</v>
      </c>
      <c r="C621" s="122">
        <v>0.003442923519831376</v>
      </c>
      <c r="D621" s="95" t="s">
        <v>2181</v>
      </c>
      <c r="E621" s="95" t="b">
        <v>0</v>
      </c>
      <c r="F621" s="95" t="b">
        <v>0</v>
      </c>
      <c r="G621" s="95" t="b">
        <v>0</v>
      </c>
    </row>
    <row r="622" spans="1:7" ht="15">
      <c r="A622" s="95" t="s">
        <v>3032</v>
      </c>
      <c r="B622" s="95">
        <v>2</v>
      </c>
      <c r="C622" s="122">
        <v>0.003442923519831376</v>
      </c>
      <c r="D622" s="95" t="s">
        <v>2181</v>
      </c>
      <c r="E622" s="95" t="b">
        <v>0</v>
      </c>
      <c r="F622" s="95" t="b">
        <v>0</v>
      </c>
      <c r="G622" s="95" t="b">
        <v>0</v>
      </c>
    </row>
    <row r="623" spans="1:7" ht="15">
      <c r="A623" s="95" t="s">
        <v>3066</v>
      </c>
      <c r="B623" s="95">
        <v>2</v>
      </c>
      <c r="C623" s="122">
        <v>0.00423302849532739</v>
      </c>
      <c r="D623" s="95" t="s">
        <v>2181</v>
      </c>
      <c r="E623" s="95" t="b">
        <v>0</v>
      </c>
      <c r="F623" s="95" t="b">
        <v>0</v>
      </c>
      <c r="G623" s="95" t="b">
        <v>0</v>
      </c>
    </row>
    <row r="624" spans="1:7" ht="15">
      <c r="A624" s="95" t="s">
        <v>3062</v>
      </c>
      <c r="B624" s="95">
        <v>2</v>
      </c>
      <c r="C624" s="122">
        <v>0.00423302849532739</v>
      </c>
      <c r="D624" s="95" t="s">
        <v>2181</v>
      </c>
      <c r="E624" s="95" t="b">
        <v>0</v>
      </c>
      <c r="F624" s="95" t="b">
        <v>0</v>
      </c>
      <c r="G624" s="95" t="b">
        <v>0</v>
      </c>
    </row>
    <row r="625" spans="1:7" ht="15">
      <c r="A625" s="95" t="s">
        <v>2349</v>
      </c>
      <c r="B625" s="95">
        <v>2</v>
      </c>
      <c r="C625" s="122">
        <v>0.003442923519831376</v>
      </c>
      <c r="D625" s="95" t="s">
        <v>2181</v>
      </c>
      <c r="E625" s="95" t="b">
        <v>0</v>
      </c>
      <c r="F625" s="95" t="b">
        <v>0</v>
      </c>
      <c r="G625" s="95" t="b">
        <v>0</v>
      </c>
    </row>
    <row r="626" spans="1:7" ht="15">
      <c r="A626" s="95" t="s">
        <v>2348</v>
      </c>
      <c r="B626" s="95">
        <v>2</v>
      </c>
      <c r="C626" s="122">
        <v>0.003442923519831376</v>
      </c>
      <c r="D626" s="95" t="s">
        <v>2181</v>
      </c>
      <c r="E626" s="95" t="b">
        <v>0</v>
      </c>
      <c r="F626" s="95" t="b">
        <v>0</v>
      </c>
      <c r="G626" s="95" t="b">
        <v>0</v>
      </c>
    </row>
    <row r="627" spans="1:7" ht="15">
      <c r="A627" s="95" t="s">
        <v>3031</v>
      </c>
      <c r="B627" s="95">
        <v>2</v>
      </c>
      <c r="C627" s="122">
        <v>0.00423302849532739</v>
      </c>
      <c r="D627" s="95" t="s">
        <v>2181</v>
      </c>
      <c r="E627" s="95" t="b">
        <v>1</v>
      </c>
      <c r="F627" s="95" t="b">
        <v>0</v>
      </c>
      <c r="G627" s="95" t="b">
        <v>0</v>
      </c>
    </row>
    <row r="628" spans="1:7" ht="15">
      <c r="A628" s="95" t="s">
        <v>3013</v>
      </c>
      <c r="B628" s="95">
        <v>2</v>
      </c>
      <c r="C628" s="122">
        <v>0.003442923519831376</v>
      </c>
      <c r="D628" s="95" t="s">
        <v>2181</v>
      </c>
      <c r="E628" s="95" t="b">
        <v>0</v>
      </c>
      <c r="F628" s="95" t="b">
        <v>0</v>
      </c>
      <c r="G628" s="95" t="b">
        <v>0</v>
      </c>
    </row>
    <row r="629" spans="1:7" ht="15">
      <c r="A629" s="95" t="s">
        <v>3014</v>
      </c>
      <c r="B629" s="95">
        <v>2</v>
      </c>
      <c r="C629" s="122">
        <v>0.003442923519831376</v>
      </c>
      <c r="D629" s="95" t="s">
        <v>2181</v>
      </c>
      <c r="E629" s="95" t="b">
        <v>0</v>
      </c>
      <c r="F629" s="95" t="b">
        <v>0</v>
      </c>
      <c r="G629" s="95" t="b">
        <v>0</v>
      </c>
    </row>
    <row r="630" spans="1:7" ht="15">
      <c r="A630" s="95" t="s">
        <v>3015</v>
      </c>
      <c r="B630" s="95">
        <v>2</v>
      </c>
      <c r="C630" s="122">
        <v>0.003442923519831376</v>
      </c>
      <c r="D630" s="95" t="s">
        <v>2181</v>
      </c>
      <c r="E630" s="95" t="b">
        <v>0</v>
      </c>
      <c r="F630" s="95" t="b">
        <v>0</v>
      </c>
      <c r="G630" s="95" t="b">
        <v>0</v>
      </c>
    </row>
    <row r="631" spans="1:7" ht="15">
      <c r="A631" s="95" t="s">
        <v>3016</v>
      </c>
      <c r="B631" s="95">
        <v>2</v>
      </c>
      <c r="C631" s="122">
        <v>0.003442923519831376</v>
      </c>
      <c r="D631" s="95" t="s">
        <v>2181</v>
      </c>
      <c r="E631" s="95" t="b">
        <v>0</v>
      </c>
      <c r="F631" s="95" t="b">
        <v>0</v>
      </c>
      <c r="G631" s="95" t="b">
        <v>0</v>
      </c>
    </row>
    <row r="632" spans="1:7" ht="15">
      <c r="A632" s="95" t="s">
        <v>2856</v>
      </c>
      <c r="B632" s="95">
        <v>2</v>
      </c>
      <c r="C632" s="122">
        <v>0.003442923519831376</v>
      </c>
      <c r="D632" s="95" t="s">
        <v>2181</v>
      </c>
      <c r="E632" s="95" t="b">
        <v>0</v>
      </c>
      <c r="F632" s="95" t="b">
        <v>0</v>
      </c>
      <c r="G632" s="95" t="b">
        <v>0</v>
      </c>
    </row>
    <row r="633" spans="1:7" ht="15">
      <c r="A633" s="95" t="s">
        <v>3017</v>
      </c>
      <c r="B633" s="95">
        <v>2</v>
      </c>
      <c r="C633" s="122">
        <v>0.003442923519831376</v>
      </c>
      <c r="D633" s="95" t="s">
        <v>2181</v>
      </c>
      <c r="E633" s="95" t="b">
        <v>0</v>
      </c>
      <c r="F633" s="95" t="b">
        <v>0</v>
      </c>
      <c r="G633" s="95" t="b">
        <v>0</v>
      </c>
    </row>
    <row r="634" spans="1:7" ht="15">
      <c r="A634" s="95" t="s">
        <v>2857</v>
      </c>
      <c r="B634" s="95">
        <v>2</v>
      </c>
      <c r="C634" s="122">
        <v>0.003442923519831376</v>
      </c>
      <c r="D634" s="95" t="s">
        <v>2181</v>
      </c>
      <c r="E634" s="95" t="b">
        <v>0</v>
      </c>
      <c r="F634" s="95" t="b">
        <v>0</v>
      </c>
      <c r="G634" s="95" t="b">
        <v>0</v>
      </c>
    </row>
    <row r="635" spans="1:7" ht="15">
      <c r="A635" s="95" t="s">
        <v>3018</v>
      </c>
      <c r="B635" s="95">
        <v>2</v>
      </c>
      <c r="C635" s="122">
        <v>0.003442923519831376</v>
      </c>
      <c r="D635" s="95" t="s">
        <v>2181</v>
      </c>
      <c r="E635" s="95" t="b">
        <v>0</v>
      </c>
      <c r="F635" s="95" t="b">
        <v>0</v>
      </c>
      <c r="G635" s="95" t="b">
        <v>0</v>
      </c>
    </row>
    <row r="636" spans="1:7" ht="15">
      <c r="A636" s="95" t="s">
        <v>3019</v>
      </c>
      <c r="B636" s="95">
        <v>2</v>
      </c>
      <c r="C636" s="122">
        <v>0.003442923519831376</v>
      </c>
      <c r="D636" s="95" t="s">
        <v>2181</v>
      </c>
      <c r="E636" s="95" t="b">
        <v>0</v>
      </c>
      <c r="F636" s="95" t="b">
        <v>0</v>
      </c>
      <c r="G636" s="95" t="b">
        <v>0</v>
      </c>
    </row>
    <row r="637" spans="1:7" ht="15">
      <c r="A637" s="95" t="s">
        <v>2982</v>
      </c>
      <c r="B637" s="95">
        <v>2</v>
      </c>
      <c r="C637" s="122">
        <v>0.003442923519831376</v>
      </c>
      <c r="D637" s="95" t="s">
        <v>2181</v>
      </c>
      <c r="E637" s="95" t="b">
        <v>0</v>
      </c>
      <c r="F637" s="95" t="b">
        <v>0</v>
      </c>
      <c r="G637" s="95" t="b">
        <v>0</v>
      </c>
    </row>
    <row r="638" spans="1:7" ht="15">
      <c r="A638" s="95" t="s">
        <v>2988</v>
      </c>
      <c r="B638" s="95">
        <v>2</v>
      </c>
      <c r="C638" s="122">
        <v>0.00423302849532739</v>
      </c>
      <c r="D638" s="95" t="s">
        <v>2181</v>
      </c>
      <c r="E638" s="95" t="b">
        <v>0</v>
      </c>
      <c r="F638" s="95" t="b">
        <v>1</v>
      </c>
      <c r="G638" s="95" t="b">
        <v>0</v>
      </c>
    </row>
    <row r="639" spans="1:7" ht="15">
      <c r="A639" s="95" t="s">
        <v>2355</v>
      </c>
      <c r="B639" s="95">
        <v>2</v>
      </c>
      <c r="C639" s="122">
        <v>0.003442923519831376</v>
      </c>
      <c r="D639" s="95" t="s">
        <v>2181</v>
      </c>
      <c r="E639" s="95" t="b">
        <v>0</v>
      </c>
      <c r="F639" s="95" t="b">
        <v>0</v>
      </c>
      <c r="G639" s="95" t="b">
        <v>0</v>
      </c>
    </row>
    <row r="640" spans="1:7" ht="15">
      <c r="A640" s="95" t="s">
        <v>2811</v>
      </c>
      <c r="B640" s="95">
        <v>2</v>
      </c>
      <c r="C640" s="122">
        <v>0.003442923519831376</v>
      </c>
      <c r="D640" s="95" t="s">
        <v>2181</v>
      </c>
      <c r="E640" s="95" t="b">
        <v>0</v>
      </c>
      <c r="F640" s="95" t="b">
        <v>0</v>
      </c>
      <c r="G640" s="95" t="b">
        <v>0</v>
      </c>
    </row>
    <row r="641" spans="1:7" ht="15">
      <c r="A641" s="95" t="s">
        <v>2974</v>
      </c>
      <c r="B641" s="95">
        <v>2</v>
      </c>
      <c r="C641" s="122">
        <v>0.003442923519831376</v>
      </c>
      <c r="D641" s="95" t="s">
        <v>2181</v>
      </c>
      <c r="E641" s="95" t="b">
        <v>0</v>
      </c>
      <c r="F641" s="95" t="b">
        <v>0</v>
      </c>
      <c r="G641" s="95" t="b">
        <v>0</v>
      </c>
    </row>
    <row r="642" spans="1:7" ht="15">
      <c r="A642" s="95" t="s">
        <v>2973</v>
      </c>
      <c r="B642" s="95">
        <v>2</v>
      </c>
      <c r="C642" s="122">
        <v>0.00423302849532739</v>
      </c>
      <c r="D642" s="95" t="s">
        <v>2181</v>
      </c>
      <c r="E642" s="95" t="b">
        <v>0</v>
      </c>
      <c r="F642" s="95" t="b">
        <v>0</v>
      </c>
      <c r="G642" s="95" t="b">
        <v>0</v>
      </c>
    </row>
    <row r="643" spans="1:7" ht="15">
      <c r="A643" s="95" t="s">
        <v>2971</v>
      </c>
      <c r="B643" s="95">
        <v>2</v>
      </c>
      <c r="C643" s="122">
        <v>0.00423302849532739</v>
      </c>
      <c r="D643" s="95" t="s">
        <v>2181</v>
      </c>
      <c r="E643" s="95" t="b">
        <v>0</v>
      </c>
      <c r="F643" s="95" t="b">
        <v>0</v>
      </c>
      <c r="G643" s="95" t="b">
        <v>0</v>
      </c>
    </row>
    <row r="644" spans="1:7" ht="15">
      <c r="A644" s="95" t="s">
        <v>583</v>
      </c>
      <c r="B644" s="95">
        <v>7</v>
      </c>
      <c r="C644" s="122">
        <v>0</v>
      </c>
      <c r="D644" s="95" t="s">
        <v>2182</v>
      </c>
      <c r="E644" s="95" t="b">
        <v>0</v>
      </c>
      <c r="F644" s="95" t="b">
        <v>0</v>
      </c>
      <c r="G644" s="95" t="b">
        <v>0</v>
      </c>
    </row>
    <row r="645" spans="1:7" ht="15">
      <c r="A645" s="95" t="s">
        <v>2338</v>
      </c>
      <c r="B645" s="95">
        <v>7</v>
      </c>
      <c r="C645" s="122">
        <v>0</v>
      </c>
      <c r="D645" s="95" t="s">
        <v>2182</v>
      </c>
      <c r="E645" s="95" t="b">
        <v>0</v>
      </c>
      <c r="F645" s="95" t="b">
        <v>0</v>
      </c>
      <c r="G645" s="95" t="b">
        <v>0</v>
      </c>
    </row>
    <row r="646" spans="1:7" ht="15">
      <c r="A646" s="95" t="s">
        <v>2339</v>
      </c>
      <c r="B646" s="95">
        <v>7</v>
      </c>
      <c r="C646" s="122">
        <v>0</v>
      </c>
      <c r="D646" s="95" t="s">
        <v>2182</v>
      </c>
      <c r="E646" s="95" t="b">
        <v>0</v>
      </c>
      <c r="F646" s="95" t="b">
        <v>0</v>
      </c>
      <c r="G646" s="95" t="b">
        <v>0</v>
      </c>
    </row>
    <row r="647" spans="1:7" ht="15">
      <c r="A647" s="95" t="s">
        <v>2283</v>
      </c>
      <c r="B647" s="95">
        <v>7</v>
      </c>
      <c r="C647" s="122">
        <v>0</v>
      </c>
      <c r="D647" s="95" t="s">
        <v>2182</v>
      </c>
      <c r="E647" s="95" t="b">
        <v>0</v>
      </c>
      <c r="F647" s="95" t="b">
        <v>0</v>
      </c>
      <c r="G647" s="95" t="b">
        <v>0</v>
      </c>
    </row>
    <row r="648" spans="1:7" ht="15">
      <c r="A648" s="95" t="s">
        <v>2340</v>
      </c>
      <c r="B648" s="95">
        <v>7</v>
      </c>
      <c r="C648" s="122">
        <v>0</v>
      </c>
      <c r="D648" s="95" t="s">
        <v>2182</v>
      </c>
      <c r="E648" s="95" t="b">
        <v>0</v>
      </c>
      <c r="F648" s="95" t="b">
        <v>0</v>
      </c>
      <c r="G648" s="95" t="b">
        <v>0</v>
      </c>
    </row>
    <row r="649" spans="1:7" ht="15">
      <c r="A649" s="95" t="s">
        <v>2341</v>
      </c>
      <c r="B649" s="95">
        <v>7</v>
      </c>
      <c r="C649" s="122">
        <v>0</v>
      </c>
      <c r="D649" s="95" t="s">
        <v>2182</v>
      </c>
      <c r="E649" s="95" t="b">
        <v>0</v>
      </c>
      <c r="F649" s="95" t="b">
        <v>0</v>
      </c>
      <c r="G649" s="95" t="b">
        <v>0</v>
      </c>
    </row>
    <row r="650" spans="1:7" ht="15">
      <c r="A650" s="95" t="s">
        <v>371</v>
      </c>
      <c r="B650" s="95">
        <v>7</v>
      </c>
      <c r="C650" s="122">
        <v>0</v>
      </c>
      <c r="D650" s="95" t="s">
        <v>2182</v>
      </c>
      <c r="E650" s="95" t="b">
        <v>0</v>
      </c>
      <c r="F650" s="95" t="b">
        <v>0</v>
      </c>
      <c r="G650" s="95" t="b">
        <v>0</v>
      </c>
    </row>
    <row r="651" spans="1:7" ht="15">
      <c r="A651" s="95" t="s">
        <v>2342</v>
      </c>
      <c r="B651" s="95">
        <v>6</v>
      </c>
      <c r="C651" s="122">
        <v>0.0025748765242543546</v>
      </c>
      <c r="D651" s="95" t="s">
        <v>2182</v>
      </c>
      <c r="E651" s="95" t="b">
        <v>0</v>
      </c>
      <c r="F651" s="95" t="b">
        <v>0</v>
      </c>
      <c r="G651" s="95" t="b">
        <v>0</v>
      </c>
    </row>
    <row r="652" spans="1:7" ht="15">
      <c r="A652" s="95" t="s">
        <v>2343</v>
      </c>
      <c r="B652" s="95">
        <v>6</v>
      </c>
      <c r="C652" s="122">
        <v>0.005620309064547616</v>
      </c>
      <c r="D652" s="95" t="s">
        <v>2182</v>
      </c>
      <c r="E652" s="95" t="b">
        <v>0</v>
      </c>
      <c r="F652" s="95" t="b">
        <v>0</v>
      </c>
      <c r="G652" s="95" t="b">
        <v>0</v>
      </c>
    </row>
    <row r="653" spans="1:7" ht="15">
      <c r="A653" s="95" t="s">
        <v>379</v>
      </c>
      <c r="B653" s="95">
        <v>6</v>
      </c>
      <c r="C653" s="122">
        <v>0.0025748765242543546</v>
      </c>
      <c r="D653" s="95" t="s">
        <v>2182</v>
      </c>
      <c r="E653" s="95" t="b">
        <v>0</v>
      </c>
      <c r="F653" s="95" t="b">
        <v>0</v>
      </c>
      <c r="G653" s="95" t="b">
        <v>0</v>
      </c>
    </row>
    <row r="654" spans="1:7" ht="15">
      <c r="A654" s="95" t="s">
        <v>372</v>
      </c>
      <c r="B654" s="95">
        <v>6</v>
      </c>
      <c r="C654" s="122">
        <v>0.0025748765242543546</v>
      </c>
      <c r="D654" s="95" t="s">
        <v>2182</v>
      </c>
      <c r="E654" s="95" t="b">
        <v>0</v>
      </c>
      <c r="F654" s="95" t="b">
        <v>0</v>
      </c>
      <c r="G654" s="95" t="b">
        <v>0</v>
      </c>
    </row>
    <row r="655" spans="1:7" ht="15">
      <c r="A655" s="95" t="s">
        <v>2791</v>
      </c>
      <c r="B655" s="95">
        <v>4</v>
      </c>
      <c r="C655" s="122">
        <v>0.006231744838110113</v>
      </c>
      <c r="D655" s="95" t="s">
        <v>2182</v>
      </c>
      <c r="E655" s="95" t="b">
        <v>0</v>
      </c>
      <c r="F655" s="95" t="b">
        <v>0</v>
      </c>
      <c r="G655" s="95" t="b">
        <v>0</v>
      </c>
    </row>
    <row r="656" spans="1:7" ht="15">
      <c r="A656" s="95" t="s">
        <v>2848</v>
      </c>
      <c r="B656" s="95">
        <v>4</v>
      </c>
      <c r="C656" s="122">
        <v>0.006231744838110113</v>
      </c>
      <c r="D656" s="95" t="s">
        <v>2182</v>
      </c>
      <c r="E656" s="95" t="b">
        <v>0</v>
      </c>
      <c r="F656" s="95" t="b">
        <v>0</v>
      </c>
      <c r="G656" s="95" t="b">
        <v>0</v>
      </c>
    </row>
    <row r="657" spans="1:7" ht="15">
      <c r="A657" s="95" t="s">
        <v>2849</v>
      </c>
      <c r="B657" s="95">
        <v>4</v>
      </c>
      <c r="C657" s="122">
        <v>0.006231744838110113</v>
      </c>
      <c r="D657" s="95" t="s">
        <v>2182</v>
      </c>
      <c r="E657" s="95" t="b">
        <v>0</v>
      </c>
      <c r="F657" s="95" t="b">
        <v>0</v>
      </c>
      <c r="G657" s="95" t="b">
        <v>0</v>
      </c>
    </row>
    <row r="658" spans="1:7" ht="15">
      <c r="A658" s="95" t="s">
        <v>381</v>
      </c>
      <c r="B658" s="95">
        <v>4</v>
      </c>
      <c r="C658" s="122">
        <v>0.006231744838110113</v>
      </c>
      <c r="D658" s="95" t="s">
        <v>2182</v>
      </c>
      <c r="E658" s="95" t="b">
        <v>0</v>
      </c>
      <c r="F658" s="95" t="b">
        <v>0</v>
      </c>
      <c r="G658" s="95" t="b">
        <v>0</v>
      </c>
    </row>
    <row r="659" spans="1:7" ht="15">
      <c r="A659" s="95" t="s">
        <v>380</v>
      </c>
      <c r="B659" s="95">
        <v>4</v>
      </c>
      <c r="C659" s="122">
        <v>0.006231744838110113</v>
      </c>
      <c r="D659" s="95" t="s">
        <v>2182</v>
      </c>
      <c r="E659" s="95" t="b">
        <v>0</v>
      </c>
      <c r="F659" s="95" t="b">
        <v>0</v>
      </c>
      <c r="G659" s="95" t="b">
        <v>0</v>
      </c>
    </row>
    <row r="660" spans="1:7" ht="15">
      <c r="A660" s="95" t="s">
        <v>2850</v>
      </c>
      <c r="B660" s="95">
        <v>4</v>
      </c>
      <c r="C660" s="122">
        <v>0.006231744838110113</v>
      </c>
      <c r="D660" s="95" t="s">
        <v>2182</v>
      </c>
      <c r="E660" s="95" t="b">
        <v>0</v>
      </c>
      <c r="F660" s="95" t="b">
        <v>0</v>
      </c>
      <c r="G660" s="95" t="b">
        <v>0</v>
      </c>
    </row>
    <row r="661" spans="1:7" ht="15">
      <c r="A661" s="95" t="s">
        <v>2851</v>
      </c>
      <c r="B661" s="95">
        <v>4</v>
      </c>
      <c r="C661" s="122">
        <v>0.006231744838110113</v>
      </c>
      <c r="D661" s="95" t="s">
        <v>2182</v>
      </c>
      <c r="E661" s="95" t="b">
        <v>0</v>
      </c>
      <c r="F661" s="95" t="b">
        <v>0</v>
      </c>
      <c r="G661" s="95" t="b">
        <v>0</v>
      </c>
    </row>
    <row r="662" spans="1:7" ht="15">
      <c r="A662" s="95" t="s">
        <v>2852</v>
      </c>
      <c r="B662" s="95">
        <v>4</v>
      </c>
      <c r="C662" s="122">
        <v>0.006231744838110113</v>
      </c>
      <c r="D662" s="95" t="s">
        <v>2182</v>
      </c>
      <c r="E662" s="95" t="b">
        <v>0</v>
      </c>
      <c r="F662" s="95" t="b">
        <v>0</v>
      </c>
      <c r="G662" s="95" t="b">
        <v>0</v>
      </c>
    </row>
    <row r="663" spans="1:7" ht="15">
      <c r="A663" s="95" t="s">
        <v>378</v>
      </c>
      <c r="B663" s="95">
        <v>4</v>
      </c>
      <c r="C663" s="122">
        <v>0.013950462675648093</v>
      </c>
      <c r="D663" s="95" t="s">
        <v>2182</v>
      </c>
      <c r="E663" s="95" t="b">
        <v>0</v>
      </c>
      <c r="F663" s="95" t="b">
        <v>0</v>
      </c>
      <c r="G663" s="95" t="b">
        <v>0</v>
      </c>
    </row>
    <row r="664" spans="1:7" ht="15">
      <c r="A664" s="95" t="s">
        <v>365</v>
      </c>
      <c r="B664" s="95">
        <v>3</v>
      </c>
      <c r="C664" s="122">
        <v>0.007076476640280663</v>
      </c>
      <c r="D664" s="95" t="s">
        <v>2182</v>
      </c>
      <c r="E664" s="95" t="b">
        <v>0</v>
      </c>
      <c r="F664" s="95" t="b">
        <v>0</v>
      </c>
      <c r="G664" s="95" t="b">
        <v>0</v>
      </c>
    </row>
    <row r="665" spans="1:7" ht="15">
      <c r="A665" s="95" t="s">
        <v>2773</v>
      </c>
      <c r="B665" s="95">
        <v>2</v>
      </c>
      <c r="C665" s="122">
        <v>0.010834590256593035</v>
      </c>
      <c r="D665" s="95" t="s">
        <v>2182</v>
      </c>
      <c r="E665" s="95" t="b">
        <v>0</v>
      </c>
      <c r="F665" s="95" t="b">
        <v>0</v>
      </c>
      <c r="G665" s="95" t="b">
        <v>0</v>
      </c>
    </row>
    <row r="666" spans="1:7" ht="15">
      <c r="A666" s="95" t="s">
        <v>377</v>
      </c>
      <c r="B666" s="95">
        <v>2</v>
      </c>
      <c r="C666" s="122">
        <v>0.006975231337824047</v>
      </c>
      <c r="D666" s="95" t="s">
        <v>2182</v>
      </c>
      <c r="E666" s="95" t="b">
        <v>0</v>
      </c>
      <c r="F666" s="95" t="b">
        <v>0</v>
      </c>
      <c r="G666" s="95" t="b">
        <v>0</v>
      </c>
    </row>
    <row r="667" spans="1:7" ht="15">
      <c r="A667" s="95" t="s">
        <v>376</v>
      </c>
      <c r="B667" s="95">
        <v>2</v>
      </c>
      <c r="C667" s="122">
        <v>0.006975231337824047</v>
      </c>
      <c r="D667" s="95" t="s">
        <v>2182</v>
      </c>
      <c r="E667" s="95" t="b">
        <v>0</v>
      </c>
      <c r="F667" s="95" t="b">
        <v>0</v>
      </c>
      <c r="G667" s="95" t="b">
        <v>0</v>
      </c>
    </row>
    <row r="668" spans="1:7" ht="15">
      <c r="A668" s="95" t="s">
        <v>375</v>
      </c>
      <c r="B668" s="95">
        <v>2</v>
      </c>
      <c r="C668" s="122">
        <v>0.006975231337824047</v>
      </c>
      <c r="D668" s="95" t="s">
        <v>2182</v>
      </c>
      <c r="E668" s="95" t="b">
        <v>0</v>
      </c>
      <c r="F668" s="95" t="b">
        <v>0</v>
      </c>
      <c r="G668" s="95" t="b">
        <v>0</v>
      </c>
    </row>
    <row r="669" spans="1:7" ht="15">
      <c r="A669" s="95" t="s">
        <v>374</v>
      </c>
      <c r="B669" s="95">
        <v>2</v>
      </c>
      <c r="C669" s="122">
        <v>0.006975231337824047</v>
      </c>
      <c r="D669" s="95" t="s">
        <v>2182</v>
      </c>
      <c r="E669" s="95" t="b">
        <v>0</v>
      </c>
      <c r="F669" s="95" t="b">
        <v>0</v>
      </c>
      <c r="G669" s="95" t="b">
        <v>0</v>
      </c>
    </row>
    <row r="670" spans="1:7" ht="15">
      <c r="A670" s="95" t="s">
        <v>373</v>
      </c>
      <c r="B670" s="95">
        <v>2</v>
      </c>
      <c r="C670" s="122">
        <v>0.006975231337824047</v>
      </c>
      <c r="D670" s="95" t="s">
        <v>2182</v>
      </c>
      <c r="E670" s="95" t="b">
        <v>0</v>
      </c>
      <c r="F670" s="95" t="b">
        <v>0</v>
      </c>
      <c r="G670" s="95" t="b">
        <v>0</v>
      </c>
    </row>
    <row r="671" spans="1:7" ht="15">
      <c r="A671" s="95" t="s">
        <v>370</v>
      </c>
      <c r="B671" s="95">
        <v>2</v>
      </c>
      <c r="C671" s="122">
        <v>0.006975231337824047</v>
      </c>
      <c r="D671" s="95" t="s">
        <v>2182</v>
      </c>
      <c r="E671" s="95" t="b">
        <v>0</v>
      </c>
      <c r="F671" s="95" t="b">
        <v>0</v>
      </c>
      <c r="G671" s="95" t="b">
        <v>0</v>
      </c>
    </row>
    <row r="672" spans="1:7" ht="15">
      <c r="A672" s="95" t="s">
        <v>369</v>
      </c>
      <c r="B672" s="95">
        <v>2</v>
      </c>
      <c r="C672" s="122">
        <v>0.006975231337824047</v>
      </c>
      <c r="D672" s="95" t="s">
        <v>2182</v>
      </c>
      <c r="E672" s="95" t="b">
        <v>0</v>
      </c>
      <c r="F672" s="95" t="b">
        <v>0</v>
      </c>
      <c r="G672" s="95" t="b">
        <v>0</v>
      </c>
    </row>
    <row r="673" spans="1:7" ht="15">
      <c r="A673" s="95" t="s">
        <v>368</v>
      </c>
      <c r="B673" s="95">
        <v>2</v>
      </c>
      <c r="C673" s="122">
        <v>0.006975231337824047</v>
      </c>
      <c r="D673" s="95" t="s">
        <v>2182</v>
      </c>
      <c r="E673" s="95" t="b">
        <v>0</v>
      </c>
      <c r="F673" s="95" t="b">
        <v>0</v>
      </c>
      <c r="G673" s="95" t="b">
        <v>0</v>
      </c>
    </row>
    <row r="674" spans="1:7" ht="15">
      <c r="A674" s="95" t="s">
        <v>367</v>
      </c>
      <c r="B674" s="95">
        <v>2</v>
      </c>
      <c r="C674" s="122">
        <v>0.006975231337824047</v>
      </c>
      <c r="D674" s="95" t="s">
        <v>2182</v>
      </c>
      <c r="E674" s="95" t="b">
        <v>0</v>
      </c>
      <c r="F674" s="95" t="b">
        <v>0</v>
      </c>
      <c r="G674" s="95" t="b">
        <v>0</v>
      </c>
    </row>
    <row r="675" spans="1:7" ht="15">
      <c r="A675" s="95" t="s">
        <v>366</v>
      </c>
      <c r="B675" s="95">
        <v>2</v>
      </c>
      <c r="C675" s="122">
        <v>0.006975231337824047</v>
      </c>
      <c r="D675" s="95" t="s">
        <v>2182</v>
      </c>
      <c r="E675" s="95" t="b">
        <v>0</v>
      </c>
      <c r="F675" s="95" t="b">
        <v>0</v>
      </c>
      <c r="G675" s="95" t="b">
        <v>0</v>
      </c>
    </row>
    <row r="676" spans="1:7" ht="15">
      <c r="A676" s="95" t="s">
        <v>295</v>
      </c>
      <c r="B676" s="95">
        <v>2</v>
      </c>
      <c r="C676" s="122">
        <v>0.006975231337824047</v>
      </c>
      <c r="D676" s="95" t="s">
        <v>2182</v>
      </c>
      <c r="E676" s="95" t="b">
        <v>0</v>
      </c>
      <c r="F676" s="95" t="b">
        <v>0</v>
      </c>
      <c r="G676" s="95" t="b">
        <v>0</v>
      </c>
    </row>
    <row r="677" spans="1:7" ht="15">
      <c r="A677" s="95" t="s">
        <v>2817</v>
      </c>
      <c r="B677" s="95">
        <v>2</v>
      </c>
      <c r="C677" s="122">
        <v>0.006975231337824047</v>
      </c>
      <c r="D677" s="95" t="s">
        <v>2182</v>
      </c>
      <c r="E677" s="95" t="b">
        <v>1</v>
      </c>
      <c r="F677" s="95" t="b">
        <v>0</v>
      </c>
      <c r="G677" s="95" t="b">
        <v>0</v>
      </c>
    </row>
    <row r="678" spans="1:7" ht="15">
      <c r="A678" s="95" t="s">
        <v>3042</v>
      </c>
      <c r="B678" s="95">
        <v>2</v>
      </c>
      <c r="C678" s="122">
        <v>0.006975231337824047</v>
      </c>
      <c r="D678" s="95" t="s">
        <v>2182</v>
      </c>
      <c r="E678" s="95" t="b">
        <v>0</v>
      </c>
      <c r="F678" s="95" t="b">
        <v>0</v>
      </c>
      <c r="G678" s="95" t="b">
        <v>0</v>
      </c>
    </row>
    <row r="679" spans="1:7" ht="15">
      <c r="A679" s="95" t="s">
        <v>2778</v>
      </c>
      <c r="B679" s="95">
        <v>2</v>
      </c>
      <c r="C679" s="122">
        <v>0.006975231337824047</v>
      </c>
      <c r="D679" s="95" t="s">
        <v>2182</v>
      </c>
      <c r="E679" s="95" t="b">
        <v>0</v>
      </c>
      <c r="F679" s="95" t="b">
        <v>0</v>
      </c>
      <c r="G679" s="95" t="b">
        <v>0</v>
      </c>
    </row>
    <row r="680" spans="1:7" ht="15">
      <c r="A680" s="95" t="s">
        <v>2862</v>
      </c>
      <c r="B680" s="95">
        <v>2</v>
      </c>
      <c r="C680" s="122">
        <v>0.006975231337824047</v>
      </c>
      <c r="D680" s="95" t="s">
        <v>2182</v>
      </c>
      <c r="E680" s="95" t="b">
        <v>0</v>
      </c>
      <c r="F680" s="95" t="b">
        <v>0</v>
      </c>
      <c r="G680" s="95" t="b">
        <v>0</v>
      </c>
    </row>
    <row r="681" spans="1:7" ht="15">
      <c r="A681" s="95" t="s">
        <v>3043</v>
      </c>
      <c r="B681" s="95">
        <v>2</v>
      </c>
      <c r="C681" s="122">
        <v>0.006975231337824047</v>
      </c>
      <c r="D681" s="95" t="s">
        <v>2182</v>
      </c>
      <c r="E681" s="95" t="b">
        <v>1</v>
      </c>
      <c r="F681" s="95" t="b">
        <v>0</v>
      </c>
      <c r="G681" s="95" t="b">
        <v>0</v>
      </c>
    </row>
    <row r="682" spans="1:7" ht="15">
      <c r="A682" s="95" t="s">
        <v>3044</v>
      </c>
      <c r="B682" s="95">
        <v>2</v>
      </c>
      <c r="C682" s="122">
        <v>0.006975231337824047</v>
      </c>
      <c r="D682" s="95" t="s">
        <v>2182</v>
      </c>
      <c r="E682" s="95" t="b">
        <v>0</v>
      </c>
      <c r="F682" s="95" t="b">
        <v>0</v>
      </c>
      <c r="G682" s="95" t="b">
        <v>0</v>
      </c>
    </row>
    <row r="683" spans="1:7" ht="15">
      <c r="A683" s="95" t="s">
        <v>360</v>
      </c>
      <c r="B683" s="95">
        <v>5</v>
      </c>
      <c r="C683" s="122">
        <v>0</v>
      </c>
      <c r="D683" s="95" t="s">
        <v>2183</v>
      </c>
      <c r="E683" s="95" t="b">
        <v>0</v>
      </c>
      <c r="F683" s="95" t="b">
        <v>0</v>
      </c>
      <c r="G683" s="95" t="b">
        <v>0</v>
      </c>
    </row>
    <row r="684" spans="1:7" ht="15">
      <c r="A684" s="95" t="s">
        <v>583</v>
      </c>
      <c r="B684" s="95">
        <v>5</v>
      </c>
      <c r="C684" s="122">
        <v>0</v>
      </c>
      <c r="D684" s="95" t="s">
        <v>2183</v>
      </c>
      <c r="E684" s="95" t="b">
        <v>0</v>
      </c>
      <c r="F684" s="95" t="b">
        <v>0</v>
      </c>
      <c r="G684" s="95" t="b">
        <v>0</v>
      </c>
    </row>
    <row r="685" spans="1:7" ht="15">
      <c r="A685" s="95" t="s">
        <v>2345</v>
      </c>
      <c r="B685" s="95">
        <v>3</v>
      </c>
      <c r="C685" s="122">
        <v>0.00715641127794698</v>
      </c>
      <c r="D685" s="95" t="s">
        <v>2183</v>
      </c>
      <c r="E685" s="95" t="b">
        <v>0</v>
      </c>
      <c r="F685" s="95" t="b">
        <v>0</v>
      </c>
      <c r="G685" s="95" t="b">
        <v>0</v>
      </c>
    </row>
    <row r="686" spans="1:7" ht="15">
      <c r="A686" s="95" t="s">
        <v>2346</v>
      </c>
      <c r="B686" s="95">
        <v>3</v>
      </c>
      <c r="C686" s="122">
        <v>0.00715641127794698</v>
      </c>
      <c r="D686" s="95" t="s">
        <v>2183</v>
      </c>
      <c r="E686" s="95" t="b">
        <v>0</v>
      </c>
      <c r="F686" s="95" t="b">
        <v>0</v>
      </c>
      <c r="G686" s="95" t="b">
        <v>0</v>
      </c>
    </row>
    <row r="687" spans="1:7" ht="15">
      <c r="A687" s="95" t="s">
        <v>2347</v>
      </c>
      <c r="B687" s="95">
        <v>3</v>
      </c>
      <c r="C687" s="122">
        <v>0.00715641127794698</v>
      </c>
      <c r="D687" s="95" t="s">
        <v>2183</v>
      </c>
      <c r="E687" s="95" t="b">
        <v>1</v>
      </c>
      <c r="F687" s="95" t="b">
        <v>0</v>
      </c>
      <c r="G687" s="95" t="b">
        <v>0</v>
      </c>
    </row>
    <row r="688" spans="1:7" ht="15">
      <c r="A688" s="95" t="s">
        <v>2348</v>
      </c>
      <c r="B688" s="95">
        <v>3</v>
      </c>
      <c r="C688" s="122">
        <v>0.00715641127794698</v>
      </c>
      <c r="D688" s="95" t="s">
        <v>2183</v>
      </c>
      <c r="E688" s="95" t="b">
        <v>0</v>
      </c>
      <c r="F688" s="95" t="b">
        <v>0</v>
      </c>
      <c r="G688" s="95" t="b">
        <v>0</v>
      </c>
    </row>
    <row r="689" spans="1:7" ht="15">
      <c r="A689" s="95" t="s">
        <v>2349</v>
      </c>
      <c r="B689" s="95">
        <v>3</v>
      </c>
      <c r="C689" s="122">
        <v>0.00715641127794698</v>
      </c>
      <c r="D689" s="95" t="s">
        <v>2183</v>
      </c>
      <c r="E689" s="95" t="b">
        <v>0</v>
      </c>
      <c r="F689" s="95" t="b">
        <v>0</v>
      </c>
      <c r="G689" s="95" t="b">
        <v>0</v>
      </c>
    </row>
    <row r="690" spans="1:7" ht="15">
      <c r="A690" s="95" t="s">
        <v>2350</v>
      </c>
      <c r="B690" s="95">
        <v>3</v>
      </c>
      <c r="C690" s="122">
        <v>0.00715641127794698</v>
      </c>
      <c r="D690" s="95" t="s">
        <v>2183</v>
      </c>
      <c r="E690" s="95" t="b">
        <v>0</v>
      </c>
      <c r="F690" s="95" t="b">
        <v>0</v>
      </c>
      <c r="G690" s="95" t="b">
        <v>0</v>
      </c>
    </row>
    <row r="691" spans="1:7" ht="15">
      <c r="A691" s="95" t="s">
        <v>2351</v>
      </c>
      <c r="B691" s="95">
        <v>3</v>
      </c>
      <c r="C691" s="122">
        <v>0.00715641127794698</v>
      </c>
      <c r="D691" s="95" t="s">
        <v>2183</v>
      </c>
      <c r="E691" s="95" t="b">
        <v>0</v>
      </c>
      <c r="F691" s="95" t="b">
        <v>0</v>
      </c>
      <c r="G691" s="95" t="b">
        <v>0</v>
      </c>
    </row>
    <row r="692" spans="1:7" ht="15">
      <c r="A692" s="95" t="s">
        <v>2352</v>
      </c>
      <c r="B692" s="95">
        <v>3</v>
      </c>
      <c r="C692" s="122">
        <v>0.00715641127794698</v>
      </c>
      <c r="D692" s="95" t="s">
        <v>2183</v>
      </c>
      <c r="E692" s="95" t="b">
        <v>0</v>
      </c>
      <c r="F692" s="95" t="b">
        <v>0</v>
      </c>
      <c r="G692" s="95" t="b">
        <v>0</v>
      </c>
    </row>
    <row r="693" spans="1:7" ht="15">
      <c r="A693" s="95" t="s">
        <v>2948</v>
      </c>
      <c r="B693" s="95">
        <v>3</v>
      </c>
      <c r="C693" s="122">
        <v>0.00715641127794698</v>
      </c>
      <c r="D693" s="95" t="s">
        <v>2183</v>
      </c>
      <c r="E693" s="95" t="b">
        <v>0</v>
      </c>
      <c r="F693" s="95" t="b">
        <v>0</v>
      </c>
      <c r="G693" s="95" t="b">
        <v>0</v>
      </c>
    </row>
    <row r="694" spans="1:7" ht="15">
      <c r="A694" s="95" t="s">
        <v>2949</v>
      </c>
      <c r="B694" s="95">
        <v>3</v>
      </c>
      <c r="C694" s="122">
        <v>0.00715641127794698</v>
      </c>
      <c r="D694" s="95" t="s">
        <v>2183</v>
      </c>
      <c r="E694" s="95" t="b">
        <v>0</v>
      </c>
      <c r="F694" s="95" t="b">
        <v>0</v>
      </c>
      <c r="G694" s="95" t="b">
        <v>0</v>
      </c>
    </row>
    <row r="695" spans="1:7" ht="15">
      <c r="A695" s="95" t="s">
        <v>2789</v>
      </c>
      <c r="B695" s="95">
        <v>3</v>
      </c>
      <c r="C695" s="122">
        <v>0.00715641127794698</v>
      </c>
      <c r="D695" s="95" t="s">
        <v>2183</v>
      </c>
      <c r="E695" s="95" t="b">
        <v>0</v>
      </c>
      <c r="F695" s="95" t="b">
        <v>0</v>
      </c>
      <c r="G695" s="95" t="b">
        <v>0</v>
      </c>
    </row>
    <row r="696" spans="1:7" ht="15">
      <c r="A696" s="95" t="s">
        <v>2283</v>
      </c>
      <c r="B696" s="95">
        <v>3</v>
      </c>
      <c r="C696" s="122">
        <v>0.00715641127794698</v>
      </c>
      <c r="D696" s="95" t="s">
        <v>2183</v>
      </c>
      <c r="E696" s="95" t="b">
        <v>0</v>
      </c>
      <c r="F696" s="95" t="b">
        <v>0</v>
      </c>
      <c r="G696" s="95" t="b">
        <v>0</v>
      </c>
    </row>
    <row r="697" spans="1:7" ht="15">
      <c r="A697" s="95" t="s">
        <v>2770</v>
      </c>
      <c r="B697" s="95">
        <v>3</v>
      </c>
      <c r="C697" s="122">
        <v>0.00715641127794698</v>
      </c>
      <c r="D697" s="95" t="s">
        <v>2183</v>
      </c>
      <c r="E697" s="95" t="b">
        <v>0</v>
      </c>
      <c r="F697" s="95" t="b">
        <v>0</v>
      </c>
      <c r="G697" s="95" t="b">
        <v>0</v>
      </c>
    </row>
    <row r="698" spans="1:7" ht="15">
      <c r="A698" s="95" t="s">
        <v>2364</v>
      </c>
      <c r="B698" s="95">
        <v>3</v>
      </c>
      <c r="C698" s="122">
        <v>0.00715641127794698</v>
      </c>
      <c r="D698" s="95" t="s">
        <v>2183</v>
      </c>
      <c r="E698" s="95" t="b">
        <v>0</v>
      </c>
      <c r="F698" s="95" t="b">
        <v>0</v>
      </c>
      <c r="G698" s="95" t="b">
        <v>0</v>
      </c>
    </row>
    <row r="699" spans="1:7" ht="15">
      <c r="A699" s="95" t="s">
        <v>2950</v>
      </c>
      <c r="B699" s="95">
        <v>3</v>
      </c>
      <c r="C699" s="122">
        <v>0.00715641127794698</v>
      </c>
      <c r="D699" s="95" t="s">
        <v>2183</v>
      </c>
      <c r="E699" s="95" t="b">
        <v>0</v>
      </c>
      <c r="F699" s="95" t="b">
        <v>0</v>
      </c>
      <c r="G699" s="95" t="b">
        <v>0</v>
      </c>
    </row>
    <row r="700" spans="1:7" ht="15">
      <c r="A700" s="95" t="s">
        <v>2951</v>
      </c>
      <c r="B700" s="95">
        <v>2</v>
      </c>
      <c r="C700" s="122">
        <v>0.008557849648861025</v>
      </c>
      <c r="D700" s="95" t="s">
        <v>2183</v>
      </c>
      <c r="E700" s="95" t="b">
        <v>0</v>
      </c>
      <c r="F700" s="95" t="b">
        <v>0</v>
      </c>
      <c r="G700" s="95" t="b">
        <v>0</v>
      </c>
    </row>
    <row r="701" spans="1:7" ht="15">
      <c r="A701" s="95" t="s">
        <v>2952</v>
      </c>
      <c r="B701" s="95">
        <v>2</v>
      </c>
      <c r="C701" s="122">
        <v>0.008557849648861025</v>
      </c>
      <c r="D701" s="95" t="s">
        <v>2183</v>
      </c>
      <c r="E701" s="95" t="b">
        <v>0</v>
      </c>
      <c r="F701" s="95" t="b">
        <v>0</v>
      </c>
      <c r="G701" s="95" t="b">
        <v>0</v>
      </c>
    </row>
    <row r="702" spans="1:7" ht="15">
      <c r="A702" s="95" t="s">
        <v>2844</v>
      </c>
      <c r="B702" s="95">
        <v>2</v>
      </c>
      <c r="C702" s="122">
        <v>0.008557849648861025</v>
      </c>
      <c r="D702" s="95" t="s">
        <v>2183</v>
      </c>
      <c r="E702" s="95" t="b">
        <v>0</v>
      </c>
      <c r="F702" s="95" t="b">
        <v>0</v>
      </c>
      <c r="G702" s="95" t="b">
        <v>0</v>
      </c>
    </row>
    <row r="703" spans="1:7" ht="15">
      <c r="A703" s="95" t="s">
        <v>2953</v>
      </c>
      <c r="B703" s="95">
        <v>2</v>
      </c>
      <c r="C703" s="122">
        <v>0.008557849648861025</v>
      </c>
      <c r="D703" s="95" t="s">
        <v>2183</v>
      </c>
      <c r="E703" s="95" t="b">
        <v>0</v>
      </c>
      <c r="F703" s="95" t="b">
        <v>0</v>
      </c>
      <c r="G703" s="95" t="b">
        <v>0</v>
      </c>
    </row>
    <row r="704" spans="1:7" ht="15">
      <c r="A704" s="95" t="s">
        <v>2782</v>
      </c>
      <c r="B704" s="95">
        <v>2</v>
      </c>
      <c r="C704" s="122">
        <v>0.008557849648861025</v>
      </c>
      <c r="D704" s="95" t="s">
        <v>2183</v>
      </c>
      <c r="E704" s="95" t="b">
        <v>0</v>
      </c>
      <c r="F704" s="95" t="b">
        <v>0</v>
      </c>
      <c r="G704" s="95" t="b">
        <v>0</v>
      </c>
    </row>
    <row r="705" spans="1:7" ht="15">
      <c r="A705" s="95" t="s">
        <v>2837</v>
      </c>
      <c r="B705" s="95">
        <v>2</v>
      </c>
      <c r="C705" s="122">
        <v>0.008557849648861025</v>
      </c>
      <c r="D705" s="95" t="s">
        <v>2183</v>
      </c>
      <c r="E705" s="95" t="b">
        <v>0</v>
      </c>
      <c r="F705" s="95" t="b">
        <v>0</v>
      </c>
      <c r="G705" s="95" t="b">
        <v>0</v>
      </c>
    </row>
    <row r="706" spans="1:7" ht="15">
      <c r="A706" s="95" t="s">
        <v>2954</v>
      </c>
      <c r="B706" s="95">
        <v>2</v>
      </c>
      <c r="C706" s="122">
        <v>0.008557849648861025</v>
      </c>
      <c r="D706" s="95" t="s">
        <v>2183</v>
      </c>
      <c r="E706" s="95" t="b">
        <v>0</v>
      </c>
      <c r="F706" s="95" t="b">
        <v>0</v>
      </c>
      <c r="G706" s="95" t="b">
        <v>0</v>
      </c>
    </row>
    <row r="707" spans="1:7" ht="15">
      <c r="A707" s="95" t="s">
        <v>2955</v>
      </c>
      <c r="B707" s="95">
        <v>2</v>
      </c>
      <c r="C707" s="122">
        <v>0.008557849648861025</v>
      </c>
      <c r="D707" s="95" t="s">
        <v>2183</v>
      </c>
      <c r="E707" s="95" t="b">
        <v>0</v>
      </c>
      <c r="F707" s="95" t="b">
        <v>0</v>
      </c>
      <c r="G707" s="95" t="b">
        <v>0</v>
      </c>
    </row>
    <row r="708" spans="1:7" ht="15">
      <c r="A708" s="95" t="s">
        <v>359</v>
      </c>
      <c r="B708" s="95">
        <v>2</v>
      </c>
      <c r="C708" s="122">
        <v>0.008557849648861025</v>
      </c>
      <c r="D708" s="95" t="s">
        <v>2183</v>
      </c>
      <c r="E708" s="95" t="b">
        <v>0</v>
      </c>
      <c r="F708" s="95" t="b">
        <v>0</v>
      </c>
      <c r="G708" s="95" t="b">
        <v>0</v>
      </c>
    </row>
    <row r="709" spans="1:7" ht="15">
      <c r="A709" s="95" t="s">
        <v>2956</v>
      </c>
      <c r="B709" s="95">
        <v>2</v>
      </c>
      <c r="C709" s="122">
        <v>0.008557849648861025</v>
      </c>
      <c r="D709" s="95" t="s">
        <v>2183</v>
      </c>
      <c r="E709" s="95" t="b">
        <v>0</v>
      </c>
      <c r="F709" s="95" t="b">
        <v>0</v>
      </c>
      <c r="G709" s="95" t="b">
        <v>0</v>
      </c>
    </row>
    <row r="710" spans="1:7" ht="15">
      <c r="A710" s="95" t="s">
        <v>2832</v>
      </c>
      <c r="B710" s="95">
        <v>2</v>
      </c>
      <c r="C710" s="122">
        <v>0.008557849648861025</v>
      </c>
      <c r="D710" s="95" t="s">
        <v>2183</v>
      </c>
      <c r="E710" s="95" t="b">
        <v>0</v>
      </c>
      <c r="F710" s="95" t="b">
        <v>0</v>
      </c>
      <c r="G710" s="95" t="b">
        <v>0</v>
      </c>
    </row>
    <row r="711" spans="1:7" ht="15">
      <c r="A711" s="95" t="s">
        <v>250</v>
      </c>
      <c r="B711" s="95">
        <v>2</v>
      </c>
      <c r="C711" s="122">
        <v>0.008557849648861025</v>
      </c>
      <c r="D711" s="95" t="s">
        <v>2183</v>
      </c>
      <c r="E711" s="95" t="b">
        <v>0</v>
      </c>
      <c r="F711" s="95" t="b">
        <v>0</v>
      </c>
      <c r="G711" s="95" t="b">
        <v>0</v>
      </c>
    </row>
    <row r="712" spans="1:7" ht="15">
      <c r="A712" s="95" t="s">
        <v>2957</v>
      </c>
      <c r="B712" s="95">
        <v>2</v>
      </c>
      <c r="C712" s="122">
        <v>0.008557849648861025</v>
      </c>
      <c r="D712" s="95" t="s">
        <v>2183</v>
      </c>
      <c r="E712" s="95" t="b">
        <v>0</v>
      </c>
      <c r="F712" s="95" t="b">
        <v>0</v>
      </c>
      <c r="G712" s="95" t="b">
        <v>0</v>
      </c>
    </row>
    <row r="713" spans="1:7" ht="15">
      <c r="A713" s="95" t="s">
        <v>358</v>
      </c>
      <c r="B713" s="95">
        <v>2</v>
      </c>
      <c r="C713" s="122">
        <v>0.008557849648861025</v>
      </c>
      <c r="D713" s="95" t="s">
        <v>2183</v>
      </c>
      <c r="E713" s="95" t="b">
        <v>0</v>
      </c>
      <c r="F713" s="95" t="b">
        <v>0</v>
      </c>
      <c r="G713" s="95" t="b">
        <v>0</v>
      </c>
    </row>
    <row r="714" spans="1:7" ht="15">
      <c r="A714" s="95" t="s">
        <v>2958</v>
      </c>
      <c r="B714" s="95">
        <v>2</v>
      </c>
      <c r="C714" s="122">
        <v>0.008557849648861025</v>
      </c>
      <c r="D714" s="95" t="s">
        <v>2183</v>
      </c>
      <c r="E714" s="95" t="b">
        <v>0</v>
      </c>
      <c r="F714" s="95" t="b">
        <v>0</v>
      </c>
      <c r="G714" s="95" t="b">
        <v>0</v>
      </c>
    </row>
    <row r="715" spans="1:7" ht="15">
      <c r="A715" s="95" t="s">
        <v>2959</v>
      </c>
      <c r="B715" s="95">
        <v>2</v>
      </c>
      <c r="C715" s="122">
        <v>0.008557849648861025</v>
      </c>
      <c r="D715" s="95" t="s">
        <v>2183</v>
      </c>
      <c r="E715" s="95" t="b">
        <v>0</v>
      </c>
      <c r="F715" s="95" t="b">
        <v>0</v>
      </c>
      <c r="G715" s="95" t="b">
        <v>0</v>
      </c>
    </row>
    <row r="716" spans="1:7" ht="15">
      <c r="A716" s="95" t="s">
        <v>2960</v>
      </c>
      <c r="B716" s="95">
        <v>2</v>
      </c>
      <c r="C716" s="122">
        <v>0.008557849648861025</v>
      </c>
      <c r="D716" s="95" t="s">
        <v>2183</v>
      </c>
      <c r="E716" s="95" t="b">
        <v>0</v>
      </c>
      <c r="F716" s="95" t="b">
        <v>0</v>
      </c>
      <c r="G716" s="95" t="b">
        <v>0</v>
      </c>
    </row>
    <row r="717" spans="1:7" ht="15">
      <c r="A717" s="95" t="s">
        <v>2961</v>
      </c>
      <c r="B717" s="95">
        <v>2</v>
      </c>
      <c r="C717" s="122">
        <v>0.008557849648861025</v>
      </c>
      <c r="D717" s="95" t="s">
        <v>2183</v>
      </c>
      <c r="E717" s="95" t="b">
        <v>0</v>
      </c>
      <c r="F717" s="95" t="b">
        <v>0</v>
      </c>
      <c r="G717" s="95" t="b">
        <v>0</v>
      </c>
    </row>
    <row r="718" spans="1:7" ht="15">
      <c r="A718" s="95" t="s">
        <v>602</v>
      </c>
      <c r="B718" s="95">
        <v>2</v>
      </c>
      <c r="C718" s="122">
        <v>0.008557849648861025</v>
      </c>
      <c r="D718" s="95" t="s">
        <v>2183</v>
      </c>
      <c r="E718" s="95" t="b">
        <v>0</v>
      </c>
      <c r="F718" s="95" t="b">
        <v>0</v>
      </c>
      <c r="G718" s="95" t="b">
        <v>0</v>
      </c>
    </row>
    <row r="719" spans="1:7" ht="15">
      <c r="A719" s="95" t="s">
        <v>2354</v>
      </c>
      <c r="B719" s="95">
        <v>17</v>
      </c>
      <c r="C719" s="122">
        <v>0</v>
      </c>
      <c r="D719" s="95" t="s">
        <v>2184</v>
      </c>
      <c r="E719" s="95" t="b">
        <v>0</v>
      </c>
      <c r="F719" s="95" t="b">
        <v>0</v>
      </c>
      <c r="G719" s="95" t="b">
        <v>0</v>
      </c>
    </row>
    <row r="720" spans="1:7" ht="15">
      <c r="A720" s="95" t="s">
        <v>2355</v>
      </c>
      <c r="B720" s="95">
        <v>9</v>
      </c>
      <c r="C720" s="122">
        <v>0</v>
      </c>
      <c r="D720" s="95" t="s">
        <v>2184</v>
      </c>
      <c r="E720" s="95" t="b">
        <v>0</v>
      </c>
      <c r="F720" s="95" t="b">
        <v>0</v>
      </c>
      <c r="G720" s="95" t="b">
        <v>0</v>
      </c>
    </row>
    <row r="721" spans="1:7" ht="15">
      <c r="A721" s="95" t="s">
        <v>2327</v>
      </c>
      <c r="B721" s="95">
        <v>5</v>
      </c>
      <c r="C721" s="122">
        <v>0.007830444941819205</v>
      </c>
      <c r="D721" s="95" t="s">
        <v>2184</v>
      </c>
      <c r="E721" s="95" t="b">
        <v>0</v>
      </c>
      <c r="F721" s="95" t="b">
        <v>0</v>
      </c>
      <c r="G721" s="95" t="b">
        <v>0</v>
      </c>
    </row>
    <row r="722" spans="1:7" ht="15">
      <c r="A722" s="95" t="s">
        <v>2356</v>
      </c>
      <c r="B722" s="95">
        <v>5</v>
      </c>
      <c r="C722" s="122">
        <v>0.007830444941819205</v>
      </c>
      <c r="D722" s="95" t="s">
        <v>2184</v>
      </c>
      <c r="E722" s="95" t="b">
        <v>0</v>
      </c>
      <c r="F722" s="95" t="b">
        <v>1</v>
      </c>
      <c r="G722" s="95" t="b">
        <v>0</v>
      </c>
    </row>
    <row r="723" spans="1:7" ht="15">
      <c r="A723" s="95" t="s">
        <v>2357</v>
      </c>
      <c r="B723" s="95">
        <v>5</v>
      </c>
      <c r="C723" s="122">
        <v>0.007830444941819205</v>
      </c>
      <c r="D723" s="95" t="s">
        <v>2184</v>
      </c>
      <c r="E723" s="95" t="b">
        <v>0</v>
      </c>
      <c r="F723" s="95" t="b">
        <v>0</v>
      </c>
      <c r="G723" s="95" t="b">
        <v>0</v>
      </c>
    </row>
    <row r="724" spans="1:7" ht="15">
      <c r="A724" s="95" t="s">
        <v>2358</v>
      </c>
      <c r="B724" s="95">
        <v>5</v>
      </c>
      <c r="C724" s="122">
        <v>0.007830444941819205</v>
      </c>
      <c r="D724" s="95" t="s">
        <v>2184</v>
      </c>
      <c r="E724" s="95" t="b">
        <v>0</v>
      </c>
      <c r="F724" s="95" t="b">
        <v>0</v>
      </c>
      <c r="G724" s="95" t="b">
        <v>0</v>
      </c>
    </row>
    <row r="725" spans="1:7" ht="15">
      <c r="A725" s="95" t="s">
        <v>2359</v>
      </c>
      <c r="B725" s="95">
        <v>5</v>
      </c>
      <c r="C725" s="122">
        <v>0.007830444941819205</v>
      </c>
      <c r="D725" s="95" t="s">
        <v>2184</v>
      </c>
      <c r="E725" s="95" t="b">
        <v>0</v>
      </c>
      <c r="F725" s="95" t="b">
        <v>0</v>
      </c>
      <c r="G725" s="95" t="b">
        <v>0</v>
      </c>
    </row>
    <row r="726" spans="1:7" ht="15">
      <c r="A726" s="95" t="s">
        <v>2287</v>
      </c>
      <c r="B726" s="95">
        <v>5</v>
      </c>
      <c r="C726" s="122">
        <v>0.007830444941819205</v>
      </c>
      <c r="D726" s="95" t="s">
        <v>2184</v>
      </c>
      <c r="E726" s="95" t="b">
        <v>0</v>
      </c>
      <c r="F726" s="95" t="b">
        <v>0</v>
      </c>
      <c r="G726" s="95" t="b">
        <v>0</v>
      </c>
    </row>
    <row r="727" spans="1:7" ht="15">
      <c r="A727" s="95" t="s">
        <v>2360</v>
      </c>
      <c r="B727" s="95">
        <v>5</v>
      </c>
      <c r="C727" s="122">
        <v>0.007830444941819205</v>
      </c>
      <c r="D727" s="95" t="s">
        <v>2184</v>
      </c>
      <c r="E727" s="95" t="b">
        <v>0</v>
      </c>
      <c r="F727" s="95" t="b">
        <v>0</v>
      </c>
      <c r="G727" s="95" t="b">
        <v>0</v>
      </c>
    </row>
    <row r="728" spans="1:7" ht="15">
      <c r="A728" s="95" t="s">
        <v>2361</v>
      </c>
      <c r="B728" s="95">
        <v>5</v>
      </c>
      <c r="C728" s="122">
        <v>0.007830444941819205</v>
      </c>
      <c r="D728" s="95" t="s">
        <v>2184</v>
      </c>
      <c r="E728" s="95" t="b">
        <v>0</v>
      </c>
      <c r="F728" s="95" t="b">
        <v>0</v>
      </c>
      <c r="G728" s="95" t="b">
        <v>0</v>
      </c>
    </row>
    <row r="729" spans="1:7" ht="15">
      <c r="A729" s="95" t="s">
        <v>2801</v>
      </c>
      <c r="B729" s="95">
        <v>5</v>
      </c>
      <c r="C729" s="122">
        <v>0.007830444941819205</v>
      </c>
      <c r="D729" s="95" t="s">
        <v>2184</v>
      </c>
      <c r="E729" s="95" t="b">
        <v>1</v>
      </c>
      <c r="F729" s="95" t="b">
        <v>0</v>
      </c>
      <c r="G729" s="95" t="b">
        <v>0</v>
      </c>
    </row>
    <row r="730" spans="1:7" ht="15">
      <c r="A730" s="95" t="s">
        <v>2769</v>
      </c>
      <c r="B730" s="95">
        <v>5</v>
      </c>
      <c r="C730" s="122">
        <v>0.007830444941819205</v>
      </c>
      <c r="D730" s="95" t="s">
        <v>2184</v>
      </c>
      <c r="E730" s="95" t="b">
        <v>0</v>
      </c>
      <c r="F730" s="95" t="b">
        <v>0</v>
      </c>
      <c r="G730" s="95" t="b">
        <v>0</v>
      </c>
    </row>
    <row r="731" spans="1:7" ht="15">
      <c r="A731" s="95" t="s">
        <v>2840</v>
      </c>
      <c r="B731" s="95">
        <v>5</v>
      </c>
      <c r="C731" s="122">
        <v>0.007830444941819205</v>
      </c>
      <c r="D731" s="95" t="s">
        <v>2184</v>
      </c>
      <c r="E731" s="95" t="b">
        <v>0</v>
      </c>
      <c r="F731" s="95" t="b">
        <v>0</v>
      </c>
      <c r="G731" s="95" t="b">
        <v>0</v>
      </c>
    </row>
    <row r="732" spans="1:7" ht="15">
      <c r="A732" s="95" t="s">
        <v>255</v>
      </c>
      <c r="B732" s="95">
        <v>5</v>
      </c>
      <c r="C732" s="122">
        <v>0.007830444941819205</v>
      </c>
      <c r="D732" s="95" t="s">
        <v>2184</v>
      </c>
      <c r="E732" s="95" t="b">
        <v>0</v>
      </c>
      <c r="F732" s="95" t="b">
        <v>0</v>
      </c>
      <c r="G732" s="95" t="b">
        <v>0</v>
      </c>
    </row>
    <row r="733" spans="1:7" ht="15">
      <c r="A733" s="95" t="s">
        <v>2841</v>
      </c>
      <c r="B733" s="95">
        <v>5</v>
      </c>
      <c r="C733" s="122">
        <v>0.007830444941819205</v>
      </c>
      <c r="D733" s="95" t="s">
        <v>2184</v>
      </c>
      <c r="E733" s="95" t="b">
        <v>0</v>
      </c>
      <c r="F733" s="95" t="b">
        <v>0</v>
      </c>
      <c r="G733" s="95" t="b">
        <v>0</v>
      </c>
    </row>
    <row r="734" spans="1:7" ht="15">
      <c r="A734" s="95" t="s">
        <v>2874</v>
      </c>
      <c r="B734" s="95">
        <v>4</v>
      </c>
      <c r="C734" s="122">
        <v>0.008642515781873927</v>
      </c>
      <c r="D734" s="95" t="s">
        <v>2184</v>
      </c>
      <c r="E734" s="95" t="b">
        <v>0</v>
      </c>
      <c r="F734" s="95" t="b">
        <v>0</v>
      </c>
      <c r="G734" s="95" t="b">
        <v>0</v>
      </c>
    </row>
    <row r="735" spans="1:7" ht="15">
      <c r="A735" s="95" t="s">
        <v>2776</v>
      </c>
      <c r="B735" s="95">
        <v>4</v>
      </c>
      <c r="C735" s="122">
        <v>0.008642515781873927</v>
      </c>
      <c r="D735" s="95" t="s">
        <v>2184</v>
      </c>
      <c r="E735" s="95" t="b">
        <v>0</v>
      </c>
      <c r="F735" s="95" t="b">
        <v>0</v>
      </c>
      <c r="G735" s="95" t="b">
        <v>0</v>
      </c>
    </row>
    <row r="736" spans="1:7" ht="15">
      <c r="A736" s="95" t="s">
        <v>2875</v>
      </c>
      <c r="B736" s="95">
        <v>4</v>
      </c>
      <c r="C736" s="122">
        <v>0.008642515781873927</v>
      </c>
      <c r="D736" s="95" t="s">
        <v>2184</v>
      </c>
      <c r="E736" s="95" t="b">
        <v>0</v>
      </c>
      <c r="F736" s="95" t="b">
        <v>0</v>
      </c>
      <c r="G736" s="95" t="b">
        <v>0</v>
      </c>
    </row>
    <row r="737" spans="1:7" ht="15">
      <c r="A737" s="95" t="s">
        <v>2775</v>
      </c>
      <c r="B737" s="95">
        <v>4</v>
      </c>
      <c r="C737" s="122">
        <v>0.008642515781873927</v>
      </c>
      <c r="D737" s="95" t="s">
        <v>2184</v>
      </c>
      <c r="E737" s="95" t="b">
        <v>0</v>
      </c>
      <c r="F737" s="95" t="b">
        <v>0</v>
      </c>
      <c r="G737" s="95" t="b">
        <v>0</v>
      </c>
    </row>
    <row r="738" spans="1:7" ht="15">
      <c r="A738" s="95" t="s">
        <v>2876</v>
      </c>
      <c r="B738" s="95">
        <v>4</v>
      </c>
      <c r="C738" s="122">
        <v>0.008642515781873927</v>
      </c>
      <c r="D738" s="95" t="s">
        <v>2184</v>
      </c>
      <c r="E738" s="95" t="b">
        <v>0</v>
      </c>
      <c r="F738" s="95" t="b">
        <v>0</v>
      </c>
      <c r="G738" s="95" t="b">
        <v>0</v>
      </c>
    </row>
    <row r="739" spans="1:7" ht="15">
      <c r="A739" s="95" t="s">
        <v>2786</v>
      </c>
      <c r="B739" s="95">
        <v>4</v>
      </c>
      <c r="C739" s="122">
        <v>0.008642515781873927</v>
      </c>
      <c r="D739" s="95" t="s">
        <v>2184</v>
      </c>
      <c r="E739" s="95" t="b">
        <v>0</v>
      </c>
      <c r="F739" s="95" t="b">
        <v>0</v>
      </c>
      <c r="G739" s="95" t="b">
        <v>0</v>
      </c>
    </row>
    <row r="740" spans="1:7" ht="15">
      <c r="A740" s="95" t="s">
        <v>2817</v>
      </c>
      <c r="B740" s="95">
        <v>4</v>
      </c>
      <c r="C740" s="122">
        <v>0.008642515781873927</v>
      </c>
      <c r="D740" s="95" t="s">
        <v>2184</v>
      </c>
      <c r="E740" s="95" t="b">
        <v>1</v>
      </c>
      <c r="F740" s="95" t="b">
        <v>0</v>
      </c>
      <c r="G740" s="95" t="b">
        <v>0</v>
      </c>
    </row>
    <row r="741" spans="1:7" ht="15">
      <c r="A741" s="95" t="s">
        <v>2877</v>
      </c>
      <c r="B741" s="95">
        <v>4</v>
      </c>
      <c r="C741" s="122">
        <v>0.008642515781873927</v>
      </c>
      <c r="D741" s="95" t="s">
        <v>2184</v>
      </c>
      <c r="E741" s="95" t="b">
        <v>0</v>
      </c>
      <c r="F741" s="95" t="b">
        <v>0</v>
      </c>
      <c r="G741" s="95" t="b">
        <v>0</v>
      </c>
    </row>
    <row r="742" spans="1:7" ht="15">
      <c r="A742" s="95" t="s">
        <v>2878</v>
      </c>
      <c r="B742" s="95">
        <v>4</v>
      </c>
      <c r="C742" s="122">
        <v>0.008642515781873927</v>
      </c>
      <c r="D742" s="95" t="s">
        <v>2184</v>
      </c>
      <c r="E742" s="95" t="b">
        <v>0</v>
      </c>
      <c r="F742" s="95" t="b">
        <v>0</v>
      </c>
      <c r="G742" s="95" t="b">
        <v>0</v>
      </c>
    </row>
    <row r="743" spans="1:7" ht="15">
      <c r="A743" s="95" t="s">
        <v>2879</v>
      </c>
      <c r="B743" s="95">
        <v>4</v>
      </c>
      <c r="C743" s="122">
        <v>0.008642515781873927</v>
      </c>
      <c r="D743" s="95" t="s">
        <v>2184</v>
      </c>
      <c r="E743" s="95" t="b">
        <v>0</v>
      </c>
      <c r="F743" s="95" t="b">
        <v>0</v>
      </c>
      <c r="G743" s="95" t="b">
        <v>0</v>
      </c>
    </row>
    <row r="744" spans="1:7" ht="15">
      <c r="A744" s="95" t="s">
        <v>2880</v>
      </c>
      <c r="B744" s="95">
        <v>4</v>
      </c>
      <c r="C744" s="122">
        <v>0.008642515781873927</v>
      </c>
      <c r="D744" s="95" t="s">
        <v>2184</v>
      </c>
      <c r="E744" s="95" t="b">
        <v>0</v>
      </c>
      <c r="F744" s="95" t="b">
        <v>0</v>
      </c>
      <c r="G744" s="95" t="b">
        <v>0</v>
      </c>
    </row>
    <row r="745" spans="1:7" ht="15">
      <c r="A745" s="95" t="s">
        <v>583</v>
      </c>
      <c r="B745" s="95">
        <v>4</v>
      </c>
      <c r="C745" s="122">
        <v>0.008642515781873927</v>
      </c>
      <c r="D745" s="95" t="s">
        <v>2184</v>
      </c>
      <c r="E745" s="95" t="b">
        <v>0</v>
      </c>
      <c r="F745" s="95" t="b">
        <v>0</v>
      </c>
      <c r="G745" s="95" t="b">
        <v>0</v>
      </c>
    </row>
    <row r="746" spans="1:7" ht="15">
      <c r="A746" s="95" t="s">
        <v>2881</v>
      </c>
      <c r="B746" s="95">
        <v>4</v>
      </c>
      <c r="C746" s="122">
        <v>0.008642515781873927</v>
      </c>
      <c r="D746" s="95" t="s">
        <v>2184</v>
      </c>
      <c r="E746" s="95" t="b">
        <v>0</v>
      </c>
      <c r="F746" s="95" t="b">
        <v>1</v>
      </c>
      <c r="G746" s="95" t="b">
        <v>0</v>
      </c>
    </row>
    <row r="747" spans="1:7" ht="15">
      <c r="A747" s="95" t="s">
        <v>2351</v>
      </c>
      <c r="B747" s="95">
        <v>4</v>
      </c>
      <c r="C747" s="122">
        <v>0.008642515781873927</v>
      </c>
      <c r="D747" s="95" t="s">
        <v>2184</v>
      </c>
      <c r="E747" s="95" t="b">
        <v>0</v>
      </c>
      <c r="F747" s="95" t="b">
        <v>0</v>
      </c>
      <c r="G747" s="95" t="b">
        <v>0</v>
      </c>
    </row>
    <row r="748" spans="1:7" ht="15">
      <c r="A748" s="95" t="s">
        <v>2814</v>
      </c>
      <c r="B748" s="95">
        <v>4</v>
      </c>
      <c r="C748" s="122">
        <v>0.008642515781873927</v>
      </c>
      <c r="D748" s="95" t="s">
        <v>2184</v>
      </c>
      <c r="E748" s="95" t="b">
        <v>0</v>
      </c>
      <c r="F748" s="95" t="b">
        <v>0</v>
      </c>
      <c r="G748" s="95" t="b">
        <v>0</v>
      </c>
    </row>
    <row r="749" spans="1:7" ht="15">
      <c r="A749" s="95" t="s">
        <v>2882</v>
      </c>
      <c r="B749" s="95">
        <v>4</v>
      </c>
      <c r="C749" s="122">
        <v>0.008642515781873927</v>
      </c>
      <c r="D749" s="95" t="s">
        <v>2184</v>
      </c>
      <c r="E749" s="95" t="b">
        <v>0</v>
      </c>
      <c r="F749" s="95" t="b">
        <v>0</v>
      </c>
      <c r="G749" s="95" t="b">
        <v>0</v>
      </c>
    </row>
    <row r="750" spans="1:7" ht="15">
      <c r="A750" s="95" t="s">
        <v>2883</v>
      </c>
      <c r="B750" s="95">
        <v>4</v>
      </c>
      <c r="C750" s="122">
        <v>0.008642515781873927</v>
      </c>
      <c r="D750" s="95" t="s">
        <v>2184</v>
      </c>
      <c r="E750" s="95" t="b">
        <v>0</v>
      </c>
      <c r="F750" s="95" t="b">
        <v>0</v>
      </c>
      <c r="G750" s="95" t="b">
        <v>0</v>
      </c>
    </row>
    <row r="751" spans="1:7" ht="15">
      <c r="A751" s="95" t="s">
        <v>2884</v>
      </c>
      <c r="B751" s="95">
        <v>4</v>
      </c>
      <c r="C751" s="122">
        <v>0.008642515781873927</v>
      </c>
      <c r="D751" s="95" t="s">
        <v>2184</v>
      </c>
      <c r="E751" s="95" t="b">
        <v>0</v>
      </c>
      <c r="F751" s="95" t="b">
        <v>0</v>
      </c>
      <c r="G751" s="95" t="b">
        <v>0</v>
      </c>
    </row>
    <row r="752" spans="1:7" ht="15">
      <c r="A752" s="95" t="s">
        <v>2327</v>
      </c>
      <c r="B752" s="95">
        <v>5</v>
      </c>
      <c r="C752" s="122">
        <v>0</v>
      </c>
      <c r="D752" s="95" t="s">
        <v>2185</v>
      </c>
      <c r="E752" s="95" t="b">
        <v>0</v>
      </c>
      <c r="F752" s="95" t="b">
        <v>0</v>
      </c>
      <c r="G752" s="95" t="b">
        <v>0</v>
      </c>
    </row>
    <row r="753" spans="1:7" ht="15">
      <c r="A753" s="95" t="s">
        <v>2328</v>
      </c>
      <c r="B753" s="95">
        <v>5</v>
      </c>
      <c r="C753" s="122">
        <v>0</v>
      </c>
      <c r="D753" s="95" t="s">
        <v>2185</v>
      </c>
      <c r="E753" s="95" t="b">
        <v>0</v>
      </c>
      <c r="F753" s="95" t="b">
        <v>0</v>
      </c>
      <c r="G753" s="95" t="b">
        <v>0</v>
      </c>
    </row>
    <row r="754" spans="1:7" ht="15">
      <c r="A754" s="95" t="s">
        <v>2363</v>
      </c>
      <c r="B754" s="95">
        <v>2</v>
      </c>
      <c r="C754" s="122">
        <v>0.0130472133990832</v>
      </c>
      <c r="D754" s="95" t="s">
        <v>2185</v>
      </c>
      <c r="E754" s="95" t="b">
        <v>0</v>
      </c>
      <c r="F754" s="95" t="b">
        <v>0</v>
      </c>
      <c r="G754" s="95" t="b">
        <v>0</v>
      </c>
    </row>
    <row r="755" spans="1:7" ht="15">
      <c r="A755" s="95" t="s">
        <v>2364</v>
      </c>
      <c r="B755" s="95">
        <v>2</v>
      </c>
      <c r="C755" s="122">
        <v>0.0130472133990832</v>
      </c>
      <c r="D755" s="95" t="s">
        <v>2185</v>
      </c>
      <c r="E755" s="95" t="b">
        <v>0</v>
      </c>
      <c r="F755" s="95" t="b">
        <v>0</v>
      </c>
      <c r="G755" s="95" t="b">
        <v>0</v>
      </c>
    </row>
    <row r="756" spans="1:7" ht="15">
      <c r="A756" s="95" t="s">
        <v>2365</v>
      </c>
      <c r="B756" s="95">
        <v>2</v>
      </c>
      <c r="C756" s="122">
        <v>0.0130472133990832</v>
      </c>
      <c r="D756" s="95" t="s">
        <v>2185</v>
      </c>
      <c r="E756" s="95" t="b">
        <v>0</v>
      </c>
      <c r="F756" s="95" t="b">
        <v>0</v>
      </c>
      <c r="G756" s="95" t="b">
        <v>0</v>
      </c>
    </row>
    <row r="757" spans="1:7" ht="15">
      <c r="A757" s="95" t="s">
        <v>2366</v>
      </c>
      <c r="B757" s="95">
        <v>2</v>
      </c>
      <c r="C757" s="122">
        <v>0.0130472133990832</v>
      </c>
      <c r="D757" s="95" t="s">
        <v>2185</v>
      </c>
      <c r="E757" s="95" t="b">
        <v>0</v>
      </c>
      <c r="F757" s="95" t="b">
        <v>0</v>
      </c>
      <c r="G757" s="95" t="b">
        <v>0</v>
      </c>
    </row>
    <row r="758" spans="1:7" ht="15">
      <c r="A758" s="95" t="s">
        <v>2367</v>
      </c>
      <c r="B758" s="95">
        <v>2</v>
      </c>
      <c r="C758" s="122">
        <v>0.0130472133990832</v>
      </c>
      <c r="D758" s="95" t="s">
        <v>2185</v>
      </c>
      <c r="E758" s="95" t="b">
        <v>0</v>
      </c>
      <c r="F758" s="95" t="b">
        <v>0</v>
      </c>
      <c r="G758" s="95" t="b">
        <v>0</v>
      </c>
    </row>
    <row r="759" spans="1:7" ht="15">
      <c r="A759" s="95" t="s">
        <v>2368</v>
      </c>
      <c r="B759" s="95">
        <v>2</v>
      </c>
      <c r="C759" s="122">
        <v>0.0130472133990832</v>
      </c>
      <c r="D759" s="95" t="s">
        <v>2185</v>
      </c>
      <c r="E759" s="95" t="b">
        <v>0</v>
      </c>
      <c r="F759" s="95" t="b">
        <v>0</v>
      </c>
      <c r="G759" s="95" t="b">
        <v>0</v>
      </c>
    </row>
    <row r="760" spans="1:7" ht="15">
      <c r="A760" s="95" t="s">
        <v>395</v>
      </c>
      <c r="B760" s="95">
        <v>2</v>
      </c>
      <c r="C760" s="122">
        <v>0.0130472133990832</v>
      </c>
      <c r="D760" s="95" t="s">
        <v>2185</v>
      </c>
      <c r="E760" s="95" t="b">
        <v>0</v>
      </c>
      <c r="F760" s="95" t="b">
        <v>0</v>
      </c>
      <c r="G760" s="95" t="b">
        <v>0</v>
      </c>
    </row>
    <row r="761" spans="1:7" ht="15">
      <c r="A761" s="95" t="s">
        <v>2369</v>
      </c>
      <c r="B761" s="95">
        <v>2</v>
      </c>
      <c r="C761" s="122">
        <v>0.0130472133990832</v>
      </c>
      <c r="D761" s="95" t="s">
        <v>2185</v>
      </c>
      <c r="E761" s="95" t="b">
        <v>0</v>
      </c>
      <c r="F761" s="95" t="b">
        <v>0</v>
      </c>
      <c r="G761" s="95" t="b">
        <v>0</v>
      </c>
    </row>
    <row r="762" spans="1:7" ht="15">
      <c r="A762" s="95" t="s">
        <v>2842</v>
      </c>
      <c r="B762" s="95">
        <v>2</v>
      </c>
      <c r="C762" s="122">
        <v>0.0130472133990832</v>
      </c>
      <c r="D762" s="95" t="s">
        <v>2185</v>
      </c>
      <c r="E762" s="95" t="b">
        <v>0</v>
      </c>
      <c r="F762" s="95" t="b">
        <v>0</v>
      </c>
      <c r="G762" s="95" t="b">
        <v>0</v>
      </c>
    </row>
    <row r="763" spans="1:7" ht="15">
      <c r="A763" s="95" t="s">
        <v>2962</v>
      </c>
      <c r="B763" s="95">
        <v>2</v>
      </c>
      <c r="C763" s="122">
        <v>0.0130472133990832</v>
      </c>
      <c r="D763" s="95" t="s">
        <v>2185</v>
      </c>
      <c r="E763" s="95" t="b">
        <v>1</v>
      </c>
      <c r="F763" s="95" t="b">
        <v>0</v>
      </c>
      <c r="G763" s="95" t="b">
        <v>0</v>
      </c>
    </row>
    <row r="764" spans="1:7" ht="15">
      <c r="A764" s="95" t="s">
        <v>2963</v>
      </c>
      <c r="B764" s="95">
        <v>2</v>
      </c>
      <c r="C764" s="122">
        <v>0.0130472133990832</v>
      </c>
      <c r="D764" s="95" t="s">
        <v>2185</v>
      </c>
      <c r="E764" s="95" t="b">
        <v>0</v>
      </c>
      <c r="F764" s="95" t="b">
        <v>0</v>
      </c>
      <c r="G764" s="95" t="b">
        <v>0</v>
      </c>
    </row>
    <row r="765" spans="1:7" ht="15">
      <c r="A765" s="95" t="s">
        <v>2964</v>
      </c>
      <c r="B765" s="95">
        <v>2</v>
      </c>
      <c r="C765" s="122">
        <v>0.0130472133990832</v>
      </c>
      <c r="D765" s="95" t="s">
        <v>2185</v>
      </c>
      <c r="E765" s="95" t="b">
        <v>0</v>
      </c>
      <c r="F765" s="95" t="b">
        <v>0</v>
      </c>
      <c r="G765" s="95" t="b">
        <v>0</v>
      </c>
    </row>
    <row r="766" spans="1:7" ht="15">
      <c r="A766" s="95" t="s">
        <v>2965</v>
      </c>
      <c r="B766" s="95">
        <v>2</v>
      </c>
      <c r="C766" s="122">
        <v>0.0130472133990832</v>
      </c>
      <c r="D766" s="95" t="s">
        <v>2185</v>
      </c>
      <c r="E766" s="95" t="b">
        <v>0</v>
      </c>
      <c r="F766" s="95" t="b">
        <v>1</v>
      </c>
      <c r="G766" s="95" t="b">
        <v>1</v>
      </c>
    </row>
    <row r="767" spans="1:7" ht="15">
      <c r="A767" s="95" t="s">
        <v>2889</v>
      </c>
      <c r="B767" s="95">
        <v>2</v>
      </c>
      <c r="C767" s="122">
        <v>0.0130472133990832</v>
      </c>
      <c r="D767" s="95" t="s">
        <v>2185</v>
      </c>
      <c r="E767" s="95" t="b">
        <v>0</v>
      </c>
      <c r="F767" s="95" t="b">
        <v>0</v>
      </c>
      <c r="G767" s="95" t="b">
        <v>0</v>
      </c>
    </row>
    <row r="768" spans="1:7" ht="15">
      <c r="A768" s="95" t="s">
        <v>2784</v>
      </c>
      <c r="B768" s="95">
        <v>2</v>
      </c>
      <c r="C768" s="122">
        <v>0.0130472133990832</v>
      </c>
      <c r="D768" s="95" t="s">
        <v>2185</v>
      </c>
      <c r="E768" s="95" t="b">
        <v>0</v>
      </c>
      <c r="F768" s="95" t="b">
        <v>0</v>
      </c>
      <c r="G768" s="95" t="b">
        <v>0</v>
      </c>
    </row>
    <row r="769" spans="1:7" ht="15">
      <c r="A769" s="95" t="s">
        <v>2966</v>
      </c>
      <c r="B769" s="95">
        <v>2</v>
      </c>
      <c r="C769" s="122">
        <v>0.0130472133990832</v>
      </c>
      <c r="D769" s="95" t="s">
        <v>2185</v>
      </c>
      <c r="E769" s="95" t="b">
        <v>0</v>
      </c>
      <c r="F769" s="95" t="b">
        <v>0</v>
      </c>
      <c r="G769" s="95" t="b">
        <v>0</v>
      </c>
    </row>
    <row r="770" spans="1:7" ht="15">
      <c r="A770" s="95" t="s">
        <v>2347</v>
      </c>
      <c r="B770" s="95">
        <v>2</v>
      </c>
      <c r="C770" s="122">
        <v>0.0130472133990832</v>
      </c>
      <c r="D770" s="95" t="s">
        <v>2185</v>
      </c>
      <c r="E770" s="95" t="b">
        <v>1</v>
      </c>
      <c r="F770" s="95" t="b">
        <v>0</v>
      </c>
      <c r="G770" s="95" t="b">
        <v>0</v>
      </c>
    </row>
    <row r="771" spans="1:7" ht="15">
      <c r="A771" s="95" t="s">
        <v>2967</v>
      </c>
      <c r="B771" s="95">
        <v>2</v>
      </c>
      <c r="C771" s="122">
        <v>0.0130472133990832</v>
      </c>
      <c r="D771" s="95" t="s">
        <v>2185</v>
      </c>
      <c r="E771" s="95" t="b">
        <v>0</v>
      </c>
      <c r="F771" s="95" t="b">
        <v>1</v>
      </c>
      <c r="G771" s="95" t="b">
        <v>0</v>
      </c>
    </row>
    <row r="772" spans="1:7" ht="15">
      <c r="A772" s="95" t="s">
        <v>2968</v>
      </c>
      <c r="B772" s="95">
        <v>2</v>
      </c>
      <c r="C772" s="122">
        <v>0.0130472133990832</v>
      </c>
      <c r="D772" s="95" t="s">
        <v>2185</v>
      </c>
      <c r="E772" s="95" t="b">
        <v>0</v>
      </c>
      <c r="F772" s="95" t="b">
        <v>0</v>
      </c>
      <c r="G772" s="95" t="b">
        <v>0</v>
      </c>
    </row>
    <row r="773" spans="1:7" ht="15">
      <c r="A773" s="95" t="s">
        <v>2822</v>
      </c>
      <c r="B773" s="95">
        <v>2</v>
      </c>
      <c r="C773" s="122">
        <v>0.0130472133990832</v>
      </c>
      <c r="D773" s="95" t="s">
        <v>2185</v>
      </c>
      <c r="E773" s="95" t="b">
        <v>0</v>
      </c>
      <c r="F773" s="95" t="b">
        <v>0</v>
      </c>
      <c r="G773" s="95" t="b">
        <v>0</v>
      </c>
    </row>
    <row r="774" spans="1:7" ht="15">
      <c r="A774" s="95" t="s">
        <v>2969</v>
      </c>
      <c r="B774" s="95">
        <v>2</v>
      </c>
      <c r="C774" s="122">
        <v>0.0130472133990832</v>
      </c>
      <c r="D774" s="95" t="s">
        <v>2185</v>
      </c>
      <c r="E774" s="95" t="b">
        <v>0</v>
      </c>
      <c r="F774" s="95" t="b">
        <v>0</v>
      </c>
      <c r="G774" s="95" t="b">
        <v>0</v>
      </c>
    </row>
    <row r="775" spans="1:7" ht="15">
      <c r="A775" s="95" t="s">
        <v>394</v>
      </c>
      <c r="B775" s="95">
        <v>2</v>
      </c>
      <c r="C775" s="122">
        <v>0.0130472133990832</v>
      </c>
      <c r="D775" s="95" t="s">
        <v>2185</v>
      </c>
      <c r="E775" s="95" t="b">
        <v>0</v>
      </c>
      <c r="F775" s="95" t="b">
        <v>0</v>
      </c>
      <c r="G775" s="95" t="b">
        <v>0</v>
      </c>
    </row>
    <row r="776" spans="1:7" ht="15">
      <c r="A776" s="95" t="s">
        <v>2371</v>
      </c>
      <c r="B776" s="95">
        <v>6</v>
      </c>
      <c r="C776" s="122">
        <v>0</v>
      </c>
      <c r="D776" s="95" t="s">
        <v>2186</v>
      </c>
      <c r="E776" s="95" t="b">
        <v>0</v>
      </c>
      <c r="F776" s="95" t="b">
        <v>1</v>
      </c>
      <c r="G776" s="95" t="b">
        <v>0</v>
      </c>
    </row>
    <row r="777" spans="1:7" ht="15">
      <c r="A777" s="95" t="s">
        <v>2372</v>
      </c>
      <c r="B777" s="95">
        <v>6</v>
      </c>
      <c r="C777" s="122">
        <v>0</v>
      </c>
      <c r="D777" s="95" t="s">
        <v>2186</v>
      </c>
      <c r="E777" s="95" t="b">
        <v>0</v>
      </c>
      <c r="F777" s="95" t="b">
        <v>1</v>
      </c>
      <c r="G777" s="95" t="b">
        <v>0</v>
      </c>
    </row>
    <row r="778" spans="1:7" ht="15">
      <c r="A778" s="95" t="s">
        <v>2373</v>
      </c>
      <c r="B778" s="95">
        <v>6</v>
      </c>
      <c r="C778" s="122">
        <v>0</v>
      </c>
      <c r="D778" s="95" t="s">
        <v>2186</v>
      </c>
      <c r="E778" s="95" t="b">
        <v>0</v>
      </c>
      <c r="F778" s="95" t="b">
        <v>0</v>
      </c>
      <c r="G778" s="95" t="b">
        <v>0</v>
      </c>
    </row>
    <row r="779" spans="1:7" ht="15">
      <c r="A779" s="95" t="s">
        <v>2374</v>
      </c>
      <c r="B779" s="95">
        <v>6</v>
      </c>
      <c r="C779" s="122">
        <v>0</v>
      </c>
      <c r="D779" s="95" t="s">
        <v>2186</v>
      </c>
      <c r="E779" s="95" t="b">
        <v>0</v>
      </c>
      <c r="F779" s="95" t="b">
        <v>0</v>
      </c>
      <c r="G779" s="95" t="b">
        <v>0</v>
      </c>
    </row>
    <row r="780" spans="1:7" ht="15">
      <c r="A780" s="95" t="s">
        <v>331</v>
      </c>
      <c r="B780" s="95">
        <v>6</v>
      </c>
      <c r="C780" s="122">
        <v>0</v>
      </c>
      <c r="D780" s="95" t="s">
        <v>2186</v>
      </c>
      <c r="E780" s="95" t="b">
        <v>0</v>
      </c>
      <c r="F780" s="95" t="b">
        <v>0</v>
      </c>
      <c r="G780" s="95" t="b">
        <v>0</v>
      </c>
    </row>
    <row r="781" spans="1:7" ht="15">
      <c r="A781" s="95" t="s">
        <v>330</v>
      </c>
      <c r="B781" s="95">
        <v>6</v>
      </c>
      <c r="C781" s="122">
        <v>0</v>
      </c>
      <c r="D781" s="95" t="s">
        <v>2186</v>
      </c>
      <c r="E781" s="95" t="b">
        <v>0</v>
      </c>
      <c r="F781" s="95" t="b">
        <v>0</v>
      </c>
      <c r="G781" s="95" t="b">
        <v>0</v>
      </c>
    </row>
    <row r="782" spans="1:7" ht="15">
      <c r="A782" s="95" t="s">
        <v>2375</v>
      </c>
      <c r="B782" s="95">
        <v>6</v>
      </c>
      <c r="C782" s="122">
        <v>0</v>
      </c>
      <c r="D782" s="95" t="s">
        <v>2186</v>
      </c>
      <c r="E782" s="95" t="b">
        <v>0</v>
      </c>
      <c r="F782" s="95" t="b">
        <v>0</v>
      </c>
      <c r="G782" s="95" t="b">
        <v>0</v>
      </c>
    </row>
    <row r="783" spans="1:7" ht="15">
      <c r="A783" s="95" t="s">
        <v>2376</v>
      </c>
      <c r="B783" s="95">
        <v>6</v>
      </c>
      <c r="C783" s="122">
        <v>0</v>
      </c>
      <c r="D783" s="95" t="s">
        <v>2186</v>
      </c>
      <c r="E783" s="95" t="b">
        <v>1</v>
      </c>
      <c r="F783" s="95" t="b">
        <v>0</v>
      </c>
      <c r="G783" s="95" t="b">
        <v>0</v>
      </c>
    </row>
    <row r="784" spans="1:7" ht="15">
      <c r="A784" s="95" t="s">
        <v>2377</v>
      </c>
      <c r="B784" s="95">
        <v>6</v>
      </c>
      <c r="C784" s="122">
        <v>0</v>
      </c>
      <c r="D784" s="95" t="s">
        <v>2186</v>
      </c>
      <c r="E784" s="95" t="b">
        <v>0</v>
      </c>
      <c r="F784" s="95" t="b">
        <v>0</v>
      </c>
      <c r="G784" s="95" t="b">
        <v>0</v>
      </c>
    </row>
    <row r="785" spans="1:7" ht="15">
      <c r="A785" s="95" t="s">
        <v>2378</v>
      </c>
      <c r="B785" s="95">
        <v>6</v>
      </c>
      <c r="C785" s="122">
        <v>0</v>
      </c>
      <c r="D785" s="95" t="s">
        <v>2186</v>
      </c>
      <c r="E785" s="95" t="b">
        <v>0</v>
      </c>
      <c r="F785" s="95" t="b">
        <v>0</v>
      </c>
      <c r="G785" s="95" t="b">
        <v>0</v>
      </c>
    </row>
    <row r="786" spans="1:7" ht="15">
      <c r="A786" s="95" t="s">
        <v>2771</v>
      </c>
      <c r="B786" s="95">
        <v>6</v>
      </c>
      <c r="C786" s="122">
        <v>0</v>
      </c>
      <c r="D786" s="95" t="s">
        <v>2186</v>
      </c>
      <c r="E786" s="95" t="b">
        <v>0</v>
      </c>
      <c r="F786" s="95" t="b">
        <v>0</v>
      </c>
      <c r="G786" s="95" t="b">
        <v>0</v>
      </c>
    </row>
    <row r="787" spans="1:7" ht="15">
      <c r="A787" s="95" t="s">
        <v>2283</v>
      </c>
      <c r="B787" s="95">
        <v>6</v>
      </c>
      <c r="C787" s="122">
        <v>0</v>
      </c>
      <c r="D787" s="95" t="s">
        <v>2186</v>
      </c>
      <c r="E787" s="95" t="b">
        <v>0</v>
      </c>
      <c r="F787" s="95" t="b">
        <v>0</v>
      </c>
      <c r="G787" s="95" t="b">
        <v>0</v>
      </c>
    </row>
    <row r="788" spans="1:7" ht="15">
      <c r="A788" s="95" t="s">
        <v>2327</v>
      </c>
      <c r="B788" s="95">
        <v>6</v>
      </c>
      <c r="C788" s="122">
        <v>0</v>
      </c>
      <c r="D788" s="95" t="s">
        <v>2186</v>
      </c>
      <c r="E788" s="95" t="b">
        <v>0</v>
      </c>
      <c r="F788" s="95" t="b">
        <v>0</v>
      </c>
      <c r="G788" s="95" t="b">
        <v>0</v>
      </c>
    </row>
    <row r="789" spans="1:7" ht="15">
      <c r="A789" s="95" t="s">
        <v>2802</v>
      </c>
      <c r="B789" s="95">
        <v>6</v>
      </c>
      <c r="C789" s="122">
        <v>0</v>
      </c>
      <c r="D789" s="95" t="s">
        <v>2186</v>
      </c>
      <c r="E789" s="95" t="b">
        <v>0</v>
      </c>
      <c r="F789" s="95" t="b">
        <v>0</v>
      </c>
      <c r="G789" s="95" t="b">
        <v>0</v>
      </c>
    </row>
    <row r="790" spans="1:7" ht="15">
      <c r="A790" s="95" t="s">
        <v>2803</v>
      </c>
      <c r="B790" s="95">
        <v>6</v>
      </c>
      <c r="C790" s="122">
        <v>0</v>
      </c>
      <c r="D790" s="95" t="s">
        <v>2186</v>
      </c>
      <c r="E790" s="95" t="b">
        <v>0</v>
      </c>
      <c r="F790" s="95" t="b">
        <v>0</v>
      </c>
      <c r="G790" s="95" t="b">
        <v>0</v>
      </c>
    </row>
    <row r="791" spans="1:7" ht="15">
      <c r="A791" s="95" t="s">
        <v>2804</v>
      </c>
      <c r="B791" s="95">
        <v>6</v>
      </c>
      <c r="C791" s="122">
        <v>0</v>
      </c>
      <c r="D791" s="95" t="s">
        <v>2186</v>
      </c>
      <c r="E791" s="95" t="b">
        <v>0</v>
      </c>
      <c r="F791" s="95" t="b">
        <v>0</v>
      </c>
      <c r="G791" s="95" t="b">
        <v>0</v>
      </c>
    </row>
    <row r="792" spans="1:7" ht="15">
      <c r="A792" s="95" t="s">
        <v>2790</v>
      </c>
      <c r="B792" s="95">
        <v>6</v>
      </c>
      <c r="C792" s="122">
        <v>0</v>
      </c>
      <c r="D792" s="95" t="s">
        <v>2186</v>
      </c>
      <c r="E792" s="95" t="b">
        <v>0</v>
      </c>
      <c r="F792" s="95" t="b">
        <v>0</v>
      </c>
      <c r="G792" s="95" t="b">
        <v>0</v>
      </c>
    </row>
    <row r="793" spans="1:7" ht="15">
      <c r="A793" s="95" t="s">
        <v>2805</v>
      </c>
      <c r="B793" s="95">
        <v>6</v>
      </c>
      <c r="C793" s="122">
        <v>0</v>
      </c>
      <c r="D793" s="95" t="s">
        <v>2186</v>
      </c>
      <c r="E793" s="95" t="b">
        <v>0</v>
      </c>
      <c r="F793" s="95" t="b">
        <v>0</v>
      </c>
      <c r="G793" s="95" t="b">
        <v>0</v>
      </c>
    </row>
    <row r="794" spans="1:7" ht="15">
      <c r="A794" s="95" t="s">
        <v>2806</v>
      </c>
      <c r="B794" s="95">
        <v>6</v>
      </c>
      <c r="C794" s="122">
        <v>0</v>
      </c>
      <c r="D794" s="95" t="s">
        <v>2186</v>
      </c>
      <c r="E794" s="95" t="b">
        <v>1</v>
      </c>
      <c r="F794" s="95" t="b">
        <v>0</v>
      </c>
      <c r="G794" s="95" t="b">
        <v>0</v>
      </c>
    </row>
    <row r="795" spans="1:7" ht="15">
      <c r="A795" s="95" t="s">
        <v>2775</v>
      </c>
      <c r="B795" s="95">
        <v>6</v>
      </c>
      <c r="C795" s="122">
        <v>0</v>
      </c>
      <c r="D795" s="95" t="s">
        <v>2186</v>
      </c>
      <c r="E795" s="95" t="b">
        <v>0</v>
      </c>
      <c r="F795" s="95" t="b">
        <v>0</v>
      </c>
      <c r="G795" s="95" t="b">
        <v>0</v>
      </c>
    </row>
    <row r="796" spans="1:7" ht="15">
      <c r="A796" s="95" t="s">
        <v>2807</v>
      </c>
      <c r="B796" s="95">
        <v>6</v>
      </c>
      <c r="C796" s="122">
        <v>0</v>
      </c>
      <c r="D796" s="95" t="s">
        <v>2186</v>
      </c>
      <c r="E796" s="95" t="b">
        <v>0</v>
      </c>
      <c r="F796" s="95" t="b">
        <v>0</v>
      </c>
      <c r="G796" s="95" t="b">
        <v>0</v>
      </c>
    </row>
    <row r="797" spans="1:7" ht="15">
      <c r="A797" s="95" t="s">
        <v>2808</v>
      </c>
      <c r="B797" s="95">
        <v>6</v>
      </c>
      <c r="C797" s="122">
        <v>0</v>
      </c>
      <c r="D797" s="95" t="s">
        <v>2186</v>
      </c>
      <c r="E797" s="95" t="b">
        <v>0</v>
      </c>
      <c r="F797" s="95" t="b">
        <v>0</v>
      </c>
      <c r="G797" s="95" t="b">
        <v>0</v>
      </c>
    </row>
    <row r="798" spans="1:7" ht="15">
      <c r="A798" s="95" t="s">
        <v>2809</v>
      </c>
      <c r="B798" s="95">
        <v>6</v>
      </c>
      <c r="C798" s="122">
        <v>0</v>
      </c>
      <c r="D798" s="95" t="s">
        <v>2186</v>
      </c>
      <c r="E798" s="95" t="b">
        <v>0</v>
      </c>
      <c r="F798" s="95" t="b">
        <v>0</v>
      </c>
      <c r="G798" s="95" t="b">
        <v>0</v>
      </c>
    </row>
    <row r="799" spans="1:7" ht="15">
      <c r="A799" s="95" t="s">
        <v>2380</v>
      </c>
      <c r="B799" s="95">
        <v>2</v>
      </c>
      <c r="C799" s="122">
        <v>0</v>
      </c>
      <c r="D799" s="95" t="s">
        <v>2187</v>
      </c>
      <c r="E799" s="95" t="b">
        <v>0</v>
      </c>
      <c r="F799" s="95" t="b">
        <v>0</v>
      </c>
      <c r="G799" s="95" t="b">
        <v>0</v>
      </c>
    </row>
    <row r="800" spans="1:7" ht="15">
      <c r="A800" s="95" t="s">
        <v>2382</v>
      </c>
      <c r="B800" s="95">
        <v>4</v>
      </c>
      <c r="C800" s="122">
        <v>0</v>
      </c>
      <c r="D800" s="95" t="s">
        <v>2188</v>
      </c>
      <c r="E800" s="95" t="b">
        <v>0</v>
      </c>
      <c r="F800" s="95" t="b">
        <v>0</v>
      </c>
      <c r="G800" s="95" t="b">
        <v>0</v>
      </c>
    </row>
    <row r="801" spans="1:7" ht="15">
      <c r="A801" s="95" t="s">
        <v>2383</v>
      </c>
      <c r="B801" s="95">
        <v>4</v>
      </c>
      <c r="C801" s="122">
        <v>0</v>
      </c>
      <c r="D801" s="95" t="s">
        <v>2188</v>
      </c>
      <c r="E801" s="95" t="b">
        <v>0</v>
      </c>
      <c r="F801" s="95" t="b">
        <v>0</v>
      </c>
      <c r="G801" s="95" t="b">
        <v>0</v>
      </c>
    </row>
    <row r="802" spans="1:7" ht="15">
      <c r="A802" s="95" t="s">
        <v>2384</v>
      </c>
      <c r="B802" s="95">
        <v>4</v>
      </c>
      <c r="C802" s="122">
        <v>0</v>
      </c>
      <c r="D802" s="95" t="s">
        <v>2188</v>
      </c>
      <c r="E802" s="95" t="b">
        <v>0</v>
      </c>
      <c r="F802" s="95" t="b">
        <v>0</v>
      </c>
      <c r="G802" s="95" t="b">
        <v>0</v>
      </c>
    </row>
    <row r="803" spans="1:7" ht="15">
      <c r="A803" s="95" t="s">
        <v>2329</v>
      </c>
      <c r="B803" s="95">
        <v>4</v>
      </c>
      <c r="C803" s="122">
        <v>0</v>
      </c>
      <c r="D803" s="95" t="s">
        <v>2188</v>
      </c>
      <c r="E803" s="95" t="b">
        <v>0</v>
      </c>
      <c r="F803" s="95" t="b">
        <v>0</v>
      </c>
      <c r="G803" s="95" t="b">
        <v>0</v>
      </c>
    </row>
    <row r="804" spans="1:7" ht="15">
      <c r="A804" s="95" t="s">
        <v>385</v>
      </c>
      <c r="B804" s="95">
        <v>4</v>
      </c>
      <c r="C804" s="122">
        <v>0</v>
      </c>
      <c r="D804" s="95" t="s">
        <v>2188</v>
      </c>
      <c r="E804" s="95" t="b">
        <v>0</v>
      </c>
      <c r="F804" s="95" t="b">
        <v>0</v>
      </c>
      <c r="G804" s="95" t="b">
        <v>0</v>
      </c>
    </row>
    <row r="805" spans="1:7" ht="15">
      <c r="A805" s="95" t="s">
        <v>2309</v>
      </c>
      <c r="B805" s="95">
        <v>4</v>
      </c>
      <c r="C805" s="122">
        <v>0</v>
      </c>
      <c r="D805" s="95" t="s">
        <v>2188</v>
      </c>
      <c r="E805" s="95" t="b">
        <v>0</v>
      </c>
      <c r="F805" s="95" t="b">
        <v>0</v>
      </c>
      <c r="G805" s="95" t="b">
        <v>0</v>
      </c>
    </row>
    <row r="806" spans="1:7" ht="15">
      <c r="A806" s="95" t="s">
        <v>2385</v>
      </c>
      <c r="B806" s="95">
        <v>4</v>
      </c>
      <c r="C806" s="122">
        <v>0</v>
      </c>
      <c r="D806" s="95" t="s">
        <v>2188</v>
      </c>
      <c r="E806" s="95" t="b">
        <v>0</v>
      </c>
      <c r="F806" s="95" t="b">
        <v>0</v>
      </c>
      <c r="G806" s="95" t="b">
        <v>0</v>
      </c>
    </row>
    <row r="807" spans="1:7" ht="15">
      <c r="A807" s="95" t="s">
        <v>2343</v>
      </c>
      <c r="B807" s="95">
        <v>4</v>
      </c>
      <c r="C807" s="122">
        <v>0</v>
      </c>
      <c r="D807" s="95" t="s">
        <v>2188</v>
      </c>
      <c r="E807" s="95" t="b">
        <v>0</v>
      </c>
      <c r="F807" s="95" t="b">
        <v>0</v>
      </c>
      <c r="G807" s="95" t="b">
        <v>0</v>
      </c>
    </row>
    <row r="808" spans="1:7" ht="15">
      <c r="A808" s="95" t="s">
        <v>2386</v>
      </c>
      <c r="B808" s="95">
        <v>4</v>
      </c>
      <c r="C808" s="122">
        <v>0</v>
      </c>
      <c r="D808" s="95" t="s">
        <v>2188</v>
      </c>
      <c r="E808" s="95" t="b">
        <v>0</v>
      </c>
      <c r="F808" s="95" t="b">
        <v>0</v>
      </c>
      <c r="G808" s="95" t="b">
        <v>0</v>
      </c>
    </row>
    <row r="809" spans="1:7" ht="15">
      <c r="A809" s="95" t="s">
        <v>2387</v>
      </c>
      <c r="B809" s="95">
        <v>4</v>
      </c>
      <c r="C809" s="122">
        <v>0</v>
      </c>
      <c r="D809" s="95" t="s">
        <v>2188</v>
      </c>
      <c r="E809" s="95" t="b">
        <v>0</v>
      </c>
      <c r="F809" s="95" t="b">
        <v>0</v>
      </c>
      <c r="G809" s="95" t="b">
        <v>0</v>
      </c>
    </row>
    <row r="810" spans="1:7" ht="15">
      <c r="A810" s="95" t="s">
        <v>2392</v>
      </c>
      <c r="B810" s="95">
        <v>4</v>
      </c>
      <c r="C810" s="122">
        <v>0</v>
      </c>
      <c r="D810" s="95" t="s">
        <v>2188</v>
      </c>
      <c r="E810" s="95" t="b">
        <v>0</v>
      </c>
      <c r="F810" s="95" t="b">
        <v>0</v>
      </c>
      <c r="G810" s="95" t="b">
        <v>0</v>
      </c>
    </row>
    <row r="811" spans="1:7" ht="15">
      <c r="A811" s="95" t="s">
        <v>2812</v>
      </c>
      <c r="B811" s="95">
        <v>4</v>
      </c>
      <c r="C811" s="122">
        <v>0</v>
      </c>
      <c r="D811" s="95" t="s">
        <v>2188</v>
      </c>
      <c r="E811" s="95" t="b">
        <v>0</v>
      </c>
      <c r="F811" s="95" t="b">
        <v>0</v>
      </c>
      <c r="G811" s="95" t="b">
        <v>0</v>
      </c>
    </row>
    <row r="812" spans="1:7" ht="15">
      <c r="A812" s="95" t="s">
        <v>323</v>
      </c>
      <c r="B812" s="95">
        <v>4</v>
      </c>
      <c r="C812" s="122">
        <v>0</v>
      </c>
      <c r="D812" s="95" t="s">
        <v>2188</v>
      </c>
      <c r="E812" s="95" t="b">
        <v>0</v>
      </c>
      <c r="F812" s="95" t="b">
        <v>0</v>
      </c>
      <c r="G812" s="95" t="b">
        <v>0</v>
      </c>
    </row>
    <row r="813" spans="1:7" ht="15">
      <c r="A813" s="95" t="s">
        <v>2829</v>
      </c>
      <c r="B813" s="95">
        <v>4</v>
      </c>
      <c r="C813" s="122">
        <v>0</v>
      </c>
      <c r="D813" s="95" t="s">
        <v>2188</v>
      </c>
      <c r="E813" s="95" t="b">
        <v>0</v>
      </c>
      <c r="F813" s="95" t="b">
        <v>0</v>
      </c>
      <c r="G813" s="95" t="b">
        <v>0</v>
      </c>
    </row>
    <row r="814" spans="1:7" ht="15">
      <c r="A814" s="95" t="s">
        <v>2830</v>
      </c>
      <c r="B814" s="95">
        <v>4</v>
      </c>
      <c r="C814" s="122">
        <v>0</v>
      </c>
      <c r="D814" s="95" t="s">
        <v>2188</v>
      </c>
      <c r="E814" s="95" t="b">
        <v>0</v>
      </c>
      <c r="F814" s="95" t="b">
        <v>0</v>
      </c>
      <c r="G814" s="95" t="b">
        <v>0</v>
      </c>
    </row>
    <row r="815" spans="1:7" ht="15">
      <c r="A815" s="95" t="s">
        <v>2831</v>
      </c>
      <c r="B815" s="95">
        <v>4</v>
      </c>
      <c r="C815" s="122">
        <v>0</v>
      </c>
      <c r="D815" s="95" t="s">
        <v>2188</v>
      </c>
      <c r="E815" s="95" t="b">
        <v>0</v>
      </c>
      <c r="F815" s="95" t="b">
        <v>0</v>
      </c>
      <c r="G815" s="95" t="b">
        <v>0</v>
      </c>
    </row>
    <row r="816" spans="1:7" ht="15">
      <c r="A816" s="95" t="s">
        <v>2853</v>
      </c>
      <c r="B816" s="95">
        <v>4</v>
      </c>
      <c r="C816" s="122">
        <v>0</v>
      </c>
      <c r="D816" s="95" t="s">
        <v>2188</v>
      </c>
      <c r="E816" s="95" t="b">
        <v>0</v>
      </c>
      <c r="F816" s="95" t="b">
        <v>0</v>
      </c>
      <c r="G816" s="95" t="b">
        <v>0</v>
      </c>
    </row>
    <row r="817" spans="1:7" ht="15">
      <c r="A817" s="95" t="s">
        <v>2854</v>
      </c>
      <c r="B817" s="95">
        <v>4</v>
      </c>
      <c r="C817" s="122">
        <v>0</v>
      </c>
      <c r="D817" s="95" t="s">
        <v>2188</v>
      </c>
      <c r="E817" s="95" t="b">
        <v>0</v>
      </c>
      <c r="F817" s="95" t="b">
        <v>0</v>
      </c>
      <c r="G817" s="95" t="b">
        <v>0</v>
      </c>
    </row>
    <row r="818" spans="1:7" ht="15">
      <c r="A818" s="95" t="s">
        <v>2813</v>
      </c>
      <c r="B818" s="95">
        <v>4</v>
      </c>
      <c r="C818" s="122">
        <v>0</v>
      </c>
      <c r="D818" s="95" t="s">
        <v>2188</v>
      </c>
      <c r="E818" s="95" t="b">
        <v>0</v>
      </c>
      <c r="F818" s="95" t="b">
        <v>0</v>
      </c>
      <c r="G818" s="95" t="b">
        <v>0</v>
      </c>
    </row>
    <row r="819" spans="1:7" ht="15">
      <c r="A819" s="95" t="s">
        <v>2811</v>
      </c>
      <c r="B819" s="95">
        <v>4</v>
      </c>
      <c r="C819" s="122">
        <v>0</v>
      </c>
      <c r="D819" s="95" t="s">
        <v>2188</v>
      </c>
      <c r="E819" s="95" t="b">
        <v>0</v>
      </c>
      <c r="F819" s="95" t="b">
        <v>0</v>
      </c>
      <c r="G819" s="95" t="b">
        <v>0</v>
      </c>
    </row>
    <row r="820" spans="1:7" ht="15">
      <c r="A820" s="95" t="s">
        <v>2328</v>
      </c>
      <c r="B820" s="95">
        <v>4</v>
      </c>
      <c r="C820" s="122">
        <v>0</v>
      </c>
      <c r="D820" s="95" t="s">
        <v>2188</v>
      </c>
      <c r="E820" s="95" t="b">
        <v>0</v>
      </c>
      <c r="F820" s="95" t="b">
        <v>0</v>
      </c>
      <c r="G820" s="95" t="b">
        <v>0</v>
      </c>
    </row>
    <row r="821" spans="1:7" ht="15">
      <c r="A821" s="95" t="s">
        <v>2787</v>
      </c>
      <c r="B821" s="95">
        <v>4</v>
      </c>
      <c r="C821" s="122">
        <v>0</v>
      </c>
      <c r="D821" s="95" t="s">
        <v>2188</v>
      </c>
      <c r="E821" s="95" t="b">
        <v>0</v>
      </c>
      <c r="F821" s="95" t="b">
        <v>0</v>
      </c>
      <c r="G821" s="95" t="b">
        <v>0</v>
      </c>
    </row>
    <row r="822" spans="1:7" ht="15">
      <c r="A822" s="95" t="s">
        <v>2327</v>
      </c>
      <c r="B822" s="95">
        <v>4</v>
      </c>
      <c r="C822" s="122">
        <v>0</v>
      </c>
      <c r="D822" s="95" t="s">
        <v>2188</v>
      </c>
      <c r="E822" s="95" t="b">
        <v>0</v>
      </c>
      <c r="F822" s="95" t="b">
        <v>0</v>
      </c>
      <c r="G822" s="95" t="b">
        <v>0</v>
      </c>
    </row>
    <row r="823" spans="1:7" ht="15">
      <c r="A823" s="95" t="s">
        <v>2855</v>
      </c>
      <c r="B823" s="95">
        <v>4</v>
      </c>
      <c r="C823" s="122">
        <v>0</v>
      </c>
      <c r="D823" s="95" t="s">
        <v>2188</v>
      </c>
      <c r="E823" s="95" t="b">
        <v>0</v>
      </c>
      <c r="F823" s="95" t="b">
        <v>0</v>
      </c>
      <c r="G823" s="95" t="b">
        <v>0</v>
      </c>
    </row>
    <row r="824" spans="1:7" ht="15">
      <c r="A824" s="95" t="s">
        <v>2389</v>
      </c>
      <c r="B824" s="95">
        <v>4</v>
      </c>
      <c r="C824" s="122">
        <v>0.004906836101673743</v>
      </c>
      <c r="D824" s="95" t="s">
        <v>2189</v>
      </c>
      <c r="E824" s="95" t="b">
        <v>0</v>
      </c>
      <c r="F824" s="95" t="b">
        <v>0</v>
      </c>
      <c r="G824" s="95" t="b">
        <v>0</v>
      </c>
    </row>
    <row r="825" spans="1:7" ht="15">
      <c r="A825" s="95" t="s">
        <v>2390</v>
      </c>
      <c r="B825" s="95">
        <v>4</v>
      </c>
      <c r="C825" s="122">
        <v>0.004906836101673743</v>
      </c>
      <c r="D825" s="95" t="s">
        <v>2189</v>
      </c>
      <c r="E825" s="95" t="b">
        <v>0</v>
      </c>
      <c r="F825" s="95" t="b">
        <v>0</v>
      </c>
      <c r="G825" s="95" t="b">
        <v>0</v>
      </c>
    </row>
    <row r="826" spans="1:7" ht="15">
      <c r="A826" s="95" t="s">
        <v>314</v>
      </c>
      <c r="B826" s="95">
        <v>4</v>
      </c>
      <c r="C826" s="122">
        <v>0.004906836101673743</v>
      </c>
      <c r="D826" s="95" t="s">
        <v>2189</v>
      </c>
      <c r="E826" s="95" t="b">
        <v>0</v>
      </c>
      <c r="F826" s="95" t="b">
        <v>0</v>
      </c>
      <c r="G826" s="95" t="b">
        <v>0</v>
      </c>
    </row>
    <row r="827" spans="1:7" ht="15">
      <c r="A827" s="95" t="s">
        <v>2391</v>
      </c>
      <c r="B827" s="95">
        <v>4</v>
      </c>
      <c r="C827" s="122">
        <v>0.004906836101673743</v>
      </c>
      <c r="D827" s="95" t="s">
        <v>2189</v>
      </c>
      <c r="E827" s="95" t="b">
        <v>0</v>
      </c>
      <c r="F827" s="95" t="b">
        <v>0</v>
      </c>
      <c r="G827" s="95" t="b">
        <v>0</v>
      </c>
    </row>
    <row r="828" spans="1:7" ht="15">
      <c r="A828" s="95" t="s">
        <v>2392</v>
      </c>
      <c r="B828" s="95">
        <v>3</v>
      </c>
      <c r="C828" s="122">
        <v>0.008424636061380622</v>
      </c>
      <c r="D828" s="95" t="s">
        <v>2189</v>
      </c>
      <c r="E828" s="95" t="b">
        <v>0</v>
      </c>
      <c r="F828" s="95" t="b">
        <v>0</v>
      </c>
      <c r="G828" s="95" t="b">
        <v>0</v>
      </c>
    </row>
    <row r="829" spans="1:7" ht="15">
      <c r="A829" s="95" t="s">
        <v>319</v>
      </c>
      <c r="B829" s="95">
        <v>3</v>
      </c>
      <c r="C829" s="122">
        <v>0.008424636061380622</v>
      </c>
      <c r="D829" s="95" t="s">
        <v>2189</v>
      </c>
      <c r="E829" s="95" t="b">
        <v>0</v>
      </c>
      <c r="F829" s="95" t="b">
        <v>0</v>
      </c>
      <c r="G829" s="95" t="b">
        <v>0</v>
      </c>
    </row>
    <row r="830" spans="1:7" ht="15">
      <c r="A830" s="95" t="s">
        <v>2393</v>
      </c>
      <c r="B830" s="95">
        <v>3</v>
      </c>
      <c r="C830" s="122">
        <v>0.008424636061380622</v>
      </c>
      <c r="D830" s="95" t="s">
        <v>2189</v>
      </c>
      <c r="E830" s="95" t="b">
        <v>0</v>
      </c>
      <c r="F830" s="95" t="b">
        <v>0</v>
      </c>
      <c r="G830" s="95" t="b">
        <v>0</v>
      </c>
    </row>
    <row r="831" spans="1:7" ht="15">
      <c r="A831" s="95" t="s">
        <v>2394</v>
      </c>
      <c r="B831" s="95">
        <v>3</v>
      </c>
      <c r="C831" s="122">
        <v>0.008424636061380622</v>
      </c>
      <c r="D831" s="95" t="s">
        <v>2189</v>
      </c>
      <c r="E831" s="95" t="b">
        <v>0</v>
      </c>
      <c r="F831" s="95" t="b">
        <v>0</v>
      </c>
      <c r="G831" s="95" t="b">
        <v>0</v>
      </c>
    </row>
    <row r="832" spans="1:7" ht="15">
      <c r="A832" s="95" t="s">
        <v>2395</v>
      </c>
      <c r="B832" s="95">
        <v>3</v>
      </c>
      <c r="C832" s="122">
        <v>0.008424636061380622</v>
      </c>
      <c r="D832" s="95" t="s">
        <v>2189</v>
      </c>
      <c r="E832" s="95" t="b">
        <v>0</v>
      </c>
      <c r="F832" s="95" t="b">
        <v>0</v>
      </c>
      <c r="G832" s="95" t="b">
        <v>0</v>
      </c>
    </row>
    <row r="833" spans="1:7" ht="15">
      <c r="A833" s="95" t="s">
        <v>2387</v>
      </c>
      <c r="B833" s="95">
        <v>2</v>
      </c>
      <c r="C833" s="122">
        <v>0.01007443059929209</v>
      </c>
      <c r="D833" s="95" t="s">
        <v>2189</v>
      </c>
      <c r="E833" s="95" t="b">
        <v>0</v>
      </c>
      <c r="F833" s="95" t="b">
        <v>0</v>
      </c>
      <c r="G833" s="95" t="b">
        <v>0</v>
      </c>
    </row>
    <row r="834" spans="1:7" ht="15">
      <c r="A834" s="95" t="s">
        <v>2832</v>
      </c>
      <c r="B834" s="95">
        <v>2</v>
      </c>
      <c r="C834" s="122">
        <v>0.01007443059929209</v>
      </c>
      <c r="D834" s="95" t="s">
        <v>2189</v>
      </c>
      <c r="E834" s="95" t="b">
        <v>0</v>
      </c>
      <c r="F834" s="95" t="b">
        <v>0</v>
      </c>
      <c r="G834" s="95" t="b">
        <v>0</v>
      </c>
    </row>
    <row r="835" spans="1:7" ht="15">
      <c r="A835" s="95" t="s">
        <v>2990</v>
      </c>
      <c r="B835" s="95">
        <v>2</v>
      </c>
      <c r="C835" s="122">
        <v>0.01007443059929209</v>
      </c>
      <c r="D835" s="95" t="s">
        <v>2189</v>
      </c>
      <c r="E835" s="95" t="b">
        <v>0</v>
      </c>
      <c r="F835" s="95" t="b">
        <v>0</v>
      </c>
      <c r="G835" s="95" t="b">
        <v>0</v>
      </c>
    </row>
    <row r="836" spans="1:7" ht="15">
      <c r="A836" s="95" t="s">
        <v>2991</v>
      </c>
      <c r="B836" s="95">
        <v>2</v>
      </c>
      <c r="C836" s="122">
        <v>0.01007443059929209</v>
      </c>
      <c r="D836" s="95" t="s">
        <v>2189</v>
      </c>
      <c r="E836" s="95" t="b">
        <v>0</v>
      </c>
      <c r="F836" s="95" t="b">
        <v>0</v>
      </c>
      <c r="G836" s="95" t="b">
        <v>0</v>
      </c>
    </row>
    <row r="837" spans="1:7" ht="15">
      <c r="A837" s="95" t="s">
        <v>2780</v>
      </c>
      <c r="B837" s="95">
        <v>2</v>
      </c>
      <c r="C837" s="122">
        <v>0.01007443059929209</v>
      </c>
      <c r="D837" s="95" t="s">
        <v>2189</v>
      </c>
      <c r="E837" s="95" t="b">
        <v>0</v>
      </c>
      <c r="F837" s="95" t="b">
        <v>0</v>
      </c>
      <c r="G837" s="95" t="b">
        <v>0</v>
      </c>
    </row>
    <row r="838" spans="1:7" ht="15">
      <c r="A838" s="95" t="s">
        <v>2813</v>
      </c>
      <c r="B838" s="95">
        <v>2</v>
      </c>
      <c r="C838" s="122">
        <v>0.01007443059929209</v>
      </c>
      <c r="D838" s="95" t="s">
        <v>2189</v>
      </c>
      <c r="E838" s="95" t="b">
        <v>0</v>
      </c>
      <c r="F838" s="95" t="b">
        <v>0</v>
      </c>
      <c r="G838" s="95" t="b">
        <v>0</v>
      </c>
    </row>
    <row r="839" spans="1:7" ht="15">
      <c r="A839" s="95" t="s">
        <v>2992</v>
      </c>
      <c r="B839" s="95">
        <v>2</v>
      </c>
      <c r="C839" s="122">
        <v>0.01007443059929209</v>
      </c>
      <c r="D839" s="95" t="s">
        <v>2189</v>
      </c>
      <c r="E839" s="95" t="b">
        <v>0</v>
      </c>
      <c r="F839" s="95" t="b">
        <v>0</v>
      </c>
      <c r="G839" s="95" t="b">
        <v>0</v>
      </c>
    </row>
    <row r="840" spans="1:7" ht="15">
      <c r="A840" s="95" t="s">
        <v>2993</v>
      </c>
      <c r="B840" s="95">
        <v>2</v>
      </c>
      <c r="C840" s="122">
        <v>0.01007443059929209</v>
      </c>
      <c r="D840" s="95" t="s">
        <v>2189</v>
      </c>
      <c r="E840" s="95" t="b">
        <v>0</v>
      </c>
      <c r="F840" s="95" t="b">
        <v>0</v>
      </c>
      <c r="G840" s="95" t="b">
        <v>0</v>
      </c>
    </row>
    <row r="841" spans="1:7" ht="15">
      <c r="A841" s="95" t="s">
        <v>2814</v>
      </c>
      <c r="B841" s="95">
        <v>2</v>
      </c>
      <c r="C841" s="122">
        <v>0.01007443059929209</v>
      </c>
      <c r="D841" s="95" t="s">
        <v>2189</v>
      </c>
      <c r="E841" s="95" t="b">
        <v>0</v>
      </c>
      <c r="F841" s="95" t="b">
        <v>0</v>
      </c>
      <c r="G841" s="95" t="b">
        <v>0</v>
      </c>
    </row>
    <row r="842" spans="1:7" ht="15">
      <c r="A842" s="95" t="s">
        <v>2815</v>
      </c>
      <c r="B842" s="95">
        <v>2</v>
      </c>
      <c r="C842" s="122">
        <v>0.01007443059929209</v>
      </c>
      <c r="D842" s="95" t="s">
        <v>2189</v>
      </c>
      <c r="E842" s="95" t="b">
        <v>0</v>
      </c>
      <c r="F842" s="95" t="b">
        <v>0</v>
      </c>
      <c r="G842" s="95" t="b">
        <v>0</v>
      </c>
    </row>
    <row r="843" spans="1:7" ht="15">
      <c r="A843" s="95" t="s">
        <v>2994</v>
      </c>
      <c r="B843" s="95">
        <v>2</v>
      </c>
      <c r="C843" s="122">
        <v>0.01007443059929209</v>
      </c>
      <c r="D843" s="95" t="s">
        <v>2189</v>
      </c>
      <c r="E843" s="95" t="b">
        <v>0</v>
      </c>
      <c r="F843" s="95" t="b">
        <v>0</v>
      </c>
      <c r="G843" s="95" t="b">
        <v>0</v>
      </c>
    </row>
    <row r="844" spans="1:7" ht="15">
      <c r="A844" s="95" t="s">
        <v>2995</v>
      </c>
      <c r="B844" s="95">
        <v>2</v>
      </c>
      <c r="C844" s="122">
        <v>0.01007443059929209</v>
      </c>
      <c r="D844" s="95" t="s">
        <v>2189</v>
      </c>
      <c r="E844" s="95" t="b">
        <v>0</v>
      </c>
      <c r="F844" s="95" t="b">
        <v>0</v>
      </c>
      <c r="G844" s="95" t="b">
        <v>0</v>
      </c>
    </row>
    <row r="845" spans="1:7" ht="15">
      <c r="A845" s="95" t="s">
        <v>3008</v>
      </c>
      <c r="B845" s="95">
        <v>2</v>
      </c>
      <c r="C845" s="122">
        <v>0.01007443059929209</v>
      </c>
      <c r="D845" s="95" t="s">
        <v>2189</v>
      </c>
      <c r="E845" s="95" t="b">
        <v>0</v>
      </c>
      <c r="F845" s="95" t="b">
        <v>0</v>
      </c>
      <c r="G845" s="95" t="b">
        <v>0</v>
      </c>
    </row>
    <row r="846" spans="1:7" ht="15">
      <c r="A846" s="95" t="s">
        <v>3009</v>
      </c>
      <c r="B846" s="95">
        <v>2</v>
      </c>
      <c r="C846" s="122">
        <v>0.01007443059929209</v>
      </c>
      <c r="D846" s="95" t="s">
        <v>2189</v>
      </c>
      <c r="E846" s="95" t="b">
        <v>0</v>
      </c>
      <c r="F846" s="95" t="b">
        <v>0</v>
      </c>
      <c r="G846" s="95" t="b">
        <v>0</v>
      </c>
    </row>
    <row r="847" spans="1:7" ht="15">
      <c r="A847" s="95" t="s">
        <v>3010</v>
      </c>
      <c r="B847" s="95">
        <v>2</v>
      </c>
      <c r="C847" s="122">
        <v>0.01007443059929209</v>
      </c>
      <c r="D847" s="95" t="s">
        <v>2189</v>
      </c>
      <c r="E847" s="95" t="b">
        <v>0</v>
      </c>
      <c r="F847" s="95" t="b">
        <v>0</v>
      </c>
      <c r="G847" s="95" t="b">
        <v>0</v>
      </c>
    </row>
    <row r="848" spans="1:7" ht="15">
      <c r="A848" s="95" t="s">
        <v>2328</v>
      </c>
      <c r="B848" s="95">
        <v>2</v>
      </c>
      <c r="C848" s="122">
        <v>0.01007443059929209</v>
      </c>
      <c r="D848" s="95" t="s">
        <v>2189</v>
      </c>
      <c r="E848" s="95" t="b">
        <v>0</v>
      </c>
      <c r="F848" s="95" t="b">
        <v>0</v>
      </c>
      <c r="G848" s="95" t="b">
        <v>0</v>
      </c>
    </row>
    <row r="849" spans="1:7" ht="15">
      <c r="A849" s="95" t="s">
        <v>3011</v>
      </c>
      <c r="B849" s="95">
        <v>2</v>
      </c>
      <c r="C849" s="122">
        <v>0.01007443059929209</v>
      </c>
      <c r="D849" s="95" t="s">
        <v>2189</v>
      </c>
      <c r="E849" s="95" t="b">
        <v>0</v>
      </c>
      <c r="F849" s="95" t="b">
        <v>0</v>
      </c>
      <c r="G849" s="95" t="b">
        <v>0</v>
      </c>
    </row>
    <row r="850" spans="1:7" ht="15">
      <c r="A850" s="95" t="s">
        <v>3012</v>
      </c>
      <c r="B850" s="95">
        <v>2</v>
      </c>
      <c r="C850" s="122">
        <v>0.01007443059929209</v>
      </c>
      <c r="D850" s="95" t="s">
        <v>2189</v>
      </c>
      <c r="E850" s="95" t="b">
        <v>0</v>
      </c>
      <c r="F850" s="95" t="b">
        <v>0</v>
      </c>
      <c r="G850" s="95" t="b">
        <v>0</v>
      </c>
    </row>
    <row r="851" spans="1:7" ht="15">
      <c r="A851" s="95" t="s">
        <v>2787</v>
      </c>
      <c r="B851" s="95">
        <v>2</v>
      </c>
      <c r="C851" s="122">
        <v>0.01007443059929209</v>
      </c>
      <c r="D851" s="95" t="s">
        <v>2189</v>
      </c>
      <c r="E851" s="95" t="b">
        <v>0</v>
      </c>
      <c r="F851" s="95" t="b">
        <v>0</v>
      </c>
      <c r="G851" s="95" t="b">
        <v>0</v>
      </c>
    </row>
    <row r="852" spans="1:7" ht="15">
      <c r="A852" s="95" t="s">
        <v>2816</v>
      </c>
      <c r="B852" s="95">
        <v>2</v>
      </c>
      <c r="C852" s="122">
        <v>0.01007443059929209</v>
      </c>
      <c r="D852" s="95" t="s">
        <v>2189</v>
      </c>
      <c r="E852" s="95" t="b">
        <v>0</v>
      </c>
      <c r="F852" s="95" t="b">
        <v>0</v>
      </c>
      <c r="G852" s="95" t="b">
        <v>0</v>
      </c>
    </row>
    <row r="853" spans="1:7" ht="15">
      <c r="A853" s="95" t="s">
        <v>2336</v>
      </c>
      <c r="B853" s="95">
        <v>2</v>
      </c>
      <c r="C853" s="122">
        <v>0</v>
      </c>
      <c r="D853" s="95" t="s">
        <v>2191</v>
      </c>
      <c r="E853" s="95" t="b">
        <v>0</v>
      </c>
      <c r="F853" s="95" t="b">
        <v>0</v>
      </c>
      <c r="G853" s="95" t="b">
        <v>0</v>
      </c>
    </row>
    <row r="854" spans="1:7" ht="15">
      <c r="A854" s="95" t="s">
        <v>2996</v>
      </c>
      <c r="B854" s="95">
        <v>2</v>
      </c>
      <c r="C854" s="122">
        <v>0</v>
      </c>
      <c r="D854" s="95" t="s">
        <v>2191</v>
      </c>
      <c r="E854" s="95" t="b">
        <v>0</v>
      </c>
      <c r="F854" s="95" t="b">
        <v>0</v>
      </c>
      <c r="G854" s="95" t="b">
        <v>0</v>
      </c>
    </row>
    <row r="855" spans="1:7" ht="15">
      <c r="A855" s="95" t="s">
        <v>2997</v>
      </c>
      <c r="B855" s="95">
        <v>2</v>
      </c>
      <c r="C855" s="122">
        <v>0</v>
      </c>
      <c r="D855" s="95" t="s">
        <v>2191</v>
      </c>
      <c r="E855" s="95" t="b">
        <v>0</v>
      </c>
      <c r="F855" s="95" t="b">
        <v>0</v>
      </c>
      <c r="G855" s="95" t="b">
        <v>0</v>
      </c>
    </row>
    <row r="856" spans="1:7" ht="15">
      <c r="A856" s="95" t="s">
        <v>2327</v>
      </c>
      <c r="B856" s="95">
        <v>2</v>
      </c>
      <c r="C856" s="122">
        <v>0</v>
      </c>
      <c r="D856" s="95" t="s">
        <v>2191</v>
      </c>
      <c r="E856" s="95" t="b">
        <v>0</v>
      </c>
      <c r="F856" s="95" t="b">
        <v>0</v>
      </c>
      <c r="G856" s="95" t="b">
        <v>0</v>
      </c>
    </row>
    <row r="857" spans="1:7" ht="15">
      <c r="A857" s="95" t="s">
        <v>2998</v>
      </c>
      <c r="B857" s="95">
        <v>2</v>
      </c>
      <c r="C857" s="122">
        <v>0</v>
      </c>
      <c r="D857" s="95" t="s">
        <v>2191</v>
      </c>
      <c r="E857" s="95" t="b">
        <v>0</v>
      </c>
      <c r="F857" s="95" t="b">
        <v>0</v>
      </c>
      <c r="G857" s="95" t="b">
        <v>0</v>
      </c>
    </row>
    <row r="858" spans="1:7" ht="15">
      <c r="A858" s="95" t="s">
        <v>2999</v>
      </c>
      <c r="B858" s="95">
        <v>2</v>
      </c>
      <c r="C858" s="122">
        <v>0</v>
      </c>
      <c r="D858" s="95" t="s">
        <v>2191</v>
      </c>
      <c r="E858" s="95" t="b">
        <v>0</v>
      </c>
      <c r="F858" s="95" t="b">
        <v>0</v>
      </c>
      <c r="G858" s="95" t="b">
        <v>0</v>
      </c>
    </row>
    <row r="859" spans="1:7" ht="15">
      <c r="A859" s="95" t="s">
        <v>3000</v>
      </c>
      <c r="B859" s="95">
        <v>2</v>
      </c>
      <c r="C859" s="122">
        <v>0</v>
      </c>
      <c r="D859" s="95" t="s">
        <v>2191</v>
      </c>
      <c r="E859" s="95" t="b">
        <v>0</v>
      </c>
      <c r="F859" s="95" t="b">
        <v>0</v>
      </c>
      <c r="G859" s="95" t="b">
        <v>0</v>
      </c>
    </row>
    <row r="860" spans="1:7" ht="15">
      <c r="A860" s="95" t="s">
        <v>3001</v>
      </c>
      <c r="B860" s="95">
        <v>2</v>
      </c>
      <c r="C860" s="122">
        <v>0</v>
      </c>
      <c r="D860" s="95" t="s">
        <v>2191</v>
      </c>
      <c r="E860" s="95" t="b">
        <v>0</v>
      </c>
      <c r="F860" s="95" t="b">
        <v>0</v>
      </c>
      <c r="G860" s="95" t="b">
        <v>0</v>
      </c>
    </row>
    <row r="861" spans="1:7" ht="15">
      <c r="A861" s="95" t="s">
        <v>2908</v>
      </c>
      <c r="B861" s="95">
        <v>2</v>
      </c>
      <c r="C861" s="122">
        <v>0</v>
      </c>
      <c r="D861" s="95" t="s">
        <v>2191</v>
      </c>
      <c r="E861" s="95" t="b">
        <v>0</v>
      </c>
      <c r="F861" s="95" t="b">
        <v>0</v>
      </c>
      <c r="G861" s="95" t="b">
        <v>0</v>
      </c>
    </row>
    <row r="862" spans="1:7" ht="15">
      <c r="A862" s="95" t="s">
        <v>3002</v>
      </c>
      <c r="B862" s="95">
        <v>2</v>
      </c>
      <c r="C862" s="122">
        <v>0</v>
      </c>
      <c r="D862" s="95" t="s">
        <v>2191</v>
      </c>
      <c r="E862" s="95" t="b">
        <v>0</v>
      </c>
      <c r="F862" s="95" t="b">
        <v>0</v>
      </c>
      <c r="G862" s="95" t="b">
        <v>0</v>
      </c>
    </row>
    <row r="863" spans="1:7" ht="15">
      <c r="A863" s="95" t="s">
        <v>3003</v>
      </c>
      <c r="B863" s="95">
        <v>2</v>
      </c>
      <c r="C863" s="122">
        <v>0</v>
      </c>
      <c r="D863" s="95" t="s">
        <v>2191</v>
      </c>
      <c r="E863" s="95" t="b">
        <v>0</v>
      </c>
      <c r="F863" s="95" t="b">
        <v>0</v>
      </c>
      <c r="G863" s="95" t="b">
        <v>0</v>
      </c>
    </row>
    <row r="864" spans="1:7" ht="15">
      <c r="A864" s="95" t="s">
        <v>3004</v>
      </c>
      <c r="B864" s="95">
        <v>2</v>
      </c>
      <c r="C864" s="122">
        <v>0</v>
      </c>
      <c r="D864" s="95" t="s">
        <v>2191</v>
      </c>
      <c r="E864" s="95" t="b">
        <v>0</v>
      </c>
      <c r="F864" s="95" t="b">
        <v>0</v>
      </c>
      <c r="G864" s="95" t="b">
        <v>0</v>
      </c>
    </row>
    <row r="865" spans="1:7" ht="15">
      <c r="A865" s="95" t="s">
        <v>3005</v>
      </c>
      <c r="B865" s="95">
        <v>2</v>
      </c>
      <c r="C865" s="122">
        <v>0</v>
      </c>
      <c r="D865" s="95" t="s">
        <v>2191</v>
      </c>
      <c r="E865" s="95" t="b">
        <v>0</v>
      </c>
      <c r="F865" s="95" t="b">
        <v>0</v>
      </c>
      <c r="G865" s="95" t="b">
        <v>0</v>
      </c>
    </row>
    <row r="866" spans="1:7" ht="15">
      <c r="A866" s="95" t="s">
        <v>3006</v>
      </c>
      <c r="B866" s="95">
        <v>2</v>
      </c>
      <c r="C866" s="122">
        <v>0</v>
      </c>
      <c r="D866" s="95" t="s">
        <v>2191</v>
      </c>
      <c r="E866" s="95" t="b">
        <v>0</v>
      </c>
      <c r="F866" s="95" t="b">
        <v>0</v>
      </c>
      <c r="G866" s="95" t="b">
        <v>0</v>
      </c>
    </row>
    <row r="867" spans="1:7" ht="15">
      <c r="A867" s="95" t="s">
        <v>2909</v>
      </c>
      <c r="B867" s="95">
        <v>2</v>
      </c>
      <c r="C867" s="122">
        <v>0</v>
      </c>
      <c r="D867" s="95" t="s">
        <v>2191</v>
      </c>
      <c r="E867" s="95" t="b">
        <v>0</v>
      </c>
      <c r="F867" s="95" t="b">
        <v>0</v>
      </c>
      <c r="G867" s="95" t="b">
        <v>0</v>
      </c>
    </row>
    <row r="868" spans="1:7" ht="15">
      <c r="A868" s="95" t="s">
        <v>2293</v>
      </c>
      <c r="B868" s="95">
        <v>2</v>
      </c>
      <c r="C868" s="122">
        <v>0</v>
      </c>
      <c r="D868" s="95" t="s">
        <v>2191</v>
      </c>
      <c r="E868" s="95" t="b">
        <v>0</v>
      </c>
      <c r="F868" s="95" t="b">
        <v>0</v>
      </c>
      <c r="G868" s="95" t="b">
        <v>0</v>
      </c>
    </row>
    <row r="869" spans="1:7" ht="15">
      <c r="A869" s="95" t="s">
        <v>2910</v>
      </c>
      <c r="B869" s="95">
        <v>2</v>
      </c>
      <c r="C869" s="122">
        <v>0</v>
      </c>
      <c r="D869" s="95" t="s">
        <v>2191</v>
      </c>
      <c r="E869" s="95" t="b">
        <v>0</v>
      </c>
      <c r="F869" s="95" t="b">
        <v>0</v>
      </c>
      <c r="G869" s="95" t="b">
        <v>0</v>
      </c>
    </row>
    <row r="870" spans="1:7" ht="15">
      <c r="A870" s="95" t="s">
        <v>2328</v>
      </c>
      <c r="B870" s="95">
        <v>2</v>
      </c>
      <c r="C870" s="122">
        <v>0</v>
      </c>
      <c r="D870" s="95" t="s">
        <v>2191</v>
      </c>
      <c r="E870" s="95" t="b">
        <v>0</v>
      </c>
      <c r="F870" s="95" t="b">
        <v>0</v>
      </c>
      <c r="G870" s="95" t="b">
        <v>0</v>
      </c>
    </row>
    <row r="871" spans="1:7" ht="15">
      <c r="A871" s="95" t="s">
        <v>2781</v>
      </c>
      <c r="B871" s="95">
        <v>2</v>
      </c>
      <c r="C871" s="122">
        <v>0</v>
      </c>
      <c r="D871" s="95" t="s">
        <v>2191</v>
      </c>
      <c r="E871" s="95" t="b">
        <v>0</v>
      </c>
      <c r="F871" s="95" t="b">
        <v>0</v>
      </c>
      <c r="G871" s="95" t="b">
        <v>0</v>
      </c>
    </row>
    <row r="872" spans="1:7" ht="15">
      <c r="A872" s="95" t="s">
        <v>2856</v>
      </c>
      <c r="B872" s="95">
        <v>2</v>
      </c>
      <c r="C872" s="122">
        <v>0</v>
      </c>
      <c r="D872" s="95" t="s">
        <v>2191</v>
      </c>
      <c r="E872" s="95" t="b">
        <v>0</v>
      </c>
      <c r="F872" s="95" t="b">
        <v>0</v>
      </c>
      <c r="G872" s="95" t="b">
        <v>0</v>
      </c>
    </row>
    <row r="873" spans="1:7" ht="15">
      <c r="A873" s="95" t="s">
        <v>2782</v>
      </c>
      <c r="B873" s="95">
        <v>2</v>
      </c>
      <c r="C873" s="122">
        <v>0</v>
      </c>
      <c r="D873" s="95" t="s">
        <v>2191</v>
      </c>
      <c r="E873" s="95" t="b">
        <v>0</v>
      </c>
      <c r="F873" s="95" t="b">
        <v>0</v>
      </c>
      <c r="G873" s="95" t="b">
        <v>0</v>
      </c>
    </row>
    <row r="874" spans="1:7" ht="15">
      <c r="A874" s="95" t="s">
        <v>3007</v>
      </c>
      <c r="B874" s="95">
        <v>2</v>
      </c>
      <c r="C874" s="122">
        <v>0</v>
      </c>
      <c r="D874" s="95" t="s">
        <v>2191</v>
      </c>
      <c r="E874" s="95" t="b">
        <v>0</v>
      </c>
      <c r="F874" s="95" t="b">
        <v>1</v>
      </c>
      <c r="G874" s="95" t="b">
        <v>0</v>
      </c>
    </row>
    <row r="875" spans="1:7" ht="15">
      <c r="A875" s="95" t="s">
        <v>383</v>
      </c>
      <c r="B875" s="95">
        <v>2</v>
      </c>
      <c r="C875" s="122">
        <v>0</v>
      </c>
      <c r="D875" s="95" t="s">
        <v>2191</v>
      </c>
      <c r="E875" s="95" t="b">
        <v>0</v>
      </c>
      <c r="F875" s="95" t="b">
        <v>0</v>
      </c>
      <c r="G875" s="95" t="b">
        <v>0</v>
      </c>
    </row>
    <row r="876" spans="1:7" ht="15">
      <c r="A876" s="95" t="s">
        <v>348</v>
      </c>
      <c r="B876" s="95">
        <v>6</v>
      </c>
      <c r="C876" s="122">
        <v>0</v>
      </c>
      <c r="D876" s="95" t="s">
        <v>2192</v>
      </c>
      <c r="E876" s="95" t="b">
        <v>0</v>
      </c>
      <c r="F876" s="95" t="b">
        <v>0</v>
      </c>
      <c r="G876" s="95" t="b">
        <v>0</v>
      </c>
    </row>
    <row r="877" spans="1:7" ht="15">
      <c r="A877" s="95" t="s">
        <v>349</v>
      </c>
      <c r="B877" s="95">
        <v>6</v>
      </c>
      <c r="C877" s="122">
        <v>0</v>
      </c>
      <c r="D877" s="95" t="s">
        <v>2192</v>
      </c>
      <c r="E877" s="95" t="b">
        <v>0</v>
      </c>
      <c r="F877" s="95" t="b">
        <v>0</v>
      </c>
      <c r="G877" s="95" t="b">
        <v>0</v>
      </c>
    </row>
    <row r="878" spans="1:7" ht="15">
      <c r="A878" s="95" t="s">
        <v>2818</v>
      </c>
      <c r="B878" s="95">
        <v>6</v>
      </c>
      <c r="C878" s="122">
        <v>0</v>
      </c>
      <c r="D878" s="95" t="s">
        <v>2192</v>
      </c>
      <c r="E878" s="95" t="b">
        <v>0</v>
      </c>
      <c r="F878" s="95" t="b">
        <v>0</v>
      </c>
      <c r="G878" s="95" t="b">
        <v>0</v>
      </c>
    </row>
    <row r="879" spans="1:7" ht="15">
      <c r="A879" s="95" t="s">
        <v>2819</v>
      </c>
      <c r="B879" s="95">
        <v>6</v>
      </c>
      <c r="C879" s="122">
        <v>0</v>
      </c>
      <c r="D879" s="95" t="s">
        <v>2192</v>
      </c>
      <c r="E879" s="95" t="b">
        <v>0</v>
      </c>
      <c r="F879" s="95" t="b">
        <v>0</v>
      </c>
      <c r="G879" s="95" t="b">
        <v>0</v>
      </c>
    </row>
    <row r="880" spans="1:7" ht="15">
      <c r="A880" s="95" t="s">
        <v>2780</v>
      </c>
      <c r="B880" s="95">
        <v>6</v>
      </c>
      <c r="C880" s="122">
        <v>0</v>
      </c>
      <c r="D880" s="95" t="s">
        <v>2192</v>
      </c>
      <c r="E880" s="95" t="b">
        <v>0</v>
      </c>
      <c r="F880" s="95" t="b">
        <v>0</v>
      </c>
      <c r="G880" s="95" t="b">
        <v>0</v>
      </c>
    </row>
    <row r="881" spans="1:7" ht="15">
      <c r="A881" s="95" t="s">
        <v>2283</v>
      </c>
      <c r="B881" s="95">
        <v>6</v>
      </c>
      <c r="C881" s="122">
        <v>0</v>
      </c>
      <c r="D881" s="95" t="s">
        <v>2192</v>
      </c>
      <c r="E881" s="95" t="b">
        <v>0</v>
      </c>
      <c r="F881" s="95" t="b">
        <v>0</v>
      </c>
      <c r="G881" s="95" t="b">
        <v>0</v>
      </c>
    </row>
    <row r="882" spans="1:7" ht="15">
      <c r="A882" s="95" t="s">
        <v>583</v>
      </c>
      <c r="B882" s="95">
        <v>6</v>
      </c>
      <c r="C882" s="122">
        <v>0</v>
      </c>
      <c r="D882" s="95" t="s">
        <v>2192</v>
      </c>
      <c r="E882" s="95" t="b">
        <v>0</v>
      </c>
      <c r="F882" s="95" t="b">
        <v>0</v>
      </c>
      <c r="G882" s="95" t="b">
        <v>0</v>
      </c>
    </row>
    <row r="883" spans="1:7" ht="15">
      <c r="A883" s="95" t="s">
        <v>2820</v>
      </c>
      <c r="B883" s="95">
        <v>6</v>
      </c>
      <c r="C883" s="122">
        <v>0</v>
      </c>
      <c r="D883" s="95" t="s">
        <v>2192</v>
      </c>
      <c r="E883" s="95" t="b">
        <v>0</v>
      </c>
      <c r="F883" s="95" t="b">
        <v>0</v>
      </c>
      <c r="G883" s="95" t="b">
        <v>0</v>
      </c>
    </row>
    <row r="884" spans="1:7" ht="15">
      <c r="A884" s="95" t="s">
        <v>2821</v>
      </c>
      <c r="B884" s="95">
        <v>6</v>
      </c>
      <c r="C884" s="122">
        <v>0</v>
      </c>
      <c r="D884" s="95" t="s">
        <v>2192</v>
      </c>
      <c r="E884" s="95" t="b">
        <v>0</v>
      </c>
      <c r="F884" s="95" t="b">
        <v>0</v>
      </c>
      <c r="G884" s="95" t="b">
        <v>0</v>
      </c>
    </row>
    <row r="885" spans="1:7" ht="15">
      <c r="A885" s="95" t="s">
        <v>2287</v>
      </c>
      <c r="B885" s="95">
        <v>6</v>
      </c>
      <c r="C885" s="122">
        <v>0</v>
      </c>
      <c r="D885" s="95" t="s">
        <v>2192</v>
      </c>
      <c r="E885" s="95" t="b">
        <v>0</v>
      </c>
      <c r="F885" s="95" t="b">
        <v>0</v>
      </c>
      <c r="G885" s="95" t="b">
        <v>0</v>
      </c>
    </row>
    <row r="886" spans="1:7" ht="15">
      <c r="A886" s="95" t="s">
        <v>232</v>
      </c>
      <c r="B886" s="95">
        <v>4</v>
      </c>
      <c r="C886" s="122">
        <v>0.006772740732910817</v>
      </c>
      <c r="D886" s="95" t="s">
        <v>2192</v>
      </c>
      <c r="E886" s="95" t="b">
        <v>0</v>
      </c>
      <c r="F886" s="95" t="b">
        <v>0</v>
      </c>
      <c r="G886" s="95" t="b">
        <v>0</v>
      </c>
    </row>
    <row r="887" spans="1:7" ht="15">
      <c r="A887" s="95" t="s">
        <v>2886</v>
      </c>
      <c r="B887" s="95">
        <v>4</v>
      </c>
      <c r="C887" s="122">
        <v>0.006772740732910817</v>
      </c>
      <c r="D887" s="95" t="s">
        <v>2192</v>
      </c>
      <c r="E887" s="95" t="b">
        <v>0</v>
      </c>
      <c r="F887" s="95" t="b">
        <v>0</v>
      </c>
      <c r="G887" s="95" t="b">
        <v>0</v>
      </c>
    </row>
    <row r="888" spans="1:7" ht="15">
      <c r="A888" s="95" t="s">
        <v>2823</v>
      </c>
      <c r="B888" s="95">
        <v>4</v>
      </c>
      <c r="C888" s="122">
        <v>0.006772740732910817</v>
      </c>
      <c r="D888" s="95" t="s">
        <v>2192</v>
      </c>
      <c r="E888" s="95" t="b">
        <v>0</v>
      </c>
      <c r="F888" s="95" t="b">
        <v>0</v>
      </c>
      <c r="G888" s="95" t="b">
        <v>0</v>
      </c>
    </row>
    <row r="889" spans="1:7" ht="15">
      <c r="A889" s="95" t="s">
        <v>2782</v>
      </c>
      <c r="B889" s="95">
        <v>4</v>
      </c>
      <c r="C889" s="122">
        <v>0.006772740732910817</v>
      </c>
      <c r="D889" s="95" t="s">
        <v>2192</v>
      </c>
      <c r="E889" s="95" t="b">
        <v>0</v>
      </c>
      <c r="F889" s="95" t="b">
        <v>0</v>
      </c>
      <c r="G889" s="95" t="b">
        <v>0</v>
      </c>
    </row>
    <row r="890" spans="1:7" ht="15">
      <c r="A890" s="95" t="s">
        <v>2887</v>
      </c>
      <c r="B890" s="95">
        <v>4</v>
      </c>
      <c r="C890" s="122">
        <v>0.006772740732910817</v>
      </c>
      <c r="D890" s="95" t="s">
        <v>2192</v>
      </c>
      <c r="E890" s="95" t="b">
        <v>0</v>
      </c>
      <c r="F890" s="95" t="b">
        <v>0</v>
      </c>
      <c r="G890" s="95" t="b">
        <v>0</v>
      </c>
    </row>
    <row r="891" spans="1:7" ht="15">
      <c r="A891" s="95" t="s">
        <v>2888</v>
      </c>
      <c r="B891" s="95">
        <v>4</v>
      </c>
      <c r="C891" s="122">
        <v>0.006772740732910817</v>
      </c>
      <c r="D891" s="95" t="s">
        <v>2192</v>
      </c>
      <c r="E891" s="95" t="b">
        <v>0</v>
      </c>
      <c r="F891" s="95" t="b">
        <v>0</v>
      </c>
      <c r="G891" s="95" t="b">
        <v>0</v>
      </c>
    </row>
    <row r="892" spans="1:7" ht="15">
      <c r="A892" s="95" t="s">
        <v>3171</v>
      </c>
      <c r="B892" s="95">
        <v>2</v>
      </c>
      <c r="C892" s="122">
        <v>0.009175408744608893</v>
      </c>
      <c r="D892" s="95" t="s">
        <v>2192</v>
      </c>
      <c r="E892" s="95" t="b">
        <v>0</v>
      </c>
      <c r="F892" s="95" t="b">
        <v>0</v>
      </c>
      <c r="G892" s="95" t="b">
        <v>0</v>
      </c>
    </row>
    <row r="893" spans="1:7" ht="15">
      <c r="A893" s="95" t="s">
        <v>3172</v>
      </c>
      <c r="B893" s="95">
        <v>2</v>
      </c>
      <c r="C893" s="122">
        <v>0.009175408744608893</v>
      </c>
      <c r="D893" s="95" t="s">
        <v>2192</v>
      </c>
      <c r="E893" s="95" t="b">
        <v>0</v>
      </c>
      <c r="F893" s="95" t="b">
        <v>0</v>
      </c>
      <c r="G893" s="95" t="b">
        <v>0</v>
      </c>
    </row>
    <row r="894" spans="1:7" ht="15">
      <c r="A894" s="95" t="s">
        <v>2772</v>
      </c>
      <c r="B894" s="95">
        <v>2</v>
      </c>
      <c r="C894" s="122">
        <v>0.009175408744608893</v>
      </c>
      <c r="D894" s="95" t="s">
        <v>2192</v>
      </c>
      <c r="E894" s="95" t="b">
        <v>0</v>
      </c>
      <c r="F894" s="95" t="b">
        <v>0</v>
      </c>
      <c r="G894" s="95" t="b">
        <v>0</v>
      </c>
    </row>
    <row r="895" spans="1:7" ht="15">
      <c r="A895" s="95" t="s">
        <v>3173</v>
      </c>
      <c r="B895" s="95">
        <v>2</v>
      </c>
      <c r="C895" s="122">
        <v>0.009175408744608893</v>
      </c>
      <c r="D895" s="95" t="s">
        <v>2192</v>
      </c>
      <c r="E895" s="95" t="b">
        <v>0</v>
      </c>
      <c r="F895" s="95" t="b">
        <v>0</v>
      </c>
      <c r="G895" s="95" t="b">
        <v>0</v>
      </c>
    </row>
    <row r="896" spans="1:7" ht="15">
      <c r="A896" s="95" t="s">
        <v>2885</v>
      </c>
      <c r="B896" s="95">
        <v>2</v>
      </c>
      <c r="C896" s="122">
        <v>0.009175408744608893</v>
      </c>
      <c r="D896" s="95" t="s">
        <v>2192</v>
      </c>
      <c r="E896" s="95" t="b">
        <v>0</v>
      </c>
      <c r="F896" s="95" t="b">
        <v>0</v>
      </c>
      <c r="G896" s="95" t="b">
        <v>0</v>
      </c>
    </row>
    <row r="897" spans="1:7" ht="15">
      <c r="A897" s="95" t="s">
        <v>2927</v>
      </c>
      <c r="B897" s="95">
        <v>2</v>
      </c>
      <c r="C897" s="122">
        <v>0.009175408744608893</v>
      </c>
      <c r="D897" s="95" t="s">
        <v>2192</v>
      </c>
      <c r="E897" s="95" t="b">
        <v>0</v>
      </c>
      <c r="F897" s="95" t="b">
        <v>0</v>
      </c>
      <c r="G897" s="95" t="b">
        <v>0</v>
      </c>
    </row>
    <row r="898" spans="1:7" ht="15">
      <c r="A898" s="95" t="s">
        <v>2382</v>
      </c>
      <c r="B898" s="95">
        <v>2</v>
      </c>
      <c r="C898" s="122">
        <v>0.009175408744608893</v>
      </c>
      <c r="D898" s="95" t="s">
        <v>2192</v>
      </c>
      <c r="E898" s="95" t="b">
        <v>0</v>
      </c>
      <c r="F898" s="95" t="b">
        <v>0</v>
      </c>
      <c r="G898" s="95" t="b">
        <v>0</v>
      </c>
    </row>
    <row r="899" spans="1:7" ht="15">
      <c r="A899" s="95" t="s">
        <v>2815</v>
      </c>
      <c r="B899" s="95">
        <v>2</v>
      </c>
      <c r="C899" s="122">
        <v>0.009175408744608893</v>
      </c>
      <c r="D899" s="95" t="s">
        <v>2192</v>
      </c>
      <c r="E899" s="95" t="b">
        <v>0</v>
      </c>
      <c r="F899" s="95" t="b">
        <v>0</v>
      </c>
      <c r="G899" s="95" t="b">
        <v>0</v>
      </c>
    </row>
    <row r="900" spans="1:7" ht="15">
      <c r="A900" s="95" t="s">
        <v>3174</v>
      </c>
      <c r="B900" s="95">
        <v>2</v>
      </c>
      <c r="C900" s="122">
        <v>0.009175408744608893</v>
      </c>
      <c r="D900" s="95" t="s">
        <v>2192</v>
      </c>
      <c r="E900" s="95" t="b">
        <v>0</v>
      </c>
      <c r="F900" s="95" t="b">
        <v>0</v>
      </c>
      <c r="G900" s="95" t="b">
        <v>0</v>
      </c>
    </row>
    <row r="901" spans="1:7" ht="15">
      <c r="A901" s="95" t="s">
        <v>2890</v>
      </c>
      <c r="B901" s="95">
        <v>2</v>
      </c>
      <c r="C901" s="122">
        <v>0.009175408744608893</v>
      </c>
      <c r="D901" s="95" t="s">
        <v>2192</v>
      </c>
      <c r="E901" s="95" t="b">
        <v>0</v>
      </c>
      <c r="F901" s="95" t="b">
        <v>0</v>
      </c>
      <c r="G901" s="95" t="b">
        <v>0</v>
      </c>
    </row>
    <row r="902" spans="1:7" ht="15">
      <c r="A902" s="95" t="s">
        <v>2836</v>
      </c>
      <c r="B902" s="95">
        <v>4</v>
      </c>
      <c r="C902" s="122">
        <v>0</v>
      </c>
      <c r="D902" s="95" t="s">
        <v>2193</v>
      </c>
      <c r="E902" s="95" t="b">
        <v>0</v>
      </c>
      <c r="F902" s="95" t="b">
        <v>0</v>
      </c>
      <c r="G902" s="95" t="b">
        <v>0</v>
      </c>
    </row>
    <row r="903" spans="1:7" ht="15">
      <c r="A903" s="95" t="s">
        <v>2283</v>
      </c>
      <c r="B903" s="95">
        <v>4</v>
      </c>
      <c r="C903" s="122">
        <v>0</v>
      </c>
      <c r="D903" s="95" t="s">
        <v>2193</v>
      </c>
      <c r="E903" s="95" t="b">
        <v>0</v>
      </c>
      <c r="F903" s="95" t="b">
        <v>0</v>
      </c>
      <c r="G903" s="95" t="b">
        <v>0</v>
      </c>
    </row>
    <row r="904" spans="1:7" ht="15">
      <c r="A904" s="95" t="s">
        <v>363</v>
      </c>
      <c r="B904" s="95">
        <v>2</v>
      </c>
      <c r="C904" s="122">
        <v>0</v>
      </c>
      <c r="D904" s="95" t="s">
        <v>2193</v>
      </c>
      <c r="E904" s="95" t="b">
        <v>0</v>
      </c>
      <c r="F904" s="95" t="b">
        <v>0</v>
      </c>
      <c r="G904" s="95" t="b">
        <v>0</v>
      </c>
    </row>
    <row r="905" spans="1:7" ht="15">
      <c r="A905" s="95" t="s">
        <v>2835</v>
      </c>
      <c r="B905" s="95">
        <v>2</v>
      </c>
      <c r="C905" s="122">
        <v>0</v>
      </c>
      <c r="D905" s="95" t="s">
        <v>2193</v>
      </c>
      <c r="E905" s="95" t="b">
        <v>0</v>
      </c>
      <c r="F905" s="95" t="b">
        <v>0</v>
      </c>
      <c r="G905" s="95" t="b">
        <v>0</v>
      </c>
    </row>
    <row r="906" spans="1:7" ht="15">
      <c r="A906" s="95" t="s">
        <v>3068</v>
      </c>
      <c r="B906" s="95">
        <v>2</v>
      </c>
      <c r="C906" s="122">
        <v>0</v>
      </c>
      <c r="D906" s="95" t="s">
        <v>2193</v>
      </c>
      <c r="E906" s="95" t="b">
        <v>0</v>
      </c>
      <c r="F906" s="95" t="b">
        <v>0</v>
      </c>
      <c r="G906" s="95" t="b">
        <v>0</v>
      </c>
    </row>
    <row r="907" spans="1:7" ht="15">
      <c r="A907" s="95" t="s">
        <v>2929</v>
      </c>
      <c r="B907" s="95">
        <v>2</v>
      </c>
      <c r="C907" s="122">
        <v>0</v>
      </c>
      <c r="D907" s="95" t="s">
        <v>2193</v>
      </c>
      <c r="E907" s="95" t="b">
        <v>0</v>
      </c>
      <c r="F907" s="95" t="b">
        <v>0</v>
      </c>
      <c r="G907" s="95" t="b">
        <v>0</v>
      </c>
    </row>
    <row r="908" spans="1:7" ht="15">
      <c r="A908" s="95" t="s">
        <v>2822</v>
      </c>
      <c r="B908" s="95">
        <v>2</v>
      </c>
      <c r="C908" s="122">
        <v>0</v>
      </c>
      <c r="D908" s="95" t="s">
        <v>2193</v>
      </c>
      <c r="E908" s="95" t="b">
        <v>0</v>
      </c>
      <c r="F908" s="95" t="b">
        <v>0</v>
      </c>
      <c r="G908" s="95" t="b">
        <v>0</v>
      </c>
    </row>
    <row r="909" spans="1:7" ht="15">
      <c r="A909" s="95" t="s">
        <v>2930</v>
      </c>
      <c r="B909" s="95">
        <v>2</v>
      </c>
      <c r="C909" s="122">
        <v>0</v>
      </c>
      <c r="D909" s="95" t="s">
        <v>2193</v>
      </c>
      <c r="E909" s="95" t="b">
        <v>0</v>
      </c>
      <c r="F909" s="95" t="b">
        <v>0</v>
      </c>
      <c r="G909" s="95" t="b">
        <v>0</v>
      </c>
    </row>
    <row r="910" spans="1:7" ht="15">
      <c r="A910" s="95" t="s">
        <v>2778</v>
      </c>
      <c r="B910" s="95">
        <v>2</v>
      </c>
      <c r="C910" s="122">
        <v>0</v>
      </c>
      <c r="D910" s="95" t="s">
        <v>2193</v>
      </c>
      <c r="E910" s="95" t="b">
        <v>0</v>
      </c>
      <c r="F910" s="95" t="b">
        <v>0</v>
      </c>
      <c r="G910" s="95" t="b">
        <v>0</v>
      </c>
    </row>
    <row r="911" spans="1:7" ht="15">
      <c r="A911" s="95" t="s">
        <v>2931</v>
      </c>
      <c r="B911" s="95">
        <v>2</v>
      </c>
      <c r="C911" s="122">
        <v>0</v>
      </c>
      <c r="D911" s="95" t="s">
        <v>2193</v>
      </c>
      <c r="E911" s="95" t="b">
        <v>0</v>
      </c>
      <c r="F911" s="95" t="b">
        <v>0</v>
      </c>
      <c r="G911" s="95" t="b">
        <v>0</v>
      </c>
    </row>
    <row r="912" spans="1:7" ht="15">
      <c r="A912" s="95" t="s">
        <v>3069</v>
      </c>
      <c r="B912" s="95">
        <v>2</v>
      </c>
      <c r="C912" s="122">
        <v>0</v>
      </c>
      <c r="D912" s="95" t="s">
        <v>2193</v>
      </c>
      <c r="E912" s="95" t="b">
        <v>0</v>
      </c>
      <c r="F912" s="95" t="b">
        <v>0</v>
      </c>
      <c r="G912" s="95" t="b">
        <v>0</v>
      </c>
    </row>
    <row r="913" spans="1:7" ht="15">
      <c r="A913" s="95" t="s">
        <v>2783</v>
      </c>
      <c r="B913" s="95">
        <v>2</v>
      </c>
      <c r="C913" s="122">
        <v>0</v>
      </c>
      <c r="D913" s="95" t="s">
        <v>2193</v>
      </c>
      <c r="E913" s="95" t="b">
        <v>0</v>
      </c>
      <c r="F913" s="95" t="b">
        <v>0</v>
      </c>
      <c r="G913" s="95" t="b">
        <v>0</v>
      </c>
    </row>
    <row r="914" spans="1:7" ht="15">
      <c r="A914" s="95" t="s">
        <v>2774</v>
      </c>
      <c r="B914" s="95">
        <v>2</v>
      </c>
      <c r="C914" s="122">
        <v>0</v>
      </c>
      <c r="D914" s="95" t="s">
        <v>2193</v>
      </c>
      <c r="E914" s="95" t="b">
        <v>0</v>
      </c>
      <c r="F914" s="95" t="b">
        <v>0</v>
      </c>
      <c r="G914" s="95" t="b">
        <v>0</v>
      </c>
    </row>
    <row r="915" spans="1:7" ht="15">
      <c r="A915" s="95" t="s">
        <v>3070</v>
      </c>
      <c r="B915" s="95">
        <v>2</v>
      </c>
      <c r="C915" s="122">
        <v>0</v>
      </c>
      <c r="D915" s="95" t="s">
        <v>2193</v>
      </c>
      <c r="E915" s="95" t="b">
        <v>0</v>
      </c>
      <c r="F915" s="95" t="b">
        <v>0</v>
      </c>
      <c r="G915" s="95" t="b">
        <v>0</v>
      </c>
    </row>
    <row r="916" spans="1:7" ht="15">
      <c r="A916" s="95" t="s">
        <v>3071</v>
      </c>
      <c r="B916" s="95">
        <v>2</v>
      </c>
      <c r="C916" s="122">
        <v>0</v>
      </c>
      <c r="D916" s="95" t="s">
        <v>2193</v>
      </c>
      <c r="E916" s="95" t="b">
        <v>1</v>
      </c>
      <c r="F916" s="95" t="b">
        <v>0</v>
      </c>
      <c r="G916" s="95" t="b">
        <v>0</v>
      </c>
    </row>
    <row r="917" spans="1:7" ht="15">
      <c r="A917" s="95" t="s">
        <v>583</v>
      </c>
      <c r="B917" s="95">
        <v>2</v>
      </c>
      <c r="C917" s="122">
        <v>0</v>
      </c>
      <c r="D917" s="95" t="s">
        <v>2193</v>
      </c>
      <c r="E917" s="95" t="b">
        <v>0</v>
      </c>
      <c r="F917" s="95" t="b">
        <v>0</v>
      </c>
      <c r="G917" s="95" t="b">
        <v>0</v>
      </c>
    </row>
    <row r="918" spans="1:7" ht="15">
      <c r="A918" s="95" t="s">
        <v>3072</v>
      </c>
      <c r="B918" s="95">
        <v>2</v>
      </c>
      <c r="C918" s="122">
        <v>0</v>
      </c>
      <c r="D918" s="95" t="s">
        <v>2193</v>
      </c>
      <c r="E918" s="95" t="b">
        <v>0</v>
      </c>
      <c r="F918" s="95" t="b">
        <v>0</v>
      </c>
      <c r="G918" s="95" t="b">
        <v>0</v>
      </c>
    </row>
    <row r="919" spans="1:7" ht="15">
      <c r="A919" s="95" t="s">
        <v>3073</v>
      </c>
      <c r="B919" s="95">
        <v>2</v>
      </c>
      <c r="C919" s="122">
        <v>0</v>
      </c>
      <c r="D919" s="95" t="s">
        <v>2193</v>
      </c>
      <c r="E919" s="95" t="b">
        <v>0</v>
      </c>
      <c r="F919" s="95" t="b">
        <v>0</v>
      </c>
      <c r="G919" s="95" t="b">
        <v>0</v>
      </c>
    </row>
    <row r="920" spans="1:7" ht="15">
      <c r="A920" s="95" t="s">
        <v>2865</v>
      </c>
      <c r="B920" s="95">
        <v>2</v>
      </c>
      <c r="C920" s="122">
        <v>0</v>
      </c>
      <c r="D920" s="95" t="s">
        <v>2193</v>
      </c>
      <c r="E920" s="95" t="b">
        <v>0</v>
      </c>
      <c r="F920" s="95" t="b">
        <v>0</v>
      </c>
      <c r="G920" s="95" t="b">
        <v>0</v>
      </c>
    </row>
    <row r="921" spans="1:7" ht="15">
      <c r="A921" s="95" t="s">
        <v>3074</v>
      </c>
      <c r="B921" s="95">
        <v>2</v>
      </c>
      <c r="C921" s="122">
        <v>0</v>
      </c>
      <c r="D921" s="95" t="s">
        <v>2193</v>
      </c>
      <c r="E921" s="95" t="b">
        <v>0</v>
      </c>
      <c r="F921" s="95" t="b">
        <v>0</v>
      </c>
      <c r="G921" s="95" t="b">
        <v>0</v>
      </c>
    </row>
    <row r="922" spans="1:7" ht="15">
      <c r="A922" s="95" t="s">
        <v>2933</v>
      </c>
      <c r="B922" s="95">
        <v>3</v>
      </c>
      <c r="C922" s="122">
        <v>0</v>
      </c>
      <c r="D922" s="95" t="s">
        <v>2194</v>
      </c>
      <c r="E922" s="95" t="b">
        <v>0</v>
      </c>
      <c r="F922" s="95" t="b">
        <v>0</v>
      </c>
      <c r="G922" s="95" t="b">
        <v>0</v>
      </c>
    </row>
    <row r="923" spans="1:7" ht="15">
      <c r="A923" s="95" t="s">
        <v>2934</v>
      </c>
      <c r="B923" s="95">
        <v>3</v>
      </c>
      <c r="C923" s="122">
        <v>0</v>
      </c>
      <c r="D923" s="95" t="s">
        <v>2194</v>
      </c>
      <c r="E923" s="95" t="b">
        <v>0</v>
      </c>
      <c r="F923" s="95" t="b">
        <v>0</v>
      </c>
      <c r="G923" s="95" t="b">
        <v>0</v>
      </c>
    </row>
    <row r="924" spans="1:7" ht="15">
      <c r="A924" s="95" t="s">
        <v>2843</v>
      </c>
      <c r="B924" s="95">
        <v>3</v>
      </c>
      <c r="C924" s="122">
        <v>0</v>
      </c>
      <c r="D924" s="95" t="s">
        <v>2194</v>
      </c>
      <c r="E924" s="95" t="b">
        <v>0</v>
      </c>
      <c r="F924" s="95" t="b">
        <v>1</v>
      </c>
      <c r="G924" s="95" t="b">
        <v>0</v>
      </c>
    </row>
    <row r="925" spans="1:7" ht="15">
      <c r="A925" s="95" t="s">
        <v>583</v>
      </c>
      <c r="B925" s="95">
        <v>3</v>
      </c>
      <c r="C925" s="122">
        <v>0</v>
      </c>
      <c r="D925" s="95" t="s">
        <v>2194</v>
      </c>
      <c r="E925" s="95" t="b">
        <v>0</v>
      </c>
      <c r="F925" s="95" t="b">
        <v>0</v>
      </c>
      <c r="G925" s="95" t="b">
        <v>0</v>
      </c>
    </row>
    <row r="926" spans="1:7" ht="15">
      <c r="A926" s="95" t="s">
        <v>2838</v>
      </c>
      <c r="B926" s="95">
        <v>3</v>
      </c>
      <c r="C926" s="122">
        <v>0</v>
      </c>
      <c r="D926" s="95" t="s">
        <v>2194</v>
      </c>
      <c r="E926" s="95" t="b">
        <v>0</v>
      </c>
      <c r="F926" s="95" t="b">
        <v>0</v>
      </c>
      <c r="G926" s="95" t="b">
        <v>0</v>
      </c>
    </row>
    <row r="927" spans="1:7" ht="15">
      <c r="A927" s="95" t="s">
        <v>2343</v>
      </c>
      <c r="B927" s="95">
        <v>3</v>
      </c>
      <c r="C927" s="122">
        <v>0</v>
      </c>
      <c r="D927" s="95" t="s">
        <v>2194</v>
      </c>
      <c r="E927" s="95" t="b">
        <v>0</v>
      </c>
      <c r="F927" s="95" t="b">
        <v>0</v>
      </c>
      <c r="G927" s="95" t="b">
        <v>0</v>
      </c>
    </row>
    <row r="928" spans="1:7" ht="15">
      <c r="A928" s="95" t="s">
        <v>2770</v>
      </c>
      <c r="B928" s="95">
        <v>3</v>
      </c>
      <c r="C928" s="122">
        <v>0</v>
      </c>
      <c r="D928" s="95" t="s">
        <v>2194</v>
      </c>
      <c r="E928" s="95" t="b">
        <v>0</v>
      </c>
      <c r="F928" s="95" t="b">
        <v>0</v>
      </c>
      <c r="G928" s="95" t="b">
        <v>0</v>
      </c>
    </row>
    <row r="929" spans="1:7" ht="15">
      <c r="A929" s="95" t="s">
        <v>2816</v>
      </c>
      <c r="B929" s="95">
        <v>3</v>
      </c>
      <c r="C929" s="122">
        <v>0</v>
      </c>
      <c r="D929" s="95" t="s">
        <v>2194</v>
      </c>
      <c r="E929" s="95" t="b">
        <v>0</v>
      </c>
      <c r="F929" s="95" t="b">
        <v>0</v>
      </c>
      <c r="G929" s="95" t="b">
        <v>0</v>
      </c>
    </row>
    <row r="930" spans="1:7" ht="15">
      <c r="A930" s="95" t="s">
        <v>2283</v>
      </c>
      <c r="B930" s="95">
        <v>3</v>
      </c>
      <c r="C930" s="122">
        <v>0</v>
      </c>
      <c r="D930" s="95" t="s">
        <v>2194</v>
      </c>
      <c r="E930" s="95" t="b">
        <v>0</v>
      </c>
      <c r="F930" s="95" t="b">
        <v>0</v>
      </c>
      <c r="G930" s="95" t="b">
        <v>0</v>
      </c>
    </row>
    <row r="931" spans="1:7" ht="15">
      <c r="A931" s="95" t="s">
        <v>2793</v>
      </c>
      <c r="B931" s="95">
        <v>3</v>
      </c>
      <c r="C931" s="122">
        <v>0</v>
      </c>
      <c r="D931" s="95" t="s">
        <v>2194</v>
      </c>
      <c r="E931" s="95" t="b">
        <v>0</v>
      </c>
      <c r="F931" s="95" t="b">
        <v>0</v>
      </c>
      <c r="G931" s="95" t="b">
        <v>0</v>
      </c>
    </row>
    <row r="932" spans="1:7" ht="15">
      <c r="A932" s="95" t="s">
        <v>2839</v>
      </c>
      <c r="B932" s="95">
        <v>3</v>
      </c>
      <c r="C932" s="122">
        <v>0</v>
      </c>
      <c r="D932" s="95" t="s">
        <v>2194</v>
      </c>
      <c r="E932" s="95" t="b">
        <v>0</v>
      </c>
      <c r="F932" s="95" t="b">
        <v>0</v>
      </c>
      <c r="G932" s="95" t="b">
        <v>0</v>
      </c>
    </row>
    <row r="933" spans="1:7" ht="15">
      <c r="A933" s="95" t="s">
        <v>2935</v>
      </c>
      <c r="B933" s="95">
        <v>3</v>
      </c>
      <c r="C933" s="122">
        <v>0</v>
      </c>
      <c r="D933" s="95" t="s">
        <v>2194</v>
      </c>
      <c r="E933" s="95" t="b">
        <v>0</v>
      </c>
      <c r="F933" s="95" t="b">
        <v>0</v>
      </c>
      <c r="G933" s="95" t="b">
        <v>0</v>
      </c>
    </row>
    <row r="934" spans="1:7" ht="15">
      <c r="A934" s="95" t="s">
        <v>2936</v>
      </c>
      <c r="B934" s="95">
        <v>3</v>
      </c>
      <c r="C934" s="122">
        <v>0</v>
      </c>
      <c r="D934" s="95" t="s">
        <v>2194</v>
      </c>
      <c r="E934" s="95" t="b">
        <v>0</v>
      </c>
      <c r="F934" s="95" t="b">
        <v>0</v>
      </c>
      <c r="G934" s="95" t="b">
        <v>0</v>
      </c>
    </row>
    <row r="935" spans="1:7" ht="15">
      <c r="A935" s="95" t="s">
        <v>2937</v>
      </c>
      <c r="B935" s="95">
        <v>3</v>
      </c>
      <c r="C935" s="122">
        <v>0</v>
      </c>
      <c r="D935" s="95" t="s">
        <v>2194</v>
      </c>
      <c r="E935" s="95" t="b">
        <v>0</v>
      </c>
      <c r="F935" s="95" t="b">
        <v>0</v>
      </c>
      <c r="G935" s="95" t="b">
        <v>0</v>
      </c>
    </row>
    <row r="936" spans="1:7" ht="15">
      <c r="A936" s="95" t="s">
        <v>2938</v>
      </c>
      <c r="B936" s="95">
        <v>3</v>
      </c>
      <c r="C936" s="122">
        <v>0</v>
      </c>
      <c r="D936" s="95" t="s">
        <v>2194</v>
      </c>
      <c r="E936" s="95" t="b">
        <v>0</v>
      </c>
      <c r="F936" s="95" t="b">
        <v>0</v>
      </c>
      <c r="G936" s="95" t="b">
        <v>0</v>
      </c>
    </row>
    <row r="937" spans="1:7" ht="15">
      <c r="A937" s="95" t="s">
        <v>2939</v>
      </c>
      <c r="B937" s="95">
        <v>3</v>
      </c>
      <c r="C937" s="122">
        <v>0</v>
      </c>
      <c r="D937" s="95" t="s">
        <v>2194</v>
      </c>
      <c r="E937" s="95" t="b">
        <v>0</v>
      </c>
      <c r="F937" s="95" t="b">
        <v>0</v>
      </c>
      <c r="G937" s="95" t="b">
        <v>0</v>
      </c>
    </row>
    <row r="938" spans="1:7" ht="15">
      <c r="A938" s="95" t="s">
        <v>2940</v>
      </c>
      <c r="B938" s="95">
        <v>3</v>
      </c>
      <c r="C938" s="122">
        <v>0</v>
      </c>
      <c r="D938" s="95" t="s">
        <v>2194</v>
      </c>
      <c r="E938" s="95" t="b">
        <v>0</v>
      </c>
      <c r="F938" s="95" t="b">
        <v>0</v>
      </c>
      <c r="G938" s="95" t="b">
        <v>0</v>
      </c>
    </row>
    <row r="939" spans="1:7" ht="15">
      <c r="A939" s="95" t="s">
        <v>2941</v>
      </c>
      <c r="B939" s="95">
        <v>3</v>
      </c>
      <c r="C939" s="122">
        <v>0</v>
      </c>
      <c r="D939" s="95" t="s">
        <v>2194</v>
      </c>
      <c r="E939" s="95" t="b">
        <v>0</v>
      </c>
      <c r="F939" s="95" t="b">
        <v>0</v>
      </c>
      <c r="G939" s="95" t="b">
        <v>0</v>
      </c>
    </row>
    <row r="940" spans="1:7" ht="15">
      <c r="A940" s="95" t="s">
        <v>2942</v>
      </c>
      <c r="B940" s="95">
        <v>3</v>
      </c>
      <c r="C940" s="122">
        <v>0</v>
      </c>
      <c r="D940" s="95" t="s">
        <v>2194</v>
      </c>
      <c r="E940" s="95" t="b">
        <v>0</v>
      </c>
      <c r="F940" s="95" t="b">
        <v>0</v>
      </c>
      <c r="G940" s="95" t="b">
        <v>0</v>
      </c>
    </row>
    <row r="941" spans="1:7" ht="15">
      <c r="A941" s="95" t="s">
        <v>2943</v>
      </c>
      <c r="B941" s="95">
        <v>3</v>
      </c>
      <c r="C941" s="122">
        <v>0</v>
      </c>
      <c r="D941" s="95" t="s">
        <v>2194</v>
      </c>
      <c r="E941" s="95" t="b">
        <v>0</v>
      </c>
      <c r="F941" s="95" t="b">
        <v>0</v>
      </c>
      <c r="G941" s="95" t="b">
        <v>0</v>
      </c>
    </row>
    <row r="942" spans="1:7" ht="15">
      <c r="A942" s="95" t="s">
        <v>2944</v>
      </c>
      <c r="B942" s="95">
        <v>3</v>
      </c>
      <c r="C942" s="122">
        <v>0</v>
      </c>
      <c r="D942" s="95" t="s">
        <v>2194</v>
      </c>
      <c r="E942" s="95" t="b">
        <v>0</v>
      </c>
      <c r="F942" s="95" t="b">
        <v>0</v>
      </c>
      <c r="G942" s="95" t="b">
        <v>0</v>
      </c>
    </row>
    <row r="943" spans="1:7" ht="15">
      <c r="A943" s="95" t="s">
        <v>272</v>
      </c>
      <c r="B943" s="95">
        <v>3</v>
      </c>
      <c r="C943" s="122">
        <v>0</v>
      </c>
      <c r="D943" s="95" t="s">
        <v>2194</v>
      </c>
      <c r="E943" s="95" t="b">
        <v>0</v>
      </c>
      <c r="F943" s="95" t="b">
        <v>0</v>
      </c>
      <c r="G943" s="95" t="b">
        <v>0</v>
      </c>
    </row>
    <row r="944" spans="1:7" ht="15">
      <c r="A944" s="95" t="s">
        <v>2859</v>
      </c>
      <c r="B944" s="95">
        <v>3</v>
      </c>
      <c r="C944" s="122">
        <v>0</v>
      </c>
      <c r="D944" s="95" t="s">
        <v>2194</v>
      </c>
      <c r="E944" s="95" t="b">
        <v>0</v>
      </c>
      <c r="F944" s="95" t="b">
        <v>0</v>
      </c>
      <c r="G944" s="95" t="b">
        <v>0</v>
      </c>
    </row>
    <row r="945" spans="1:7" ht="15">
      <c r="A945" s="95" t="s">
        <v>2845</v>
      </c>
      <c r="B945" s="95">
        <v>3</v>
      </c>
      <c r="C945" s="122">
        <v>0</v>
      </c>
      <c r="D945" s="95" t="s">
        <v>2194</v>
      </c>
      <c r="E945" s="95" t="b">
        <v>0</v>
      </c>
      <c r="F945" s="95" t="b">
        <v>0</v>
      </c>
      <c r="G945" s="95" t="b">
        <v>0</v>
      </c>
    </row>
    <row r="946" spans="1:7" ht="15">
      <c r="A946" s="95" t="s">
        <v>2289</v>
      </c>
      <c r="B946" s="95">
        <v>3</v>
      </c>
      <c r="C946" s="122">
        <v>0</v>
      </c>
      <c r="D946" s="95" t="s">
        <v>2195</v>
      </c>
      <c r="E946" s="95" t="b">
        <v>0</v>
      </c>
      <c r="F946" s="95" t="b">
        <v>0</v>
      </c>
      <c r="G946" s="95" t="b">
        <v>0</v>
      </c>
    </row>
    <row r="947" spans="1:7" ht="15">
      <c r="A947" s="95" t="s">
        <v>2283</v>
      </c>
      <c r="B947" s="95">
        <v>3</v>
      </c>
      <c r="C947" s="122">
        <v>0</v>
      </c>
      <c r="D947" s="95" t="s">
        <v>2195</v>
      </c>
      <c r="E947" s="95" t="b">
        <v>0</v>
      </c>
      <c r="F947" s="95" t="b">
        <v>0</v>
      </c>
      <c r="G947" s="95" t="b">
        <v>0</v>
      </c>
    </row>
    <row r="948" spans="1:7" ht="15">
      <c r="A948" s="95" t="s">
        <v>2863</v>
      </c>
      <c r="B948" s="95">
        <v>3</v>
      </c>
      <c r="C948" s="122">
        <v>0</v>
      </c>
      <c r="D948" s="95" t="s">
        <v>2195</v>
      </c>
      <c r="E948" s="95" t="b">
        <v>0</v>
      </c>
      <c r="F948" s="95" t="b">
        <v>0</v>
      </c>
      <c r="G948" s="95" t="b">
        <v>0</v>
      </c>
    </row>
    <row r="949" spans="1:7" ht="15">
      <c r="A949" s="95" t="s">
        <v>583</v>
      </c>
      <c r="B949" s="95">
        <v>3</v>
      </c>
      <c r="C949" s="122">
        <v>0</v>
      </c>
      <c r="D949" s="95" t="s">
        <v>2195</v>
      </c>
      <c r="E949" s="95" t="b">
        <v>0</v>
      </c>
      <c r="F949" s="95" t="b">
        <v>0</v>
      </c>
      <c r="G949" s="95" t="b">
        <v>0</v>
      </c>
    </row>
    <row r="950" spans="1:7" ht="15">
      <c r="A950" s="95" t="s">
        <v>265</v>
      </c>
      <c r="B950" s="95">
        <v>3</v>
      </c>
      <c r="C950" s="122">
        <v>0</v>
      </c>
      <c r="D950" s="95" t="s">
        <v>2195</v>
      </c>
      <c r="E950" s="95" t="b">
        <v>0</v>
      </c>
      <c r="F950" s="95" t="b">
        <v>0</v>
      </c>
      <c r="G950" s="95" t="b">
        <v>0</v>
      </c>
    </row>
    <row r="951" spans="1:7" ht="15">
      <c r="A951" s="95" t="s">
        <v>2328</v>
      </c>
      <c r="B951" s="95">
        <v>3</v>
      </c>
      <c r="C951" s="122">
        <v>0</v>
      </c>
      <c r="D951" s="95" t="s">
        <v>2195</v>
      </c>
      <c r="E951" s="95" t="b">
        <v>0</v>
      </c>
      <c r="F951" s="95" t="b">
        <v>0</v>
      </c>
      <c r="G951" s="95" t="b">
        <v>0</v>
      </c>
    </row>
    <row r="952" spans="1:7" ht="15">
      <c r="A952" s="95" t="s">
        <v>2327</v>
      </c>
      <c r="B952" s="95">
        <v>3</v>
      </c>
      <c r="C952" s="122">
        <v>0</v>
      </c>
      <c r="D952" s="95" t="s">
        <v>2195</v>
      </c>
      <c r="E952" s="95" t="b">
        <v>0</v>
      </c>
      <c r="F952" s="95" t="b">
        <v>0</v>
      </c>
      <c r="G952" s="95" t="b">
        <v>0</v>
      </c>
    </row>
    <row r="953" spans="1:7" ht="15">
      <c r="A953" s="95" t="s">
        <v>2946</v>
      </c>
      <c r="B953" s="95">
        <v>3</v>
      </c>
      <c r="C953" s="122">
        <v>0</v>
      </c>
      <c r="D953" s="95" t="s">
        <v>2195</v>
      </c>
      <c r="E953" s="95" t="b">
        <v>0</v>
      </c>
      <c r="F953" s="95" t="b">
        <v>0</v>
      </c>
      <c r="G953" s="95" t="b">
        <v>0</v>
      </c>
    </row>
    <row r="954" spans="1:7" ht="15">
      <c r="A954" s="95" t="s">
        <v>2947</v>
      </c>
      <c r="B954" s="95">
        <v>3</v>
      </c>
      <c r="C954" s="122">
        <v>0</v>
      </c>
      <c r="D954" s="95" t="s">
        <v>2195</v>
      </c>
      <c r="E954" s="95" t="b">
        <v>0</v>
      </c>
      <c r="F954" s="95" t="b">
        <v>0</v>
      </c>
      <c r="G954" s="95" t="b">
        <v>0</v>
      </c>
    </row>
    <row r="955" spans="1:7" ht="15">
      <c r="A955" s="95" t="s">
        <v>2784</v>
      </c>
      <c r="B955" s="95">
        <v>4</v>
      </c>
      <c r="C955" s="122">
        <v>0</v>
      </c>
      <c r="D955" s="95" t="s">
        <v>2196</v>
      </c>
      <c r="E955" s="95" t="b">
        <v>0</v>
      </c>
      <c r="F955" s="95" t="b">
        <v>0</v>
      </c>
      <c r="G955" s="95" t="b">
        <v>0</v>
      </c>
    </row>
    <row r="956" spans="1:7" ht="15">
      <c r="A956" s="95" t="s">
        <v>583</v>
      </c>
      <c r="B956" s="95">
        <v>4</v>
      </c>
      <c r="C956" s="122">
        <v>0</v>
      </c>
      <c r="D956" s="95" t="s">
        <v>2196</v>
      </c>
      <c r="E956" s="95" t="b">
        <v>0</v>
      </c>
      <c r="F956" s="95" t="b">
        <v>0</v>
      </c>
      <c r="G956" s="95" t="b">
        <v>0</v>
      </c>
    </row>
    <row r="957" spans="1:7" ht="15">
      <c r="A957" s="95" t="s">
        <v>356</v>
      </c>
      <c r="B957" s="95">
        <v>2</v>
      </c>
      <c r="C957" s="122">
        <v>0</v>
      </c>
      <c r="D957" s="95" t="s">
        <v>2196</v>
      </c>
      <c r="E957" s="95" t="b">
        <v>0</v>
      </c>
      <c r="F957" s="95" t="b">
        <v>0</v>
      </c>
      <c r="G957" s="95" t="b">
        <v>0</v>
      </c>
    </row>
    <row r="958" spans="1:7" ht="15">
      <c r="A958" s="95" t="s">
        <v>3158</v>
      </c>
      <c r="B958" s="95">
        <v>2</v>
      </c>
      <c r="C958" s="122">
        <v>0</v>
      </c>
      <c r="D958" s="95" t="s">
        <v>2196</v>
      </c>
      <c r="E958" s="95" t="b">
        <v>0</v>
      </c>
      <c r="F958" s="95" t="b">
        <v>0</v>
      </c>
      <c r="G958" s="95" t="b">
        <v>0</v>
      </c>
    </row>
    <row r="959" spans="1:7" ht="15">
      <c r="A959" s="95" t="s">
        <v>2907</v>
      </c>
      <c r="B959" s="95">
        <v>2</v>
      </c>
      <c r="C959" s="122">
        <v>0</v>
      </c>
      <c r="D959" s="95" t="s">
        <v>2196</v>
      </c>
      <c r="E959" s="95" t="b">
        <v>0</v>
      </c>
      <c r="F959" s="95" t="b">
        <v>1</v>
      </c>
      <c r="G959" s="95" t="b">
        <v>0</v>
      </c>
    </row>
    <row r="960" spans="1:7" ht="15">
      <c r="A960" s="95" t="s">
        <v>3159</v>
      </c>
      <c r="B960" s="95">
        <v>2</v>
      </c>
      <c r="C960" s="122">
        <v>0</v>
      </c>
      <c r="D960" s="95" t="s">
        <v>2196</v>
      </c>
      <c r="E960" s="95" t="b">
        <v>0</v>
      </c>
      <c r="F960" s="95" t="b">
        <v>0</v>
      </c>
      <c r="G960" s="95" t="b">
        <v>0</v>
      </c>
    </row>
    <row r="961" spans="1:7" ht="15">
      <c r="A961" s="95" t="s">
        <v>2283</v>
      </c>
      <c r="B961" s="95">
        <v>2</v>
      </c>
      <c r="C961" s="122">
        <v>0</v>
      </c>
      <c r="D961" s="95" t="s">
        <v>2196</v>
      </c>
      <c r="E961" s="95" t="b">
        <v>0</v>
      </c>
      <c r="F961" s="95" t="b">
        <v>0</v>
      </c>
      <c r="G961" s="95" t="b">
        <v>0</v>
      </c>
    </row>
    <row r="962" spans="1:7" ht="15">
      <c r="A962" s="95" t="s">
        <v>3160</v>
      </c>
      <c r="B962" s="95">
        <v>2</v>
      </c>
      <c r="C962" s="122">
        <v>0</v>
      </c>
      <c r="D962" s="95" t="s">
        <v>2196</v>
      </c>
      <c r="E962" s="95" t="b">
        <v>0</v>
      </c>
      <c r="F962" s="95" t="b">
        <v>0</v>
      </c>
      <c r="G962" s="95" t="b">
        <v>0</v>
      </c>
    </row>
    <row r="963" spans="1:7" ht="15">
      <c r="A963" s="95" t="s">
        <v>3161</v>
      </c>
      <c r="B963" s="95">
        <v>2</v>
      </c>
      <c r="C963" s="122">
        <v>0</v>
      </c>
      <c r="D963" s="95" t="s">
        <v>2196</v>
      </c>
      <c r="E963" s="95" t="b">
        <v>0</v>
      </c>
      <c r="F963" s="95" t="b">
        <v>0</v>
      </c>
      <c r="G963" s="95" t="b">
        <v>0</v>
      </c>
    </row>
    <row r="964" spans="1:7" ht="15">
      <c r="A964" s="95" t="s">
        <v>2392</v>
      </c>
      <c r="B964" s="95">
        <v>2</v>
      </c>
      <c r="C964" s="122">
        <v>0</v>
      </c>
      <c r="D964" s="95" t="s">
        <v>2196</v>
      </c>
      <c r="E964" s="95" t="b">
        <v>0</v>
      </c>
      <c r="F964" s="95" t="b">
        <v>0</v>
      </c>
      <c r="G964" s="95" t="b">
        <v>0</v>
      </c>
    </row>
    <row r="965" spans="1:7" ht="15">
      <c r="A965" s="95" t="s">
        <v>2945</v>
      </c>
      <c r="B965" s="95">
        <v>2</v>
      </c>
      <c r="C965" s="122">
        <v>0</v>
      </c>
      <c r="D965" s="95" t="s">
        <v>2196</v>
      </c>
      <c r="E965" s="95" t="b">
        <v>1</v>
      </c>
      <c r="F965" s="95" t="b">
        <v>0</v>
      </c>
      <c r="G965" s="95" t="b">
        <v>0</v>
      </c>
    </row>
    <row r="966" spans="1:7" ht="15">
      <c r="A966" s="95" t="s">
        <v>2789</v>
      </c>
      <c r="B966" s="95">
        <v>2</v>
      </c>
      <c r="C966" s="122">
        <v>0</v>
      </c>
      <c r="D966" s="95" t="s">
        <v>2196</v>
      </c>
      <c r="E966" s="95" t="b">
        <v>0</v>
      </c>
      <c r="F966" s="95" t="b">
        <v>0</v>
      </c>
      <c r="G966" s="95" t="b">
        <v>0</v>
      </c>
    </row>
    <row r="967" spans="1:7" ht="15">
      <c r="A967" s="95" t="s">
        <v>3162</v>
      </c>
      <c r="B967" s="95">
        <v>2</v>
      </c>
      <c r="C967" s="122">
        <v>0</v>
      </c>
      <c r="D967" s="95" t="s">
        <v>2196</v>
      </c>
      <c r="E967" s="95" t="b">
        <v>0</v>
      </c>
      <c r="F967" s="95" t="b">
        <v>0</v>
      </c>
      <c r="G967" s="95" t="b">
        <v>0</v>
      </c>
    </row>
    <row r="968" spans="1:7" ht="15">
      <c r="A968" s="95" t="s">
        <v>3163</v>
      </c>
      <c r="B968" s="95">
        <v>2</v>
      </c>
      <c r="C968" s="122">
        <v>0</v>
      </c>
      <c r="D968" s="95" t="s">
        <v>2196</v>
      </c>
      <c r="E968" s="95" t="b">
        <v>0</v>
      </c>
      <c r="F968" s="95" t="b">
        <v>0</v>
      </c>
      <c r="G968" s="95" t="b">
        <v>0</v>
      </c>
    </row>
    <row r="969" spans="1:7" ht="15">
      <c r="A969" s="95" t="s">
        <v>2770</v>
      </c>
      <c r="B969" s="95">
        <v>2</v>
      </c>
      <c r="C969" s="122">
        <v>0</v>
      </c>
      <c r="D969" s="95" t="s">
        <v>2196</v>
      </c>
      <c r="E969" s="95" t="b">
        <v>0</v>
      </c>
      <c r="F969" s="95" t="b">
        <v>0</v>
      </c>
      <c r="G969" s="95" t="b">
        <v>0</v>
      </c>
    </row>
    <row r="970" spans="1:7" ht="15">
      <c r="A970" s="95" t="s">
        <v>2893</v>
      </c>
      <c r="B970" s="95">
        <v>2</v>
      </c>
      <c r="C970" s="122">
        <v>0</v>
      </c>
      <c r="D970" s="95" t="s">
        <v>2196</v>
      </c>
      <c r="E970" s="95" t="b">
        <v>1</v>
      </c>
      <c r="F970" s="95" t="b">
        <v>0</v>
      </c>
      <c r="G970" s="95" t="b">
        <v>0</v>
      </c>
    </row>
    <row r="971" spans="1:7" ht="15">
      <c r="A971" s="95" t="s">
        <v>2891</v>
      </c>
      <c r="B971" s="95">
        <v>2</v>
      </c>
      <c r="C971" s="122">
        <v>0</v>
      </c>
      <c r="D971" s="95" t="s">
        <v>2196</v>
      </c>
      <c r="E971" s="95" t="b">
        <v>0</v>
      </c>
      <c r="F971" s="95" t="b">
        <v>0</v>
      </c>
      <c r="G971" s="95" t="b">
        <v>0</v>
      </c>
    </row>
    <row r="972" spans="1:7" ht="15">
      <c r="A972" s="95" t="s">
        <v>2773</v>
      </c>
      <c r="B972" s="95">
        <v>2</v>
      </c>
      <c r="C972" s="122">
        <v>0</v>
      </c>
      <c r="D972" s="95" t="s">
        <v>2196</v>
      </c>
      <c r="E972" s="95" t="b">
        <v>0</v>
      </c>
      <c r="F972" s="95" t="b">
        <v>0</v>
      </c>
      <c r="G972" s="95" t="b">
        <v>0</v>
      </c>
    </row>
    <row r="973" spans="1:7" ht="15">
      <c r="A973" s="95" t="s">
        <v>2975</v>
      </c>
      <c r="B973" s="95">
        <v>2</v>
      </c>
      <c r="C973" s="122">
        <v>0</v>
      </c>
      <c r="D973" s="95" t="s">
        <v>2197</v>
      </c>
      <c r="E973" s="95" t="b">
        <v>0</v>
      </c>
      <c r="F973" s="95" t="b">
        <v>0</v>
      </c>
      <c r="G973" s="95" t="b">
        <v>0</v>
      </c>
    </row>
    <row r="974" spans="1:7" ht="15">
      <c r="A974" s="95" t="s">
        <v>2770</v>
      </c>
      <c r="B974" s="95">
        <v>2</v>
      </c>
      <c r="C974" s="122">
        <v>0</v>
      </c>
      <c r="D974" s="95" t="s">
        <v>2197</v>
      </c>
      <c r="E974" s="95" t="b">
        <v>0</v>
      </c>
      <c r="F974" s="95" t="b">
        <v>0</v>
      </c>
      <c r="G974" s="95" t="b">
        <v>0</v>
      </c>
    </row>
    <row r="975" spans="1:7" ht="15">
      <c r="A975" s="95" t="s">
        <v>2976</v>
      </c>
      <c r="B975" s="95">
        <v>2</v>
      </c>
      <c r="C975" s="122">
        <v>0</v>
      </c>
      <c r="D975" s="95" t="s">
        <v>2197</v>
      </c>
      <c r="E975" s="95" t="b">
        <v>0</v>
      </c>
      <c r="F975" s="95" t="b">
        <v>0</v>
      </c>
      <c r="G975" s="95" t="b">
        <v>0</v>
      </c>
    </row>
    <row r="976" spans="1:7" ht="15">
      <c r="A976" s="95" t="s">
        <v>2977</v>
      </c>
      <c r="B976" s="95">
        <v>2</v>
      </c>
      <c r="C976" s="122">
        <v>0</v>
      </c>
      <c r="D976" s="95" t="s">
        <v>2197</v>
      </c>
      <c r="E976" s="95" t="b">
        <v>0</v>
      </c>
      <c r="F976" s="95" t="b">
        <v>0</v>
      </c>
      <c r="G976" s="95" t="b">
        <v>0</v>
      </c>
    </row>
    <row r="977" spans="1:7" ht="15">
      <c r="A977" s="95" t="s">
        <v>2978</v>
      </c>
      <c r="B977" s="95">
        <v>2</v>
      </c>
      <c r="C977" s="122">
        <v>0</v>
      </c>
      <c r="D977" s="95" t="s">
        <v>2197</v>
      </c>
      <c r="E977" s="95" t="b">
        <v>1</v>
      </c>
      <c r="F977" s="95" t="b">
        <v>0</v>
      </c>
      <c r="G977" s="95" t="b">
        <v>0</v>
      </c>
    </row>
    <row r="978" spans="1:7" ht="15">
      <c r="A978" s="95" t="s">
        <v>2979</v>
      </c>
      <c r="B978" s="95">
        <v>2</v>
      </c>
      <c r="C978" s="122">
        <v>0</v>
      </c>
      <c r="D978" s="95" t="s">
        <v>2197</v>
      </c>
      <c r="E978" s="95" t="b">
        <v>0</v>
      </c>
      <c r="F978" s="95" t="b">
        <v>0</v>
      </c>
      <c r="G978" s="95" t="b">
        <v>0</v>
      </c>
    </row>
    <row r="979" spans="1:7" ht="15">
      <c r="A979" s="95" t="s">
        <v>2283</v>
      </c>
      <c r="B979" s="95">
        <v>2</v>
      </c>
      <c r="C979" s="122">
        <v>0</v>
      </c>
      <c r="D979" s="95" t="s">
        <v>2197</v>
      </c>
      <c r="E979" s="95" t="b">
        <v>0</v>
      </c>
      <c r="F979" s="95" t="b">
        <v>0</v>
      </c>
      <c r="G979" s="95" t="b">
        <v>0</v>
      </c>
    </row>
    <row r="980" spans="1:7" ht="15">
      <c r="A980" s="95" t="s">
        <v>583</v>
      </c>
      <c r="B980" s="95">
        <v>2</v>
      </c>
      <c r="C980" s="122">
        <v>0</v>
      </c>
      <c r="D980" s="95" t="s">
        <v>2197</v>
      </c>
      <c r="E980" s="95" t="b">
        <v>0</v>
      </c>
      <c r="F980" s="95" t="b">
        <v>0</v>
      </c>
      <c r="G980" s="95" t="b">
        <v>0</v>
      </c>
    </row>
    <row r="981" spans="1:7" ht="15">
      <c r="A981" s="95" t="s">
        <v>2895</v>
      </c>
      <c r="B981" s="95">
        <v>2</v>
      </c>
      <c r="C981" s="122">
        <v>0</v>
      </c>
      <c r="D981" s="95" t="s">
        <v>2197</v>
      </c>
      <c r="E981" s="95" t="b">
        <v>0</v>
      </c>
      <c r="F981" s="95" t="b">
        <v>0</v>
      </c>
      <c r="G981" s="95" t="b">
        <v>0</v>
      </c>
    </row>
    <row r="982" spans="1:7" ht="15">
      <c r="A982" s="95" t="s">
        <v>2980</v>
      </c>
      <c r="B982" s="95">
        <v>2</v>
      </c>
      <c r="C982" s="122">
        <v>0</v>
      </c>
      <c r="D982" s="95" t="s">
        <v>2197</v>
      </c>
      <c r="E982" s="95" t="b">
        <v>0</v>
      </c>
      <c r="F982" s="95" t="b">
        <v>1</v>
      </c>
      <c r="G982" s="95" t="b">
        <v>0</v>
      </c>
    </row>
    <row r="983" spans="1:7" ht="15">
      <c r="A983" s="95" t="s">
        <v>2896</v>
      </c>
      <c r="B983" s="95">
        <v>2</v>
      </c>
      <c r="C983" s="122">
        <v>0</v>
      </c>
      <c r="D983" s="95" t="s">
        <v>2197</v>
      </c>
      <c r="E983" s="95" t="b">
        <v>0</v>
      </c>
      <c r="F983" s="95" t="b">
        <v>0</v>
      </c>
      <c r="G983" s="95" t="b">
        <v>0</v>
      </c>
    </row>
    <row r="984" spans="1:7" ht="15">
      <c r="A984" s="95" t="s">
        <v>583</v>
      </c>
      <c r="B984" s="95">
        <v>2</v>
      </c>
      <c r="C984" s="122">
        <v>0</v>
      </c>
      <c r="D984" s="95" t="s">
        <v>2199</v>
      </c>
      <c r="E984" s="95" t="b">
        <v>0</v>
      </c>
      <c r="F984" s="95" t="b">
        <v>0</v>
      </c>
      <c r="G984" s="95" t="b">
        <v>0</v>
      </c>
    </row>
    <row r="985" spans="1:7" ht="15">
      <c r="A985" s="95" t="s">
        <v>2283</v>
      </c>
      <c r="B985" s="95">
        <v>2</v>
      </c>
      <c r="C985" s="122">
        <v>0</v>
      </c>
      <c r="D985" s="95" t="s">
        <v>2199</v>
      </c>
      <c r="E985" s="95" t="b">
        <v>0</v>
      </c>
      <c r="F985" s="95" t="b">
        <v>0</v>
      </c>
      <c r="G985" s="95" t="b">
        <v>0</v>
      </c>
    </row>
    <row r="986" spans="1:7" ht="15">
      <c r="A986" s="95" t="s">
        <v>2329</v>
      </c>
      <c r="B986" s="95">
        <v>2</v>
      </c>
      <c r="C986" s="122">
        <v>0</v>
      </c>
      <c r="D986" s="95" t="s">
        <v>2199</v>
      </c>
      <c r="E986" s="95" t="b">
        <v>0</v>
      </c>
      <c r="F986" s="95" t="b">
        <v>0</v>
      </c>
      <c r="G986" s="95" t="b">
        <v>0</v>
      </c>
    </row>
    <row r="987" spans="1:7" ht="15">
      <c r="A987" s="95" t="s">
        <v>2983</v>
      </c>
      <c r="B987" s="95">
        <v>2</v>
      </c>
      <c r="C987" s="122">
        <v>0</v>
      </c>
      <c r="D987" s="95" t="s">
        <v>2199</v>
      </c>
      <c r="E987" s="95" t="b">
        <v>0</v>
      </c>
      <c r="F987" s="95" t="b">
        <v>0</v>
      </c>
      <c r="G987" s="95" t="b">
        <v>0</v>
      </c>
    </row>
    <row r="988" spans="1:7" ht="15">
      <c r="A988" s="95" t="s">
        <v>2901</v>
      </c>
      <c r="B988" s="95">
        <v>2</v>
      </c>
      <c r="C988" s="122">
        <v>0</v>
      </c>
      <c r="D988" s="95" t="s">
        <v>2199</v>
      </c>
      <c r="E988" s="95" t="b">
        <v>0</v>
      </c>
      <c r="F988" s="95" t="b">
        <v>0</v>
      </c>
      <c r="G988" s="95" t="b">
        <v>0</v>
      </c>
    </row>
    <row r="989" spans="1:7" ht="15">
      <c r="A989" s="95" t="s">
        <v>2368</v>
      </c>
      <c r="B989" s="95">
        <v>2</v>
      </c>
      <c r="C989" s="122">
        <v>0</v>
      </c>
      <c r="D989" s="95" t="s">
        <v>2199</v>
      </c>
      <c r="E989" s="95" t="b">
        <v>0</v>
      </c>
      <c r="F989" s="95" t="b">
        <v>0</v>
      </c>
      <c r="G989" s="95" t="b">
        <v>0</v>
      </c>
    </row>
    <row r="990" spans="1:7" ht="15">
      <c r="A990" s="95" t="s">
        <v>2392</v>
      </c>
      <c r="B990" s="95">
        <v>2</v>
      </c>
      <c r="C990" s="122">
        <v>0</v>
      </c>
      <c r="D990" s="95" t="s">
        <v>2199</v>
      </c>
      <c r="E990" s="95" t="b">
        <v>0</v>
      </c>
      <c r="F990" s="95" t="b">
        <v>0</v>
      </c>
      <c r="G990" s="95" t="b">
        <v>0</v>
      </c>
    </row>
    <row r="991" spans="1:7" ht="15">
      <c r="A991" s="95" t="s">
        <v>2902</v>
      </c>
      <c r="B991" s="95">
        <v>2</v>
      </c>
      <c r="C991" s="122">
        <v>0</v>
      </c>
      <c r="D991" s="95" t="s">
        <v>2199</v>
      </c>
      <c r="E991" s="95" t="b">
        <v>0</v>
      </c>
      <c r="F991" s="95" t="b">
        <v>0</v>
      </c>
      <c r="G991" s="95" t="b">
        <v>0</v>
      </c>
    </row>
    <row r="992" spans="1:7" ht="15">
      <c r="A992" s="95" t="s">
        <v>2897</v>
      </c>
      <c r="B992" s="95">
        <v>2</v>
      </c>
      <c r="C992" s="122">
        <v>0</v>
      </c>
      <c r="D992" s="95" t="s">
        <v>2199</v>
      </c>
      <c r="E992" s="95" t="b">
        <v>0</v>
      </c>
      <c r="F992" s="95" t="b">
        <v>0</v>
      </c>
      <c r="G992" s="95" t="b">
        <v>0</v>
      </c>
    </row>
    <row r="993" spans="1:7" ht="15">
      <c r="A993" s="95" t="s">
        <v>2984</v>
      </c>
      <c r="B993" s="95">
        <v>2</v>
      </c>
      <c r="C993" s="122">
        <v>0</v>
      </c>
      <c r="D993" s="95" t="s">
        <v>2199</v>
      </c>
      <c r="E993" s="95" t="b">
        <v>0</v>
      </c>
      <c r="F993" s="95" t="b">
        <v>0</v>
      </c>
      <c r="G993" s="95" t="b">
        <v>0</v>
      </c>
    </row>
    <row r="994" spans="1:7" ht="15">
      <c r="A994" s="95" t="s">
        <v>2985</v>
      </c>
      <c r="B994" s="95">
        <v>2</v>
      </c>
      <c r="C994" s="122">
        <v>0</v>
      </c>
      <c r="D994" s="95" t="s">
        <v>2199</v>
      </c>
      <c r="E994" s="95" t="b">
        <v>0</v>
      </c>
      <c r="F994" s="95" t="b">
        <v>0</v>
      </c>
      <c r="G994" s="95" t="b">
        <v>0</v>
      </c>
    </row>
    <row r="995" spans="1:7" ht="15">
      <c r="A995" s="95" t="s">
        <v>2283</v>
      </c>
      <c r="B995" s="95">
        <v>6</v>
      </c>
      <c r="C995" s="122">
        <v>0</v>
      </c>
      <c r="D995" s="95" t="s">
        <v>2202</v>
      </c>
      <c r="E995" s="95" t="b">
        <v>0</v>
      </c>
      <c r="F995" s="95" t="b">
        <v>0</v>
      </c>
      <c r="G995" s="95" t="b">
        <v>0</v>
      </c>
    </row>
    <row r="996" spans="1:7" ht="15">
      <c r="A996" s="95" t="s">
        <v>583</v>
      </c>
      <c r="B996" s="95">
        <v>2</v>
      </c>
      <c r="C996" s="122">
        <v>0</v>
      </c>
      <c r="D996" s="95" t="s">
        <v>2202</v>
      </c>
      <c r="E996" s="95" t="b">
        <v>0</v>
      </c>
      <c r="F996" s="95" t="b">
        <v>0</v>
      </c>
      <c r="G996" s="95" t="b">
        <v>0</v>
      </c>
    </row>
    <row r="997" spans="1:7" ht="15">
      <c r="A997" s="95" t="s">
        <v>2898</v>
      </c>
      <c r="B997" s="95">
        <v>2</v>
      </c>
      <c r="C997" s="122">
        <v>0</v>
      </c>
      <c r="D997" s="95" t="s">
        <v>2202</v>
      </c>
      <c r="E997" s="95" t="b">
        <v>0</v>
      </c>
      <c r="F997" s="95" t="b">
        <v>0</v>
      </c>
      <c r="G997" s="95" t="b">
        <v>0</v>
      </c>
    </row>
    <row r="998" spans="1:7" ht="15">
      <c r="A998" s="95" t="s">
        <v>3020</v>
      </c>
      <c r="B998" s="95">
        <v>2</v>
      </c>
      <c r="C998" s="122">
        <v>0</v>
      </c>
      <c r="D998" s="95" t="s">
        <v>2202</v>
      </c>
      <c r="E998" s="95" t="b">
        <v>0</v>
      </c>
      <c r="F998" s="95" t="b">
        <v>0</v>
      </c>
      <c r="G998" s="95" t="b">
        <v>0</v>
      </c>
    </row>
    <row r="999" spans="1:7" ht="15">
      <c r="A999" s="95" t="s">
        <v>3021</v>
      </c>
      <c r="B999" s="95">
        <v>2</v>
      </c>
      <c r="C999" s="122">
        <v>0</v>
      </c>
      <c r="D999" s="95" t="s">
        <v>2202</v>
      </c>
      <c r="E999" s="95" t="b">
        <v>0</v>
      </c>
      <c r="F999" s="95" t="b">
        <v>0</v>
      </c>
      <c r="G999" s="95" t="b">
        <v>0</v>
      </c>
    </row>
    <row r="1000" spans="1:7" ht="15">
      <c r="A1000" s="95" t="s">
        <v>2858</v>
      </c>
      <c r="B1000" s="95">
        <v>2</v>
      </c>
      <c r="C1000" s="122">
        <v>0</v>
      </c>
      <c r="D1000" s="95" t="s">
        <v>2202</v>
      </c>
      <c r="E1000" s="95" t="b">
        <v>0</v>
      </c>
      <c r="F1000" s="95" t="b">
        <v>0</v>
      </c>
      <c r="G1000" s="95" t="b">
        <v>0</v>
      </c>
    </row>
    <row r="1001" spans="1:7" ht="15">
      <c r="A1001" s="95" t="s">
        <v>3022</v>
      </c>
      <c r="B1001" s="95">
        <v>2</v>
      </c>
      <c r="C1001" s="122">
        <v>0</v>
      </c>
      <c r="D1001" s="95" t="s">
        <v>2202</v>
      </c>
      <c r="E1001" s="95" t="b">
        <v>0</v>
      </c>
      <c r="F1001" s="95" t="b">
        <v>0</v>
      </c>
      <c r="G1001" s="95" t="b">
        <v>0</v>
      </c>
    </row>
    <row r="1002" spans="1:7" ht="15">
      <c r="A1002" s="95" t="s">
        <v>3023</v>
      </c>
      <c r="B1002" s="95">
        <v>2</v>
      </c>
      <c r="C1002" s="122">
        <v>0</v>
      </c>
      <c r="D1002" s="95" t="s">
        <v>2202</v>
      </c>
      <c r="E1002" s="95" t="b">
        <v>0</v>
      </c>
      <c r="F1002" s="95" t="b">
        <v>0</v>
      </c>
      <c r="G1002" s="95" t="b">
        <v>0</v>
      </c>
    </row>
    <row r="1003" spans="1:7" ht="15">
      <c r="A1003" s="95" t="s">
        <v>3024</v>
      </c>
      <c r="B1003" s="95">
        <v>2</v>
      </c>
      <c r="C1003" s="122">
        <v>0</v>
      </c>
      <c r="D1003" s="95" t="s">
        <v>2202</v>
      </c>
      <c r="E1003" s="95" t="b">
        <v>0</v>
      </c>
      <c r="F1003" s="95" t="b">
        <v>0</v>
      </c>
      <c r="G1003" s="95" t="b">
        <v>0</v>
      </c>
    </row>
    <row r="1004" spans="1:7" ht="15">
      <c r="A1004" s="95" t="s">
        <v>2894</v>
      </c>
      <c r="B1004" s="95">
        <v>2</v>
      </c>
      <c r="C1004" s="122">
        <v>0</v>
      </c>
      <c r="D1004" s="95" t="s">
        <v>2202</v>
      </c>
      <c r="E1004" s="95" t="b">
        <v>0</v>
      </c>
      <c r="F1004" s="95" t="b">
        <v>0</v>
      </c>
      <c r="G1004" s="95" t="b">
        <v>0</v>
      </c>
    </row>
    <row r="1005" spans="1:7" ht="15">
      <c r="A1005" s="95" t="s">
        <v>3025</v>
      </c>
      <c r="B1005" s="95">
        <v>2</v>
      </c>
      <c r="C1005" s="122">
        <v>0</v>
      </c>
      <c r="D1005" s="95" t="s">
        <v>2202</v>
      </c>
      <c r="E1005" s="95" t="b">
        <v>0</v>
      </c>
      <c r="F1005" s="95" t="b">
        <v>0</v>
      </c>
      <c r="G1005" s="95" t="b">
        <v>0</v>
      </c>
    </row>
    <row r="1006" spans="1:7" ht="15">
      <c r="A1006" s="95" t="s">
        <v>2374</v>
      </c>
      <c r="B1006" s="95">
        <v>2</v>
      </c>
      <c r="C1006" s="122">
        <v>0</v>
      </c>
      <c r="D1006" s="95" t="s">
        <v>2202</v>
      </c>
      <c r="E1006" s="95" t="b">
        <v>0</v>
      </c>
      <c r="F1006" s="95" t="b">
        <v>0</v>
      </c>
      <c r="G1006" s="95" t="b">
        <v>0</v>
      </c>
    </row>
    <row r="1007" spans="1:7" ht="15">
      <c r="A1007" s="95" t="s">
        <v>2911</v>
      </c>
      <c r="B1007" s="95">
        <v>2</v>
      </c>
      <c r="C1007" s="122">
        <v>0</v>
      </c>
      <c r="D1007" s="95" t="s">
        <v>2202</v>
      </c>
      <c r="E1007" s="95" t="b">
        <v>0</v>
      </c>
      <c r="F1007" s="95" t="b">
        <v>0</v>
      </c>
      <c r="G1007" s="95" t="b">
        <v>0</v>
      </c>
    </row>
    <row r="1008" spans="1:7" ht="15">
      <c r="A1008" s="95" t="s">
        <v>2343</v>
      </c>
      <c r="B1008" s="95">
        <v>2</v>
      </c>
      <c r="C1008" s="122">
        <v>0</v>
      </c>
      <c r="D1008" s="95" t="s">
        <v>2202</v>
      </c>
      <c r="E1008" s="95" t="b">
        <v>0</v>
      </c>
      <c r="F1008" s="95" t="b">
        <v>0</v>
      </c>
      <c r="G1008" s="95" t="b">
        <v>0</v>
      </c>
    </row>
    <row r="1009" spans="1:7" ht="15">
      <c r="A1009" s="95" t="s">
        <v>3026</v>
      </c>
      <c r="B1009" s="95">
        <v>2</v>
      </c>
      <c r="C1009" s="122">
        <v>0</v>
      </c>
      <c r="D1009" s="95" t="s">
        <v>2202</v>
      </c>
      <c r="E1009" s="95" t="b">
        <v>0</v>
      </c>
      <c r="F1009" s="95" t="b">
        <v>0</v>
      </c>
      <c r="G1009" s="95" t="b">
        <v>0</v>
      </c>
    </row>
    <row r="1010" spans="1:7" ht="15">
      <c r="A1010" s="95" t="s">
        <v>2912</v>
      </c>
      <c r="B1010" s="95">
        <v>2</v>
      </c>
      <c r="C1010" s="122">
        <v>0</v>
      </c>
      <c r="D1010" s="95" t="s">
        <v>2202</v>
      </c>
      <c r="E1010" s="95" t="b">
        <v>0</v>
      </c>
      <c r="F1010" s="95" t="b">
        <v>0</v>
      </c>
      <c r="G1010" s="95" t="b">
        <v>0</v>
      </c>
    </row>
    <row r="1011" spans="1:7" ht="15">
      <c r="A1011" s="95" t="s">
        <v>2769</v>
      </c>
      <c r="B1011" s="95">
        <v>2</v>
      </c>
      <c r="C1011" s="122">
        <v>0</v>
      </c>
      <c r="D1011" s="95" t="s">
        <v>2202</v>
      </c>
      <c r="E1011" s="95" t="b">
        <v>0</v>
      </c>
      <c r="F1011" s="95" t="b">
        <v>0</v>
      </c>
      <c r="G1011" s="95" t="b">
        <v>0</v>
      </c>
    </row>
    <row r="1012" spans="1:7" ht="15">
      <c r="A1012" s="95" t="s">
        <v>3027</v>
      </c>
      <c r="B1012" s="95">
        <v>2</v>
      </c>
      <c r="C1012" s="122">
        <v>0</v>
      </c>
      <c r="D1012" s="95" t="s">
        <v>2202</v>
      </c>
      <c r="E1012" s="95" t="b">
        <v>0</v>
      </c>
      <c r="F1012" s="95" t="b">
        <v>0</v>
      </c>
      <c r="G1012" s="95" t="b">
        <v>0</v>
      </c>
    </row>
    <row r="1013" spans="1:7" ht="15">
      <c r="A1013" s="95" t="s">
        <v>2355</v>
      </c>
      <c r="B1013" s="95">
        <v>2</v>
      </c>
      <c r="C1013" s="122">
        <v>0</v>
      </c>
      <c r="D1013" s="95" t="s">
        <v>2202</v>
      </c>
      <c r="E1013" s="95" t="b">
        <v>0</v>
      </c>
      <c r="F1013" s="95" t="b">
        <v>0</v>
      </c>
      <c r="G1013" s="95" t="b">
        <v>0</v>
      </c>
    </row>
    <row r="1014" spans="1:7" ht="15">
      <c r="A1014" s="95" t="s">
        <v>2329</v>
      </c>
      <c r="B1014" s="95">
        <v>2</v>
      </c>
      <c r="C1014" s="122">
        <v>0</v>
      </c>
      <c r="D1014" s="95" t="s">
        <v>2202</v>
      </c>
      <c r="E1014" s="95" t="b">
        <v>0</v>
      </c>
      <c r="F1014" s="95" t="b">
        <v>0</v>
      </c>
      <c r="G1014" s="95" t="b">
        <v>0</v>
      </c>
    </row>
    <row r="1015" spans="1:7" ht="15">
      <c r="A1015" s="95" t="s">
        <v>2773</v>
      </c>
      <c r="B1015" s="95">
        <v>2</v>
      </c>
      <c r="C1015" s="122">
        <v>0</v>
      </c>
      <c r="D1015" s="95" t="s">
        <v>2202</v>
      </c>
      <c r="E1015" s="95" t="b">
        <v>0</v>
      </c>
      <c r="F1015" s="95" t="b">
        <v>0</v>
      </c>
      <c r="G1015" s="95" t="b">
        <v>0</v>
      </c>
    </row>
    <row r="1016" spans="1:7" ht="15">
      <c r="A1016" s="95" t="s">
        <v>2415</v>
      </c>
      <c r="B1016" s="95">
        <v>2</v>
      </c>
      <c r="C1016" s="122">
        <v>0</v>
      </c>
      <c r="D1016" s="95" t="s">
        <v>2203</v>
      </c>
      <c r="E1016" s="95" t="b">
        <v>0</v>
      </c>
      <c r="F1016" s="95" t="b">
        <v>0</v>
      </c>
      <c r="G1016" s="95" t="b">
        <v>0</v>
      </c>
    </row>
    <row r="1017" spans="1:7" ht="15">
      <c r="A1017" s="95" t="s">
        <v>2772</v>
      </c>
      <c r="B1017" s="95">
        <v>4</v>
      </c>
      <c r="C1017" s="122">
        <v>0</v>
      </c>
      <c r="D1017" s="95" t="s">
        <v>2204</v>
      </c>
      <c r="E1017" s="95" t="b">
        <v>0</v>
      </c>
      <c r="F1017" s="95" t="b">
        <v>0</v>
      </c>
      <c r="G1017" s="95" t="b">
        <v>0</v>
      </c>
    </row>
    <row r="1018" spans="1:7" ht="15">
      <c r="A1018" s="95" t="s">
        <v>2346</v>
      </c>
      <c r="B1018" s="95">
        <v>4</v>
      </c>
      <c r="C1018" s="122">
        <v>0</v>
      </c>
      <c r="D1018" s="95" t="s">
        <v>2204</v>
      </c>
      <c r="E1018" s="95" t="b">
        <v>0</v>
      </c>
      <c r="F1018" s="95" t="b">
        <v>0</v>
      </c>
      <c r="G1018" s="95" t="b">
        <v>0</v>
      </c>
    </row>
    <row r="1019" spans="1:7" ht="15">
      <c r="A1019" s="95" t="s">
        <v>2913</v>
      </c>
      <c r="B1019" s="95">
        <v>2</v>
      </c>
      <c r="C1019" s="122">
        <v>0</v>
      </c>
      <c r="D1019" s="95" t="s">
        <v>2204</v>
      </c>
      <c r="E1019" s="95" t="b">
        <v>0</v>
      </c>
      <c r="F1019" s="95" t="b">
        <v>0</v>
      </c>
      <c r="G1019" s="95" t="b">
        <v>0</v>
      </c>
    </row>
    <row r="1020" spans="1:7" ht="15">
      <c r="A1020" s="95" t="s">
        <v>2914</v>
      </c>
      <c r="B1020" s="95">
        <v>2</v>
      </c>
      <c r="C1020" s="122">
        <v>0</v>
      </c>
      <c r="D1020" s="95" t="s">
        <v>2204</v>
      </c>
      <c r="E1020" s="95" t="b">
        <v>0</v>
      </c>
      <c r="F1020" s="95" t="b">
        <v>0</v>
      </c>
      <c r="G1020" s="95" t="b">
        <v>0</v>
      </c>
    </row>
    <row r="1021" spans="1:7" ht="15">
      <c r="A1021" s="95" t="s">
        <v>2915</v>
      </c>
      <c r="B1021" s="95">
        <v>2</v>
      </c>
      <c r="C1021" s="122">
        <v>0</v>
      </c>
      <c r="D1021" s="95" t="s">
        <v>2204</v>
      </c>
      <c r="E1021" s="95" t="b">
        <v>0</v>
      </c>
      <c r="F1021" s="95" t="b">
        <v>0</v>
      </c>
      <c r="G1021" s="95" t="b">
        <v>0</v>
      </c>
    </row>
    <row r="1022" spans="1:7" ht="15">
      <c r="A1022" s="95" t="s">
        <v>2327</v>
      </c>
      <c r="B1022" s="95">
        <v>2</v>
      </c>
      <c r="C1022" s="122">
        <v>0</v>
      </c>
      <c r="D1022" s="95" t="s">
        <v>2204</v>
      </c>
      <c r="E1022" s="95" t="b">
        <v>0</v>
      </c>
      <c r="F1022" s="95" t="b">
        <v>0</v>
      </c>
      <c r="G1022" s="95" t="b">
        <v>0</v>
      </c>
    </row>
    <row r="1023" spans="1:7" ht="15">
      <c r="A1023" s="95" t="s">
        <v>2847</v>
      </c>
      <c r="B1023" s="95">
        <v>2</v>
      </c>
      <c r="C1023" s="122">
        <v>0</v>
      </c>
      <c r="D1023" s="95" t="s">
        <v>2204</v>
      </c>
      <c r="E1023" s="95" t="b">
        <v>0</v>
      </c>
      <c r="F1023" s="95" t="b">
        <v>0</v>
      </c>
      <c r="G1023" s="95" t="b">
        <v>0</v>
      </c>
    </row>
    <row r="1024" spans="1:7" ht="15">
      <c r="A1024" s="95" t="s">
        <v>2916</v>
      </c>
      <c r="B1024" s="95">
        <v>2</v>
      </c>
      <c r="C1024" s="122">
        <v>0</v>
      </c>
      <c r="D1024" s="95" t="s">
        <v>2204</v>
      </c>
      <c r="E1024" s="95" t="b">
        <v>0</v>
      </c>
      <c r="F1024" s="95" t="b">
        <v>0</v>
      </c>
      <c r="G1024" s="95" t="b">
        <v>0</v>
      </c>
    </row>
    <row r="1025" spans="1:7" ht="15">
      <c r="A1025" s="95" t="s">
        <v>2415</v>
      </c>
      <c r="B1025" s="95">
        <v>2</v>
      </c>
      <c r="C1025" s="122">
        <v>0</v>
      </c>
      <c r="D1025" s="95" t="s">
        <v>2204</v>
      </c>
      <c r="E1025" s="95" t="b">
        <v>0</v>
      </c>
      <c r="F1025" s="95" t="b">
        <v>0</v>
      </c>
      <c r="G1025" s="95" t="b">
        <v>0</v>
      </c>
    </row>
    <row r="1026" spans="1:7" ht="15">
      <c r="A1026" s="95" t="s">
        <v>2917</v>
      </c>
      <c r="B1026" s="95">
        <v>2</v>
      </c>
      <c r="C1026" s="122">
        <v>0</v>
      </c>
      <c r="D1026" s="95" t="s">
        <v>2204</v>
      </c>
      <c r="E1026" s="95" t="b">
        <v>0</v>
      </c>
      <c r="F1026" s="95" t="b">
        <v>0</v>
      </c>
      <c r="G1026" s="95" t="b">
        <v>0</v>
      </c>
    </row>
    <row r="1027" spans="1:7" ht="15">
      <c r="A1027" s="95" t="s">
        <v>2347</v>
      </c>
      <c r="B1027" s="95">
        <v>2</v>
      </c>
      <c r="C1027" s="122">
        <v>0</v>
      </c>
      <c r="D1027" s="95" t="s">
        <v>2204</v>
      </c>
      <c r="E1027" s="95" t="b">
        <v>1</v>
      </c>
      <c r="F1027" s="95" t="b">
        <v>0</v>
      </c>
      <c r="G1027" s="95" t="b">
        <v>0</v>
      </c>
    </row>
    <row r="1028" spans="1:7" ht="15">
      <c r="A1028" s="95" t="s">
        <v>2833</v>
      </c>
      <c r="B1028" s="95">
        <v>2</v>
      </c>
      <c r="C1028" s="122">
        <v>0</v>
      </c>
      <c r="D1028" s="95" t="s">
        <v>2204</v>
      </c>
      <c r="E1028" s="95" t="b">
        <v>0</v>
      </c>
      <c r="F1028" s="95" t="b">
        <v>0</v>
      </c>
      <c r="G1028" s="95" t="b">
        <v>0</v>
      </c>
    </row>
    <row r="1029" spans="1:7" ht="15">
      <c r="A1029" s="95" t="s">
        <v>2861</v>
      </c>
      <c r="B1029" s="95">
        <v>2</v>
      </c>
      <c r="C1029" s="122">
        <v>0</v>
      </c>
      <c r="D1029" s="95" t="s">
        <v>2204</v>
      </c>
      <c r="E1029" s="95" t="b">
        <v>0</v>
      </c>
      <c r="F1029" s="95" t="b">
        <v>0</v>
      </c>
      <c r="G1029" s="95" t="b">
        <v>0</v>
      </c>
    </row>
    <row r="1030" spans="1:7" ht="15">
      <c r="A1030" s="95" t="s">
        <v>2860</v>
      </c>
      <c r="B1030" s="95">
        <v>2</v>
      </c>
      <c r="C1030" s="122">
        <v>0</v>
      </c>
      <c r="D1030" s="95" t="s">
        <v>2204</v>
      </c>
      <c r="E1030" s="95" t="b">
        <v>1</v>
      </c>
      <c r="F1030" s="95" t="b">
        <v>0</v>
      </c>
      <c r="G1030" s="95" t="b">
        <v>0</v>
      </c>
    </row>
    <row r="1031" spans="1:7" ht="15">
      <c r="A1031" s="95" t="s">
        <v>2328</v>
      </c>
      <c r="B1031" s="95">
        <v>2</v>
      </c>
      <c r="C1031" s="122">
        <v>0</v>
      </c>
      <c r="D1031" s="95" t="s">
        <v>2204</v>
      </c>
      <c r="E1031" s="95" t="b">
        <v>0</v>
      </c>
      <c r="F1031" s="95" t="b">
        <v>0</v>
      </c>
      <c r="G1031" s="95" t="b">
        <v>0</v>
      </c>
    </row>
    <row r="1032" spans="1:7" ht="15">
      <c r="A1032" s="95" t="s">
        <v>2918</v>
      </c>
      <c r="B1032" s="95">
        <v>2</v>
      </c>
      <c r="C1032" s="122">
        <v>0</v>
      </c>
      <c r="D1032" s="95" t="s">
        <v>2204</v>
      </c>
      <c r="E1032" s="95" t="b">
        <v>0</v>
      </c>
      <c r="F1032" s="95" t="b">
        <v>0</v>
      </c>
      <c r="G1032" s="95" t="b">
        <v>0</v>
      </c>
    </row>
    <row r="1033" spans="1:7" ht="15">
      <c r="A1033" s="95" t="s">
        <v>2919</v>
      </c>
      <c r="B1033" s="95">
        <v>2</v>
      </c>
      <c r="C1033" s="122">
        <v>0</v>
      </c>
      <c r="D1033" s="95" t="s">
        <v>2204</v>
      </c>
      <c r="E1033" s="95" t="b">
        <v>0</v>
      </c>
      <c r="F1033" s="95" t="b">
        <v>0</v>
      </c>
      <c r="G1033" s="95" t="b">
        <v>0</v>
      </c>
    </row>
    <row r="1034" spans="1:7" ht="15">
      <c r="A1034" s="95" t="s">
        <v>2920</v>
      </c>
      <c r="B1034" s="95">
        <v>2</v>
      </c>
      <c r="C1034" s="122">
        <v>0</v>
      </c>
      <c r="D1034" s="95" t="s">
        <v>2204</v>
      </c>
      <c r="E1034" s="95" t="b">
        <v>0</v>
      </c>
      <c r="F1034" s="95" t="b">
        <v>0</v>
      </c>
      <c r="G1034" s="95" t="b">
        <v>0</v>
      </c>
    </row>
    <row r="1035" spans="1:7" ht="15">
      <c r="A1035" s="95" t="s">
        <v>2921</v>
      </c>
      <c r="B1035" s="95">
        <v>2</v>
      </c>
      <c r="C1035" s="122">
        <v>0</v>
      </c>
      <c r="D1035" s="95" t="s">
        <v>2204</v>
      </c>
      <c r="E1035" s="95" t="b">
        <v>0</v>
      </c>
      <c r="F1035" s="95" t="b">
        <v>0</v>
      </c>
      <c r="G1035" s="95" t="b">
        <v>0</v>
      </c>
    </row>
    <row r="1036" spans="1:7" ht="15">
      <c r="A1036" s="95" t="s">
        <v>2922</v>
      </c>
      <c r="B1036" s="95">
        <v>2</v>
      </c>
      <c r="C1036" s="122">
        <v>0</v>
      </c>
      <c r="D1036" s="95" t="s">
        <v>2204</v>
      </c>
      <c r="E1036" s="95" t="b">
        <v>0</v>
      </c>
      <c r="F1036" s="95" t="b">
        <v>0</v>
      </c>
      <c r="G1036" s="95" t="b">
        <v>0</v>
      </c>
    </row>
    <row r="1037" spans="1:7" ht="15">
      <c r="A1037" s="95" t="s">
        <v>2834</v>
      </c>
      <c r="B1037" s="95">
        <v>2</v>
      </c>
      <c r="C1037" s="122">
        <v>0</v>
      </c>
      <c r="D1037" s="95" t="s">
        <v>2204</v>
      </c>
      <c r="E1037" s="95" t="b">
        <v>0</v>
      </c>
      <c r="F1037" s="95" t="b">
        <v>0</v>
      </c>
      <c r="G1037" s="95" t="b">
        <v>0</v>
      </c>
    </row>
    <row r="1038" spans="1:7" ht="15">
      <c r="A1038" s="95" t="s">
        <v>3033</v>
      </c>
      <c r="B1038" s="95">
        <v>2</v>
      </c>
      <c r="C1038" s="122">
        <v>0</v>
      </c>
      <c r="D1038" s="95" t="s">
        <v>2204</v>
      </c>
      <c r="E1038" s="95" t="b">
        <v>0</v>
      </c>
      <c r="F1038" s="95" t="b">
        <v>0</v>
      </c>
      <c r="G1038" s="95" t="b">
        <v>0</v>
      </c>
    </row>
    <row r="1039" spans="1:7" ht="15">
      <c r="A1039" s="95" t="s">
        <v>2777</v>
      </c>
      <c r="B1039" s="95">
        <v>2</v>
      </c>
      <c r="C1039" s="122">
        <v>0</v>
      </c>
      <c r="D1039" s="95" t="s">
        <v>2204</v>
      </c>
      <c r="E1039" s="95" t="b">
        <v>0</v>
      </c>
      <c r="F1039" s="95" t="b">
        <v>0</v>
      </c>
      <c r="G1039" s="95" t="b">
        <v>0</v>
      </c>
    </row>
    <row r="1040" spans="1:7" ht="15">
      <c r="A1040" s="95" t="s">
        <v>2791</v>
      </c>
      <c r="B1040" s="95">
        <v>2</v>
      </c>
      <c r="C1040" s="122">
        <v>0</v>
      </c>
      <c r="D1040" s="95" t="s">
        <v>2204</v>
      </c>
      <c r="E1040" s="95" t="b">
        <v>0</v>
      </c>
      <c r="F1040" s="95" t="b">
        <v>0</v>
      </c>
      <c r="G1040" s="95" t="b">
        <v>0</v>
      </c>
    </row>
    <row r="1041" spans="1:7" ht="15">
      <c r="A1041" s="95" t="s">
        <v>2786</v>
      </c>
      <c r="B1041" s="95">
        <v>2</v>
      </c>
      <c r="C1041" s="122">
        <v>0</v>
      </c>
      <c r="D1041" s="95" t="s">
        <v>2204</v>
      </c>
      <c r="E1041" s="95" t="b">
        <v>0</v>
      </c>
      <c r="F1041" s="95" t="b">
        <v>0</v>
      </c>
      <c r="G1041" s="95" t="b">
        <v>0</v>
      </c>
    </row>
    <row r="1042" spans="1:7" ht="15">
      <c r="A1042" s="95" t="s">
        <v>3034</v>
      </c>
      <c r="B1042" s="95">
        <v>2</v>
      </c>
      <c r="C1042" s="122">
        <v>0</v>
      </c>
      <c r="D1042" s="95" t="s">
        <v>2204</v>
      </c>
      <c r="E1042" s="95" t="b">
        <v>0</v>
      </c>
      <c r="F1042" s="95" t="b">
        <v>0</v>
      </c>
      <c r="G1042" s="95" t="b">
        <v>0</v>
      </c>
    </row>
    <row r="1043" spans="1:7" ht="15">
      <c r="A1043" s="95" t="s">
        <v>3046</v>
      </c>
      <c r="B1043" s="95">
        <v>2</v>
      </c>
      <c r="C1043" s="122">
        <v>0</v>
      </c>
      <c r="D1043" s="95" t="s">
        <v>2205</v>
      </c>
      <c r="E1043" s="95" t="b">
        <v>0</v>
      </c>
      <c r="F1043" s="95" t="b">
        <v>0</v>
      </c>
      <c r="G1043" s="95" t="b">
        <v>0</v>
      </c>
    </row>
    <row r="1044" spans="1:7" ht="15">
      <c r="A1044" s="95" t="s">
        <v>3047</v>
      </c>
      <c r="B1044" s="95">
        <v>2</v>
      </c>
      <c r="C1044" s="122">
        <v>0</v>
      </c>
      <c r="D1044" s="95" t="s">
        <v>2205</v>
      </c>
      <c r="E1044" s="95" t="b">
        <v>0</v>
      </c>
      <c r="F1044" s="95" t="b">
        <v>0</v>
      </c>
      <c r="G1044" s="95" t="b">
        <v>0</v>
      </c>
    </row>
    <row r="1045" spans="1:7" ht="15">
      <c r="A1045" s="95" t="s">
        <v>3048</v>
      </c>
      <c r="B1045" s="95">
        <v>2</v>
      </c>
      <c r="C1045" s="122">
        <v>0</v>
      </c>
      <c r="D1045" s="95" t="s">
        <v>2205</v>
      </c>
      <c r="E1045" s="95" t="b">
        <v>1</v>
      </c>
      <c r="F1045" s="95" t="b">
        <v>0</v>
      </c>
      <c r="G1045" s="95" t="b">
        <v>0</v>
      </c>
    </row>
    <row r="1046" spans="1:7" ht="15">
      <c r="A1046" s="95" t="s">
        <v>3049</v>
      </c>
      <c r="B1046" s="95">
        <v>2</v>
      </c>
      <c r="C1046" s="122">
        <v>0</v>
      </c>
      <c r="D1046" s="95" t="s">
        <v>2205</v>
      </c>
      <c r="E1046" s="95" t="b">
        <v>0</v>
      </c>
      <c r="F1046" s="95" t="b">
        <v>0</v>
      </c>
      <c r="G1046" s="95" t="b">
        <v>0</v>
      </c>
    </row>
    <row r="1047" spans="1:7" ht="15">
      <c r="A1047" s="95" t="s">
        <v>3050</v>
      </c>
      <c r="B1047" s="95">
        <v>2</v>
      </c>
      <c r="C1047" s="122">
        <v>0</v>
      </c>
      <c r="D1047" s="95" t="s">
        <v>2205</v>
      </c>
      <c r="E1047" s="95" t="b">
        <v>0</v>
      </c>
      <c r="F1047" s="95" t="b">
        <v>0</v>
      </c>
      <c r="G1047" s="95" t="b">
        <v>0</v>
      </c>
    </row>
    <row r="1048" spans="1:7" ht="15">
      <c r="A1048" s="95" t="s">
        <v>2769</v>
      </c>
      <c r="B1048" s="95">
        <v>2</v>
      </c>
      <c r="C1048" s="122">
        <v>0</v>
      </c>
      <c r="D1048" s="95" t="s">
        <v>2205</v>
      </c>
      <c r="E1048" s="95" t="b">
        <v>0</v>
      </c>
      <c r="F1048" s="95" t="b">
        <v>0</v>
      </c>
      <c r="G1048" s="95" t="b">
        <v>0</v>
      </c>
    </row>
    <row r="1049" spans="1:7" ht="15">
      <c r="A1049" s="95" t="s">
        <v>3051</v>
      </c>
      <c r="B1049" s="95">
        <v>2</v>
      </c>
      <c r="C1049" s="122">
        <v>0</v>
      </c>
      <c r="D1049" s="95" t="s">
        <v>2205</v>
      </c>
      <c r="E1049" s="95" t="b">
        <v>0</v>
      </c>
      <c r="F1049" s="95" t="b">
        <v>0</v>
      </c>
      <c r="G1049" s="95" t="b">
        <v>0</v>
      </c>
    </row>
    <row r="1050" spans="1:7" ht="15">
      <c r="A1050" s="95" t="s">
        <v>3052</v>
      </c>
      <c r="B1050" s="95">
        <v>2</v>
      </c>
      <c r="C1050" s="122">
        <v>0</v>
      </c>
      <c r="D1050" s="95" t="s">
        <v>2205</v>
      </c>
      <c r="E1050" s="95" t="b">
        <v>0</v>
      </c>
      <c r="F1050" s="95" t="b">
        <v>0</v>
      </c>
      <c r="G1050" s="95" t="b">
        <v>0</v>
      </c>
    </row>
    <row r="1051" spans="1:7" ht="15">
      <c r="A1051" s="95" t="s">
        <v>3053</v>
      </c>
      <c r="B1051" s="95">
        <v>2</v>
      </c>
      <c r="C1051" s="122">
        <v>0</v>
      </c>
      <c r="D1051" s="95" t="s">
        <v>2205</v>
      </c>
      <c r="E1051" s="95" t="b">
        <v>0</v>
      </c>
      <c r="F1051" s="95" t="b">
        <v>0</v>
      </c>
      <c r="G1051" s="95" t="b">
        <v>0</v>
      </c>
    </row>
    <row r="1052" spans="1:7" ht="15">
      <c r="A1052" s="95" t="s">
        <v>3054</v>
      </c>
      <c r="B1052" s="95">
        <v>2</v>
      </c>
      <c r="C1052" s="122">
        <v>0</v>
      </c>
      <c r="D1052" s="95" t="s">
        <v>2205</v>
      </c>
      <c r="E1052" s="95" t="b">
        <v>1</v>
      </c>
      <c r="F1052" s="95" t="b">
        <v>0</v>
      </c>
      <c r="G1052" s="95" t="b">
        <v>0</v>
      </c>
    </row>
    <row r="1053" spans="1:7" ht="15">
      <c r="A1053" s="95" t="s">
        <v>3055</v>
      </c>
      <c r="B1053" s="95">
        <v>2</v>
      </c>
      <c r="C1053" s="122">
        <v>0</v>
      </c>
      <c r="D1053" s="95" t="s">
        <v>2205</v>
      </c>
      <c r="E1053" s="95" t="b">
        <v>0</v>
      </c>
      <c r="F1053" s="95" t="b">
        <v>0</v>
      </c>
      <c r="G1053" s="95" t="b">
        <v>0</v>
      </c>
    </row>
    <row r="1054" spans="1:7" ht="15">
      <c r="A1054" s="95" t="s">
        <v>2827</v>
      </c>
      <c r="B1054" s="95">
        <v>2</v>
      </c>
      <c r="C1054" s="122">
        <v>0</v>
      </c>
      <c r="D1054" s="95" t="s">
        <v>2205</v>
      </c>
      <c r="E1054" s="95" t="b">
        <v>0</v>
      </c>
      <c r="F1054" s="95" t="b">
        <v>0</v>
      </c>
      <c r="G1054" s="95" t="b">
        <v>0</v>
      </c>
    </row>
    <row r="1055" spans="1:7" ht="15">
      <c r="A1055" s="95" t="s">
        <v>2393</v>
      </c>
      <c r="B1055" s="95">
        <v>2</v>
      </c>
      <c r="C1055" s="122">
        <v>0</v>
      </c>
      <c r="D1055" s="95" t="s">
        <v>2205</v>
      </c>
      <c r="E1055" s="95" t="b">
        <v>0</v>
      </c>
      <c r="F1055" s="95" t="b">
        <v>0</v>
      </c>
      <c r="G1055" s="95" t="b">
        <v>0</v>
      </c>
    </row>
    <row r="1056" spans="1:7" ht="15">
      <c r="A1056" s="95" t="s">
        <v>2394</v>
      </c>
      <c r="B1056" s="95">
        <v>2</v>
      </c>
      <c r="C1056" s="122">
        <v>0</v>
      </c>
      <c r="D1056" s="95" t="s">
        <v>2205</v>
      </c>
      <c r="E1056" s="95" t="b">
        <v>0</v>
      </c>
      <c r="F1056" s="95" t="b">
        <v>0</v>
      </c>
      <c r="G1056" s="95" t="b">
        <v>0</v>
      </c>
    </row>
    <row r="1057" spans="1:7" ht="15">
      <c r="A1057" s="95" t="s">
        <v>3056</v>
      </c>
      <c r="B1057" s="95">
        <v>2</v>
      </c>
      <c r="C1057" s="122">
        <v>0</v>
      </c>
      <c r="D1057" s="95" t="s">
        <v>2205</v>
      </c>
      <c r="E1057" s="95" t="b">
        <v>0</v>
      </c>
      <c r="F1057" s="95" t="b">
        <v>0</v>
      </c>
      <c r="G1057" s="95" t="b">
        <v>0</v>
      </c>
    </row>
    <row r="1058" spans="1:7" ht="15">
      <c r="A1058" s="95" t="s">
        <v>3057</v>
      </c>
      <c r="B1058" s="95">
        <v>2</v>
      </c>
      <c r="C1058" s="122">
        <v>0</v>
      </c>
      <c r="D1058" s="95" t="s">
        <v>2205</v>
      </c>
      <c r="E1058" s="95" t="b">
        <v>0</v>
      </c>
      <c r="F1058" s="95" t="b">
        <v>0</v>
      </c>
      <c r="G1058" s="95" t="b">
        <v>0</v>
      </c>
    </row>
    <row r="1059" spans="1:7" ht="15">
      <c r="A1059" s="95" t="s">
        <v>3058</v>
      </c>
      <c r="B1059" s="95">
        <v>2</v>
      </c>
      <c r="C1059" s="122">
        <v>0</v>
      </c>
      <c r="D1059" s="95" t="s">
        <v>2205</v>
      </c>
      <c r="E1059" s="95" t="b">
        <v>0</v>
      </c>
      <c r="F1059" s="95" t="b">
        <v>0</v>
      </c>
      <c r="G1059" s="95" t="b">
        <v>0</v>
      </c>
    </row>
    <row r="1060" spans="1:7" ht="15">
      <c r="A1060" s="95" t="s">
        <v>2792</v>
      </c>
      <c r="B1060" s="95">
        <v>2</v>
      </c>
      <c r="C1060" s="122">
        <v>0</v>
      </c>
      <c r="D1060" s="95" t="s">
        <v>2205</v>
      </c>
      <c r="E1060" s="95" t="b">
        <v>0</v>
      </c>
      <c r="F1060" s="95" t="b">
        <v>0</v>
      </c>
      <c r="G1060" s="95" t="b">
        <v>0</v>
      </c>
    </row>
    <row r="1061" spans="1:7" ht="15">
      <c r="A1061" s="95" t="s">
        <v>3059</v>
      </c>
      <c r="B1061" s="95">
        <v>2</v>
      </c>
      <c r="C1061" s="122">
        <v>0</v>
      </c>
      <c r="D1061" s="95" t="s">
        <v>2205</v>
      </c>
      <c r="E1061" s="95" t="b">
        <v>0</v>
      </c>
      <c r="F1061" s="95" t="b">
        <v>0</v>
      </c>
      <c r="G1061" s="95" t="b">
        <v>0</v>
      </c>
    </row>
    <row r="1062" spans="1:7" ht="15">
      <c r="A1062" s="95" t="s">
        <v>2779</v>
      </c>
      <c r="B1062" s="95">
        <v>2</v>
      </c>
      <c r="C1062" s="122">
        <v>0</v>
      </c>
      <c r="D1062" s="95" t="s">
        <v>2205</v>
      </c>
      <c r="E1062" s="95" t="b">
        <v>0</v>
      </c>
      <c r="F1062" s="95" t="b">
        <v>0</v>
      </c>
      <c r="G1062" s="95" t="b">
        <v>0</v>
      </c>
    </row>
    <row r="1063" spans="1:7" ht="15">
      <c r="A1063" s="95" t="s">
        <v>2793</v>
      </c>
      <c r="B1063" s="95">
        <v>2</v>
      </c>
      <c r="C1063" s="122">
        <v>0</v>
      </c>
      <c r="D1063" s="95" t="s">
        <v>2205</v>
      </c>
      <c r="E1063" s="95" t="b">
        <v>0</v>
      </c>
      <c r="F1063" s="95" t="b">
        <v>0</v>
      </c>
      <c r="G1063" s="95" t="b">
        <v>0</v>
      </c>
    </row>
    <row r="1064" spans="1:7" ht="15">
      <c r="A1064" s="95" t="s">
        <v>2771</v>
      </c>
      <c r="B1064" s="95">
        <v>2</v>
      </c>
      <c r="C1064" s="122">
        <v>0</v>
      </c>
      <c r="D1064" s="95" t="s">
        <v>2205</v>
      </c>
      <c r="E1064" s="95" t="b">
        <v>0</v>
      </c>
      <c r="F1064" s="95" t="b">
        <v>0</v>
      </c>
      <c r="G1064" s="95" t="b">
        <v>0</v>
      </c>
    </row>
    <row r="1065" spans="1:7" ht="15">
      <c r="A1065" s="95" t="s">
        <v>3060</v>
      </c>
      <c r="B1065" s="95">
        <v>2</v>
      </c>
      <c r="C1065" s="122">
        <v>0</v>
      </c>
      <c r="D1065" s="95" t="s">
        <v>2205</v>
      </c>
      <c r="E1065" s="95" t="b">
        <v>0</v>
      </c>
      <c r="F1065" s="95" t="b">
        <v>0</v>
      </c>
      <c r="G1065" s="95" t="b">
        <v>0</v>
      </c>
    </row>
    <row r="1066" spans="1:7" ht="15">
      <c r="A1066" s="95" t="s">
        <v>3061</v>
      </c>
      <c r="B1066" s="95">
        <v>2</v>
      </c>
      <c r="C1066" s="122">
        <v>0</v>
      </c>
      <c r="D1066" s="95" t="s">
        <v>2205</v>
      </c>
      <c r="E1066" s="95" t="b">
        <v>0</v>
      </c>
      <c r="F1066" s="95" t="b">
        <v>0</v>
      </c>
      <c r="G1066" s="95" t="b">
        <v>0</v>
      </c>
    </row>
    <row r="1067" spans="1:7" ht="15">
      <c r="A1067" s="95" t="s">
        <v>2283</v>
      </c>
      <c r="B1067" s="95">
        <v>4</v>
      </c>
      <c r="C1067" s="122">
        <v>0</v>
      </c>
      <c r="D1067" s="95" t="s">
        <v>2207</v>
      </c>
      <c r="E1067" s="95" t="b">
        <v>0</v>
      </c>
      <c r="F1067" s="95" t="b">
        <v>0</v>
      </c>
      <c r="G1067" s="95" t="b">
        <v>0</v>
      </c>
    </row>
    <row r="1068" spans="1:7" ht="15">
      <c r="A1068" s="95" t="s">
        <v>3075</v>
      </c>
      <c r="B1068" s="95">
        <v>2</v>
      </c>
      <c r="C1068" s="122">
        <v>0</v>
      </c>
      <c r="D1068" s="95" t="s">
        <v>2207</v>
      </c>
      <c r="E1068" s="95" t="b">
        <v>0</v>
      </c>
      <c r="F1068" s="95" t="b">
        <v>0</v>
      </c>
      <c r="G1068" s="95" t="b">
        <v>0</v>
      </c>
    </row>
    <row r="1069" spans="1:7" ht="15">
      <c r="A1069" s="95" t="s">
        <v>2287</v>
      </c>
      <c r="B1069" s="95">
        <v>2</v>
      </c>
      <c r="C1069" s="122">
        <v>0</v>
      </c>
      <c r="D1069" s="95" t="s">
        <v>2207</v>
      </c>
      <c r="E1069" s="95" t="b">
        <v>0</v>
      </c>
      <c r="F1069" s="95" t="b">
        <v>0</v>
      </c>
      <c r="G1069" s="95" t="b">
        <v>0</v>
      </c>
    </row>
    <row r="1070" spans="1:7" ht="15">
      <c r="A1070" s="95" t="s">
        <v>3076</v>
      </c>
      <c r="B1070" s="95">
        <v>2</v>
      </c>
      <c r="C1070" s="122">
        <v>0</v>
      </c>
      <c r="D1070" s="95" t="s">
        <v>2207</v>
      </c>
      <c r="E1070" s="95" t="b">
        <v>0</v>
      </c>
      <c r="F1070" s="95" t="b">
        <v>1</v>
      </c>
      <c r="G1070" s="95" t="b">
        <v>0</v>
      </c>
    </row>
    <row r="1071" spans="1:7" ht="15">
      <c r="A1071" s="95" t="s">
        <v>2834</v>
      </c>
      <c r="B1071" s="95">
        <v>2</v>
      </c>
      <c r="C1071" s="122">
        <v>0</v>
      </c>
      <c r="D1071" s="95" t="s">
        <v>2207</v>
      </c>
      <c r="E1071" s="95" t="b">
        <v>0</v>
      </c>
      <c r="F1071" s="95" t="b">
        <v>0</v>
      </c>
      <c r="G1071" s="95" t="b">
        <v>0</v>
      </c>
    </row>
    <row r="1072" spans="1:7" ht="15">
      <c r="A1072" s="95" t="s">
        <v>3077</v>
      </c>
      <c r="B1072" s="95">
        <v>2</v>
      </c>
      <c r="C1072" s="122">
        <v>0</v>
      </c>
      <c r="D1072" s="95" t="s">
        <v>2207</v>
      </c>
      <c r="E1072" s="95" t="b">
        <v>0</v>
      </c>
      <c r="F1072" s="95" t="b">
        <v>0</v>
      </c>
      <c r="G1072" s="95" t="b">
        <v>0</v>
      </c>
    </row>
    <row r="1073" spans="1:7" ht="15">
      <c r="A1073" s="95" t="s">
        <v>3078</v>
      </c>
      <c r="B1073" s="95">
        <v>2</v>
      </c>
      <c r="C1073" s="122">
        <v>0</v>
      </c>
      <c r="D1073" s="95" t="s">
        <v>2207</v>
      </c>
      <c r="E1073" s="95" t="b">
        <v>0</v>
      </c>
      <c r="F1073" s="95" t="b">
        <v>0</v>
      </c>
      <c r="G1073" s="95" t="b">
        <v>0</v>
      </c>
    </row>
    <row r="1074" spans="1:7" ht="15">
      <c r="A1074" s="95" t="s">
        <v>2835</v>
      </c>
      <c r="B1074" s="95">
        <v>2</v>
      </c>
      <c r="C1074" s="122">
        <v>0</v>
      </c>
      <c r="D1074" s="95" t="s">
        <v>2207</v>
      </c>
      <c r="E1074" s="95" t="b">
        <v>0</v>
      </c>
      <c r="F1074" s="95" t="b">
        <v>0</v>
      </c>
      <c r="G1074" s="95" t="b">
        <v>0</v>
      </c>
    </row>
    <row r="1075" spans="1:7" ht="15">
      <c r="A1075" s="95" t="s">
        <v>2810</v>
      </c>
      <c r="B1075" s="95">
        <v>2</v>
      </c>
      <c r="C1075" s="122">
        <v>0</v>
      </c>
      <c r="D1075" s="95" t="s">
        <v>2207</v>
      </c>
      <c r="E1075" s="95" t="b">
        <v>0</v>
      </c>
      <c r="F1075" s="95" t="b">
        <v>0</v>
      </c>
      <c r="G1075" s="95" t="b">
        <v>0</v>
      </c>
    </row>
    <row r="1076" spans="1:7" ht="15">
      <c r="A1076" s="95" t="s">
        <v>3079</v>
      </c>
      <c r="B1076" s="95">
        <v>2</v>
      </c>
      <c r="C1076" s="122">
        <v>0</v>
      </c>
      <c r="D1076" s="95" t="s">
        <v>2207</v>
      </c>
      <c r="E1076" s="95" t="b">
        <v>0</v>
      </c>
      <c r="F1076" s="95" t="b">
        <v>1</v>
      </c>
      <c r="G1076" s="95" t="b">
        <v>0</v>
      </c>
    </row>
    <row r="1077" spans="1:7" ht="15">
      <c r="A1077" s="95" t="s">
        <v>3080</v>
      </c>
      <c r="B1077" s="95">
        <v>2</v>
      </c>
      <c r="C1077" s="122">
        <v>0</v>
      </c>
      <c r="D1077" s="95" t="s">
        <v>2207</v>
      </c>
      <c r="E1077" s="95" t="b">
        <v>0</v>
      </c>
      <c r="F1077" s="95" t="b">
        <v>1</v>
      </c>
      <c r="G1077" s="95" t="b">
        <v>0</v>
      </c>
    </row>
    <row r="1078" spans="1:7" ht="15">
      <c r="A1078" s="95" t="s">
        <v>2866</v>
      </c>
      <c r="B1078" s="95">
        <v>2</v>
      </c>
      <c r="C1078" s="122">
        <v>0</v>
      </c>
      <c r="D1078" s="95" t="s">
        <v>2207</v>
      </c>
      <c r="E1078" s="95" t="b">
        <v>0</v>
      </c>
      <c r="F1078" s="95" t="b">
        <v>0</v>
      </c>
      <c r="G1078" s="95" t="b">
        <v>0</v>
      </c>
    </row>
    <row r="1079" spans="1:7" ht="15">
      <c r="A1079" s="95" t="s">
        <v>3081</v>
      </c>
      <c r="B1079" s="95">
        <v>2</v>
      </c>
      <c r="C1079" s="122">
        <v>0</v>
      </c>
      <c r="D1079" s="95" t="s">
        <v>2207</v>
      </c>
      <c r="E1079" s="95" t="b">
        <v>0</v>
      </c>
      <c r="F1079" s="95" t="b">
        <v>0</v>
      </c>
      <c r="G1079" s="95" t="b">
        <v>0</v>
      </c>
    </row>
    <row r="1080" spans="1:7" ht="15">
      <c r="A1080" s="95" t="s">
        <v>2343</v>
      </c>
      <c r="B1080" s="95">
        <v>2</v>
      </c>
      <c r="C1080" s="122">
        <v>0</v>
      </c>
      <c r="D1080" s="95" t="s">
        <v>2207</v>
      </c>
      <c r="E1080" s="95" t="b">
        <v>0</v>
      </c>
      <c r="F1080" s="95" t="b">
        <v>0</v>
      </c>
      <c r="G1080" s="95" t="b">
        <v>0</v>
      </c>
    </row>
    <row r="1081" spans="1:7" ht="15">
      <c r="A1081" s="95" t="s">
        <v>3082</v>
      </c>
      <c r="B1081" s="95">
        <v>2</v>
      </c>
      <c r="C1081" s="122">
        <v>0</v>
      </c>
      <c r="D1081" s="95" t="s">
        <v>2207</v>
      </c>
      <c r="E1081" s="95" t="b">
        <v>1</v>
      </c>
      <c r="F1081" s="95" t="b">
        <v>0</v>
      </c>
      <c r="G1081" s="95" t="b">
        <v>0</v>
      </c>
    </row>
    <row r="1082" spans="1:7" ht="15">
      <c r="A1082" s="95" t="s">
        <v>3083</v>
      </c>
      <c r="B1082" s="95">
        <v>2</v>
      </c>
      <c r="C1082" s="122">
        <v>0</v>
      </c>
      <c r="D1082" s="95" t="s">
        <v>2207</v>
      </c>
      <c r="E1082" s="95" t="b">
        <v>1</v>
      </c>
      <c r="F1082" s="95" t="b">
        <v>0</v>
      </c>
      <c r="G1082" s="95" t="b">
        <v>0</v>
      </c>
    </row>
    <row r="1083" spans="1:7" ht="15">
      <c r="A1083" s="95" t="s">
        <v>2351</v>
      </c>
      <c r="B1083" s="95">
        <v>2</v>
      </c>
      <c r="C1083" s="122">
        <v>0</v>
      </c>
      <c r="D1083" s="95" t="s">
        <v>2207</v>
      </c>
      <c r="E1083" s="95" t="b">
        <v>0</v>
      </c>
      <c r="F1083" s="95" t="b">
        <v>0</v>
      </c>
      <c r="G1083" s="95" t="b">
        <v>0</v>
      </c>
    </row>
    <row r="1084" spans="1:7" ht="15">
      <c r="A1084" s="95" t="s">
        <v>3084</v>
      </c>
      <c r="B1084" s="95">
        <v>2</v>
      </c>
      <c r="C1084" s="122">
        <v>0</v>
      </c>
      <c r="D1084" s="95" t="s">
        <v>2207</v>
      </c>
      <c r="E1084" s="95" t="b">
        <v>1</v>
      </c>
      <c r="F1084" s="95" t="b">
        <v>0</v>
      </c>
      <c r="G1084" s="95" t="b">
        <v>0</v>
      </c>
    </row>
    <row r="1085" spans="1:7" ht="15">
      <c r="A1085" s="95" t="s">
        <v>2328</v>
      </c>
      <c r="B1085" s="95">
        <v>2</v>
      </c>
      <c r="C1085" s="122">
        <v>0</v>
      </c>
      <c r="D1085" s="95" t="s">
        <v>2207</v>
      </c>
      <c r="E1085" s="95" t="b">
        <v>0</v>
      </c>
      <c r="F1085" s="95" t="b">
        <v>0</v>
      </c>
      <c r="G1085" s="95" t="b">
        <v>0</v>
      </c>
    </row>
    <row r="1086" spans="1:7" ht="15">
      <c r="A1086" s="95" t="s">
        <v>2327</v>
      </c>
      <c r="B1086" s="95">
        <v>2</v>
      </c>
      <c r="C1086" s="122">
        <v>0</v>
      </c>
      <c r="D1086" s="95" t="s">
        <v>2207</v>
      </c>
      <c r="E1086" s="95" t="b">
        <v>0</v>
      </c>
      <c r="F1086" s="95" t="b">
        <v>0</v>
      </c>
      <c r="G1086" s="95" t="b">
        <v>0</v>
      </c>
    </row>
    <row r="1087" spans="1:7" ht="15">
      <c r="A1087" s="95" t="s">
        <v>3085</v>
      </c>
      <c r="B1087" s="95">
        <v>2</v>
      </c>
      <c r="C1087" s="122">
        <v>0</v>
      </c>
      <c r="D1087" s="95" t="s">
        <v>2208</v>
      </c>
      <c r="E1087" s="95" t="b">
        <v>0</v>
      </c>
      <c r="F1087" s="95" t="b">
        <v>0</v>
      </c>
      <c r="G1087" s="95" t="b">
        <v>0</v>
      </c>
    </row>
    <row r="1088" spans="1:7" ht="15">
      <c r="A1088" s="95" t="s">
        <v>3086</v>
      </c>
      <c r="B1088" s="95">
        <v>2</v>
      </c>
      <c r="C1088" s="122">
        <v>0</v>
      </c>
      <c r="D1088" s="95" t="s">
        <v>2208</v>
      </c>
      <c r="E1088" s="95" t="b">
        <v>0</v>
      </c>
      <c r="F1088" s="95" t="b">
        <v>0</v>
      </c>
      <c r="G1088" s="95" t="b">
        <v>0</v>
      </c>
    </row>
    <row r="1089" spans="1:7" ht="15">
      <c r="A1089" s="95" t="s">
        <v>3087</v>
      </c>
      <c r="B1089" s="95">
        <v>2</v>
      </c>
      <c r="C1089" s="122">
        <v>0</v>
      </c>
      <c r="D1089" s="95" t="s">
        <v>2208</v>
      </c>
      <c r="E1089" s="95" t="b">
        <v>0</v>
      </c>
      <c r="F1089" s="95" t="b">
        <v>0</v>
      </c>
      <c r="G1089" s="95" t="b">
        <v>0</v>
      </c>
    </row>
    <row r="1090" spans="1:7" ht="15">
      <c r="A1090" s="95" t="s">
        <v>3088</v>
      </c>
      <c r="B1090" s="95">
        <v>2</v>
      </c>
      <c r="C1090" s="122">
        <v>0</v>
      </c>
      <c r="D1090" s="95" t="s">
        <v>2208</v>
      </c>
      <c r="E1090" s="95" t="b">
        <v>0</v>
      </c>
      <c r="F1090" s="95" t="b">
        <v>0</v>
      </c>
      <c r="G1090" s="95" t="b">
        <v>0</v>
      </c>
    </row>
    <row r="1091" spans="1:7" ht="15">
      <c r="A1091" s="95" t="s">
        <v>2837</v>
      </c>
      <c r="B1091" s="95">
        <v>2</v>
      </c>
      <c r="C1091" s="122">
        <v>0</v>
      </c>
      <c r="D1091" s="95" t="s">
        <v>2208</v>
      </c>
      <c r="E1091" s="95" t="b">
        <v>0</v>
      </c>
      <c r="F1091" s="95" t="b">
        <v>0</v>
      </c>
      <c r="G1091" s="95" t="b">
        <v>0</v>
      </c>
    </row>
    <row r="1092" spans="1:7" ht="15">
      <c r="A1092" s="95" t="s">
        <v>2774</v>
      </c>
      <c r="B1092" s="95">
        <v>2</v>
      </c>
      <c r="C1092" s="122">
        <v>0</v>
      </c>
      <c r="D1092" s="95" t="s">
        <v>2208</v>
      </c>
      <c r="E1092" s="95" t="b">
        <v>0</v>
      </c>
      <c r="F1092" s="95" t="b">
        <v>0</v>
      </c>
      <c r="G1092" s="95" t="b">
        <v>0</v>
      </c>
    </row>
    <row r="1093" spans="1:7" ht="15">
      <c r="A1093" s="95" t="s">
        <v>2905</v>
      </c>
      <c r="B1093" s="95">
        <v>2</v>
      </c>
      <c r="C1093" s="122">
        <v>0</v>
      </c>
      <c r="D1093" s="95" t="s">
        <v>2208</v>
      </c>
      <c r="E1093" s="95" t="b">
        <v>0</v>
      </c>
      <c r="F1093" s="95" t="b">
        <v>0</v>
      </c>
      <c r="G1093" s="95" t="b">
        <v>0</v>
      </c>
    </row>
    <row r="1094" spans="1:7" ht="15">
      <c r="A1094" s="95" t="s">
        <v>2283</v>
      </c>
      <c r="B1094" s="95">
        <v>2</v>
      </c>
      <c r="C1094" s="122">
        <v>0</v>
      </c>
      <c r="D1094" s="95" t="s">
        <v>2208</v>
      </c>
      <c r="E1094" s="95" t="b">
        <v>0</v>
      </c>
      <c r="F1094" s="95" t="b">
        <v>0</v>
      </c>
      <c r="G1094" s="95" t="b">
        <v>0</v>
      </c>
    </row>
    <row r="1095" spans="1:7" ht="15">
      <c r="A1095" s="95" t="s">
        <v>3089</v>
      </c>
      <c r="B1095" s="95">
        <v>2</v>
      </c>
      <c r="C1095" s="122">
        <v>0</v>
      </c>
      <c r="D1095" s="95" t="s">
        <v>2208</v>
      </c>
      <c r="E1095" s="95" t="b">
        <v>0</v>
      </c>
      <c r="F1095" s="95" t="b">
        <v>0</v>
      </c>
      <c r="G1095" s="95" t="b">
        <v>0</v>
      </c>
    </row>
    <row r="1096" spans="1:7" ht="15">
      <c r="A1096" s="95" t="s">
        <v>2351</v>
      </c>
      <c r="B1096" s="95">
        <v>2</v>
      </c>
      <c r="C1096" s="122">
        <v>0</v>
      </c>
      <c r="D1096" s="95" t="s">
        <v>2208</v>
      </c>
      <c r="E1096" s="95" t="b">
        <v>0</v>
      </c>
      <c r="F1096" s="95" t="b">
        <v>0</v>
      </c>
      <c r="G1096" s="95" t="b">
        <v>0</v>
      </c>
    </row>
    <row r="1097" spans="1:7" ht="15">
      <c r="A1097" s="95" t="s">
        <v>3090</v>
      </c>
      <c r="B1097" s="95">
        <v>2</v>
      </c>
      <c r="C1097" s="122">
        <v>0</v>
      </c>
      <c r="D1097" s="95" t="s">
        <v>2208</v>
      </c>
      <c r="E1097" s="95" t="b">
        <v>0</v>
      </c>
      <c r="F1097" s="95" t="b">
        <v>0</v>
      </c>
      <c r="G1097" s="95" t="b">
        <v>0</v>
      </c>
    </row>
    <row r="1098" spans="1:7" ht="15">
      <c r="A1098" s="95" t="s">
        <v>3091</v>
      </c>
      <c r="B1098" s="95">
        <v>2</v>
      </c>
      <c r="C1098" s="122">
        <v>0</v>
      </c>
      <c r="D1098" s="95" t="s">
        <v>2208</v>
      </c>
      <c r="E1098" s="95" t="b">
        <v>0</v>
      </c>
      <c r="F1098" s="95" t="b">
        <v>0</v>
      </c>
      <c r="G1098" s="95" t="b">
        <v>0</v>
      </c>
    </row>
    <row r="1099" spans="1:7" ht="15">
      <c r="A1099" s="95" t="s">
        <v>3092</v>
      </c>
      <c r="B1099" s="95">
        <v>2</v>
      </c>
      <c r="C1099" s="122">
        <v>0</v>
      </c>
      <c r="D1099" s="95" t="s">
        <v>2208</v>
      </c>
      <c r="E1099" s="95" t="b">
        <v>0</v>
      </c>
      <c r="F1099" s="95" t="b">
        <v>0</v>
      </c>
      <c r="G1099" s="95" t="b">
        <v>0</v>
      </c>
    </row>
    <row r="1100" spans="1:7" ht="15">
      <c r="A1100" s="95" t="s">
        <v>3093</v>
      </c>
      <c r="B1100" s="95">
        <v>2</v>
      </c>
      <c r="C1100" s="122">
        <v>0</v>
      </c>
      <c r="D1100" s="95" t="s">
        <v>2208</v>
      </c>
      <c r="E1100" s="95" t="b">
        <v>0</v>
      </c>
      <c r="F1100" s="95" t="b">
        <v>0</v>
      </c>
      <c r="G1100" s="95" t="b">
        <v>0</v>
      </c>
    </row>
    <row r="1101" spans="1:7" ht="15">
      <c r="A1101" s="95" t="s">
        <v>2395</v>
      </c>
      <c r="B1101" s="95">
        <v>2</v>
      </c>
      <c r="C1101" s="122">
        <v>0</v>
      </c>
      <c r="D1101" s="95" t="s">
        <v>2208</v>
      </c>
      <c r="E1101" s="95" t="b">
        <v>0</v>
      </c>
      <c r="F1101" s="95" t="b">
        <v>0</v>
      </c>
      <c r="G1101" s="95" t="b">
        <v>0</v>
      </c>
    </row>
    <row r="1102" spans="1:7" ht="15">
      <c r="A1102" s="95" t="s">
        <v>3094</v>
      </c>
      <c r="B1102" s="95">
        <v>2</v>
      </c>
      <c r="C1102" s="122">
        <v>0</v>
      </c>
      <c r="D1102" s="95" t="s">
        <v>2208</v>
      </c>
      <c r="E1102" s="95" t="b">
        <v>0</v>
      </c>
      <c r="F1102" s="95" t="b">
        <v>0</v>
      </c>
      <c r="G1102" s="95" t="b">
        <v>0</v>
      </c>
    </row>
    <row r="1103" spans="1:7" ht="15">
      <c r="A1103" s="95" t="s">
        <v>3095</v>
      </c>
      <c r="B1103" s="95">
        <v>2</v>
      </c>
      <c r="C1103" s="122">
        <v>0</v>
      </c>
      <c r="D1103" s="95" t="s">
        <v>2208</v>
      </c>
      <c r="E1103" s="95" t="b">
        <v>0</v>
      </c>
      <c r="F1103" s="95" t="b">
        <v>0</v>
      </c>
      <c r="G1103" s="95" t="b">
        <v>0</v>
      </c>
    </row>
    <row r="1104" spans="1:7" ht="15">
      <c r="A1104" s="95" t="s">
        <v>3096</v>
      </c>
      <c r="B1104" s="95">
        <v>2</v>
      </c>
      <c r="C1104" s="122">
        <v>0</v>
      </c>
      <c r="D1104" s="95" t="s">
        <v>2208</v>
      </c>
      <c r="E1104" s="95" t="b">
        <v>0</v>
      </c>
      <c r="F1104" s="95" t="b">
        <v>0</v>
      </c>
      <c r="G1104" s="95" t="b">
        <v>0</v>
      </c>
    </row>
    <row r="1105" spans="1:7" ht="15">
      <c r="A1105" s="95" t="s">
        <v>3097</v>
      </c>
      <c r="B1105" s="95">
        <v>2</v>
      </c>
      <c r="C1105" s="122">
        <v>0</v>
      </c>
      <c r="D1105" s="95" t="s">
        <v>2208</v>
      </c>
      <c r="E1105" s="95" t="b">
        <v>0</v>
      </c>
      <c r="F1105" s="95" t="b">
        <v>0</v>
      </c>
      <c r="G1105" s="95" t="b">
        <v>0</v>
      </c>
    </row>
    <row r="1106" spans="1:7" ht="15">
      <c r="A1106" s="95" t="s">
        <v>3098</v>
      </c>
      <c r="B1106" s="95">
        <v>2</v>
      </c>
      <c r="C1106" s="122">
        <v>0</v>
      </c>
      <c r="D1106" s="95" t="s">
        <v>2208</v>
      </c>
      <c r="E1106" s="95" t="b">
        <v>0</v>
      </c>
      <c r="F1106" s="95" t="b">
        <v>0</v>
      </c>
      <c r="G1106" s="95" t="b">
        <v>0</v>
      </c>
    </row>
    <row r="1107" spans="1:7" ht="15">
      <c r="A1107" s="95" t="s">
        <v>3099</v>
      </c>
      <c r="B1107" s="95">
        <v>2</v>
      </c>
      <c r="C1107" s="122">
        <v>0</v>
      </c>
      <c r="D1107" s="95" t="s">
        <v>2208</v>
      </c>
      <c r="E1107" s="95" t="b">
        <v>0</v>
      </c>
      <c r="F1107" s="95" t="b">
        <v>0</v>
      </c>
      <c r="G1107" s="95" t="b">
        <v>0</v>
      </c>
    </row>
    <row r="1108" spans="1:7" ht="15">
      <c r="A1108" s="95" t="s">
        <v>3100</v>
      </c>
      <c r="B1108" s="95">
        <v>2</v>
      </c>
      <c r="C1108" s="122">
        <v>0</v>
      </c>
      <c r="D1108" s="95" t="s">
        <v>2208</v>
      </c>
      <c r="E1108" s="95" t="b">
        <v>0</v>
      </c>
      <c r="F1108" s="95" t="b">
        <v>1</v>
      </c>
      <c r="G1108" s="95" t="b">
        <v>0</v>
      </c>
    </row>
    <row r="1109" spans="1:7" ht="15">
      <c r="A1109" s="95" t="s">
        <v>3101</v>
      </c>
      <c r="B1109" s="95">
        <v>2</v>
      </c>
      <c r="C1109" s="122">
        <v>0</v>
      </c>
      <c r="D1109" s="95" t="s">
        <v>2208</v>
      </c>
      <c r="E1109" s="95" t="b">
        <v>0</v>
      </c>
      <c r="F1109" s="95" t="b">
        <v>0</v>
      </c>
      <c r="G1109" s="95" t="b">
        <v>0</v>
      </c>
    </row>
    <row r="1110" spans="1:7" ht="15">
      <c r="A1110" s="95" t="s">
        <v>2932</v>
      </c>
      <c r="B1110" s="95">
        <v>2</v>
      </c>
      <c r="C1110" s="122">
        <v>0</v>
      </c>
      <c r="D1110" s="95" t="s">
        <v>2208</v>
      </c>
      <c r="E1110" s="95" t="b">
        <v>0</v>
      </c>
      <c r="F1110" s="95" t="b">
        <v>0</v>
      </c>
      <c r="G1110" s="95" t="b">
        <v>0</v>
      </c>
    </row>
    <row r="1111" spans="1:7" ht="15">
      <c r="A1111" s="95" t="s">
        <v>2327</v>
      </c>
      <c r="B1111" s="95">
        <v>2</v>
      </c>
      <c r="C1111" s="122">
        <v>0</v>
      </c>
      <c r="D1111" s="95" t="s">
        <v>2208</v>
      </c>
      <c r="E1111" s="95" t="b">
        <v>0</v>
      </c>
      <c r="F1111" s="95" t="b">
        <v>0</v>
      </c>
      <c r="G1111" s="95" t="b">
        <v>0</v>
      </c>
    </row>
    <row r="1112" spans="1:7" ht="15">
      <c r="A1112" s="95" t="s">
        <v>3102</v>
      </c>
      <c r="B1112" s="95">
        <v>2</v>
      </c>
      <c r="C1112" s="122">
        <v>0</v>
      </c>
      <c r="D1112" s="95" t="s">
        <v>2208</v>
      </c>
      <c r="E1112" s="95" t="b">
        <v>0</v>
      </c>
      <c r="F1112" s="95" t="b">
        <v>0</v>
      </c>
      <c r="G1112" s="95" t="b">
        <v>0</v>
      </c>
    </row>
    <row r="1113" spans="1:7" ht="15">
      <c r="A1113" s="95" t="s">
        <v>3103</v>
      </c>
      <c r="B1113" s="95">
        <v>2</v>
      </c>
      <c r="C1113" s="122">
        <v>0</v>
      </c>
      <c r="D1113" s="95" t="s">
        <v>2208</v>
      </c>
      <c r="E1113" s="95" t="b">
        <v>0</v>
      </c>
      <c r="F1113" s="95" t="b">
        <v>0</v>
      </c>
      <c r="G1113" s="95" t="b">
        <v>0</v>
      </c>
    </row>
    <row r="1114" spans="1:7" ht="15">
      <c r="A1114" s="95" t="s">
        <v>3104</v>
      </c>
      <c r="B1114" s="95">
        <v>2</v>
      </c>
      <c r="C1114" s="122">
        <v>0</v>
      </c>
      <c r="D1114" s="95" t="s">
        <v>2208</v>
      </c>
      <c r="E1114" s="95" t="b">
        <v>0</v>
      </c>
      <c r="F1114" s="95" t="b">
        <v>0</v>
      </c>
      <c r="G1114" s="95" t="b">
        <v>0</v>
      </c>
    </row>
    <row r="1115" spans="1:7" ht="15">
      <c r="A1115" s="95" t="s">
        <v>2283</v>
      </c>
      <c r="B1115" s="95">
        <v>2</v>
      </c>
      <c r="C1115" s="122">
        <v>0</v>
      </c>
      <c r="D1115" s="95" t="s">
        <v>2209</v>
      </c>
      <c r="E1115" s="95" t="b">
        <v>0</v>
      </c>
      <c r="F1115" s="95" t="b">
        <v>0</v>
      </c>
      <c r="G1115" s="95" t="b">
        <v>0</v>
      </c>
    </row>
    <row r="1116" spans="1:7" ht="15">
      <c r="A1116" s="95" t="s">
        <v>2329</v>
      </c>
      <c r="B1116" s="95">
        <v>2</v>
      </c>
      <c r="C1116" s="122">
        <v>0</v>
      </c>
      <c r="D1116" s="95" t="s">
        <v>2209</v>
      </c>
      <c r="E1116" s="95" t="b">
        <v>0</v>
      </c>
      <c r="F1116" s="95" t="b">
        <v>0</v>
      </c>
      <c r="G1116" s="95" t="b">
        <v>0</v>
      </c>
    </row>
    <row r="1117" spans="1:7" ht="15">
      <c r="A1117" s="95" t="s">
        <v>2771</v>
      </c>
      <c r="B1117" s="95">
        <v>2</v>
      </c>
      <c r="C1117" s="122">
        <v>0</v>
      </c>
      <c r="D1117" s="95" t="s">
        <v>2209</v>
      </c>
      <c r="E1117" s="95" t="b">
        <v>0</v>
      </c>
      <c r="F1117" s="95" t="b">
        <v>0</v>
      </c>
      <c r="G1117" s="95" t="b">
        <v>0</v>
      </c>
    </row>
    <row r="1118" spans="1:7" ht="15">
      <c r="A1118" s="95" t="s">
        <v>2393</v>
      </c>
      <c r="B1118" s="95">
        <v>2</v>
      </c>
      <c r="C1118" s="122">
        <v>0</v>
      </c>
      <c r="D1118" s="95" t="s">
        <v>2209</v>
      </c>
      <c r="E1118" s="95" t="b">
        <v>0</v>
      </c>
      <c r="F1118" s="95" t="b">
        <v>0</v>
      </c>
      <c r="G1118" s="95" t="b">
        <v>0</v>
      </c>
    </row>
    <row r="1119" spans="1:7" ht="15">
      <c r="A1119" s="95" t="s">
        <v>2826</v>
      </c>
      <c r="B1119" s="95">
        <v>2</v>
      </c>
      <c r="C1119" s="122">
        <v>0</v>
      </c>
      <c r="D1119" s="95" t="s">
        <v>2209</v>
      </c>
      <c r="E1119" s="95" t="b">
        <v>0</v>
      </c>
      <c r="F1119" s="95" t="b">
        <v>0</v>
      </c>
      <c r="G1119" s="95" t="b">
        <v>0</v>
      </c>
    </row>
    <row r="1120" spans="1:7" ht="15">
      <c r="A1120" s="95" t="s">
        <v>2867</v>
      </c>
      <c r="B1120" s="95">
        <v>2</v>
      </c>
      <c r="C1120" s="122">
        <v>0</v>
      </c>
      <c r="D1120" s="95" t="s">
        <v>2209</v>
      </c>
      <c r="E1120" s="95" t="b">
        <v>0</v>
      </c>
      <c r="F1120" s="95" t="b">
        <v>0</v>
      </c>
      <c r="G1120" s="95" t="b">
        <v>0</v>
      </c>
    </row>
    <row r="1121" spans="1:7" ht="15">
      <c r="A1121" s="95" t="s">
        <v>2868</v>
      </c>
      <c r="B1121" s="95">
        <v>2</v>
      </c>
      <c r="C1121" s="122">
        <v>0</v>
      </c>
      <c r="D1121" s="95" t="s">
        <v>2209</v>
      </c>
      <c r="E1121" s="95" t="b">
        <v>0</v>
      </c>
      <c r="F1121" s="95" t="b">
        <v>0</v>
      </c>
      <c r="G1121" s="95" t="b">
        <v>0</v>
      </c>
    </row>
    <row r="1122" spans="1:7" ht="15">
      <c r="A1122" s="95" t="s">
        <v>2785</v>
      </c>
      <c r="B1122" s="95">
        <v>2</v>
      </c>
      <c r="C1122" s="122">
        <v>0</v>
      </c>
      <c r="D1122" s="95" t="s">
        <v>2209</v>
      </c>
      <c r="E1122" s="95" t="b">
        <v>0</v>
      </c>
      <c r="F1122" s="95" t="b">
        <v>0</v>
      </c>
      <c r="G1122" s="95" t="b">
        <v>0</v>
      </c>
    </row>
    <row r="1123" spans="1:7" ht="15">
      <c r="A1123" s="95" t="s">
        <v>2825</v>
      </c>
      <c r="B1123" s="95">
        <v>2</v>
      </c>
      <c r="C1123" s="122">
        <v>0</v>
      </c>
      <c r="D1123" s="95" t="s">
        <v>2209</v>
      </c>
      <c r="E1123" s="95" t="b">
        <v>0</v>
      </c>
      <c r="F1123" s="95" t="b">
        <v>0</v>
      </c>
      <c r="G1123" s="95" t="b">
        <v>0</v>
      </c>
    </row>
    <row r="1124" spans="1:7" ht="15">
      <c r="A1124" s="95" t="s">
        <v>2869</v>
      </c>
      <c r="B1124" s="95">
        <v>2</v>
      </c>
      <c r="C1124" s="122">
        <v>0</v>
      </c>
      <c r="D1124" s="95" t="s">
        <v>2209</v>
      </c>
      <c r="E1124" s="95" t="b">
        <v>0</v>
      </c>
      <c r="F1124" s="95" t="b">
        <v>0</v>
      </c>
      <c r="G1124" s="95" t="b">
        <v>0</v>
      </c>
    </row>
    <row r="1125" spans="1:7" ht="15">
      <c r="A1125" s="95" t="s">
        <v>2769</v>
      </c>
      <c r="B1125" s="95">
        <v>2</v>
      </c>
      <c r="C1125" s="122">
        <v>0</v>
      </c>
      <c r="D1125" s="95" t="s">
        <v>2209</v>
      </c>
      <c r="E1125" s="95" t="b">
        <v>0</v>
      </c>
      <c r="F1125" s="95" t="b">
        <v>0</v>
      </c>
      <c r="G1125" s="95" t="b">
        <v>0</v>
      </c>
    </row>
    <row r="1126" spans="1:7" ht="15">
      <c r="A1126" s="95" t="s">
        <v>2870</v>
      </c>
      <c r="B1126" s="95">
        <v>2</v>
      </c>
      <c r="C1126" s="122">
        <v>0</v>
      </c>
      <c r="D1126" s="95" t="s">
        <v>2209</v>
      </c>
      <c r="E1126" s="95" t="b">
        <v>1</v>
      </c>
      <c r="F1126" s="95" t="b">
        <v>0</v>
      </c>
      <c r="G1126" s="95" t="b">
        <v>0</v>
      </c>
    </row>
    <row r="1127" spans="1:7" ht="15">
      <c r="A1127" s="95" t="s">
        <v>2327</v>
      </c>
      <c r="B1127" s="95">
        <v>2</v>
      </c>
      <c r="C1127" s="122">
        <v>0</v>
      </c>
      <c r="D1127" s="95" t="s">
        <v>2209</v>
      </c>
      <c r="E1127" s="95" t="b">
        <v>0</v>
      </c>
      <c r="F1127" s="95" t="b">
        <v>0</v>
      </c>
      <c r="G1127" s="95" t="b">
        <v>0</v>
      </c>
    </row>
    <row r="1128" spans="1:7" ht="15">
      <c r="A1128" s="95" t="s">
        <v>2871</v>
      </c>
      <c r="B1128" s="95">
        <v>2</v>
      </c>
      <c r="C1128" s="122">
        <v>0</v>
      </c>
      <c r="D1128" s="95" t="s">
        <v>2209</v>
      </c>
      <c r="E1128" s="95" t="b">
        <v>0</v>
      </c>
      <c r="F1128" s="95" t="b">
        <v>0</v>
      </c>
      <c r="G1128" s="95" t="b">
        <v>0</v>
      </c>
    </row>
    <row r="1129" spans="1:7" ht="15">
      <c r="A1129" s="95" t="s">
        <v>2283</v>
      </c>
      <c r="B1129" s="95">
        <v>3</v>
      </c>
      <c r="C1129" s="122">
        <v>0</v>
      </c>
      <c r="D1129" s="95" t="s">
        <v>2210</v>
      </c>
      <c r="E1129" s="95" t="b">
        <v>0</v>
      </c>
      <c r="F1129" s="95" t="b">
        <v>0</v>
      </c>
      <c r="G1129" s="95" t="b">
        <v>0</v>
      </c>
    </row>
    <row r="1130" spans="1:7" ht="15">
      <c r="A1130" s="95" t="s">
        <v>267</v>
      </c>
      <c r="B1130" s="95">
        <v>2</v>
      </c>
      <c r="C1130" s="122">
        <v>0.006521898483543749</v>
      </c>
      <c r="D1130" s="95" t="s">
        <v>2210</v>
      </c>
      <c r="E1130" s="95" t="b">
        <v>0</v>
      </c>
      <c r="F1130" s="95" t="b">
        <v>0</v>
      </c>
      <c r="G1130" s="95" t="b">
        <v>0</v>
      </c>
    </row>
    <row r="1131" spans="1:7" ht="15">
      <c r="A1131" s="95" t="s">
        <v>2779</v>
      </c>
      <c r="B1131" s="95">
        <v>2</v>
      </c>
      <c r="C1131" s="122">
        <v>0.006521898483543749</v>
      </c>
      <c r="D1131" s="95" t="s">
        <v>2210</v>
      </c>
      <c r="E1131" s="95" t="b">
        <v>0</v>
      </c>
      <c r="F1131" s="95" t="b">
        <v>0</v>
      </c>
      <c r="G1131" s="95" t="b">
        <v>0</v>
      </c>
    </row>
    <row r="1132" spans="1:7" ht="15">
      <c r="A1132" s="95" t="s">
        <v>3116</v>
      </c>
      <c r="B1132" s="95">
        <v>2</v>
      </c>
      <c r="C1132" s="122">
        <v>0.006521898483543749</v>
      </c>
      <c r="D1132" s="95" t="s">
        <v>2210</v>
      </c>
      <c r="E1132" s="95" t="b">
        <v>1</v>
      </c>
      <c r="F1132" s="95" t="b">
        <v>0</v>
      </c>
      <c r="G1132" s="95" t="b">
        <v>0</v>
      </c>
    </row>
    <row r="1133" spans="1:7" ht="15">
      <c r="A1133" s="95" t="s">
        <v>3117</v>
      </c>
      <c r="B1133" s="95">
        <v>2</v>
      </c>
      <c r="C1133" s="122">
        <v>0.006521898483543749</v>
      </c>
      <c r="D1133" s="95" t="s">
        <v>2210</v>
      </c>
      <c r="E1133" s="95" t="b">
        <v>0</v>
      </c>
      <c r="F1133" s="95" t="b">
        <v>0</v>
      </c>
      <c r="G1133" s="95" t="b">
        <v>0</v>
      </c>
    </row>
    <row r="1134" spans="1:7" ht="15">
      <c r="A1134" s="95" t="s">
        <v>3118</v>
      </c>
      <c r="B1134" s="95">
        <v>2</v>
      </c>
      <c r="C1134" s="122">
        <v>0.006521898483543749</v>
      </c>
      <c r="D1134" s="95" t="s">
        <v>2210</v>
      </c>
      <c r="E1134" s="95" t="b">
        <v>0</v>
      </c>
      <c r="F1134" s="95" t="b">
        <v>0</v>
      </c>
      <c r="G1134" s="95" t="b">
        <v>0</v>
      </c>
    </row>
    <row r="1135" spans="1:7" ht="15">
      <c r="A1135" s="95" t="s">
        <v>3119</v>
      </c>
      <c r="B1135" s="95">
        <v>2</v>
      </c>
      <c r="C1135" s="122">
        <v>0.006521898483543749</v>
      </c>
      <c r="D1135" s="95" t="s">
        <v>2210</v>
      </c>
      <c r="E1135" s="95" t="b">
        <v>0</v>
      </c>
      <c r="F1135" s="95" t="b">
        <v>0</v>
      </c>
      <c r="G1135" s="95" t="b">
        <v>0</v>
      </c>
    </row>
    <row r="1136" spans="1:7" ht="15">
      <c r="A1136" s="95" t="s">
        <v>3120</v>
      </c>
      <c r="B1136" s="95">
        <v>2</v>
      </c>
      <c r="C1136" s="122">
        <v>0.006521898483543749</v>
      </c>
      <c r="D1136" s="95" t="s">
        <v>2210</v>
      </c>
      <c r="E1136" s="95" t="b">
        <v>0</v>
      </c>
      <c r="F1136" s="95" t="b">
        <v>0</v>
      </c>
      <c r="G1136" s="95" t="b">
        <v>0</v>
      </c>
    </row>
    <row r="1137" spans="1:7" ht="15">
      <c r="A1137" s="95" t="s">
        <v>2776</v>
      </c>
      <c r="B1137" s="95">
        <v>2</v>
      </c>
      <c r="C1137" s="122">
        <v>0.006521898483543749</v>
      </c>
      <c r="D1137" s="95" t="s">
        <v>2210</v>
      </c>
      <c r="E1137" s="95" t="b">
        <v>0</v>
      </c>
      <c r="F1137" s="95" t="b">
        <v>0</v>
      </c>
      <c r="G1137" s="95" t="b">
        <v>0</v>
      </c>
    </row>
    <row r="1138" spans="1:7" ht="15">
      <c r="A1138" s="95" t="s">
        <v>3121</v>
      </c>
      <c r="B1138" s="95">
        <v>2</v>
      </c>
      <c r="C1138" s="122">
        <v>0.006521898483543749</v>
      </c>
      <c r="D1138" s="95" t="s">
        <v>2210</v>
      </c>
      <c r="E1138" s="95" t="b">
        <v>0</v>
      </c>
      <c r="F1138" s="95" t="b">
        <v>0</v>
      </c>
      <c r="G1138" s="95" t="b">
        <v>0</v>
      </c>
    </row>
    <row r="1139" spans="1:7" ht="15">
      <c r="A1139" s="95" t="s">
        <v>3122</v>
      </c>
      <c r="B1139" s="95">
        <v>2</v>
      </c>
      <c r="C1139" s="122">
        <v>0.006521898483543749</v>
      </c>
      <c r="D1139" s="95" t="s">
        <v>2210</v>
      </c>
      <c r="E1139" s="95" t="b">
        <v>0</v>
      </c>
      <c r="F1139" s="95" t="b">
        <v>0</v>
      </c>
      <c r="G1139" s="95" t="b">
        <v>0</v>
      </c>
    </row>
    <row r="1140" spans="1:7" ht="15">
      <c r="A1140" s="95" t="s">
        <v>3123</v>
      </c>
      <c r="B1140" s="95">
        <v>2</v>
      </c>
      <c r="C1140" s="122">
        <v>0.006521898483543749</v>
      </c>
      <c r="D1140" s="95" t="s">
        <v>2210</v>
      </c>
      <c r="E1140" s="95" t="b">
        <v>1</v>
      </c>
      <c r="F1140" s="95" t="b">
        <v>0</v>
      </c>
      <c r="G1140" s="95" t="b">
        <v>0</v>
      </c>
    </row>
    <row r="1141" spans="1:7" ht="15">
      <c r="A1141" s="95" t="s">
        <v>583</v>
      </c>
      <c r="B1141" s="95">
        <v>2</v>
      </c>
      <c r="C1141" s="122">
        <v>0.006521898483543749</v>
      </c>
      <c r="D1141" s="95" t="s">
        <v>2210</v>
      </c>
      <c r="E1141" s="95" t="b">
        <v>0</v>
      </c>
      <c r="F1141" s="95" t="b">
        <v>0</v>
      </c>
      <c r="G1141" s="95" t="b">
        <v>0</v>
      </c>
    </row>
    <row r="1142" spans="1:7" ht="15">
      <c r="A1142" s="95" t="s">
        <v>2828</v>
      </c>
      <c r="B1142" s="95">
        <v>2</v>
      </c>
      <c r="C1142" s="122">
        <v>0.006521898483543749</v>
      </c>
      <c r="D1142" s="95" t="s">
        <v>2210</v>
      </c>
      <c r="E1142" s="95" t="b">
        <v>0</v>
      </c>
      <c r="F1142" s="95" t="b">
        <v>0</v>
      </c>
      <c r="G1142" s="95" t="b">
        <v>0</v>
      </c>
    </row>
    <row r="1143" spans="1:7" ht="15">
      <c r="A1143" s="95" t="s">
        <v>2789</v>
      </c>
      <c r="B1143" s="95">
        <v>2</v>
      </c>
      <c r="C1143" s="122">
        <v>0.006521898483543749</v>
      </c>
      <c r="D1143" s="95" t="s">
        <v>2210</v>
      </c>
      <c r="E1143" s="95" t="b">
        <v>0</v>
      </c>
      <c r="F1143" s="95" t="b">
        <v>0</v>
      </c>
      <c r="G1143" s="95" t="b">
        <v>0</v>
      </c>
    </row>
    <row r="1144" spans="1:7" ht="15">
      <c r="A1144" s="95" t="s">
        <v>3124</v>
      </c>
      <c r="B1144" s="95">
        <v>2</v>
      </c>
      <c r="C1144" s="122">
        <v>0.006521898483543749</v>
      </c>
      <c r="D1144" s="95" t="s">
        <v>2210</v>
      </c>
      <c r="E1144" s="95" t="b">
        <v>0</v>
      </c>
      <c r="F1144" s="95" t="b">
        <v>0</v>
      </c>
      <c r="G1144" s="95" t="b">
        <v>0</v>
      </c>
    </row>
    <row r="1145" spans="1:7" ht="15">
      <c r="A1145" s="95" t="s">
        <v>3125</v>
      </c>
      <c r="B1145" s="95">
        <v>2</v>
      </c>
      <c r="C1145" s="122">
        <v>0.006521898483543749</v>
      </c>
      <c r="D1145" s="95" t="s">
        <v>2210</v>
      </c>
      <c r="E1145" s="95" t="b">
        <v>1</v>
      </c>
      <c r="F1145" s="95" t="b">
        <v>0</v>
      </c>
      <c r="G1145" s="95" t="b">
        <v>0</v>
      </c>
    </row>
    <row r="1146" spans="1:7" ht="15">
      <c r="A1146" s="95" t="s">
        <v>2827</v>
      </c>
      <c r="B1146" s="95">
        <v>2</v>
      </c>
      <c r="C1146" s="122">
        <v>0.006521898483543749</v>
      </c>
      <c r="D1146" s="95" t="s">
        <v>2210</v>
      </c>
      <c r="E1146" s="95" t="b">
        <v>0</v>
      </c>
      <c r="F1146" s="95" t="b">
        <v>0</v>
      </c>
      <c r="G1146" s="95" t="b">
        <v>0</v>
      </c>
    </row>
    <row r="1147" spans="1:7" ht="15">
      <c r="A1147" s="95" t="s">
        <v>3126</v>
      </c>
      <c r="B1147" s="95">
        <v>2</v>
      </c>
      <c r="C1147" s="122">
        <v>0.006521898483543749</v>
      </c>
      <c r="D1147" s="95" t="s">
        <v>2210</v>
      </c>
      <c r="E1147" s="95" t="b">
        <v>0</v>
      </c>
      <c r="F1147" s="95" t="b">
        <v>0</v>
      </c>
      <c r="G1147" s="95" t="b">
        <v>0</v>
      </c>
    </row>
    <row r="1148" spans="1:7" ht="15">
      <c r="A1148" s="95" t="s">
        <v>3127</v>
      </c>
      <c r="B1148" s="95">
        <v>2</v>
      </c>
      <c r="C1148" s="122">
        <v>0.006521898483543749</v>
      </c>
      <c r="D1148" s="95" t="s">
        <v>2210</v>
      </c>
      <c r="E1148" s="95" t="b">
        <v>1</v>
      </c>
      <c r="F1148" s="95" t="b">
        <v>0</v>
      </c>
      <c r="G1148" s="95" t="b">
        <v>0</v>
      </c>
    </row>
    <row r="1149" spans="1:7" ht="15">
      <c r="A1149" s="95" t="s">
        <v>2314</v>
      </c>
      <c r="B1149" s="95">
        <v>2</v>
      </c>
      <c r="C1149" s="122">
        <v>0.006521898483543749</v>
      </c>
      <c r="D1149" s="95" t="s">
        <v>2210</v>
      </c>
      <c r="E1149" s="95" t="b">
        <v>0</v>
      </c>
      <c r="F1149" s="95" t="b">
        <v>0</v>
      </c>
      <c r="G1149" s="95" t="b">
        <v>0</v>
      </c>
    </row>
    <row r="1150" spans="1:7" ht="15">
      <c r="A1150" s="95" t="s">
        <v>3128</v>
      </c>
      <c r="B1150" s="95">
        <v>2</v>
      </c>
      <c r="C1150" s="122">
        <v>0.006521898483543749</v>
      </c>
      <c r="D1150" s="95" t="s">
        <v>2210</v>
      </c>
      <c r="E1150" s="95" t="b">
        <v>0</v>
      </c>
      <c r="F1150" s="95" t="b">
        <v>0</v>
      </c>
      <c r="G1150" s="95" t="b">
        <v>0</v>
      </c>
    </row>
    <row r="1151" spans="1:7" ht="15">
      <c r="A1151" s="95" t="s">
        <v>3129</v>
      </c>
      <c r="B1151" s="95">
        <v>2</v>
      </c>
      <c r="C1151" s="122">
        <v>0.006521898483543749</v>
      </c>
      <c r="D1151" s="95" t="s">
        <v>2210</v>
      </c>
      <c r="E1151" s="95" t="b">
        <v>0</v>
      </c>
      <c r="F1151" s="95" t="b">
        <v>0</v>
      </c>
      <c r="G1151" s="95" t="b">
        <v>0</v>
      </c>
    </row>
    <row r="1152" spans="1:7" ht="15">
      <c r="A1152" s="95" t="s">
        <v>3130</v>
      </c>
      <c r="B1152" s="95">
        <v>2</v>
      </c>
      <c r="C1152" s="122">
        <v>0.006521898483543749</v>
      </c>
      <c r="D1152" s="95" t="s">
        <v>2210</v>
      </c>
      <c r="E1152" s="95" t="b">
        <v>0</v>
      </c>
      <c r="F1152" s="95" t="b">
        <v>0</v>
      </c>
      <c r="G1152" s="95" t="b">
        <v>0</v>
      </c>
    </row>
    <row r="1153" spans="1:7" ht="15">
      <c r="A1153" s="95" t="s">
        <v>3145</v>
      </c>
      <c r="B1153" s="95">
        <v>2</v>
      </c>
      <c r="C1153" s="122">
        <v>0</v>
      </c>
      <c r="D1153" s="95" t="s">
        <v>2213</v>
      </c>
      <c r="E1153" s="95" t="b">
        <v>0</v>
      </c>
      <c r="F1153" s="95" t="b">
        <v>0</v>
      </c>
      <c r="G1153" s="95" t="b">
        <v>0</v>
      </c>
    </row>
    <row r="1154" spans="1:7" ht="15">
      <c r="A1154" s="95" t="s">
        <v>3146</v>
      </c>
      <c r="B1154" s="95">
        <v>2</v>
      </c>
      <c r="C1154" s="122">
        <v>0</v>
      </c>
      <c r="D1154" s="95" t="s">
        <v>2213</v>
      </c>
      <c r="E1154" s="95" t="b">
        <v>0</v>
      </c>
      <c r="F1154" s="95" t="b">
        <v>0</v>
      </c>
      <c r="G1154" s="95" t="b">
        <v>0</v>
      </c>
    </row>
    <row r="1155" spans="1:7" ht="15">
      <c r="A1155" s="95" t="s">
        <v>2329</v>
      </c>
      <c r="B1155" s="95">
        <v>2</v>
      </c>
      <c r="C1155" s="122">
        <v>0</v>
      </c>
      <c r="D1155" s="95" t="s">
        <v>2213</v>
      </c>
      <c r="E1155" s="95" t="b">
        <v>0</v>
      </c>
      <c r="F1155" s="95" t="b">
        <v>0</v>
      </c>
      <c r="G1155" s="95" t="b">
        <v>0</v>
      </c>
    </row>
    <row r="1156" spans="1:7" ht="15">
      <c r="A1156" s="95" t="s">
        <v>3147</v>
      </c>
      <c r="B1156" s="95">
        <v>2</v>
      </c>
      <c r="C1156" s="122">
        <v>0</v>
      </c>
      <c r="D1156" s="95" t="s">
        <v>2213</v>
      </c>
      <c r="E1156" s="95" t="b">
        <v>0</v>
      </c>
      <c r="F1156" s="95" t="b">
        <v>0</v>
      </c>
      <c r="G1156" s="95" t="b">
        <v>0</v>
      </c>
    </row>
    <row r="1157" spans="1:7" ht="15">
      <c r="A1157" s="95" t="s">
        <v>602</v>
      </c>
      <c r="B1157" s="95">
        <v>2</v>
      </c>
      <c r="C1157" s="122">
        <v>0</v>
      </c>
      <c r="D1157" s="95" t="s">
        <v>2213</v>
      </c>
      <c r="E1157" s="95" t="b">
        <v>0</v>
      </c>
      <c r="F1157" s="95" t="b">
        <v>0</v>
      </c>
      <c r="G1157" s="95" t="b">
        <v>0</v>
      </c>
    </row>
    <row r="1158" spans="1:7" ht="15">
      <c r="A1158" s="95" t="s">
        <v>2904</v>
      </c>
      <c r="B1158" s="95">
        <v>2</v>
      </c>
      <c r="C1158" s="122">
        <v>0</v>
      </c>
      <c r="D1158" s="95" t="s">
        <v>2213</v>
      </c>
      <c r="E1158" s="95" t="b">
        <v>0</v>
      </c>
      <c r="F1158" s="95" t="b">
        <v>0</v>
      </c>
      <c r="G1158" s="95" t="b">
        <v>0</v>
      </c>
    </row>
    <row r="1159" spans="1:7" ht="15">
      <c r="A1159" s="95" t="s">
        <v>2857</v>
      </c>
      <c r="B1159" s="95">
        <v>2</v>
      </c>
      <c r="C1159" s="122">
        <v>0</v>
      </c>
      <c r="D1159" s="95" t="s">
        <v>2213</v>
      </c>
      <c r="E1159" s="95" t="b">
        <v>0</v>
      </c>
      <c r="F1159" s="95" t="b">
        <v>0</v>
      </c>
      <c r="G1159" s="95" t="b">
        <v>0</v>
      </c>
    </row>
    <row r="1160" spans="1:7" ht="15">
      <c r="A1160" s="95" t="s">
        <v>3148</v>
      </c>
      <c r="B1160" s="95">
        <v>2</v>
      </c>
      <c r="C1160" s="122">
        <v>0</v>
      </c>
      <c r="D1160" s="95" t="s">
        <v>2213</v>
      </c>
      <c r="E1160" s="95" t="b">
        <v>0</v>
      </c>
      <c r="F1160" s="95" t="b">
        <v>0</v>
      </c>
      <c r="G1160" s="95" t="b">
        <v>0</v>
      </c>
    </row>
    <row r="1161" spans="1:7" ht="15">
      <c r="A1161" s="95" t="s">
        <v>3149</v>
      </c>
      <c r="B1161" s="95">
        <v>2</v>
      </c>
      <c r="C1161" s="122">
        <v>0</v>
      </c>
      <c r="D1161" s="95" t="s">
        <v>2213</v>
      </c>
      <c r="E1161" s="95" t="b">
        <v>0</v>
      </c>
      <c r="F1161" s="95" t="b">
        <v>0</v>
      </c>
      <c r="G1161" s="95" t="b">
        <v>0</v>
      </c>
    </row>
    <row r="1162" spans="1:7" ht="15">
      <c r="A1162" s="95" t="s">
        <v>2906</v>
      </c>
      <c r="B1162" s="95">
        <v>2</v>
      </c>
      <c r="C1162" s="122">
        <v>0</v>
      </c>
      <c r="D1162" s="95" t="s">
        <v>2213</v>
      </c>
      <c r="E1162" s="95" t="b">
        <v>0</v>
      </c>
      <c r="F1162" s="95" t="b">
        <v>0</v>
      </c>
      <c r="G1162" s="95" t="b">
        <v>0</v>
      </c>
    </row>
    <row r="1163" spans="1:7" ht="15">
      <c r="A1163" s="95" t="s">
        <v>3150</v>
      </c>
      <c r="B1163" s="95">
        <v>2</v>
      </c>
      <c r="C1163" s="122">
        <v>0</v>
      </c>
      <c r="D1163" s="95" t="s">
        <v>2213</v>
      </c>
      <c r="E1163" s="95" t="b">
        <v>0</v>
      </c>
      <c r="F1163" s="95" t="b">
        <v>0</v>
      </c>
      <c r="G1163" s="95" t="b">
        <v>0</v>
      </c>
    </row>
    <row r="1164" spans="1:7" ht="15">
      <c r="A1164" s="95" t="s">
        <v>2810</v>
      </c>
      <c r="B1164" s="95">
        <v>2</v>
      </c>
      <c r="C1164" s="122">
        <v>0</v>
      </c>
      <c r="D1164" s="95" t="s">
        <v>2213</v>
      </c>
      <c r="E1164" s="95" t="b">
        <v>0</v>
      </c>
      <c r="F1164" s="95" t="b">
        <v>0</v>
      </c>
      <c r="G1164" s="95" t="b">
        <v>0</v>
      </c>
    </row>
    <row r="1165" spans="1:7" ht="15">
      <c r="A1165" s="95" t="s">
        <v>583</v>
      </c>
      <c r="B1165" s="95">
        <v>2</v>
      </c>
      <c r="C1165" s="122">
        <v>0</v>
      </c>
      <c r="D1165" s="95" t="s">
        <v>2213</v>
      </c>
      <c r="E1165" s="95" t="b">
        <v>0</v>
      </c>
      <c r="F1165" s="95" t="b">
        <v>0</v>
      </c>
      <c r="G1165" s="95" t="b">
        <v>0</v>
      </c>
    </row>
    <row r="1166" spans="1:7" ht="15">
      <c r="A1166" s="95" t="s">
        <v>3151</v>
      </c>
      <c r="B1166" s="95">
        <v>2</v>
      </c>
      <c r="C1166" s="122">
        <v>0</v>
      </c>
      <c r="D1166" s="95" t="s">
        <v>2213</v>
      </c>
      <c r="E1166" s="95" t="b">
        <v>0</v>
      </c>
      <c r="F1166" s="95" t="b">
        <v>0</v>
      </c>
      <c r="G1166" s="95" t="b">
        <v>0</v>
      </c>
    </row>
    <row r="1167" spans="1:7" ht="15">
      <c r="A1167" s="95" t="s">
        <v>3152</v>
      </c>
      <c r="B1167" s="95">
        <v>2</v>
      </c>
      <c r="C1167" s="122">
        <v>0</v>
      </c>
      <c r="D1167" s="95" t="s">
        <v>2213</v>
      </c>
      <c r="E1167" s="95" t="b">
        <v>0</v>
      </c>
      <c r="F1167" s="95" t="b">
        <v>0</v>
      </c>
      <c r="G1167" s="95" t="b">
        <v>0</v>
      </c>
    </row>
    <row r="1168" spans="1:7" ht="15">
      <c r="A1168" s="95" t="s">
        <v>3153</v>
      </c>
      <c r="B1168" s="95">
        <v>2</v>
      </c>
      <c r="C1168" s="122">
        <v>0</v>
      </c>
      <c r="D1168" s="95" t="s">
        <v>2213</v>
      </c>
      <c r="E1168" s="95" t="b">
        <v>0</v>
      </c>
      <c r="F1168" s="95" t="b">
        <v>0</v>
      </c>
      <c r="G1168" s="95" t="b">
        <v>0</v>
      </c>
    </row>
    <row r="1169" spans="1:7" ht="15">
      <c r="A1169" s="95" t="s">
        <v>3154</v>
      </c>
      <c r="B1169" s="95">
        <v>2</v>
      </c>
      <c r="C1169" s="122">
        <v>0</v>
      </c>
      <c r="D1169" s="95" t="s">
        <v>2213</v>
      </c>
      <c r="E1169" s="95" t="b">
        <v>0</v>
      </c>
      <c r="F1169" s="95" t="b">
        <v>0</v>
      </c>
      <c r="G1169" s="95" t="b">
        <v>0</v>
      </c>
    </row>
    <row r="1170" spans="1:7" ht="15">
      <c r="A1170" s="95" t="s">
        <v>3155</v>
      </c>
      <c r="B1170" s="95">
        <v>2</v>
      </c>
      <c r="C1170" s="122">
        <v>0</v>
      </c>
      <c r="D1170" s="95" t="s">
        <v>2213</v>
      </c>
      <c r="E1170" s="95" t="b">
        <v>0</v>
      </c>
      <c r="F1170" s="95" t="b">
        <v>0</v>
      </c>
      <c r="G1170" s="95" t="b">
        <v>0</v>
      </c>
    </row>
    <row r="1171" spans="1:7" ht="15">
      <c r="A1171" s="95" t="s">
        <v>3156</v>
      </c>
      <c r="B1171" s="95">
        <v>2</v>
      </c>
      <c r="C1171" s="122">
        <v>0</v>
      </c>
      <c r="D1171" s="95" t="s">
        <v>2213</v>
      </c>
      <c r="E1171" s="95" t="b">
        <v>0</v>
      </c>
      <c r="F1171" s="95" t="b">
        <v>0</v>
      </c>
      <c r="G1171" s="95" t="b">
        <v>0</v>
      </c>
    </row>
    <row r="1172" spans="1:7" ht="15">
      <c r="A1172" s="95" t="s">
        <v>2328</v>
      </c>
      <c r="B1172" s="95">
        <v>2</v>
      </c>
      <c r="C1172" s="122">
        <v>0</v>
      </c>
      <c r="D1172" s="95" t="s">
        <v>2213</v>
      </c>
      <c r="E1172" s="95" t="b">
        <v>0</v>
      </c>
      <c r="F1172" s="95" t="b">
        <v>0</v>
      </c>
      <c r="G1172" s="95" t="b">
        <v>0</v>
      </c>
    </row>
    <row r="1173" spans="1:7" ht="15">
      <c r="A1173" s="95" t="s">
        <v>2773</v>
      </c>
      <c r="B1173" s="95">
        <v>2</v>
      </c>
      <c r="C1173" s="122">
        <v>0</v>
      </c>
      <c r="D1173" s="95" t="s">
        <v>2213</v>
      </c>
      <c r="E1173" s="95" t="b">
        <v>0</v>
      </c>
      <c r="F1173" s="95" t="b">
        <v>0</v>
      </c>
      <c r="G1173" s="95" t="b">
        <v>0</v>
      </c>
    </row>
    <row r="1174" spans="1:7" ht="15">
      <c r="A1174" s="95" t="s">
        <v>3157</v>
      </c>
      <c r="B1174" s="95">
        <v>2</v>
      </c>
      <c r="C1174" s="122">
        <v>0</v>
      </c>
      <c r="D1174" s="95" t="s">
        <v>2213</v>
      </c>
      <c r="E1174" s="95" t="b">
        <v>0</v>
      </c>
      <c r="F1174" s="95" t="b">
        <v>0</v>
      </c>
      <c r="G1174" s="95" t="b">
        <v>0</v>
      </c>
    </row>
    <row r="1175" spans="1:7" ht="15">
      <c r="A1175" s="95" t="s">
        <v>583</v>
      </c>
      <c r="B1175" s="95">
        <v>2</v>
      </c>
      <c r="C1175" s="122">
        <v>0</v>
      </c>
      <c r="D1175" s="95" t="s">
        <v>2215</v>
      </c>
      <c r="E1175" s="95" t="b">
        <v>0</v>
      </c>
      <c r="F1175" s="95" t="b">
        <v>0</v>
      </c>
      <c r="G1175" s="95" t="b">
        <v>0</v>
      </c>
    </row>
    <row r="1176" spans="1:7" ht="15">
      <c r="A1176" s="95" t="s">
        <v>2283</v>
      </c>
      <c r="B1176" s="95">
        <v>2</v>
      </c>
      <c r="C1176" s="122">
        <v>0</v>
      </c>
      <c r="D1176" s="95" t="s">
        <v>2215</v>
      </c>
      <c r="E1176" s="95" t="b">
        <v>0</v>
      </c>
      <c r="F1176" s="95" t="b">
        <v>0</v>
      </c>
      <c r="G1176" s="95" t="b">
        <v>0</v>
      </c>
    </row>
    <row r="1177" spans="1:7" ht="15">
      <c r="A1177" s="95" t="s">
        <v>2925</v>
      </c>
      <c r="B1177" s="95">
        <v>2</v>
      </c>
      <c r="C1177" s="122">
        <v>0</v>
      </c>
      <c r="D1177" s="95" t="s">
        <v>2215</v>
      </c>
      <c r="E1177" s="95" t="b">
        <v>1</v>
      </c>
      <c r="F1177" s="95" t="b">
        <v>0</v>
      </c>
      <c r="G1177" s="95" t="b">
        <v>0</v>
      </c>
    </row>
    <row r="1178" spans="1:7" ht="15">
      <c r="A1178" s="95" t="s">
        <v>3164</v>
      </c>
      <c r="B1178" s="95">
        <v>2</v>
      </c>
      <c r="C1178" s="122">
        <v>0</v>
      </c>
      <c r="D1178" s="95" t="s">
        <v>2215</v>
      </c>
      <c r="E1178" s="95" t="b">
        <v>0</v>
      </c>
      <c r="F1178" s="95" t="b">
        <v>0</v>
      </c>
      <c r="G1178" s="95" t="b">
        <v>0</v>
      </c>
    </row>
    <row r="1179" spans="1:7" ht="15">
      <c r="A1179" s="95" t="s">
        <v>2858</v>
      </c>
      <c r="B1179" s="95">
        <v>2</v>
      </c>
      <c r="C1179" s="122">
        <v>0</v>
      </c>
      <c r="D1179" s="95" t="s">
        <v>2215</v>
      </c>
      <c r="E1179" s="95" t="b">
        <v>0</v>
      </c>
      <c r="F1179" s="95" t="b">
        <v>0</v>
      </c>
      <c r="G1179" s="95" t="b">
        <v>0</v>
      </c>
    </row>
    <row r="1180" spans="1:7" ht="15">
      <c r="A1180" s="95" t="s">
        <v>2815</v>
      </c>
      <c r="B1180" s="95">
        <v>2</v>
      </c>
      <c r="C1180" s="122">
        <v>0</v>
      </c>
      <c r="D1180" s="95" t="s">
        <v>2215</v>
      </c>
      <c r="E1180" s="95" t="b">
        <v>0</v>
      </c>
      <c r="F1180" s="95" t="b">
        <v>0</v>
      </c>
      <c r="G1180" s="95" t="b">
        <v>0</v>
      </c>
    </row>
    <row r="1181" spans="1:7" ht="15">
      <c r="A1181" s="95" t="s">
        <v>3165</v>
      </c>
      <c r="B1181" s="95">
        <v>2</v>
      </c>
      <c r="C1181" s="122">
        <v>0</v>
      </c>
      <c r="D1181" s="95" t="s">
        <v>2215</v>
      </c>
      <c r="E1181" s="95" t="b">
        <v>0</v>
      </c>
      <c r="F1181" s="95" t="b">
        <v>0</v>
      </c>
      <c r="G1181" s="95" t="b">
        <v>0</v>
      </c>
    </row>
    <row r="1182" spans="1:7" ht="15">
      <c r="A1182" s="95" t="s">
        <v>2842</v>
      </c>
      <c r="B1182" s="95">
        <v>2</v>
      </c>
      <c r="C1182" s="122">
        <v>0</v>
      </c>
      <c r="D1182" s="95" t="s">
        <v>2215</v>
      </c>
      <c r="E1182" s="95" t="b">
        <v>0</v>
      </c>
      <c r="F1182" s="95" t="b">
        <v>0</v>
      </c>
      <c r="G1182" s="95" t="b">
        <v>0</v>
      </c>
    </row>
    <row r="1183" spans="1:7" ht="15">
      <c r="A1183" s="95" t="s">
        <v>3166</v>
      </c>
      <c r="B1183" s="95">
        <v>2</v>
      </c>
      <c r="C1183" s="122">
        <v>0</v>
      </c>
      <c r="D1183" s="95" t="s">
        <v>2215</v>
      </c>
      <c r="E1183" s="95" t="b">
        <v>0</v>
      </c>
      <c r="F1183" s="95" t="b">
        <v>0</v>
      </c>
      <c r="G1183" s="95" t="b">
        <v>0</v>
      </c>
    </row>
    <row r="1184" spans="1:7" ht="15">
      <c r="A1184" s="95" t="s">
        <v>2866</v>
      </c>
      <c r="B1184" s="95">
        <v>2</v>
      </c>
      <c r="C1184" s="122">
        <v>0</v>
      </c>
      <c r="D1184" s="95" t="s">
        <v>2215</v>
      </c>
      <c r="E1184" s="95" t="b">
        <v>0</v>
      </c>
      <c r="F1184" s="95" t="b">
        <v>0</v>
      </c>
      <c r="G1184" s="95" t="b">
        <v>0</v>
      </c>
    </row>
    <row r="1185" spans="1:7" ht="15">
      <c r="A1185" s="95" t="s">
        <v>2329</v>
      </c>
      <c r="B1185" s="95">
        <v>2</v>
      </c>
      <c r="C1185" s="122">
        <v>0</v>
      </c>
      <c r="D1185" s="95" t="s">
        <v>2215</v>
      </c>
      <c r="E1185" s="95" t="b">
        <v>0</v>
      </c>
      <c r="F1185" s="95" t="b">
        <v>0</v>
      </c>
      <c r="G1185" s="95" t="b">
        <v>0</v>
      </c>
    </row>
    <row r="1186" spans="1:7" ht="15">
      <c r="A1186" s="95" t="s">
        <v>3167</v>
      </c>
      <c r="B1186" s="95">
        <v>2</v>
      </c>
      <c r="C1186" s="122">
        <v>0</v>
      </c>
      <c r="D1186" s="95" t="s">
        <v>2215</v>
      </c>
      <c r="E1186" s="95" t="b">
        <v>0</v>
      </c>
      <c r="F1186" s="95" t="b">
        <v>0</v>
      </c>
      <c r="G1186" s="95" t="b">
        <v>0</v>
      </c>
    </row>
    <row r="1187" spans="1:7" ht="15">
      <c r="A1187" s="95" t="s">
        <v>2928</v>
      </c>
      <c r="B1187" s="95">
        <v>2</v>
      </c>
      <c r="C1187" s="122">
        <v>0</v>
      </c>
      <c r="D1187" s="95" t="s">
        <v>2215</v>
      </c>
      <c r="E1187" s="95" t="b">
        <v>1</v>
      </c>
      <c r="F1187" s="95" t="b">
        <v>0</v>
      </c>
      <c r="G1187" s="95" t="b">
        <v>0</v>
      </c>
    </row>
    <row r="1188" spans="1:7" ht="15">
      <c r="A1188" s="95" t="s">
        <v>2833</v>
      </c>
      <c r="B1188" s="95">
        <v>2</v>
      </c>
      <c r="C1188" s="122">
        <v>0</v>
      </c>
      <c r="D1188" s="95" t="s">
        <v>2215</v>
      </c>
      <c r="E1188" s="95" t="b">
        <v>0</v>
      </c>
      <c r="F1188" s="95" t="b">
        <v>0</v>
      </c>
      <c r="G1188" s="95" t="b">
        <v>0</v>
      </c>
    </row>
    <row r="1189" spans="1:7" ht="15">
      <c r="A1189" s="95" t="s">
        <v>3168</v>
      </c>
      <c r="B1189" s="95">
        <v>2</v>
      </c>
      <c r="C1189" s="122">
        <v>0</v>
      </c>
      <c r="D1189" s="95" t="s">
        <v>2215</v>
      </c>
      <c r="E1189" s="95" t="b">
        <v>0</v>
      </c>
      <c r="F1189" s="95" t="b">
        <v>0</v>
      </c>
      <c r="G1189" s="95" t="b">
        <v>0</v>
      </c>
    </row>
    <row r="1190" spans="1:7" ht="15">
      <c r="A1190" s="95" t="s">
        <v>2785</v>
      </c>
      <c r="B1190" s="95">
        <v>2</v>
      </c>
      <c r="C1190" s="122">
        <v>0</v>
      </c>
      <c r="D1190" s="95" t="s">
        <v>2215</v>
      </c>
      <c r="E1190" s="95" t="b">
        <v>0</v>
      </c>
      <c r="F1190" s="95" t="b">
        <v>0</v>
      </c>
      <c r="G1190" s="95" t="b">
        <v>0</v>
      </c>
    </row>
    <row r="1191" spans="1:7" ht="15">
      <c r="A1191" s="95" t="s">
        <v>2926</v>
      </c>
      <c r="B1191" s="95">
        <v>2</v>
      </c>
      <c r="C1191" s="122">
        <v>0</v>
      </c>
      <c r="D1191" s="95" t="s">
        <v>2215</v>
      </c>
      <c r="E1191" s="95" t="b">
        <v>0</v>
      </c>
      <c r="F1191" s="95" t="b">
        <v>0</v>
      </c>
      <c r="G1191" s="95" t="b">
        <v>0</v>
      </c>
    </row>
    <row r="1192" spans="1:7" ht="15">
      <c r="A1192" s="95" t="s">
        <v>3169</v>
      </c>
      <c r="B1192" s="95">
        <v>2</v>
      </c>
      <c r="C1192" s="122">
        <v>0</v>
      </c>
      <c r="D1192" s="95" t="s">
        <v>2215</v>
      </c>
      <c r="E1192" s="95" t="b">
        <v>0</v>
      </c>
      <c r="F1192" s="95" t="b">
        <v>0</v>
      </c>
      <c r="G1192" s="95" t="b">
        <v>0</v>
      </c>
    </row>
    <row r="1193" spans="1:7" ht="15">
      <c r="A1193" s="95" t="s">
        <v>3170</v>
      </c>
      <c r="B1193" s="95">
        <v>2</v>
      </c>
      <c r="C1193" s="122">
        <v>0</v>
      </c>
      <c r="D1193" s="95" t="s">
        <v>2215</v>
      </c>
      <c r="E1193" s="95" t="b">
        <v>0</v>
      </c>
      <c r="F1193" s="95" t="b">
        <v>0</v>
      </c>
      <c r="G1193" s="95" t="b">
        <v>0</v>
      </c>
    </row>
    <row r="1194" spans="1:7" ht="15">
      <c r="A1194" s="95" t="s">
        <v>2865</v>
      </c>
      <c r="B1194" s="95">
        <v>2</v>
      </c>
      <c r="C1194" s="122">
        <v>0</v>
      </c>
      <c r="D1194" s="95" t="s">
        <v>2215</v>
      </c>
      <c r="E1194" s="95" t="b">
        <v>0</v>
      </c>
      <c r="F1194" s="95" t="b">
        <v>0</v>
      </c>
      <c r="G1194" s="95" t="b">
        <v>0</v>
      </c>
    </row>
    <row r="1195" spans="1:7" ht="15">
      <c r="A1195" s="95" t="s">
        <v>2885</v>
      </c>
      <c r="B1195" s="95">
        <v>2</v>
      </c>
      <c r="C1195" s="122">
        <v>0</v>
      </c>
      <c r="D1195" s="95" t="s">
        <v>2215</v>
      </c>
      <c r="E1195" s="95" t="b">
        <v>0</v>
      </c>
      <c r="F1195" s="95" t="b">
        <v>0</v>
      </c>
      <c r="G1195" s="95" t="b">
        <v>0</v>
      </c>
    </row>
    <row r="1196" spans="1:7" ht="15">
      <c r="A1196" s="95" t="s">
        <v>2862</v>
      </c>
      <c r="B1196" s="95">
        <v>2</v>
      </c>
      <c r="C1196" s="122">
        <v>0</v>
      </c>
      <c r="D1196" s="95" t="s">
        <v>2215</v>
      </c>
      <c r="E1196" s="95" t="b">
        <v>0</v>
      </c>
      <c r="F1196" s="95" t="b">
        <v>0</v>
      </c>
      <c r="G1196" s="95" t="b">
        <v>0</v>
      </c>
    </row>
    <row r="1197" spans="1:7" ht="15">
      <c r="A1197" s="95" t="s">
        <v>2779</v>
      </c>
      <c r="B1197" s="95">
        <v>2</v>
      </c>
      <c r="C1197" s="122">
        <v>0</v>
      </c>
      <c r="D1197" s="95" t="s">
        <v>2215</v>
      </c>
      <c r="E1197" s="95" t="b">
        <v>0</v>
      </c>
      <c r="F1197" s="95" t="b">
        <v>0</v>
      </c>
      <c r="G1197" s="9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B4512-E213-43FD-8FBB-B090A960F27C}">
  <dimension ref="A1:L1266"/>
  <sheetViews>
    <sheetView workbookViewId="0" topLeftCell="A1"/>
  </sheetViews>
  <sheetFormatPr defaultColWidth="9.140625" defaultRowHeight="15"/>
  <cols>
    <col min="1" max="1" width="9.00390625" style="0" bestFit="1" customWidth="1"/>
    <col min="3" max="3" width="7.8515625" style="0" bestFit="1" customWidth="1"/>
    <col min="4" max="4" width="9.8515625" style="0" bestFit="1" customWidth="1"/>
    <col min="5" max="5" width="18.8515625" style="0" bestFit="1" customWidth="1"/>
    <col min="6" max="6" width="8.00390625" style="0" bestFit="1" customWidth="1"/>
    <col min="7" max="7" width="33.421875" style="0" bestFit="1" customWidth="1"/>
    <col min="8" max="8" width="34.421875" style="0" bestFit="1" customWidth="1"/>
    <col min="9" max="9" width="38.421875" style="0" bestFit="1" customWidth="1"/>
    <col min="10" max="10" width="33.421875" style="0" bestFit="1" customWidth="1"/>
    <col min="11" max="11" width="34.421875" style="0" bestFit="1" customWidth="1"/>
    <col min="12" max="12" width="38.421875" style="0" bestFit="1" customWidth="1"/>
  </cols>
  <sheetData>
    <row r="1" spans="1:12" ht="14.3" customHeight="1">
      <c r="A1" s="13" t="s">
        <v>3181</v>
      </c>
      <c r="B1" s="13" t="s">
        <v>3182</v>
      </c>
      <c r="C1" s="13" t="s">
        <v>3175</v>
      </c>
      <c r="D1" s="13" t="s">
        <v>3176</v>
      </c>
      <c r="E1" s="13" t="s">
        <v>3183</v>
      </c>
      <c r="F1" s="13" t="s">
        <v>144</v>
      </c>
      <c r="G1" s="13" t="s">
        <v>3184</v>
      </c>
      <c r="H1" s="13" t="s">
        <v>3185</v>
      </c>
      <c r="I1" s="13" t="s">
        <v>3186</v>
      </c>
      <c r="J1" s="13" t="s">
        <v>3187</v>
      </c>
      <c r="K1" s="13" t="s">
        <v>3188</v>
      </c>
      <c r="L1" s="13" t="s">
        <v>3189</v>
      </c>
    </row>
    <row r="2" spans="1:12" ht="15">
      <c r="A2" s="95" t="s">
        <v>2283</v>
      </c>
      <c r="B2" s="95" t="s">
        <v>583</v>
      </c>
      <c r="C2" s="95">
        <v>10</v>
      </c>
      <c r="D2" s="122">
        <v>0.0044385925788589485</v>
      </c>
      <c r="E2" s="122">
        <v>0.5984184654746806</v>
      </c>
      <c r="F2" s="95" t="s">
        <v>3177</v>
      </c>
      <c r="G2" s="95" t="b">
        <v>0</v>
      </c>
      <c r="H2" s="95" t="b">
        <v>0</v>
      </c>
      <c r="I2" s="95" t="b">
        <v>0</v>
      </c>
      <c r="J2" s="95" t="b">
        <v>0</v>
      </c>
      <c r="K2" s="95" t="b">
        <v>0</v>
      </c>
      <c r="L2" s="95" t="b">
        <v>0</v>
      </c>
    </row>
    <row r="3" spans="1:12" ht="15">
      <c r="A3" s="95" t="s">
        <v>583</v>
      </c>
      <c r="B3" s="95" t="s">
        <v>2283</v>
      </c>
      <c r="C3" s="95">
        <v>9</v>
      </c>
      <c r="D3" s="122">
        <v>0.004157378429601046</v>
      </c>
      <c r="E3" s="122">
        <v>0.5729464349856989</v>
      </c>
      <c r="F3" s="95" t="s">
        <v>3177</v>
      </c>
      <c r="G3" s="95" t="b">
        <v>0</v>
      </c>
      <c r="H3" s="95" t="b">
        <v>0</v>
      </c>
      <c r="I3" s="95" t="b">
        <v>0</v>
      </c>
      <c r="J3" s="95" t="b">
        <v>0</v>
      </c>
      <c r="K3" s="95" t="b">
        <v>0</v>
      </c>
      <c r="L3" s="95" t="b">
        <v>0</v>
      </c>
    </row>
    <row r="4" spans="1:12" ht="15">
      <c r="A4" s="95" t="s">
        <v>2328</v>
      </c>
      <c r="B4" s="95" t="s">
        <v>2327</v>
      </c>
      <c r="C4" s="95">
        <v>8</v>
      </c>
      <c r="D4" s="122">
        <v>0.003857066837204241</v>
      </c>
      <c r="E4" s="122">
        <v>1.1974729466629177</v>
      </c>
      <c r="F4" s="95" t="s">
        <v>3177</v>
      </c>
      <c r="G4" s="95" t="b">
        <v>0</v>
      </c>
      <c r="H4" s="95" t="b">
        <v>0</v>
      </c>
      <c r="I4" s="95" t="b">
        <v>0</v>
      </c>
      <c r="J4" s="95" t="b">
        <v>0</v>
      </c>
      <c r="K4" s="95" t="b">
        <v>0</v>
      </c>
      <c r="L4" s="95" t="b">
        <v>0</v>
      </c>
    </row>
    <row r="5" spans="1:12" ht="15">
      <c r="A5" s="95" t="s">
        <v>2393</v>
      </c>
      <c r="B5" s="95" t="s">
        <v>2394</v>
      </c>
      <c r="C5" s="95">
        <v>8</v>
      </c>
      <c r="D5" s="122">
        <v>0.003857066837204241</v>
      </c>
      <c r="E5" s="122">
        <v>2.3008490019202057</v>
      </c>
      <c r="F5" s="95" t="s">
        <v>3177</v>
      </c>
      <c r="G5" s="95" t="b">
        <v>0</v>
      </c>
      <c r="H5" s="95" t="b">
        <v>0</v>
      </c>
      <c r="I5" s="95" t="b">
        <v>0</v>
      </c>
      <c r="J5" s="95" t="b">
        <v>0</v>
      </c>
      <c r="K5" s="95" t="b">
        <v>0</v>
      </c>
      <c r="L5" s="95" t="b">
        <v>0</v>
      </c>
    </row>
    <row r="6" spans="1:12" ht="15">
      <c r="A6" s="95" t="s">
        <v>2387</v>
      </c>
      <c r="B6" s="95" t="s">
        <v>2392</v>
      </c>
      <c r="C6" s="95">
        <v>7</v>
      </c>
      <c r="D6" s="122">
        <v>0.003535258770406715</v>
      </c>
      <c r="E6" s="122">
        <v>2.2039389889121495</v>
      </c>
      <c r="F6" s="95" t="s">
        <v>3177</v>
      </c>
      <c r="G6" s="95" t="b">
        <v>0</v>
      </c>
      <c r="H6" s="95" t="b">
        <v>0</v>
      </c>
      <c r="I6" s="95" t="b">
        <v>0</v>
      </c>
      <c r="J6" s="95" t="b">
        <v>0</v>
      </c>
      <c r="K6" s="95" t="b">
        <v>0</v>
      </c>
      <c r="L6" s="95" t="b">
        <v>0</v>
      </c>
    </row>
    <row r="7" spans="1:12" ht="15">
      <c r="A7" s="95" t="s">
        <v>583</v>
      </c>
      <c r="B7" s="95" t="s">
        <v>2338</v>
      </c>
      <c r="C7" s="95">
        <v>7</v>
      </c>
      <c r="D7" s="122">
        <v>0.003535258770406715</v>
      </c>
      <c r="E7" s="122">
        <v>1.4879356452773502</v>
      </c>
      <c r="F7" s="95" t="s">
        <v>3177</v>
      </c>
      <c r="G7" s="95" t="b">
        <v>0</v>
      </c>
      <c r="H7" s="95" t="b">
        <v>0</v>
      </c>
      <c r="I7" s="95" t="b">
        <v>0</v>
      </c>
      <c r="J7" s="95" t="b">
        <v>0</v>
      </c>
      <c r="K7" s="95" t="b">
        <v>0</v>
      </c>
      <c r="L7" s="95" t="b">
        <v>0</v>
      </c>
    </row>
    <row r="8" spans="1:12" ht="15">
      <c r="A8" s="95" t="s">
        <v>2283</v>
      </c>
      <c r="B8" s="95" t="s">
        <v>2340</v>
      </c>
      <c r="C8" s="95">
        <v>7</v>
      </c>
      <c r="D8" s="122">
        <v>0.003535258770406715</v>
      </c>
      <c r="E8" s="122">
        <v>1.455750961905949</v>
      </c>
      <c r="F8" s="95" t="s">
        <v>3177</v>
      </c>
      <c r="G8" s="95" t="b">
        <v>0</v>
      </c>
      <c r="H8" s="95" t="b">
        <v>0</v>
      </c>
      <c r="I8" s="95" t="b">
        <v>0</v>
      </c>
      <c r="J8" s="95" t="b">
        <v>0</v>
      </c>
      <c r="K8" s="95" t="b">
        <v>0</v>
      </c>
      <c r="L8" s="95" t="b">
        <v>0</v>
      </c>
    </row>
    <row r="9" spans="1:12" ht="15">
      <c r="A9" s="95" t="s">
        <v>2340</v>
      </c>
      <c r="B9" s="95" t="s">
        <v>2341</v>
      </c>
      <c r="C9" s="95">
        <v>7</v>
      </c>
      <c r="D9" s="122">
        <v>0.003535258770406715</v>
      </c>
      <c r="E9" s="122">
        <v>2.534932207953574</v>
      </c>
      <c r="F9" s="95" t="s">
        <v>3177</v>
      </c>
      <c r="G9" s="95" t="b">
        <v>0</v>
      </c>
      <c r="H9" s="95" t="b">
        <v>0</v>
      </c>
      <c r="I9" s="95" t="b">
        <v>0</v>
      </c>
      <c r="J9" s="95" t="b">
        <v>0</v>
      </c>
      <c r="K9" s="95" t="b">
        <v>0</v>
      </c>
      <c r="L9" s="95" t="b">
        <v>0</v>
      </c>
    </row>
    <row r="10" spans="1:12" ht="15">
      <c r="A10" s="95" t="s">
        <v>2336</v>
      </c>
      <c r="B10" s="95" t="s">
        <v>2774</v>
      </c>
      <c r="C10" s="95">
        <v>7</v>
      </c>
      <c r="D10" s="122">
        <v>0.003535258770406715</v>
      </c>
      <c r="E10" s="122">
        <v>2.2294930933845376</v>
      </c>
      <c r="F10" s="95" t="s">
        <v>3177</v>
      </c>
      <c r="G10" s="95" t="b">
        <v>0</v>
      </c>
      <c r="H10" s="95" t="b">
        <v>0</v>
      </c>
      <c r="I10" s="95" t="b">
        <v>0</v>
      </c>
      <c r="J10" s="95" t="b">
        <v>0</v>
      </c>
      <c r="K10" s="95" t="b">
        <v>0</v>
      </c>
      <c r="L10" s="95" t="b">
        <v>0</v>
      </c>
    </row>
    <row r="11" spans="1:12" ht="15">
      <c r="A11" s="95" t="s">
        <v>2774</v>
      </c>
      <c r="B11" s="95" t="s">
        <v>583</v>
      </c>
      <c r="C11" s="95">
        <v>7</v>
      </c>
      <c r="D11" s="122">
        <v>0.003535258770406715</v>
      </c>
      <c r="E11" s="122">
        <v>1.3264031063925938</v>
      </c>
      <c r="F11" s="95" t="s">
        <v>3177</v>
      </c>
      <c r="G11" s="95" t="b">
        <v>0</v>
      </c>
      <c r="H11" s="95" t="b">
        <v>0</v>
      </c>
      <c r="I11" s="95" t="b">
        <v>0</v>
      </c>
      <c r="J11" s="95" t="b">
        <v>0</v>
      </c>
      <c r="K11" s="95" t="b">
        <v>0</v>
      </c>
      <c r="L11" s="95" t="b">
        <v>0</v>
      </c>
    </row>
    <row r="12" spans="1:12" ht="15">
      <c r="A12" s="95" t="s">
        <v>583</v>
      </c>
      <c r="B12" s="95" t="s">
        <v>2794</v>
      </c>
      <c r="C12" s="95">
        <v>7</v>
      </c>
      <c r="D12" s="122">
        <v>0.003535258770406715</v>
      </c>
      <c r="E12" s="122">
        <v>1.4879356452773502</v>
      </c>
      <c r="F12" s="95" t="s">
        <v>3177</v>
      </c>
      <c r="G12" s="95" t="b">
        <v>0</v>
      </c>
      <c r="H12" s="95" t="b">
        <v>0</v>
      </c>
      <c r="I12" s="95" t="b">
        <v>0</v>
      </c>
      <c r="J12" s="95" t="b">
        <v>0</v>
      </c>
      <c r="K12" s="95" t="b">
        <v>0</v>
      </c>
      <c r="L12" s="95" t="b">
        <v>0</v>
      </c>
    </row>
    <row r="13" spans="1:12" ht="15">
      <c r="A13" s="95" t="s">
        <v>2794</v>
      </c>
      <c r="B13" s="95" t="s">
        <v>2795</v>
      </c>
      <c r="C13" s="95">
        <v>7</v>
      </c>
      <c r="D13" s="122">
        <v>0.003535258770406715</v>
      </c>
      <c r="E13" s="122">
        <v>2.534932207953574</v>
      </c>
      <c r="F13" s="95" t="s">
        <v>3177</v>
      </c>
      <c r="G13" s="95" t="b">
        <v>0</v>
      </c>
      <c r="H13" s="95" t="b">
        <v>0</v>
      </c>
      <c r="I13" s="95" t="b">
        <v>0</v>
      </c>
      <c r="J13" s="95" t="b">
        <v>1</v>
      </c>
      <c r="K13" s="95" t="b">
        <v>0</v>
      </c>
      <c r="L13" s="95" t="b">
        <v>0</v>
      </c>
    </row>
    <row r="14" spans="1:12" ht="15">
      <c r="A14" s="95" t="s">
        <v>2795</v>
      </c>
      <c r="B14" s="95" t="s">
        <v>2334</v>
      </c>
      <c r="C14" s="95">
        <v>7</v>
      </c>
      <c r="D14" s="122">
        <v>0.003535258770406715</v>
      </c>
      <c r="E14" s="122">
        <v>2.476940260975887</v>
      </c>
      <c r="F14" s="95" t="s">
        <v>3177</v>
      </c>
      <c r="G14" s="95" t="b">
        <v>1</v>
      </c>
      <c r="H14" s="95" t="b">
        <v>0</v>
      </c>
      <c r="I14" s="95" t="b">
        <v>0</v>
      </c>
      <c r="J14" s="95" t="b">
        <v>0</v>
      </c>
      <c r="K14" s="95" t="b">
        <v>0</v>
      </c>
      <c r="L14" s="95" t="b">
        <v>0</v>
      </c>
    </row>
    <row r="15" spans="1:12" ht="15">
      <c r="A15" s="95" t="s">
        <v>2334</v>
      </c>
      <c r="B15" s="95" t="s">
        <v>2777</v>
      </c>
      <c r="C15" s="95">
        <v>7</v>
      </c>
      <c r="D15" s="122">
        <v>0.003535258770406715</v>
      </c>
      <c r="E15" s="122">
        <v>2.322038300990144</v>
      </c>
      <c r="F15" s="95" t="s">
        <v>3177</v>
      </c>
      <c r="G15" s="95" t="b">
        <v>0</v>
      </c>
      <c r="H15" s="95" t="b">
        <v>0</v>
      </c>
      <c r="I15" s="95" t="b">
        <v>0</v>
      </c>
      <c r="J15" s="95" t="b">
        <v>0</v>
      </c>
      <c r="K15" s="95" t="b">
        <v>0</v>
      </c>
      <c r="L15" s="95" t="b">
        <v>0</v>
      </c>
    </row>
    <row r="16" spans="1:12" ht="15">
      <c r="A16" s="95" t="s">
        <v>2383</v>
      </c>
      <c r="B16" s="95" t="s">
        <v>2788</v>
      </c>
      <c r="C16" s="95">
        <v>7</v>
      </c>
      <c r="D16" s="122">
        <v>0.003535258770406715</v>
      </c>
      <c r="E16" s="122">
        <v>2.2806456158319186</v>
      </c>
      <c r="F16" s="95" t="s">
        <v>3177</v>
      </c>
      <c r="G16" s="95" t="b">
        <v>0</v>
      </c>
      <c r="H16" s="95" t="b">
        <v>0</v>
      </c>
      <c r="I16" s="95" t="b">
        <v>0</v>
      </c>
      <c r="J16" s="95" t="b">
        <v>0</v>
      </c>
      <c r="K16" s="95" t="b">
        <v>0</v>
      </c>
      <c r="L16" s="95" t="b">
        <v>0</v>
      </c>
    </row>
    <row r="17" spans="1:12" ht="15">
      <c r="A17" s="95" t="s">
        <v>2788</v>
      </c>
      <c r="B17" s="95" t="s">
        <v>2331</v>
      </c>
      <c r="C17" s="95">
        <v>7</v>
      </c>
      <c r="D17" s="122">
        <v>0.003535258770406715</v>
      </c>
      <c r="E17" s="122">
        <v>2.175910265311906</v>
      </c>
      <c r="F17" s="95" t="s">
        <v>3177</v>
      </c>
      <c r="G17" s="95" t="b">
        <v>0</v>
      </c>
      <c r="H17" s="95" t="b">
        <v>0</v>
      </c>
      <c r="I17" s="95" t="b">
        <v>0</v>
      </c>
      <c r="J17" s="95" t="b">
        <v>0</v>
      </c>
      <c r="K17" s="95" t="b">
        <v>0</v>
      </c>
      <c r="L17" s="95" t="b">
        <v>0</v>
      </c>
    </row>
    <row r="18" spans="1:12" ht="15">
      <c r="A18" s="95" t="s">
        <v>2331</v>
      </c>
      <c r="B18" s="95" t="s">
        <v>2783</v>
      </c>
      <c r="C18" s="95">
        <v>7</v>
      </c>
      <c r="D18" s="122">
        <v>0.003535258770406715</v>
      </c>
      <c r="E18" s="122">
        <v>2.1247577428645243</v>
      </c>
      <c r="F18" s="95" t="s">
        <v>3177</v>
      </c>
      <c r="G18" s="95" t="b">
        <v>0</v>
      </c>
      <c r="H18" s="95" t="b">
        <v>0</v>
      </c>
      <c r="I18" s="95" t="b">
        <v>0</v>
      </c>
      <c r="J18" s="95" t="b">
        <v>0</v>
      </c>
      <c r="K18" s="95" t="b">
        <v>0</v>
      </c>
      <c r="L18" s="95" t="b">
        <v>0</v>
      </c>
    </row>
    <row r="19" spans="1:12" ht="15">
      <c r="A19" s="95" t="s">
        <v>2783</v>
      </c>
      <c r="B19" s="95" t="s">
        <v>2781</v>
      </c>
      <c r="C19" s="95">
        <v>7</v>
      </c>
      <c r="D19" s="122">
        <v>0.003535258770406715</v>
      </c>
      <c r="E19" s="122">
        <v>2.3166432691034378</v>
      </c>
      <c r="F19" s="95" t="s">
        <v>3177</v>
      </c>
      <c r="G19" s="95" t="b">
        <v>0</v>
      </c>
      <c r="H19" s="95" t="b">
        <v>0</v>
      </c>
      <c r="I19" s="95" t="b">
        <v>0</v>
      </c>
      <c r="J19" s="95" t="b">
        <v>0</v>
      </c>
      <c r="K19" s="95" t="b">
        <v>0</v>
      </c>
      <c r="L19" s="95" t="b">
        <v>0</v>
      </c>
    </row>
    <row r="20" spans="1:12" ht="15">
      <c r="A20" s="95" t="s">
        <v>2781</v>
      </c>
      <c r="B20" s="95" t="s">
        <v>2796</v>
      </c>
      <c r="C20" s="95">
        <v>7</v>
      </c>
      <c r="D20" s="122">
        <v>0.003535258770406715</v>
      </c>
      <c r="E20" s="122">
        <v>2.4257877385285056</v>
      </c>
      <c r="F20" s="95" t="s">
        <v>3177</v>
      </c>
      <c r="G20" s="95" t="b">
        <v>0</v>
      </c>
      <c r="H20" s="95" t="b">
        <v>0</v>
      </c>
      <c r="I20" s="95" t="b">
        <v>0</v>
      </c>
      <c r="J20" s="95" t="b">
        <v>0</v>
      </c>
      <c r="K20" s="95" t="b">
        <v>0</v>
      </c>
      <c r="L20" s="95" t="b">
        <v>0</v>
      </c>
    </row>
    <row r="21" spans="1:12" ht="15">
      <c r="A21" s="95" t="s">
        <v>2796</v>
      </c>
      <c r="B21" s="95" t="s">
        <v>2797</v>
      </c>
      <c r="C21" s="95">
        <v>7</v>
      </c>
      <c r="D21" s="122">
        <v>0.003535258770406715</v>
      </c>
      <c r="E21" s="122">
        <v>2.534932207953574</v>
      </c>
      <c r="F21" s="95" t="s">
        <v>3177</v>
      </c>
      <c r="G21" s="95" t="b">
        <v>0</v>
      </c>
      <c r="H21" s="95" t="b">
        <v>0</v>
      </c>
      <c r="I21" s="95" t="b">
        <v>0</v>
      </c>
      <c r="J21" s="95" t="b">
        <v>0</v>
      </c>
      <c r="K21" s="95" t="b">
        <v>1</v>
      </c>
      <c r="L21" s="95" t="b">
        <v>0</v>
      </c>
    </row>
    <row r="22" spans="1:12" ht="15">
      <c r="A22" s="95" t="s">
        <v>2797</v>
      </c>
      <c r="B22" s="95" t="s">
        <v>2798</v>
      </c>
      <c r="C22" s="95">
        <v>7</v>
      </c>
      <c r="D22" s="122">
        <v>0.003535258770406715</v>
      </c>
      <c r="E22" s="122">
        <v>2.534932207953574</v>
      </c>
      <c r="F22" s="95" t="s">
        <v>3177</v>
      </c>
      <c r="G22" s="95" t="b">
        <v>0</v>
      </c>
      <c r="H22" s="95" t="b">
        <v>1</v>
      </c>
      <c r="I22" s="95" t="b">
        <v>0</v>
      </c>
      <c r="J22" s="95" t="b">
        <v>0</v>
      </c>
      <c r="K22" s="95" t="b">
        <v>0</v>
      </c>
      <c r="L22" s="95" t="b">
        <v>0</v>
      </c>
    </row>
    <row r="23" spans="1:12" ht="15">
      <c r="A23" s="95" t="s">
        <v>2798</v>
      </c>
      <c r="B23" s="95" t="s">
        <v>2799</v>
      </c>
      <c r="C23" s="95">
        <v>7</v>
      </c>
      <c r="D23" s="122">
        <v>0.003535258770406715</v>
      </c>
      <c r="E23" s="122">
        <v>2.534932207953574</v>
      </c>
      <c r="F23" s="95" t="s">
        <v>3177</v>
      </c>
      <c r="G23" s="95" t="b">
        <v>0</v>
      </c>
      <c r="H23" s="95" t="b">
        <v>0</v>
      </c>
      <c r="I23" s="95" t="b">
        <v>0</v>
      </c>
      <c r="J23" s="95" t="b">
        <v>0</v>
      </c>
      <c r="K23" s="95" t="b">
        <v>0</v>
      </c>
      <c r="L23" s="95" t="b">
        <v>0</v>
      </c>
    </row>
    <row r="24" spans="1:12" ht="15">
      <c r="A24" s="95" t="s">
        <v>2799</v>
      </c>
      <c r="B24" s="95" t="s">
        <v>583</v>
      </c>
      <c r="C24" s="95">
        <v>7</v>
      </c>
      <c r="D24" s="122">
        <v>0.003535258770406715</v>
      </c>
      <c r="E24" s="122">
        <v>1.522697751536562</v>
      </c>
      <c r="F24" s="95" t="s">
        <v>3177</v>
      </c>
      <c r="G24" s="95" t="b">
        <v>0</v>
      </c>
      <c r="H24" s="95" t="b">
        <v>0</v>
      </c>
      <c r="I24" s="95" t="b">
        <v>0</v>
      </c>
      <c r="J24" s="95" t="b">
        <v>0</v>
      </c>
      <c r="K24" s="95" t="b">
        <v>0</v>
      </c>
      <c r="L24" s="95" t="b">
        <v>0</v>
      </c>
    </row>
    <row r="25" spans="1:12" ht="15">
      <c r="A25" s="95" t="s">
        <v>583</v>
      </c>
      <c r="B25" s="95" t="s">
        <v>2333</v>
      </c>
      <c r="C25" s="95">
        <v>7</v>
      </c>
      <c r="D25" s="122">
        <v>0.003535258770406715</v>
      </c>
      <c r="E25" s="122">
        <v>1.4879356452773502</v>
      </c>
      <c r="F25" s="95" t="s">
        <v>3177</v>
      </c>
      <c r="G25" s="95" t="b">
        <v>0</v>
      </c>
      <c r="H25" s="95" t="b">
        <v>0</v>
      </c>
      <c r="I25" s="95" t="b">
        <v>0</v>
      </c>
      <c r="J25" s="95" t="b">
        <v>0</v>
      </c>
      <c r="K25" s="95" t="b">
        <v>0</v>
      </c>
      <c r="L25" s="95" t="b">
        <v>0</v>
      </c>
    </row>
    <row r="26" spans="1:12" ht="15">
      <c r="A26" s="95" t="s">
        <v>2333</v>
      </c>
      <c r="B26" s="95" t="s">
        <v>2332</v>
      </c>
      <c r="C26" s="95">
        <v>7</v>
      </c>
      <c r="D26" s="122">
        <v>0.003535258770406715</v>
      </c>
      <c r="E26" s="122">
        <v>2.3677957915508188</v>
      </c>
      <c r="F26" s="95" t="s">
        <v>3177</v>
      </c>
      <c r="G26" s="95" t="b">
        <v>0</v>
      </c>
      <c r="H26" s="95" t="b">
        <v>0</v>
      </c>
      <c r="I26" s="95" t="b">
        <v>0</v>
      </c>
      <c r="J26" s="95" t="b">
        <v>0</v>
      </c>
      <c r="K26" s="95" t="b">
        <v>0</v>
      </c>
      <c r="L26" s="95" t="b">
        <v>0</v>
      </c>
    </row>
    <row r="27" spans="1:12" ht="15">
      <c r="A27" s="95" t="s">
        <v>2332</v>
      </c>
      <c r="B27" s="95" t="s">
        <v>2331</v>
      </c>
      <c r="C27" s="95">
        <v>7</v>
      </c>
      <c r="D27" s="122">
        <v>0.003535258770406715</v>
      </c>
      <c r="E27" s="122">
        <v>2.1247577428645243</v>
      </c>
      <c r="F27" s="95" t="s">
        <v>3177</v>
      </c>
      <c r="G27" s="95" t="b">
        <v>0</v>
      </c>
      <c r="H27" s="95" t="b">
        <v>0</v>
      </c>
      <c r="I27" s="95" t="b">
        <v>0</v>
      </c>
      <c r="J27" s="95" t="b">
        <v>0</v>
      </c>
      <c r="K27" s="95" t="b">
        <v>0</v>
      </c>
      <c r="L27" s="95" t="b">
        <v>0</v>
      </c>
    </row>
    <row r="28" spans="1:12" ht="15">
      <c r="A28" s="95" t="s">
        <v>2331</v>
      </c>
      <c r="B28" s="95" t="s">
        <v>2335</v>
      </c>
      <c r="C28" s="95">
        <v>7</v>
      </c>
      <c r="D28" s="122">
        <v>0.003535258770406715</v>
      </c>
      <c r="E28" s="122">
        <v>2.175910265311906</v>
      </c>
      <c r="F28" s="95" t="s">
        <v>3177</v>
      </c>
      <c r="G28" s="95" t="b">
        <v>0</v>
      </c>
      <c r="H28" s="95" t="b">
        <v>0</v>
      </c>
      <c r="I28" s="95" t="b">
        <v>0</v>
      </c>
      <c r="J28" s="95" t="b">
        <v>0</v>
      </c>
      <c r="K28" s="95" t="b">
        <v>0</v>
      </c>
      <c r="L28" s="95" t="b">
        <v>0</v>
      </c>
    </row>
    <row r="29" spans="1:12" ht="15">
      <c r="A29" s="95" t="s">
        <v>2335</v>
      </c>
      <c r="B29" s="95" t="s">
        <v>2800</v>
      </c>
      <c r="C29" s="95">
        <v>7</v>
      </c>
      <c r="D29" s="122">
        <v>0.003535258770406715</v>
      </c>
      <c r="E29" s="122">
        <v>2.476940260975887</v>
      </c>
      <c r="F29" s="95" t="s">
        <v>3177</v>
      </c>
      <c r="G29" s="95" t="b">
        <v>0</v>
      </c>
      <c r="H29" s="95" t="b">
        <v>0</v>
      </c>
      <c r="I29" s="95" t="b">
        <v>0</v>
      </c>
      <c r="J29" s="95" t="b">
        <v>0</v>
      </c>
      <c r="K29" s="95" t="b">
        <v>0</v>
      </c>
      <c r="L29" s="95" t="b">
        <v>0</v>
      </c>
    </row>
    <row r="30" spans="1:12" ht="15">
      <c r="A30" s="95" t="s">
        <v>2283</v>
      </c>
      <c r="B30" s="95" t="s">
        <v>2329</v>
      </c>
      <c r="C30" s="95">
        <v>6</v>
      </c>
      <c r="D30" s="122">
        <v>0.003188863484794887</v>
      </c>
      <c r="E30" s="122">
        <v>0.9328722166256114</v>
      </c>
      <c r="F30" s="95" t="s">
        <v>3177</v>
      </c>
      <c r="G30" s="95" t="b">
        <v>0</v>
      </c>
      <c r="H30" s="95" t="b">
        <v>0</v>
      </c>
      <c r="I30" s="95" t="b">
        <v>0</v>
      </c>
      <c r="J30" s="95" t="b">
        <v>0</v>
      </c>
      <c r="K30" s="95" t="b">
        <v>0</v>
      </c>
      <c r="L30" s="95" t="b">
        <v>0</v>
      </c>
    </row>
    <row r="31" spans="1:12" ht="15">
      <c r="A31" s="95" t="s">
        <v>2371</v>
      </c>
      <c r="B31" s="95" t="s">
        <v>2372</v>
      </c>
      <c r="C31" s="95">
        <v>6</v>
      </c>
      <c r="D31" s="122">
        <v>0.003188863484794887</v>
      </c>
      <c r="E31" s="122">
        <v>2.601878997584187</v>
      </c>
      <c r="F31" s="95" t="s">
        <v>3177</v>
      </c>
      <c r="G31" s="95" t="b">
        <v>0</v>
      </c>
      <c r="H31" s="95" t="b">
        <v>1</v>
      </c>
      <c r="I31" s="95" t="b">
        <v>0</v>
      </c>
      <c r="J31" s="95" t="b">
        <v>0</v>
      </c>
      <c r="K31" s="95" t="b">
        <v>1</v>
      </c>
      <c r="L31" s="95" t="b">
        <v>0</v>
      </c>
    </row>
    <row r="32" spans="1:12" ht="15">
      <c r="A32" s="95" t="s">
        <v>2372</v>
      </c>
      <c r="B32" s="95" t="s">
        <v>2373</v>
      </c>
      <c r="C32" s="95">
        <v>6</v>
      </c>
      <c r="D32" s="122">
        <v>0.003188863484794887</v>
      </c>
      <c r="E32" s="122">
        <v>2.534932207953574</v>
      </c>
      <c r="F32" s="95" t="s">
        <v>3177</v>
      </c>
      <c r="G32" s="95" t="b">
        <v>0</v>
      </c>
      <c r="H32" s="95" t="b">
        <v>1</v>
      </c>
      <c r="I32" s="95" t="b">
        <v>0</v>
      </c>
      <c r="J32" s="95" t="b">
        <v>0</v>
      </c>
      <c r="K32" s="95" t="b">
        <v>0</v>
      </c>
      <c r="L32" s="95" t="b">
        <v>0</v>
      </c>
    </row>
    <row r="33" spans="1:12" ht="15">
      <c r="A33" s="95" t="s">
        <v>2373</v>
      </c>
      <c r="B33" s="95" t="s">
        <v>2374</v>
      </c>
      <c r="C33" s="95">
        <v>6</v>
      </c>
      <c r="D33" s="122">
        <v>0.003188863484794887</v>
      </c>
      <c r="E33" s="122">
        <v>2.409993471345274</v>
      </c>
      <c r="F33" s="95" t="s">
        <v>3177</v>
      </c>
      <c r="G33" s="95" t="b">
        <v>0</v>
      </c>
      <c r="H33" s="95" t="b">
        <v>0</v>
      </c>
      <c r="I33" s="95" t="b">
        <v>0</v>
      </c>
      <c r="J33" s="95" t="b">
        <v>0</v>
      </c>
      <c r="K33" s="95" t="b">
        <v>0</v>
      </c>
      <c r="L33" s="95" t="b">
        <v>0</v>
      </c>
    </row>
    <row r="34" spans="1:12" ht="15">
      <c r="A34" s="95" t="s">
        <v>2374</v>
      </c>
      <c r="B34" s="95" t="s">
        <v>331</v>
      </c>
      <c r="C34" s="95">
        <v>6</v>
      </c>
      <c r="D34" s="122">
        <v>0.003188863484794887</v>
      </c>
      <c r="E34" s="122">
        <v>2.476940260975887</v>
      </c>
      <c r="F34" s="95" t="s">
        <v>3177</v>
      </c>
      <c r="G34" s="95" t="b">
        <v>0</v>
      </c>
      <c r="H34" s="95" t="b">
        <v>0</v>
      </c>
      <c r="I34" s="95" t="b">
        <v>0</v>
      </c>
      <c r="J34" s="95" t="b">
        <v>0</v>
      </c>
      <c r="K34" s="95" t="b">
        <v>0</v>
      </c>
      <c r="L34" s="95" t="b">
        <v>0</v>
      </c>
    </row>
    <row r="35" spans="1:12" ht="15">
      <c r="A35" s="95" t="s">
        <v>331</v>
      </c>
      <c r="B35" s="95" t="s">
        <v>330</v>
      </c>
      <c r="C35" s="95">
        <v>6</v>
      </c>
      <c r="D35" s="122">
        <v>0.003188863484794887</v>
      </c>
      <c r="E35" s="122">
        <v>2.601878997584187</v>
      </c>
      <c r="F35" s="95" t="s">
        <v>3177</v>
      </c>
      <c r="G35" s="95" t="b">
        <v>0</v>
      </c>
      <c r="H35" s="95" t="b">
        <v>0</v>
      </c>
      <c r="I35" s="95" t="b">
        <v>0</v>
      </c>
      <c r="J35" s="95" t="b">
        <v>0</v>
      </c>
      <c r="K35" s="95" t="b">
        <v>0</v>
      </c>
      <c r="L35" s="95" t="b">
        <v>0</v>
      </c>
    </row>
    <row r="36" spans="1:12" ht="15">
      <c r="A36" s="95" t="s">
        <v>330</v>
      </c>
      <c r="B36" s="95" t="s">
        <v>2375</v>
      </c>
      <c r="C36" s="95">
        <v>6</v>
      </c>
      <c r="D36" s="122">
        <v>0.003188863484794887</v>
      </c>
      <c r="E36" s="122">
        <v>2.601878997584187</v>
      </c>
      <c r="F36" s="95" t="s">
        <v>3177</v>
      </c>
      <c r="G36" s="95" t="b">
        <v>0</v>
      </c>
      <c r="H36" s="95" t="b">
        <v>0</v>
      </c>
      <c r="I36" s="95" t="b">
        <v>0</v>
      </c>
      <c r="J36" s="95" t="b">
        <v>0</v>
      </c>
      <c r="K36" s="95" t="b">
        <v>0</v>
      </c>
      <c r="L36" s="95" t="b">
        <v>0</v>
      </c>
    </row>
    <row r="37" spans="1:12" ht="15">
      <c r="A37" s="95" t="s">
        <v>2375</v>
      </c>
      <c r="B37" s="95" t="s">
        <v>2376</v>
      </c>
      <c r="C37" s="95">
        <v>6</v>
      </c>
      <c r="D37" s="122">
        <v>0.003188863484794887</v>
      </c>
      <c r="E37" s="122">
        <v>2.601878997584187</v>
      </c>
      <c r="F37" s="95" t="s">
        <v>3177</v>
      </c>
      <c r="G37" s="95" t="b">
        <v>0</v>
      </c>
      <c r="H37" s="95" t="b">
        <v>0</v>
      </c>
      <c r="I37" s="95" t="b">
        <v>0</v>
      </c>
      <c r="J37" s="95" t="b">
        <v>1</v>
      </c>
      <c r="K37" s="95" t="b">
        <v>0</v>
      </c>
      <c r="L37" s="95" t="b">
        <v>0</v>
      </c>
    </row>
    <row r="38" spans="1:12" ht="15">
      <c r="A38" s="95" t="s">
        <v>2376</v>
      </c>
      <c r="B38" s="95" t="s">
        <v>2377</v>
      </c>
      <c r="C38" s="95">
        <v>6</v>
      </c>
      <c r="D38" s="122">
        <v>0.003188863484794887</v>
      </c>
      <c r="E38" s="122">
        <v>2.601878997584187</v>
      </c>
      <c r="F38" s="95" t="s">
        <v>3177</v>
      </c>
      <c r="G38" s="95" t="b">
        <v>1</v>
      </c>
      <c r="H38" s="95" t="b">
        <v>0</v>
      </c>
      <c r="I38" s="95" t="b">
        <v>0</v>
      </c>
      <c r="J38" s="95" t="b">
        <v>0</v>
      </c>
      <c r="K38" s="95" t="b">
        <v>0</v>
      </c>
      <c r="L38" s="95" t="b">
        <v>0</v>
      </c>
    </row>
    <row r="39" spans="1:12" ht="15">
      <c r="A39" s="95" t="s">
        <v>2377</v>
      </c>
      <c r="B39" s="95" t="s">
        <v>2378</v>
      </c>
      <c r="C39" s="95">
        <v>6</v>
      </c>
      <c r="D39" s="122">
        <v>0.003188863484794887</v>
      </c>
      <c r="E39" s="122">
        <v>2.476940260975887</v>
      </c>
      <c r="F39" s="95" t="s">
        <v>3177</v>
      </c>
      <c r="G39" s="95" t="b">
        <v>0</v>
      </c>
      <c r="H39" s="95" t="b">
        <v>0</v>
      </c>
      <c r="I39" s="95" t="b">
        <v>0</v>
      </c>
      <c r="J39" s="95" t="b">
        <v>0</v>
      </c>
      <c r="K39" s="95" t="b">
        <v>0</v>
      </c>
      <c r="L39" s="95" t="b">
        <v>0</v>
      </c>
    </row>
    <row r="40" spans="1:12" ht="15">
      <c r="A40" s="95" t="s">
        <v>2378</v>
      </c>
      <c r="B40" s="95" t="s">
        <v>2771</v>
      </c>
      <c r="C40" s="95">
        <v>6</v>
      </c>
      <c r="D40" s="122">
        <v>0.003188863484794887</v>
      </c>
      <c r="E40" s="122">
        <v>2.141148159052694</v>
      </c>
      <c r="F40" s="95" t="s">
        <v>3177</v>
      </c>
      <c r="G40" s="95" t="b">
        <v>0</v>
      </c>
      <c r="H40" s="95" t="b">
        <v>0</v>
      </c>
      <c r="I40" s="95" t="b">
        <v>0</v>
      </c>
      <c r="J40" s="95" t="b">
        <v>0</v>
      </c>
      <c r="K40" s="95" t="b">
        <v>0</v>
      </c>
      <c r="L40" s="95" t="b">
        <v>0</v>
      </c>
    </row>
    <row r="41" spans="1:12" ht="15">
      <c r="A41" s="95" t="s">
        <v>2771</v>
      </c>
      <c r="B41" s="95" t="s">
        <v>2283</v>
      </c>
      <c r="C41" s="95">
        <v>6</v>
      </c>
      <c r="D41" s="122">
        <v>0.003188863484794887</v>
      </c>
      <c r="E41" s="122">
        <v>1.1750064263136613</v>
      </c>
      <c r="F41" s="95" t="s">
        <v>3177</v>
      </c>
      <c r="G41" s="95" t="b">
        <v>0</v>
      </c>
      <c r="H41" s="95" t="b">
        <v>0</v>
      </c>
      <c r="I41" s="95" t="b">
        <v>0</v>
      </c>
      <c r="J41" s="95" t="b">
        <v>0</v>
      </c>
      <c r="K41" s="95" t="b">
        <v>0</v>
      </c>
      <c r="L41" s="95" t="b">
        <v>0</v>
      </c>
    </row>
    <row r="42" spans="1:12" ht="15">
      <c r="A42" s="95" t="s">
        <v>2283</v>
      </c>
      <c r="B42" s="95" t="s">
        <v>2327</v>
      </c>
      <c r="C42" s="95">
        <v>6</v>
      </c>
      <c r="D42" s="122">
        <v>0.003188863484794887</v>
      </c>
      <c r="E42" s="122">
        <v>0.6106529218916922</v>
      </c>
      <c r="F42" s="95" t="s">
        <v>3177</v>
      </c>
      <c r="G42" s="95" t="b">
        <v>0</v>
      </c>
      <c r="H42" s="95" t="b">
        <v>0</v>
      </c>
      <c r="I42" s="95" t="b">
        <v>0</v>
      </c>
      <c r="J42" s="95" t="b">
        <v>0</v>
      </c>
      <c r="K42" s="95" t="b">
        <v>0</v>
      </c>
      <c r="L42" s="95" t="b">
        <v>0</v>
      </c>
    </row>
    <row r="43" spans="1:12" ht="15">
      <c r="A43" s="95" t="s">
        <v>2327</v>
      </c>
      <c r="B43" s="95" t="s">
        <v>2802</v>
      </c>
      <c r="C43" s="95">
        <v>6</v>
      </c>
      <c r="D43" s="122">
        <v>0.003188863484794887</v>
      </c>
      <c r="E43" s="122">
        <v>1.7365775714816432</v>
      </c>
      <c r="F43" s="95" t="s">
        <v>3177</v>
      </c>
      <c r="G43" s="95" t="b">
        <v>0</v>
      </c>
      <c r="H43" s="95" t="b">
        <v>0</v>
      </c>
      <c r="I43" s="95" t="b">
        <v>0</v>
      </c>
      <c r="J43" s="95" t="b">
        <v>0</v>
      </c>
      <c r="K43" s="95" t="b">
        <v>0</v>
      </c>
      <c r="L43" s="95" t="b">
        <v>0</v>
      </c>
    </row>
    <row r="44" spans="1:12" ht="15">
      <c r="A44" s="95" t="s">
        <v>2802</v>
      </c>
      <c r="B44" s="95" t="s">
        <v>2803</v>
      </c>
      <c r="C44" s="95">
        <v>6</v>
      </c>
      <c r="D44" s="122">
        <v>0.003188863484794887</v>
      </c>
      <c r="E44" s="122">
        <v>2.601878997584187</v>
      </c>
      <c r="F44" s="95" t="s">
        <v>3177</v>
      </c>
      <c r="G44" s="95" t="b">
        <v>0</v>
      </c>
      <c r="H44" s="95" t="b">
        <v>0</v>
      </c>
      <c r="I44" s="95" t="b">
        <v>0</v>
      </c>
      <c r="J44" s="95" t="b">
        <v>0</v>
      </c>
      <c r="K44" s="95" t="b">
        <v>0</v>
      </c>
      <c r="L44" s="95" t="b">
        <v>0</v>
      </c>
    </row>
    <row r="45" spans="1:12" ht="15">
      <c r="A45" s="95" t="s">
        <v>2803</v>
      </c>
      <c r="B45" s="95" t="s">
        <v>2804</v>
      </c>
      <c r="C45" s="95">
        <v>6</v>
      </c>
      <c r="D45" s="122">
        <v>0.003188863484794887</v>
      </c>
      <c r="E45" s="122">
        <v>2.601878997584187</v>
      </c>
      <c r="F45" s="95" t="s">
        <v>3177</v>
      </c>
      <c r="G45" s="95" t="b">
        <v>0</v>
      </c>
      <c r="H45" s="95" t="b">
        <v>0</v>
      </c>
      <c r="I45" s="95" t="b">
        <v>0</v>
      </c>
      <c r="J45" s="95" t="b">
        <v>0</v>
      </c>
      <c r="K45" s="95" t="b">
        <v>0</v>
      </c>
      <c r="L45" s="95" t="b">
        <v>0</v>
      </c>
    </row>
    <row r="46" spans="1:12" ht="15">
      <c r="A46" s="95" t="s">
        <v>2804</v>
      </c>
      <c r="B46" s="95" t="s">
        <v>2790</v>
      </c>
      <c r="C46" s="95">
        <v>6</v>
      </c>
      <c r="D46" s="122">
        <v>0.003188863484794887</v>
      </c>
      <c r="E46" s="122">
        <v>2.601878997584187</v>
      </c>
      <c r="F46" s="95" t="s">
        <v>3177</v>
      </c>
      <c r="G46" s="95" t="b">
        <v>0</v>
      </c>
      <c r="H46" s="95" t="b">
        <v>0</v>
      </c>
      <c r="I46" s="95" t="b">
        <v>0</v>
      </c>
      <c r="J46" s="95" t="b">
        <v>0</v>
      </c>
      <c r="K46" s="95" t="b">
        <v>0</v>
      </c>
      <c r="L46" s="95" t="b">
        <v>0</v>
      </c>
    </row>
    <row r="47" spans="1:12" ht="15">
      <c r="A47" s="95" t="s">
        <v>2790</v>
      </c>
      <c r="B47" s="95" t="s">
        <v>2805</v>
      </c>
      <c r="C47" s="95">
        <v>6</v>
      </c>
      <c r="D47" s="122">
        <v>0.003188863484794887</v>
      </c>
      <c r="E47" s="122">
        <v>2.534932207953574</v>
      </c>
      <c r="F47" s="95" t="s">
        <v>3177</v>
      </c>
      <c r="G47" s="95" t="b">
        <v>0</v>
      </c>
      <c r="H47" s="95" t="b">
        <v>0</v>
      </c>
      <c r="I47" s="95" t="b">
        <v>0</v>
      </c>
      <c r="J47" s="95" t="b">
        <v>0</v>
      </c>
      <c r="K47" s="95" t="b">
        <v>0</v>
      </c>
      <c r="L47" s="95" t="b">
        <v>0</v>
      </c>
    </row>
    <row r="48" spans="1:12" ht="15">
      <c r="A48" s="95" t="s">
        <v>2805</v>
      </c>
      <c r="B48" s="95" t="s">
        <v>2806</v>
      </c>
      <c r="C48" s="95">
        <v>6</v>
      </c>
      <c r="D48" s="122">
        <v>0.003188863484794887</v>
      </c>
      <c r="E48" s="122">
        <v>2.601878997584187</v>
      </c>
      <c r="F48" s="95" t="s">
        <v>3177</v>
      </c>
      <c r="G48" s="95" t="b">
        <v>0</v>
      </c>
      <c r="H48" s="95" t="b">
        <v>0</v>
      </c>
      <c r="I48" s="95" t="b">
        <v>0</v>
      </c>
      <c r="J48" s="95" t="b">
        <v>1</v>
      </c>
      <c r="K48" s="95" t="b">
        <v>0</v>
      </c>
      <c r="L48" s="95" t="b">
        <v>0</v>
      </c>
    </row>
    <row r="49" spans="1:12" ht="15">
      <c r="A49" s="95" t="s">
        <v>2806</v>
      </c>
      <c r="B49" s="95" t="s">
        <v>2775</v>
      </c>
      <c r="C49" s="95">
        <v>6</v>
      </c>
      <c r="D49" s="122">
        <v>0.003188863484794887</v>
      </c>
      <c r="E49" s="122">
        <v>2.380030247967831</v>
      </c>
      <c r="F49" s="95" t="s">
        <v>3177</v>
      </c>
      <c r="G49" s="95" t="b">
        <v>1</v>
      </c>
      <c r="H49" s="95" t="b">
        <v>0</v>
      </c>
      <c r="I49" s="95" t="b">
        <v>0</v>
      </c>
      <c r="J49" s="95" t="b">
        <v>0</v>
      </c>
      <c r="K49" s="95" t="b">
        <v>0</v>
      </c>
      <c r="L49" s="95" t="b">
        <v>0</v>
      </c>
    </row>
    <row r="50" spans="1:12" ht="15">
      <c r="A50" s="95" t="s">
        <v>2775</v>
      </c>
      <c r="B50" s="95" t="s">
        <v>2807</v>
      </c>
      <c r="C50" s="95">
        <v>6</v>
      </c>
      <c r="D50" s="122">
        <v>0.003188863484794887</v>
      </c>
      <c r="E50" s="122">
        <v>2.380030247967831</v>
      </c>
      <c r="F50" s="95" t="s">
        <v>3177</v>
      </c>
      <c r="G50" s="95" t="b">
        <v>0</v>
      </c>
      <c r="H50" s="95" t="b">
        <v>0</v>
      </c>
      <c r="I50" s="95" t="b">
        <v>0</v>
      </c>
      <c r="J50" s="95" t="b">
        <v>0</v>
      </c>
      <c r="K50" s="95" t="b">
        <v>0</v>
      </c>
      <c r="L50" s="95" t="b">
        <v>0</v>
      </c>
    </row>
    <row r="51" spans="1:12" ht="15">
      <c r="A51" s="95" t="s">
        <v>2807</v>
      </c>
      <c r="B51" s="95" t="s">
        <v>2808</v>
      </c>
      <c r="C51" s="95">
        <v>6</v>
      </c>
      <c r="D51" s="122">
        <v>0.003188863484794887</v>
      </c>
      <c r="E51" s="122">
        <v>2.601878997584187</v>
      </c>
      <c r="F51" s="95" t="s">
        <v>3177</v>
      </c>
      <c r="G51" s="95" t="b">
        <v>0</v>
      </c>
      <c r="H51" s="95" t="b">
        <v>0</v>
      </c>
      <c r="I51" s="95" t="b">
        <v>0</v>
      </c>
      <c r="J51" s="95" t="b">
        <v>0</v>
      </c>
      <c r="K51" s="95" t="b">
        <v>0</v>
      </c>
      <c r="L51" s="95" t="b">
        <v>0</v>
      </c>
    </row>
    <row r="52" spans="1:12" ht="15">
      <c r="A52" s="95" t="s">
        <v>2808</v>
      </c>
      <c r="B52" s="95" t="s">
        <v>2809</v>
      </c>
      <c r="C52" s="95">
        <v>6</v>
      </c>
      <c r="D52" s="122">
        <v>0.003188863484794887</v>
      </c>
      <c r="E52" s="122">
        <v>2.601878997584187</v>
      </c>
      <c r="F52" s="95" t="s">
        <v>3177</v>
      </c>
      <c r="G52" s="95" t="b">
        <v>0</v>
      </c>
      <c r="H52" s="95" t="b">
        <v>0</v>
      </c>
      <c r="I52" s="95" t="b">
        <v>0</v>
      </c>
      <c r="J52" s="95" t="b">
        <v>0</v>
      </c>
      <c r="K52" s="95" t="b">
        <v>0</v>
      </c>
      <c r="L52" s="95" t="b">
        <v>0</v>
      </c>
    </row>
    <row r="53" spans="1:12" ht="15">
      <c r="A53" s="95" t="s">
        <v>2342</v>
      </c>
      <c r="B53" s="95" t="s">
        <v>583</v>
      </c>
      <c r="C53" s="95">
        <v>6</v>
      </c>
      <c r="D53" s="122">
        <v>0.003188863484794887</v>
      </c>
      <c r="E53" s="122">
        <v>1.5226977515365623</v>
      </c>
      <c r="F53" s="95" t="s">
        <v>3177</v>
      </c>
      <c r="G53" s="95" t="b">
        <v>0</v>
      </c>
      <c r="H53" s="95" t="b">
        <v>0</v>
      </c>
      <c r="I53" s="95" t="b">
        <v>0</v>
      </c>
      <c r="J53" s="95" t="b">
        <v>0</v>
      </c>
      <c r="K53" s="95" t="b">
        <v>0</v>
      </c>
      <c r="L53" s="95" t="b">
        <v>0</v>
      </c>
    </row>
    <row r="54" spans="1:12" ht="15">
      <c r="A54" s="95" t="s">
        <v>2772</v>
      </c>
      <c r="B54" s="95" t="s">
        <v>2346</v>
      </c>
      <c r="C54" s="95">
        <v>6</v>
      </c>
      <c r="D54" s="122">
        <v>0.003902204706747449</v>
      </c>
      <c r="E54" s="122">
        <v>1.9998190062562247</v>
      </c>
      <c r="F54" s="95" t="s">
        <v>3177</v>
      </c>
      <c r="G54" s="95" t="b">
        <v>0</v>
      </c>
      <c r="H54" s="95" t="b">
        <v>0</v>
      </c>
      <c r="I54" s="95" t="b">
        <v>0</v>
      </c>
      <c r="J54" s="95" t="b">
        <v>0</v>
      </c>
      <c r="K54" s="95" t="b">
        <v>0</v>
      </c>
      <c r="L54" s="95" t="b">
        <v>0</v>
      </c>
    </row>
    <row r="55" spans="1:12" ht="15">
      <c r="A55" s="95" t="s">
        <v>2818</v>
      </c>
      <c r="B55" s="95" t="s">
        <v>2819</v>
      </c>
      <c r="C55" s="95">
        <v>6</v>
      </c>
      <c r="D55" s="122">
        <v>0.003188863484794887</v>
      </c>
      <c r="E55" s="122">
        <v>2.601878997584187</v>
      </c>
      <c r="F55" s="95" t="s">
        <v>3177</v>
      </c>
      <c r="G55" s="95" t="b">
        <v>0</v>
      </c>
      <c r="H55" s="95" t="b">
        <v>0</v>
      </c>
      <c r="I55" s="95" t="b">
        <v>0</v>
      </c>
      <c r="J55" s="95" t="b">
        <v>0</v>
      </c>
      <c r="K55" s="95" t="b">
        <v>0</v>
      </c>
      <c r="L55" s="95" t="b">
        <v>0</v>
      </c>
    </row>
    <row r="56" spans="1:12" ht="15">
      <c r="A56" s="95" t="s">
        <v>2780</v>
      </c>
      <c r="B56" s="95" t="s">
        <v>2283</v>
      </c>
      <c r="C56" s="95">
        <v>6</v>
      </c>
      <c r="D56" s="122">
        <v>0.003188863484794887</v>
      </c>
      <c r="E56" s="122">
        <v>1.3347072691811732</v>
      </c>
      <c r="F56" s="95" t="s">
        <v>3177</v>
      </c>
      <c r="G56" s="95" t="b">
        <v>0</v>
      </c>
      <c r="H56" s="95" t="b">
        <v>0</v>
      </c>
      <c r="I56" s="95" t="b">
        <v>0</v>
      </c>
      <c r="J56" s="95" t="b">
        <v>0</v>
      </c>
      <c r="K56" s="95" t="b">
        <v>0</v>
      </c>
      <c r="L56" s="95" t="b">
        <v>0</v>
      </c>
    </row>
    <row r="57" spans="1:12" ht="15">
      <c r="A57" s="95" t="s">
        <v>583</v>
      </c>
      <c r="B57" s="95" t="s">
        <v>2820</v>
      </c>
      <c r="C57" s="95">
        <v>6</v>
      </c>
      <c r="D57" s="122">
        <v>0.003188863484794887</v>
      </c>
      <c r="E57" s="122">
        <v>1.4879356452773502</v>
      </c>
      <c r="F57" s="95" t="s">
        <v>3177</v>
      </c>
      <c r="G57" s="95" t="b">
        <v>0</v>
      </c>
      <c r="H57" s="95" t="b">
        <v>0</v>
      </c>
      <c r="I57" s="95" t="b">
        <v>0</v>
      </c>
      <c r="J57" s="95" t="b">
        <v>0</v>
      </c>
      <c r="K57" s="95" t="b">
        <v>0</v>
      </c>
      <c r="L57" s="95" t="b">
        <v>0</v>
      </c>
    </row>
    <row r="58" spans="1:12" ht="15">
      <c r="A58" s="95" t="s">
        <v>2820</v>
      </c>
      <c r="B58" s="95" t="s">
        <v>2821</v>
      </c>
      <c r="C58" s="95">
        <v>6</v>
      </c>
      <c r="D58" s="122">
        <v>0.003188863484794887</v>
      </c>
      <c r="E58" s="122">
        <v>2.601878997584187</v>
      </c>
      <c r="F58" s="95" t="s">
        <v>3177</v>
      </c>
      <c r="G58" s="95" t="b">
        <v>0</v>
      </c>
      <c r="H58" s="95" t="b">
        <v>0</v>
      </c>
      <c r="I58" s="95" t="b">
        <v>0</v>
      </c>
      <c r="J58" s="95" t="b">
        <v>0</v>
      </c>
      <c r="K58" s="95" t="b">
        <v>0</v>
      </c>
      <c r="L58" s="95" t="b">
        <v>0</v>
      </c>
    </row>
    <row r="59" spans="1:12" ht="15">
      <c r="A59" s="95" t="s">
        <v>2821</v>
      </c>
      <c r="B59" s="95" t="s">
        <v>2287</v>
      </c>
      <c r="C59" s="95">
        <v>6</v>
      </c>
      <c r="D59" s="122">
        <v>0.003188863484794887</v>
      </c>
      <c r="E59" s="122">
        <v>2.266086895660994</v>
      </c>
      <c r="F59" s="95" t="s">
        <v>3177</v>
      </c>
      <c r="G59" s="95" t="b">
        <v>0</v>
      </c>
      <c r="H59" s="95" t="b">
        <v>0</v>
      </c>
      <c r="I59" s="95" t="b">
        <v>0</v>
      </c>
      <c r="J59" s="95" t="b">
        <v>0</v>
      </c>
      <c r="K59" s="95" t="b">
        <v>0</v>
      </c>
      <c r="L59" s="95" t="b">
        <v>0</v>
      </c>
    </row>
    <row r="60" spans="1:12" ht="15">
      <c r="A60" s="95" t="s">
        <v>2327</v>
      </c>
      <c r="B60" s="95" t="s">
        <v>2328</v>
      </c>
      <c r="C60" s="95">
        <v>5</v>
      </c>
      <c r="D60" s="122">
        <v>0.002813747307723276</v>
      </c>
      <c r="E60" s="122">
        <v>0.904068658775407</v>
      </c>
      <c r="F60" s="95" t="s">
        <v>3177</v>
      </c>
      <c r="G60" s="95" t="b">
        <v>0</v>
      </c>
      <c r="H60" s="95" t="b">
        <v>0</v>
      </c>
      <c r="I60" s="95" t="b">
        <v>0</v>
      </c>
      <c r="J60" s="95" t="b">
        <v>0</v>
      </c>
      <c r="K60" s="95" t="b">
        <v>0</v>
      </c>
      <c r="L60" s="95" t="b">
        <v>0</v>
      </c>
    </row>
    <row r="61" spans="1:12" ht="15">
      <c r="A61" s="95" t="s">
        <v>2785</v>
      </c>
      <c r="B61" s="95" t="s">
        <v>2825</v>
      </c>
      <c r="C61" s="95">
        <v>5</v>
      </c>
      <c r="D61" s="122">
        <v>0.002813747307723276</v>
      </c>
      <c r="E61" s="122">
        <v>2.476940260975887</v>
      </c>
      <c r="F61" s="95" t="s">
        <v>3177</v>
      </c>
      <c r="G61" s="95" t="b">
        <v>0</v>
      </c>
      <c r="H61" s="95" t="b">
        <v>0</v>
      </c>
      <c r="I61" s="95" t="b">
        <v>0</v>
      </c>
      <c r="J61" s="95" t="b">
        <v>0</v>
      </c>
      <c r="K61" s="95" t="b">
        <v>0</v>
      </c>
      <c r="L61" s="95" t="b">
        <v>0</v>
      </c>
    </row>
    <row r="62" spans="1:12" ht="15">
      <c r="A62" s="95" t="s">
        <v>2338</v>
      </c>
      <c r="B62" s="95" t="s">
        <v>2343</v>
      </c>
      <c r="C62" s="95">
        <v>5</v>
      </c>
      <c r="D62" s="122">
        <v>0.002813747307723276</v>
      </c>
      <c r="E62" s="122">
        <v>1.9328722166256114</v>
      </c>
      <c r="F62" s="95" t="s">
        <v>3177</v>
      </c>
      <c r="G62" s="95" t="b">
        <v>0</v>
      </c>
      <c r="H62" s="95" t="b">
        <v>0</v>
      </c>
      <c r="I62" s="95" t="b">
        <v>0</v>
      </c>
      <c r="J62" s="95" t="b">
        <v>0</v>
      </c>
      <c r="K62" s="95" t="b">
        <v>0</v>
      </c>
      <c r="L62" s="95" t="b">
        <v>0</v>
      </c>
    </row>
    <row r="63" spans="1:12" ht="15">
      <c r="A63" s="95" t="s">
        <v>2343</v>
      </c>
      <c r="B63" s="95" t="s">
        <v>2339</v>
      </c>
      <c r="C63" s="95">
        <v>5</v>
      </c>
      <c r="D63" s="122">
        <v>0.002813747307723276</v>
      </c>
      <c r="E63" s="122">
        <v>1.9328722166256114</v>
      </c>
      <c r="F63" s="95" t="s">
        <v>3177</v>
      </c>
      <c r="G63" s="95" t="b">
        <v>0</v>
      </c>
      <c r="H63" s="95" t="b">
        <v>0</v>
      </c>
      <c r="I63" s="95" t="b">
        <v>0</v>
      </c>
      <c r="J63" s="95" t="b">
        <v>0</v>
      </c>
      <c r="K63" s="95" t="b">
        <v>0</v>
      </c>
      <c r="L63" s="95" t="b">
        <v>0</v>
      </c>
    </row>
    <row r="64" spans="1:12" ht="15">
      <c r="A64" s="95" t="s">
        <v>2811</v>
      </c>
      <c r="B64" s="95" t="s">
        <v>2328</v>
      </c>
      <c r="C64" s="95">
        <v>5</v>
      </c>
      <c r="D64" s="122">
        <v>0.002813747307723276</v>
      </c>
      <c r="E64" s="122">
        <v>1.8485513309255754</v>
      </c>
      <c r="F64" s="95" t="s">
        <v>3177</v>
      </c>
      <c r="G64" s="95" t="b">
        <v>0</v>
      </c>
      <c r="H64" s="95" t="b">
        <v>0</v>
      </c>
      <c r="I64" s="95" t="b">
        <v>0</v>
      </c>
      <c r="J64" s="95" t="b">
        <v>0</v>
      </c>
      <c r="K64" s="95" t="b">
        <v>0</v>
      </c>
      <c r="L64" s="95" t="b">
        <v>0</v>
      </c>
    </row>
    <row r="65" spans="1:12" ht="15">
      <c r="A65" s="95" t="s">
        <v>2838</v>
      </c>
      <c r="B65" s="95" t="s">
        <v>2343</v>
      </c>
      <c r="C65" s="95">
        <v>5</v>
      </c>
      <c r="D65" s="122">
        <v>0.002813747307723276</v>
      </c>
      <c r="E65" s="122">
        <v>2.0790002523038495</v>
      </c>
      <c r="F65" s="95" t="s">
        <v>3177</v>
      </c>
      <c r="G65" s="95" t="b">
        <v>0</v>
      </c>
      <c r="H65" s="95" t="b">
        <v>0</v>
      </c>
      <c r="I65" s="95" t="b">
        <v>0</v>
      </c>
      <c r="J65" s="95" t="b">
        <v>0</v>
      </c>
      <c r="K65" s="95" t="b">
        <v>0</v>
      </c>
      <c r="L65" s="95" t="b">
        <v>0</v>
      </c>
    </row>
    <row r="66" spans="1:12" ht="15">
      <c r="A66" s="95" t="s">
        <v>2793</v>
      </c>
      <c r="B66" s="95" t="s">
        <v>2839</v>
      </c>
      <c r="C66" s="95">
        <v>5</v>
      </c>
      <c r="D66" s="122">
        <v>0.002813747307723276</v>
      </c>
      <c r="E66" s="122">
        <v>2.534932207953574</v>
      </c>
      <c r="F66" s="95" t="s">
        <v>3177</v>
      </c>
      <c r="G66" s="95" t="b">
        <v>0</v>
      </c>
      <c r="H66" s="95" t="b">
        <v>0</v>
      </c>
      <c r="I66" s="95" t="b">
        <v>0</v>
      </c>
      <c r="J66" s="95" t="b">
        <v>0</v>
      </c>
      <c r="K66" s="95" t="b">
        <v>0</v>
      </c>
      <c r="L66" s="95" t="b">
        <v>0</v>
      </c>
    </row>
    <row r="67" spans="1:12" ht="15">
      <c r="A67" s="95" t="s">
        <v>2327</v>
      </c>
      <c r="B67" s="95" t="s">
        <v>2356</v>
      </c>
      <c r="C67" s="95">
        <v>5</v>
      </c>
      <c r="D67" s="122">
        <v>0.002813747307723276</v>
      </c>
      <c r="E67" s="122">
        <v>1.7365775714816432</v>
      </c>
      <c r="F67" s="95" t="s">
        <v>3177</v>
      </c>
      <c r="G67" s="95" t="b">
        <v>0</v>
      </c>
      <c r="H67" s="95" t="b">
        <v>0</v>
      </c>
      <c r="I67" s="95" t="b">
        <v>0</v>
      </c>
      <c r="J67" s="95" t="b">
        <v>0</v>
      </c>
      <c r="K67" s="95" t="b">
        <v>1</v>
      </c>
      <c r="L67" s="95" t="b">
        <v>0</v>
      </c>
    </row>
    <row r="68" spans="1:12" ht="15">
      <c r="A68" s="95" t="s">
        <v>2356</v>
      </c>
      <c r="B68" s="95" t="s">
        <v>2357</v>
      </c>
      <c r="C68" s="95">
        <v>5</v>
      </c>
      <c r="D68" s="122">
        <v>0.002813747307723276</v>
      </c>
      <c r="E68" s="122">
        <v>2.601878997584187</v>
      </c>
      <c r="F68" s="95" t="s">
        <v>3177</v>
      </c>
      <c r="G68" s="95" t="b">
        <v>0</v>
      </c>
      <c r="H68" s="95" t="b">
        <v>1</v>
      </c>
      <c r="I68" s="95" t="b">
        <v>0</v>
      </c>
      <c r="J68" s="95" t="b">
        <v>0</v>
      </c>
      <c r="K68" s="95" t="b">
        <v>0</v>
      </c>
      <c r="L68" s="95" t="b">
        <v>0</v>
      </c>
    </row>
    <row r="69" spans="1:12" ht="15">
      <c r="A69" s="95" t="s">
        <v>2357</v>
      </c>
      <c r="B69" s="95" t="s">
        <v>2358</v>
      </c>
      <c r="C69" s="95">
        <v>5</v>
      </c>
      <c r="D69" s="122">
        <v>0.002813747307723276</v>
      </c>
      <c r="E69" s="122">
        <v>2.601878997584187</v>
      </c>
      <c r="F69" s="95" t="s">
        <v>3177</v>
      </c>
      <c r="G69" s="95" t="b">
        <v>0</v>
      </c>
      <c r="H69" s="95" t="b">
        <v>0</v>
      </c>
      <c r="I69" s="95" t="b">
        <v>0</v>
      </c>
      <c r="J69" s="95" t="b">
        <v>0</v>
      </c>
      <c r="K69" s="95" t="b">
        <v>0</v>
      </c>
      <c r="L69" s="95" t="b">
        <v>0</v>
      </c>
    </row>
    <row r="70" spans="1:12" ht="15">
      <c r="A70" s="95" t="s">
        <v>2358</v>
      </c>
      <c r="B70" s="95" t="s">
        <v>2359</v>
      </c>
      <c r="C70" s="95">
        <v>5</v>
      </c>
      <c r="D70" s="122">
        <v>0.002813747307723276</v>
      </c>
      <c r="E70" s="122">
        <v>2.6810602436318116</v>
      </c>
      <c r="F70" s="95" t="s">
        <v>3177</v>
      </c>
      <c r="G70" s="95" t="b">
        <v>0</v>
      </c>
      <c r="H70" s="95" t="b">
        <v>0</v>
      </c>
      <c r="I70" s="95" t="b">
        <v>0</v>
      </c>
      <c r="J70" s="95" t="b">
        <v>0</v>
      </c>
      <c r="K70" s="95" t="b">
        <v>0</v>
      </c>
      <c r="L70" s="95" t="b">
        <v>0</v>
      </c>
    </row>
    <row r="71" spans="1:12" ht="15">
      <c r="A71" s="95" t="s">
        <v>2359</v>
      </c>
      <c r="B71" s="95" t="s">
        <v>2287</v>
      </c>
      <c r="C71" s="95">
        <v>5</v>
      </c>
      <c r="D71" s="122">
        <v>0.002813747307723276</v>
      </c>
      <c r="E71" s="122">
        <v>2.266086895660994</v>
      </c>
      <c r="F71" s="95" t="s">
        <v>3177</v>
      </c>
      <c r="G71" s="95" t="b">
        <v>0</v>
      </c>
      <c r="H71" s="95" t="b">
        <v>0</v>
      </c>
      <c r="I71" s="95" t="b">
        <v>0</v>
      </c>
      <c r="J71" s="95" t="b">
        <v>0</v>
      </c>
      <c r="K71" s="95" t="b">
        <v>0</v>
      </c>
      <c r="L71" s="95" t="b">
        <v>0</v>
      </c>
    </row>
    <row r="72" spans="1:12" ht="15">
      <c r="A72" s="95" t="s">
        <v>2287</v>
      </c>
      <c r="B72" s="95" t="s">
        <v>2360</v>
      </c>
      <c r="C72" s="95">
        <v>5</v>
      </c>
      <c r="D72" s="122">
        <v>0.002813747307723276</v>
      </c>
      <c r="E72" s="122">
        <v>2.266086895660994</v>
      </c>
      <c r="F72" s="95" t="s">
        <v>3177</v>
      </c>
      <c r="G72" s="95" t="b">
        <v>0</v>
      </c>
      <c r="H72" s="95" t="b">
        <v>0</v>
      </c>
      <c r="I72" s="95" t="b">
        <v>0</v>
      </c>
      <c r="J72" s="95" t="b">
        <v>0</v>
      </c>
      <c r="K72" s="95" t="b">
        <v>0</v>
      </c>
      <c r="L72" s="95" t="b">
        <v>0</v>
      </c>
    </row>
    <row r="73" spans="1:12" ht="15">
      <c r="A73" s="95" t="s">
        <v>2360</v>
      </c>
      <c r="B73" s="95" t="s">
        <v>2361</v>
      </c>
      <c r="C73" s="95">
        <v>5</v>
      </c>
      <c r="D73" s="122">
        <v>0.002813747307723276</v>
      </c>
      <c r="E73" s="122">
        <v>2.6810602436318116</v>
      </c>
      <c r="F73" s="95" t="s">
        <v>3177</v>
      </c>
      <c r="G73" s="95" t="b">
        <v>0</v>
      </c>
      <c r="H73" s="95" t="b">
        <v>0</v>
      </c>
      <c r="I73" s="95" t="b">
        <v>0</v>
      </c>
      <c r="J73" s="95" t="b">
        <v>0</v>
      </c>
      <c r="K73" s="95" t="b">
        <v>0</v>
      </c>
      <c r="L73" s="95" t="b">
        <v>0</v>
      </c>
    </row>
    <row r="74" spans="1:12" ht="15">
      <c r="A74" s="95" t="s">
        <v>2361</v>
      </c>
      <c r="B74" s="95" t="s">
        <v>2801</v>
      </c>
      <c r="C74" s="95">
        <v>5</v>
      </c>
      <c r="D74" s="122">
        <v>0.002813747307723276</v>
      </c>
      <c r="E74" s="122">
        <v>2.601878997584187</v>
      </c>
      <c r="F74" s="95" t="s">
        <v>3177</v>
      </c>
      <c r="G74" s="95" t="b">
        <v>0</v>
      </c>
      <c r="H74" s="95" t="b">
        <v>0</v>
      </c>
      <c r="I74" s="95" t="b">
        <v>0</v>
      </c>
      <c r="J74" s="95" t="b">
        <v>1</v>
      </c>
      <c r="K74" s="95" t="b">
        <v>0</v>
      </c>
      <c r="L74" s="95" t="b">
        <v>0</v>
      </c>
    </row>
    <row r="75" spans="1:12" ht="15">
      <c r="A75" s="95" t="s">
        <v>2801</v>
      </c>
      <c r="B75" s="95" t="s">
        <v>2769</v>
      </c>
      <c r="C75" s="95">
        <v>5</v>
      </c>
      <c r="D75" s="122">
        <v>0.002813747307723276</v>
      </c>
      <c r="E75" s="122">
        <v>2.096729019264281</v>
      </c>
      <c r="F75" s="95" t="s">
        <v>3177</v>
      </c>
      <c r="G75" s="95" t="b">
        <v>1</v>
      </c>
      <c r="H75" s="95" t="b">
        <v>0</v>
      </c>
      <c r="I75" s="95" t="b">
        <v>0</v>
      </c>
      <c r="J75" s="95" t="b">
        <v>0</v>
      </c>
      <c r="K75" s="95" t="b">
        <v>0</v>
      </c>
      <c r="L75" s="95" t="b">
        <v>0</v>
      </c>
    </row>
    <row r="76" spans="1:12" ht="15">
      <c r="A76" s="95" t="s">
        <v>2769</v>
      </c>
      <c r="B76" s="95" t="s">
        <v>2840</v>
      </c>
      <c r="C76" s="95">
        <v>5</v>
      </c>
      <c r="D76" s="122">
        <v>0.002813747307723276</v>
      </c>
      <c r="E76" s="122">
        <v>2.175910265311906</v>
      </c>
      <c r="F76" s="95" t="s">
        <v>3177</v>
      </c>
      <c r="G76" s="95" t="b">
        <v>0</v>
      </c>
      <c r="H76" s="95" t="b">
        <v>0</v>
      </c>
      <c r="I76" s="95" t="b">
        <v>0</v>
      </c>
      <c r="J76" s="95" t="b">
        <v>0</v>
      </c>
      <c r="K76" s="95" t="b">
        <v>0</v>
      </c>
      <c r="L76" s="95" t="b">
        <v>0</v>
      </c>
    </row>
    <row r="77" spans="1:12" ht="15">
      <c r="A77" s="95" t="s">
        <v>2840</v>
      </c>
      <c r="B77" s="95" t="s">
        <v>2355</v>
      </c>
      <c r="C77" s="95">
        <v>5</v>
      </c>
      <c r="D77" s="122">
        <v>0.002813747307723276</v>
      </c>
      <c r="E77" s="122">
        <v>2.266086895660994</v>
      </c>
      <c r="F77" s="95" t="s">
        <v>3177</v>
      </c>
      <c r="G77" s="95" t="b">
        <v>0</v>
      </c>
      <c r="H77" s="95" t="b">
        <v>0</v>
      </c>
      <c r="I77" s="95" t="b">
        <v>0</v>
      </c>
      <c r="J77" s="95" t="b">
        <v>0</v>
      </c>
      <c r="K77" s="95" t="b">
        <v>0</v>
      </c>
      <c r="L77" s="95" t="b">
        <v>0</v>
      </c>
    </row>
    <row r="78" spans="1:12" ht="15">
      <c r="A78" s="95" t="s">
        <v>2355</v>
      </c>
      <c r="B78" s="95" t="s">
        <v>255</v>
      </c>
      <c r="C78" s="95">
        <v>5</v>
      </c>
      <c r="D78" s="122">
        <v>0.002813747307723276</v>
      </c>
      <c r="E78" s="122">
        <v>2.266086895660994</v>
      </c>
      <c r="F78" s="95" t="s">
        <v>3177</v>
      </c>
      <c r="G78" s="95" t="b">
        <v>0</v>
      </c>
      <c r="H78" s="95" t="b">
        <v>0</v>
      </c>
      <c r="I78" s="95" t="b">
        <v>0</v>
      </c>
      <c r="J78" s="95" t="b">
        <v>0</v>
      </c>
      <c r="K78" s="95" t="b">
        <v>0</v>
      </c>
      <c r="L78" s="95" t="b">
        <v>0</v>
      </c>
    </row>
    <row r="79" spans="1:12" ht="15">
      <c r="A79" s="95" t="s">
        <v>255</v>
      </c>
      <c r="B79" s="95" t="s">
        <v>2841</v>
      </c>
      <c r="C79" s="95">
        <v>5</v>
      </c>
      <c r="D79" s="122">
        <v>0.002813747307723276</v>
      </c>
      <c r="E79" s="122">
        <v>2.6810602436318116</v>
      </c>
      <c r="F79" s="95" t="s">
        <v>3177</v>
      </c>
      <c r="G79" s="95" t="b">
        <v>0</v>
      </c>
      <c r="H79" s="95" t="b">
        <v>0</v>
      </c>
      <c r="I79" s="95" t="b">
        <v>0</v>
      </c>
      <c r="J79" s="95" t="b">
        <v>0</v>
      </c>
      <c r="K79" s="95" t="b">
        <v>0</v>
      </c>
      <c r="L79" s="95" t="b">
        <v>0</v>
      </c>
    </row>
    <row r="80" spans="1:12" ht="15">
      <c r="A80" s="95" t="s">
        <v>2841</v>
      </c>
      <c r="B80" s="95" t="s">
        <v>2354</v>
      </c>
      <c r="C80" s="95">
        <v>5</v>
      </c>
      <c r="D80" s="122">
        <v>0.002813747307723276</v>
      </c>
      <c r="E80" s="122">
        <v>2.1495813265895567</v>
      </c>
      <c r="F80" s="95" t="s">
        <v>3177</v>
      </c>
      <c r="G80" s="95" t="b">
        <v>0</v>
      </c>
      <c r="H80" s="95" t="b">
        <v>0</v>
      </c>
      <c r="I80" s="95" t="b">
        <v>0</v>
      </c>
      <c r="J80" s="95" t="b">
        <v>0</v>
      </c>
      <c r="K80" s="95" t="b">
        <v>0</v>
      </c>
      <c r="L80" s="95" t="b">
        <v>0</v>
      </c>
    </row>
    <row r="81" spans="1:12" ht="15">
      <c r="A81" s="95" t="s">
        <v>2351</v>
      </c>
      <c r="B81" s="95" t="s">
        <v>2352</v>
      </c>
      <c r="C81" s="95">
        <v>4</v>
      </c>
      <c r="D81" s="122">
        <v>0.002404094233237162</v>
      </c>
      <c r="E81" s="122">
        <v>2.1247577428645243</v>
      </c>
      <c r="F81" s="95" t="s">
        <v>3177</v>
      </c>
      <c r="G81" s="95" t="b">
        <v>0</v>
      </c>
      <c r="H81" s="95" t="b">
        <v>0</v>
      </c>
      <c r="I81" s="95" t="b">
        <v>0</v>
      </c>
      <c r="J81" s="95" t="b">
        <v>0</v>
      </c>
      <c r="K81" s="95" t="b">
        <v>0</v>
      </c>
      <c r="L81" s="95" t="b">
        <v>0</v>
      </c>
    </row>
    <row r="82" spans="1:12" ht="15">
      <c r="A82" s="95" t="s">
        <v>2791</v>
      </c>
      <c r="B82" s="95" t="s">
        <v>2342</v>
      </c>
      <c r="C82" s="95">
        <v>4</v>
      </c>
      <c r="D82" s="122">
        <v>0.002404094233237162</v>
      </c>
      <c r="E82" s="122">
        <v>2.3588409488978925</v>
      </c>
      <c r="F82" s="95" t="s">
        <v>3177</v>
      </c>
      <c r="G82" s="95" t="b">
        <v>0</v>
      </c>
      <c r="H82" s="95" t="b">
        <v>0</v>
      </c>
      <c r="I82" s="95" t="b">
        <v>0</v>
      </c>
      <c r="J82" s="95" t="b">
        <v>0</v>
      </c>
      <c r="K82" s="95" t="b">
        <v>0</v>
      </c>
      <c r="L82" s="95" t="b">
        <v>0</v>
      </c>
    </row>
    <row r="83" spans="1:12" ht="15">
      <c r="A83" s="95" t="s">
        <v>2339</v>
      </c>
      <c r="B83" s="95" t="s">
        <v>2848</v>
      </c>
      <c r="C83" s="95">
        <v>4</v>
      </c>
      <c r="D83" s="122">
        <v>0.002404094233237162</v>
      </c>
      <c r="E83" s="122">
        <v>2.534932207953574</v>
      </c>
      <c r="F83" s="95" t="s">
        <v>3177</v>
      </c>
      <c r="G83" s="95" t="b">
        <v>0</v>
      </c>
      <c r="H83" s="95" t="b">
        <v>0</v>
      </c>
      <c r="I83" s="95" t="b">
        <v>0</v>
      </c>
      <c r="J83" s="95" t="b">
        <v>0</v>
      </c>
      <c r="K83" s="95" t="b">
        <v>0</v>
      </c>
      <c r="L83" s="95" t="b">
        <v>0</v>
      </c>
    </row>
    <row r="84" spans="1:12" ht="15">
      <c r="A84" s="95" t="s">
        <v>2848</v>
      </c>
      <c r="B84" s="95" t="s">
        <v>2283</v>
      </c>
      <c r="C84" s="95">
        <v>4</v>
      </c>
      <c r="D84" s="122">
        <v>0.002404094233237162</v>
      </c>
      <c r="E84" s="122">
        <v>1.5107985282368543</v>
      </c>
      <c r="F84" s="95" t="s">
        <v>3177</v>
      </c>
      <c r="G84" s="95" t="b">
        <v>0</v>
      </c>
      <c r="H84" s="95" t="b">
        <v>0</v>
      </c>
      <c r="I84" s="95" t="b">
        <v>0</v>
      </c>
      <c r="J84" s="95" t="b">
        <v>0</v>
      </c>
      <c r="K84" s="95" t="b">
        <v>0</v>
      </c>
      <c r="L84" s="95" t="b">
        <v>0</v>
      </c>
    </row>
    <row r="85" spans="1:12" ht="15">
      <c r="A85" s="95" t="s">
        <v>2341</v>
      </c>
      <c r="B85" s="95" t="s">
        <v>2849</v>
      </c>
      <c r="C85" s="95">
        <v>4</v>
      </c>
      <c r="D85" s="122">
        <v>0.002404094233237162</v>
      </c>
      <c r="E85" s="122">
        <v>2.601878997584187</v>
      </c>
      <c r="F85" s="95" t="s">
        <v>3177</v>
      </c>
      <c r="G85" s="95" t="b">
        <v>0</v>
      </c>
      <c r="H85" s="95" t="b">
        <v>0</v>
      </c>
      <c r="I85" s="95" t="b">
        <v>0</v>
      </c>
      <c r="J85" s="95" t="b">
        <v>0</v>
      </c>
      <c r="K85" s="95" t="b">
        <v>0</v>
      </c>
      <c r="L85" s="95" t="b">
        <v>0</v>
      </c>
    </row>
    <row r="86" spans="1:12" ht="15">
      <c r="A86" s="95" t="s">
        <v>2849</v>
      </c>
      <c r="B86" s="95" t="s">
        <v>381</v>
      </c>
      <c r="C86" s="95">
        <v>4</v>
      </c>
      <c r="D86" s="122">
        <v>0.002404094233237162</v>
      </c>
      <c r="E86" s="122">
        <v>2.7779702566398683</v>
      </c>
      <c r="F86" s="95" t="s">
        <v>3177</v>
      </c>
      <c r="G86" s="95" t="b">
        <v>0</v>
      </c>
      <c r="H86" s="95" t="b">
        <v>0</v>
      </c>
      <c r="I86" s="95" t="b">
        <v>0</v>
      </c>
      <c r="J86" s="95" t="b">
        <v>0</v>
      </c>
      <c r="K86" s="95" t="b">
        <v>0</v>
      </c>
      <c r="L86" s="95" t="b">
        <v>0</v>
      </c>
    </row>
    <row r="87" spans="1:12" ht="15">
      <c r="A87" s="95" t="s">
        <v>381</v>
      </c>
      <c r="B87" s="95" t="s">
        <v>380</v>
      </c>
      <c r="C87" s="95">
        <v>4</v>
      </c>
      <c r="D87" s="122">
        <v>0.002404094233237162</v>
      </c>
      <c r="E87" s="122">
        <v>2.7779702566398683</v>
      </c>
      <c r="F87" s="95" t="s">
        <v>3177</v>
      </c>
      <c r="G87" s="95" t="b">
        <v>0</v>
      </c>
      <c r="H87" s="95" t="b">
        <v>0</v>
      </c>
      <c r="I87" s="95" t="b">
        <v>0</v>
      </c>
      <c r="J87" s="95" t="b">
        <v>0</v>
      </c>
      <c r="K87" s="95" t="b">
        <v>0</v>
      </c>
      <c r="L87" s="95" t="b">
        <v>0</v>
      </c>
    </row>
    <row r="88" spans="1:12" ht="15">
      <c r="A88" s="95" t="s">
        <v>380</v>
      </c>
      <c r="B88" s="95" t="s">
        <v>2850</v>
      </c>
      <c r="C88" s="95">
        <v>4</v>
      </c>
      <c r="D88" s="122">
        <v>0.002404094233237162</v>
      </c>
      <c r="E88" s="122">
        <v>2.7779702566398683</v>
      </c>
      <c r="F88" s="95" t="s">
        <v>3177</v>
      </c>
      <c r="G88" s="95" t="b">
        <v>0</v>
      </c>
      <c r="H88" s="95" t="b">
        <v>0</v>
      </c>
      <c r="I88" s="95" t="b">
        <v>0</v>
      </c>
      <c r="J88" s="95" t="b">
        <v>0</v>
      </c>
      <c r="K88" s="95" t="b">
        <v>0</v>
      </c>
      <c r="L88" s="95" t="b">
        <v>0</v>
      </c>
    </row>
    <row r="89" spans="1:12" ht="15">
      <c r="A89" s="95" t="s">
        <v>2850</v>
      </c>
      <c r="B89" s="95" t="s">
        <v>371</v>
      </c>
      <c r="C89" s="95">
        <v>4</v>
      </c>
      <c r="D89" s="122">
        <v>0.002404094233237162</v>
      </c>
      <c r="E89" s="122">
        <v>2.601878997584187</v>
      </c>
      <c r="F89" s="95" t="s">
        <v>3177</v>
      </c>
      <c r="G89" s="95" t="b">
        <v>0</v>
      </c>
      <c r="H89" s="95" t="b">
        <v>0</v>
      </c>
      <c r="I89" s="95" t="b">
        <v>0</v>
      </c>
      <c r="J89" s="95" t="b">
        <v>0</v>
      </c>
      <c r="K89" s="95" t="b">
        <v>0</v>
      </c>
      <c r="L89" s="95" t="b">
        <v>0</v>
      </c>
    </row>
    <row r="90" spans="1:12" ht="15">
      <c r="A90" s="95" t="s">
        <v>371</v>
      </c>
      <c r="B90" s="95" t="s">
        <v>379</v>
      </c>
      <c r="C90" s="95">
        <v>4</v>
      </c>
      <c r="D90" s="122">
        <v>0.002404094233237162</v>
      </c>
      <c r="E90" s="122">
        <v>2.534932207953574</v>
      </c>
      <c r="F90" s="95" t="s">
        <v>3177</v>
      </c>
      <c r="G90" s="95" t="b">
        <v>0</v>
      </c>
      <c r="H90" s="95" t="b">
        <v>0</v>
      </c>
      <c r="I90" s="95" t="b">
        <v>0</v>
      </c>
      <c r="J90" s="95" t="b">
        <v>0</v>
      </c>
      <c r="K90" s="95" t="b">
        <v>0</v>
      </c>
      <c r="L90" s="95" t="b">
        <v>0</v>
      </c>
    </row>
    <row r="91" spans="1:12" ht="15">
      <c r="A91" s="95" t="s">
        <v>379</v>
      </c>
      <c r="B91" s="95" t="s">
        <v>372</v>
      </c>
      <c r="C91" s="95">
        <v>4</v>
      </c>
      <c r="D91" s="122">
        <v>0.002404094233237162</v>
      </c>
      <c r="E91" s="122">
        <v>2.425787738528506</v>
      </c>
      <c r="F91" s="95" t="s">
        <v>3177</v>
      </c>
      <c r="G91" s="95" t="b">
        <v>0</v>
      </c>
      <c r="H91" s="95" t="b">
        <v>0</v>
      </c>
      <c r="I91" s="95" t="b">
        <v>0</v>
      </c>
      <c r="J91" s="95" t="b">
        <v>0</v>
      </c>
      <c r="K91" s="95" t="b">
        <v>0</v>
      </c>
      <c r="L91" s="95" t="b">
        <v>0</v>
      </c>
    </row>
    <row r="92" spans="1:12" ht="15">
      <c r="A92" s="95" t="s">
        <v>372</v>
      </c>
      <c r="B92" s="95" t="s">
        <v>2851</v>
      </c>
      <c r="C92" s="95">
        <v>4</v>
      </c>
      <c r="D92" s="122">
        <v>0.002404094233237162</v>
      </c>
      <c r="E92" s="122">
        <v>2.601878997584187</v>
      </c>
      <c r="F92" s="95" t="s">
        <v>3177</v>
      </c>
      <c r="G92" s="95" t="b">
        <v>0</v>
      </c>
      <c r="H92" s="95" t="b">
        <v>0</v>
      </c>
      <c r="I92" s="95" t="b">
        <v>0</v>
      </c>
      <c r="J92" s="95" t="b">
        <v>0</v>
      </c>
      <c r="K92" s="95" t="b">
        <v>0</v>
      </c>
      <c r="L92" s="95" t="b">
        <v>0</v>
      </c>
    </row>
    <row r="93" spans="1:12" ht="15">
      <c r="A93" s="95" t="s">
        <v>2851</v>
      </c>
      <c r="B93" s="95" t="s">
        <v>2852</v>
      </c>
      <c r="C93" s="95">
        <v>4</v>
      </c>
      <c r="D93" s="122">
        <v>0.002404094233237162</v>
      </c>
      <c r="E93" s="122">
        <v>2.7779702566398683</v>
      </c>
      <c r="F93" s="95" t="s">
        <v>3177</v>
      </c>
      <c r="G93" s="95" t="b">
        <v>0</v>
      </c>
      <c r="H93" s="95" t="b">
        <v>0</v>
      </c>
      <c r="I93" s="95" t="b">
        <v>0</v>
      </c>
      <c r="J93" s="95" t="b">
        <v>0</v>
      </c>
      <c r="K93" s="95" t="b">
        <v>0</v>
      </c>
      <c r="L93" s="95" t="b">
        <v>0</v>
      </c>
    </row>
    <row r="94" spans="1:12" ht="15">
      <c r="A94" s="95" t="s">
        <v>2382</v>
      </c>
      <c r="B94" s="95" t="s">
        <v>2383</v>
      </c>
      <c r="C94" s="95">
        <v>4</v>
      </c>
      <c r="D94" s="122">
        <v>0.002404094233237162</v>
      </c>
      <c r="E94" s="122">
        <v>1.940697554137568</v>
      </c>
      <c r="F94" s="95" t="s">
        <v>3177</v>
      </c>
      <c r="G94" s="95" t="b">
        <v>0</v>
      </c>
      <c r="H94" s="95" t="b">
        <v>0</v>
      </c>
      <c r="I94" s="95" t="b">
        <v>0</v>
      </c>
      <c r="J94" s="95" t="b">
        <v>0</v>
      </c>
      <c r="K94" s="95" t="b">
        <v>0</v>
      </c>
      <c r="L94" s="95" t="b">
        <v>0</v>
      </c>
    </row>
    <row r="95" spans="1:12" ht="15">
      <c r="A95" s="95" t="s">
        <v>2383</v>
      </c>
      <c r="B95" s="95" t="s">
        <v>2384</v>
      </c>
      <c r="C95" s="95">
        <v>4</v>
      </c>
      <c r="D95" s="122">
        <v>0.002404094233237162</v>
      </c>
      <c r="E95" s="122">
        <v>2.3386375628096054</v>
      </c>
      <c r="F95" s="95" t="s">
        <v>3177</v>
      </c>
      <c r="G95" s="95" t="b">
        <v>0</v>
      </c>
      <c r="H95" s="95" t="b">
        <v>0</v>
      </c>
      <c r="I95" s="95" t="b">
        <v>0</v>
      </c>
      <c r="J95" s="95" t="b">
        <v>0</v>
      </c>
      <c r="K95" s="95" t="b">
        <v>0</v>
      </c>
      <c r="L95" s="95" t="b">
        <v>0</v>
      </c>
    </row>
    <row r="96" spans="1:12" ht="15">
      <c r="A96" s="95" t="s">
        <v>2384</v>
      </c>
      <c r="B96" s="95" t="s">
        <v>2329</v>
      </c>
      <c r="C96" s="95">
        <v>4</v>
      </c>
      <c r="D96" s="122">
        <v>0.002404094233237162</v>
      </c>
      <c r="E96" s="122">
        <v>2.0790002523038495</v>
      </c>
      <c r="F96" s="95" t="s">
        <v>3177</v>
      </c>
      <c r="G96" s="95" t="b">
        <v>0</v>
      </c>
      <c r="H96" s="95" t="b">
        <v>0</v>
      </c>
      <c r="I96" s="95" t="b">
        <v>0</v>
      </c>
      <c r="J96" s="95" t="b">
        <v>0</v>
      </c>
      <c r="K96" s="95" t="b">
        <v>0</v>
      </c>
      <c r="L96" s="95" t="b">
        <v>0</v>
      </c>
    </row>
    <row r="97" spans="1:12" ht="15">
      <c r="A97" s="95" t="s">
        <v>2329</v>
      </c>
      <c r="B97" s="95" t="s">
        <v>385</v>
      </c>
      <c r="C97" s="95">
        <v>4</v>
      </c>
      <c r="D97" s="122">
        <v>0.002404094233237162</v>
      </c>
      <c r="E97" s="122">
        <v>2.0578109532339113</v>
      </c>
      <c r="F97" s="95" t="s">
        <v>3177</v>
      </c>
      <c r="G97" s="95" t="b">
        <v>0</v>
      </c>
      <c r="H97" s="95" t="b">
        <v>0</v>
      </c>
      <c r="I97" s="95" t="b">
        <v>0</v>
      </c>
      <c r="J97" s="95" t="b">
        <v>0</v>
      </c>
      <c r="K97" s="95" t="b">
        <v>0</v>
      </c>
      <c r="L97" s="95" t="b">
        <v>0</v>
      </c>
    </row>
    <row r="98" spans="1:12" ht="15">
      <c r="A98" s="95" t="s">
        <v>385</v>
      </c>
      <c r="B98" s="95" t="s">
        <v>2309</v>
      </c>
      <c r="C98" s="95">
        <v>4</v>
      </c>
      <c r="D98" s="122">
        <v>0.002404094233237162</v>
      </c>
      <c r="E98" s="122">
        <v>2.7779702566398683</v>
      </c>
      <c r="F98" s="95" t="s">
        <v>3177</v>
      </c>
      <c r="G98" s="95" t="b">
        <v>0</v>
      </c>
      <c r="H98" s="95" t="b">
        <v>0</v>
      </c>
      <c r="I98" s="95" t="b">
        <v>0</v>
      </c>
      <c r="J98" s="95" t="b">
        <v>0</v>
      </c>
      <c r="K98" s="95" t="b">
        <v>0</v>
      </c>
      <c r="L98" s="95" t="b">
        <v>0</v>
      </c>
    </row>
    <row r="99" spans="1:12" ht="15">
      <c r="A99" s="95" t="s">
        <v>2309</v>
      </c>
      <c r="B99" s="95" t="s">
        <v>2385</v>
      </c>
      <c r="C99" s="95">
        <v>4</v>
      </c>
      <c r="D99" s="122">
        <v>0.002404094233237162</v>
      </c>
      <c r="E99" s="122">
        <v>2.7779702566398683</v>
      </c>
      <c r="F99" s="95" t="s">
        <v>3177</v>
      </c>
      <c r="G99" s="95" t="b">
        <v>0</v>
      </c>
      <c r="H99" s="95" t="b">
        <v>0</v>
      </c>
      <c r="I99" s="95" t="b">
        <v>0</v>
      </c>
      <c r="J99" s="95" t="b">
        <v>0</v>
      </c>
      <c r="K99" s="95" t="b">
        <v>0</v>
      </c>
      <c r="L99" s="95" t="b">
        <v>0</v>
      </c>
    </row>
    <row r="100" spans="1:12" ht="15">
      <c r="A100" s="95" t="s">
        <v>2385</v>
      </c>
      <c r="B100" s="95" t="s">
        <v>2343</v>
      </c>
      <c r="C100" s="95">
        <v>4</v>
      </c>
      <c r="D100" s="122">
        <v>0.002404094233237162</v>
      </c>
      <c r="E100" s="122">
        <v>2.0790002523038495</v>
      </c>
      <c r="F100" s="95" t="s">
        <v>3177</v>
      </c>
      <c r="G100" s="95" t="b">
        <v>0</v>
      </c>
      <c r="H100" s="95" t="b">
        <v>0</v>
      </c>
      <c r="I100" s="95" t="b">
        <v>0</v>
      </c>
      <c r="J100" s="95" t="b">
        <v>0</v>
      </c>
      <c r="K100" s="95" t="b">
        <v>0</v>
      </c>
      <c r="L100" s="95" t="b">
        <v>0</v>
      </c>
    </row>
    <row r="101" spans="1:12" ht="15">
      <c r="A101" s="95" t="s">
        <v>2343</v>
      </c>
      <c r="B101" s="95" t="s">
        <v>2386</v>
      </c>
      <c r="C101" s="95">
        <v>4</v>
      </c>
      <c r="D101" s="122">
        <v>0.002404094233237162</v>
      </c>
      <c r="E101" s="122">
        <v>2.0790002523038495</v>
      </c>
      <c r="F101" s="95" t="s">
        <v>3177</v>
      </c>
      <c r="G101" s="95" t="b">
        <v>0</v>
      </c>
      <c r="H101" s="95" t="b">
        <v>0</v>
      </c>
      <c r="I101" s="95" t="b">
        <v>0</v>
      </c>
      <c r="J101" s="95" t="b">
        <v>0</v>
      </c>
      <c r="K101" s="95" t="b">
        <v>0</v>
      </c>
      <c r="L101" s="95" t="b">
        <v>0</v>
      </c>
    </row>
    <row r="102" spans="1:12" ht="15">
      <c r="A102" s="95" t="s">
        <v>2386</v>
      </c>
      <c r="B102" s="95" t="s">
        <v>2387</v>
      </c>
      <c r="C102" s="95">
        <v>4</v>
      </c>
      <c r="D102" s="122">
        <v>0.002404094233237162</v>
      </c>
      <c r="E102" s="122">
        <v>2.7779702566398683</v>
      </c>
      <c r="F102" s="95" t="s">
        <v>3177</v>
      </c>
      <c r="G102" s="95" t="b">
        <v>0</v>
      </c>
      <c r="H102" s="95" t="b">
        <v>0</v>
      </c>
      <c r="I102" s="95" t="b">
        <v>0</v>
      </c>
      <c r="J102" s="95" t="b">
        <v>0</v>
      </c>
      <c r="K102" s="95" t="b">
        <v>0</v>
      </c>
      <c r="L102" s="95" t="b">
        <v>0</v>
      </c>
    </row>
    <row r="103" spans="1:12" ht="15">
      <c r="A103" s="95" t="s">
        <v>2392</v>
      </c>
      <c r="B103" s="95" t="s">
        <v>2812</v>
      </c>
      <c r="C103" s="95">
        <v>4</v>
      </c>
      <c r="D103" s="122">
        <v>0.002404094233237162</v>
      </c>
      <c r="E103" s="122">
        <v>2.027847729856468</v>
      </c>
      <c r="F103" s="95" t="s">
        <v>3177</v>
      </c>
      <c r="G103" s="95" t="b">
        <v>0</v>
      </c>
      <c r="H103" s="95" t="b">
        <v>0</v>
      </c>
      <c r="I103" s="95" t="b">
        <v>0</v>
      </c>
      <c r="J103" s="95" t="b">
        <v>0</v>
      </c>
      <c r="K103" s="95" t="b">
        <v>0</v>
      </c>
      <c r="L103" s="95" t="b">
        <v>0</v>
      </c>
    </row>
    <row r="104" spans="1:12" ht="15">
      <c r="A104" s="95" t="s">
        <v>2812</v>
      </c>
      <c r="B104" s="95" t="s">
        <v>323</v>
      </c>
      <c r="C104" s="95">
        <v>4</v>
      </c>
      <c r="D104" s="122">
        <v>0.002404094233237162</v>
      </c>
      <c r="E104" s="122">
        <v>2.601878997584187</v>
      </c>
      <c r="F104" s="95" t="s">
        <v>3177</v>
      </c>
      <c r="G104" s="95" t="b">
        <v>0</v>
      </c>
      <c r="H104" s="95" t="b">
        <v>0</v>
      </c>
      <c r="I104" s="95" t="b">
        <v>0</v>
      </c>
      <c r="J104" s="95" t="b">
        <v>0</v>
      </c>
      <c r="K104" s="95" t="b">
        <v>0</v>
      </c>
      <c r="L104" s="95" t="b">
        <v>0</v>
      </c>
    </row>
    <row r="105" spans="1:12" ht="15">
      <c r="A105" s="95" t="s">
        <v>323</v>
      </c>
      <c r="B105" s="95" t="s">
        <v>2829</v>
      </c>
      <c r="C105" s="95">
        <v>4</v>
      </c>
      <c r="D105" s="122">
        <v>0.002404094233237162</v>
      </c>
      <c r="E105" s="122">
        <v>2.6810602436318116</v>
      </c>
      <c r="F105" s="95" t="s">
        <v>3177</v>
      </c>
      <c r="G105" s="95" t="b">
        <v>0</v>
      </c>
      <c r="H105" s="95" t="b">
        <v>0</v>
      </c>
      <c r="I105" s="95" t="b">
        <v>0</v>
      </c>
      <c r="J105" s="95" t="b">
        <v>0</v>
      </c>
      <c r="K105" s="95" t="b">
        <v>0</v>
      </c>
      <c r="L105" s="95" t="b">
        <v>0</v>
      </c>
    </row>
    <row r="106" spans="1:12" ht="15">
      <c r="A106" s="95" t="s">
        <v>2829</v>
      </c>
      <c r="B106" s="95" t="s">
        <v>2830</v>
      </c>
      <c r="C106" s="95">
        <v>4</v>
      </c>
      <c r="D106" s="122">
        <v>0.002404094233237162</v>
      </c>
      <c r="E106" s="122">
        <v>2.5841502306237554</v>
      </c>
      <c r="F106" s="95" t="s">
        <v>3177</v>
      </c>
      <c r="G106" s="95" t="b">
        <v>0</v>
      </c>
      <c r="H106" s="95" t="b">
        <v>0</v>
      </c>
      <c r="I106" s="95" t="b">
        <v>0</v>
      </c>
      <c r="J106" s="95" t="b">
        <v>0</v>
      </c>
      <c r="K106" s="95" t="b">
        <v>0</v>
      </c>
      <c r="L106" s="95" t="b">
        <v>0</v>
      </c>
    </row>
    <row r="107" spans="1:12" ht="15">
      <c r="A107" s="95" t="s">
        <v>2830</v>
      </c>
      <c r="B107" s="95" t="s">
        <v>2831</v>
      </c>
      <c r="C107" s="95">
        <v>4</v>
      </c>
      <c r="D107" s="122">
        <v>0.002404094233237162</v>
      </c>
      <c r="E107" s="122">
        <v>2.5841502306237554</v>
      </c>
      <c r="F107" s="95" t="s">
        <v>3177</v>
      </c>
      <c r="G107" s="95" t="b">
        <v>0</v>
      </c>
      <c r="H107" s="95" t="b">
        <v>0</v>
      </c>
      <c r="I107" s="95" t="b">
        <v>0</v>
      </c>
      <c r="J107" s="95" t="b">
        <v>0</v>
      </c>
      <c r="K107" s="95" t="b">
        <v>0</v>
      </c>
      <c r="L107" s="95" t="b">
        <v>0</v>
      </c>
    </row>
    <row r="108" spans="1:12" ht="15">
      <c r="A108" s="95" t="s">
        <v>2831</v>
      </c>
      <c r="B108" s="95" t="s">
        <v>2853</v>
      </c>
      <c r="C108" s="95">
        <v>4</v>
      </c>
      <c r="D108" s="122">
        <v>0.002404094233237162</v>
      </c>
      <c r="E108" s="122">
        <v>2.6810602436318116</v>
      </c>
      <c r="F108" s="95" t="s">
        <v>3177</v>
      </c>
      <c r="G108" s="95" t="b">
        <v>0</v>
      </c>
      <c r="H108" s="95" t="b">
        <v>0</v>
      </c>
      <c r="I108" s="95" t="b">
        <v>0</v>
      </c>
      <c r="J108" s="95" t="b">
        <v>0</v>
      </c>
      <c r="K108" s="95" t="b">
        <v>0</v>
      </c>
      <c r="L108" s="95" t="b">
        <v>0</v>
      </c>
    </row>
    <row r="109" spans="1:12" ht="15">
      <c r="A109" s="95" t="s">
        <v>2853</v>
      </c>
      <c r="B109" s="95" t="s">
        <v>2854</v>
      </c>
      <c r="C109" s="95">
        <v>4</v>
      </c>
      <c r="D109" s="122">
        <v>0.002404094233237162</v>
      </c>
      <c r="E109" s="122">
        <v>2.7779702566398683</v>
      </c>
      <c r="F109" s="95" t="s">
        <v>3177</v>
      </c>
      <c r="G109" s="95" t="b">
        <v>0</v>
      </c>
      <c r="H109" s="95" t="b">
        <v>0</v>
      </c>
      <c r="I109" s="95" t="b">
        <v>0</v>
      </c>
      <c r="J109" s="95" t="b">
        <v>0</v>
      </c>
      <c r="K109" s="95" t="b">
        <v>0</v>
      </c>
      <c r="L109" s="95" t="b">
        <v>0</v>
      </c>
    </row>
    <row r="110" spans="1:12" ht="15">
      <c r="A110" s="95" t="s">
        <v>2854</v>
      </c>
      <c r="B110" s="95" t="s">
        <v>2813</v>
      </c>
      <c r="C110" s="95">
        <v>4</v>
      </c>
      <c r="D110" s="122">
        <v>0.002404094233237162</v>
      </c>
      <c r="E110" s="122">
        <v>2.601878997584187</v>
      </c>
      <c r="F110" s="95" t="s">
        <v>3177</v>
      </c>
      <c r="G110" s="95" t="b">
        <v>0</v>
      </c>
      <c r="H110" s="95" t="b">
        <v>0</v>
      </c>
      <c r="I110" s="95" t="b">
        <v>0</v>
      </c>
      <c r="J110" s="95" t="b">
        <v>0</v>
      </c>
      <c r="K110" s="95" t="b">
        <v>0</v>
      </c>
      <c r="L110" s="95" t="b">
        <v>0</v>
      </c>
    </row>
    <row r="111" spans="1:12" ht="15">
      <c r="A111" s="95" t="s">
        <v>2813</v>
      </c>
      <c r="B111" s="95" t="s">
        <v>2811</v>
      </c>
      <c r="C111" s="95">
        <v>4</v>
      </c>
      <c r="D111" s="122">
        <v>0.002404094233237162</v>
      </c>
      <c r="E111" s="122">
        <v>2.425787738528506</v>
      </c>
      <c r="F111" s="95" t="s">
        <v>3177</v>
      </c>
      <c r="G111" s="95" t="b">
        <v>0</v>
      </c>
      <c r="H111" s="95" t="b">
        <v>0</v>
      </c>
      <c r="I111" s="95" t="b">
        <v>0</v>
      </c>
      <c r="J111" s="95" t="b">
        <v>0</v>
      </c>
      <c r="K111" s="95" t="b">
        <v>0</v>
      </c>
      <c r="L111" s="95" t="b">
        <v>0</v>
      </c>
    </row>
    <row r="112" spans="1:12" ht="15">
      <c r="A112" s="95" t="s">
        <v>2328</v>
      </c>
      <c r="B112" s="95" t="s">
        <v>2787</v>
      </c>
      <c r="C112" s="95">
        <v>4</v>
      </c>
      <c r="D112" s="122">
        <v>0.002404094233237162</v>
      </c>
      <c r="E112" s="122">
        <v>1.6166022544048935</v>
      </c>
      <c r="F112" s="95" t="s">
        <v>3177</v>
      </c>
      <c r="G112" s="95" t="b">
        <v>0</v>
      </c>
      <c r="H112" s="95" t="b">
        <v>0</v>
      </c>
      <c r="I112" s="95" t="b">
        <v>0</v>
      </c>
      <c r="J112" s="95" t="b">
        <v>0</v>
      </c>
      <c r="K112" s="95" t="b">
        <v>0</v>
      </c>
      <c r="L112" s="95" t="b">
        <v>0</v>
      </c>
    </row>
    <row r="113" spans="1:12" ht="15">
      <c r="A113" s="95" t="s">
        <v>2787</v>
      </c>
      <c r="B113" s="95" t="s">
        <v>2327</v>
      </c>
      <c r="C113" s="95">
        <v>4</v>
      </c>
      <c r="D113" s="122">
        <v>0.002404094233237162</v>
      </c>
      <c r="E113" s="122">
        <v>1.580689698514249</v>
      </c>
      <c r="F113" s="95" t="s">
        <v>3177</v>
      </c>
      <c r="G113" s="95" t="b">
        <v>0</v>
      </c>
      <c r="H113" s="95" t="b">
        <v>0</v>
      </c>
      <c r="I113" s="95" t="b">
        <v>0</v>
      </c>
      <c r="J113" s="95" t="b">
        <v>0</v>
      </c>
      <c r="K113" s="95" t="b">
        <v>0</v>
      </c>
      <c r="L113" s="95" t="b">
        <v>0</v>
      </c>
    </row>
    <row r="114" spans="1:12" ht="15">
      <c r="A114" s="95" t="s">
        <v>2327</v>
      </c>
      <c r="B114" s="95" t="s">
        <v>2855</v>
      </c>
      <c r="C114" s="95">
        <v>4</v>
      </c>
      <c r="D114" s="122">
        <v>0.002404094233237162</v>
      </c>
      <c r="E114" s="122">
        <v>1.7365775714816432</v>
      </c>
      <c r="F114" s="95" t="s">
        <v>3177</v>
      </c>
      <c r="G114" s="95" t="b">
        <v>0</v>
      </c>
      <c r="H114" s="95" t="b">
        <v>0</v>
      </c>
      <c r="I114" s="95" t="b">
        <v>0</v>
      </c>
      <c r="J114" s="95" t="b">
        <v>0</v>
      </c>
      <c r="K114" s="95" t="b">
        <v>0</v>
      </c>
      <c r="L114" s="95" t="b">
        <v>0</v>
      </c>
    </row>
    <row r="115" spans="1:12" ht="15">
      <c r="A115" s="95" t="s">
        <v>2343</v>
      </c>
      <c r="B115" s="95" t="s">
        <v>2283</v>
      </c>
      <c r="C115" s="95">
        <v>4</v>
      </c>
      <c r="D115" s="122">
        <v>0.002404094233237162</v>
      </c>
      <c r="E115" s="122">
        <v>0.8118285239008356</v>
      </c>
      <c r="F115" s="95" t="s">
        <v>3177</v>
      </c>
      <c r="G115" s="95" t="b">
        <v>0</v>
      </c>
      <c r="H115" s="95" t="b">
        <v>0</v>
      </c>
      <c r="I115" s="95" t="b">
        <v>0</v>
      </c>
      <c r="J115" s="95" t="b">
        <v>0</v>
      </c>
      <c r="K115" s="95" t="b">
        <v>0</v>
      </c>
      <c r="L115" s="95" t="b">
        <v>0</v>
      </c>
    </row>
    <row r="116" spans="1:12" ht="15">
      <c r="A116" s="95" t="s">
        <v>583</v>
      </c>
      <c r="B116" s="95" t="s">
        <v>2828</v>
      </c>
      <c r="C116" s="95">
        <v>4</v>
      </c>
      <c r="D116" s="122">
        <v>0.002404094233237162</v>
      </c>
      <c r="E116" s="122">
        <v>1.3910256322692938</v>
      </c>
      <c r="F116" s="95" t="s">
        <v>3177</v>
      </c>
      <c r="G116" s="95" t="b">
        <v>0</v>
      </c>
      <c r="H116" s="95" t="b">
        <v>0</v>
      </c>
      <c r="I116" s="95" t="b">
        <v>0</v>
      </c>
      <c r="J116" s="95" t="b">
        <v>0</v>
      </c>
      <c r="K116" s="95" t="b">
        <v>0</v>
      </c>
      <c r="L116" s="95" t="b">
        <v>0</v>
      </c>
    </row>
    <row r="117" spans="1:12" ht="15">
      <c r="A117" s="95" t="s">
        <v>2289</v>
      </c>
      <c r="B117" s="95" t="s">
        <v>2283</v>
      </c>
      <c r="C117" s="95">
        <v>4</v>
      </c>
      <c r="D117" s="122">
        <v>0.002404094233237162</v>
      </c>
      <c r="E117" s="122">
        <v>1.413888515228798</v>
      </c>
      <c r="F117" s="95" t="s">
        <v>3177</v>
      </c>
      <c r="G117" s="95" t="b">
        <v>0</v>
      </c>
      <c r="H117" s="95" t="b">
        <v>0</v>
      </c>
      <c r="I117" s="95" t="b">
        <v>0</v>
      </c>
      <c r="J117" s="95" t="b">
        <v>0</v>
      </c>
      <c r="K117" s="95" t="b">
        <v>0</v>
      </c>
      <c r="L117" s="95" t="b">
        <v>0</v>
      </c>
    </row>
    <row r="118" spans="1:12" ht="15">
      <c r="A118" s="95" t="s">
        <v>2283</v>
      </c>
      <c r="B118" s="95" t="s">
        <v>2863</v>
      </c>
      <c r="C118" s="95">
        <v>4</v>
      </c>
      <c r="D118" s="122">
        <v>0.002404094233237162</v>
      </c>
      <c r="E118" s="122">
        <v>1.455750961905949</v>
      </c>
      <c r="F118" s="95" t="s">
        <v>3177</v>
      </c>
      <c r="G118" s="95" t="b">
        <v>0</v>
      </c>
      <c r="H118" s="95" t="b">
        <v>0</v>
      </c>
      <c r="I118" s="95" t="b">
        <v>0</v>
      </c>
      <c r="J118" s="95" t="b">
        <v>0</v>
      </c>
      <c r="K118" s="95" t="b">
        <v>0</v>
      </c>
      <c r="L118" s="95" t="b">
        <v>0</v>
      </c>
    </row>
    <row r="119" spans="1:12" ht="15">
      <c r="A119" s="95" t="s">
        <v>2777</v>
      </c>
      <c r="B119" s="95" t="s">
        <v>2864</v>
      </c>
      <c r="C119" s="95">
        <v>4</v>
      </c>
      <c r="D119" s="122">
        <v>0.002404094233237162</v>
      </c>
      <c r="E119" s="122">
        <v>2.380030247967831</v>
      </c>
      <c r="F119" s="95" t="s">
        <v>3177</v>
      </c>
      <c r="G119" s="95" t="b">
        <v>0</v>
      </c>
      <c r="H119" s="95" t="b">
        <v>0</v>
      </c>
      <c r="I119" s="95" t="b">
        <v>0</v>
      </c>
      <c r="J119" s="95" t="b">
        <v>0</v>
      </c>
      <c r="K119" s="95" t="b">
        <v>0</v>
      </c>
      <c r="L119" s="95" t="b">
        <v>0</v>
      </c>
    </row>
    <row r="120" spans="1:12" ht="15">
      <c r="A120" s="95" t="s">
        <v>2864</v>
      </c>
      <c r="B120" s="95" t="s">
        <v>2792</v>
      </c>
      <c r="C120" s="95">
        <v>4</v>
      </c>
      <c r="D120" s="122">
        <v>0.002404094233237162</v>
      </c>
      <c r="E120" s="122">
        <v>2.534932207953574</v>
      </c>
      <c r="F120" s="95" t="s">
        <v>3177</v>
      </c>
      <c r="G120" s="95" t="b">
        <v>0</v>
      </c>
      <c r="H120" s="95" t="b">
        <v>0</v>
      </c>
      <c r="I120" s="95" t="b">
        <v>0</v>
      </c>
      <c r="J120" s="95" t="b">
        <v>0</v>
      </c>
      <c r="K120" s="95" t="b">
        <v>0</v>
      </c>
      <c r="L120" s="95" t="b">
        <v>0</v>
      </c>
    </row>
    <row r="121" spans="1:12" ht="15">
      <c r="A121" s="95" t="s">
        <v>2792</v>
      </c>
      <c r="B121" s="95" t="s">
        <v>2383</v>
      </c>
      <c r="C121" s="95">
        <v>4</v>
      </c>
      <c r="D121" s="122">
        <v>0.002404094233237162</v>
      </c>
      <c r="E121" s="122">
        <v>2.095599514123311</v>
      </c>
      <c r="F121" s="95" t="s">
        <v>3177</v>
      </c>
      <c r="G121" s="95" t="b">
        <v>0</v>
      </c>
      <c r="H121" s="95" t="b">
        <v>0</v>
      </c>
      <c r="I121" s="95" t="b">
        <v>0</v>
      </c>
      <c r="J121" s="95" t="b">
        <v>0</v>
      </c>
      <c r="K121" s="95" t="b">
        <v>0</v>
      </c>
      <c r="L121" s="95" t="b">
        <v>0</v>
      </c>
    </row>
    <row r="122" spans="1:12" ht="15">
      <c r="A122" s="95" t="s">
        <v>2329</v>
      </c>
      <c r="B122" s="95" t="s">
        <v>2771</v>
      </c>
      <c r="C122" s="95">
        <v>4</v>
      </c>
      <c r="D122" s="122">
        <v>0.002404094233237162</v>
      </c>
      <c r="E122" s="122">
        <v>1.545927592255037</v>
      </c>
      <c r="F122" s="95" t="s">
        <v>3177</v>
      </c>
      <c r="G122" s="95" t="b">
        <v>0</v>
      </c>
      <c r="H122" s="95" t="b">
        <v>0</v>
      </c>
      <c r="I122" s="95" t="b">
        <v>0</v>
      </c>
      <c r="J122" s="95" t="b">
        <v>0</v>
      </c>
      <c r="K122" s="95" t="b">
        <v>0</v>
      </c>
      <c r="L122" s="95" t="b">
        <v>0</v>
      </c>
    </row>
    <row r="123" spans="1:12" ht="15">
      <c r="A123" s="95" t="s">
        <v>2771</v>
      </c>
      <c r="B123" s="95" t="s">
        <v>2393</v>
      </c>
      <c r="C123" s="95">
        <v>4</v>
      </c>
      <c r="D123" s="122">
        <v>0.002404094233237162</v>
      </c>
      <c r="E123" s="122">
        <v>1.7889656409413315</v>
      </c>
      <c r="F123" s="95" t="s">
        <v>3177</v>
      </c>
      <c r="G123" s="95" t="b">
        <v>0</v>
      </c>
      <c r="H123" s="95" t="b">
        <v>0</v>
      </c>
      <c r="I123" s="95" t="b">
        <v>0</v>
      </c>
      <c r="J123" s="95" t="b">
        <v>0</v>
      </c>
      <c r="K123" s="95" t="b">
        <v>0</v>
      </c>
      <c r="L123" s="95" t="b">
        <v>0</v>
      </c>
    </row>
    <row r="124" spans="1:12" ht="15">
      <c r="A124" s="95" t="s">
        <v>2393</v>
      </c>
      <c r="B124" s="95" t="s">
        <v>2826</v>
      </c>
      <c r="C124" s="95">
        <v>4</v>
      </c>
      <c r="D124" s="122">
        <v>0.002404094233237162</v>
      </c>
      <c r="E124" s="122">
        <v>2.2039389889121495</v>
      </c>
      <c r="F124" s="95" t="s">
        <v>3177</v>
      </c>
      <c r="G124" s="95" t="b">
        <v>0</v>
      </c>
      <c r="H124" s="95" t="b">
        <v>0</v>
      </c>
      <c r="I124" s="95" t="b">
        <v>0</v>
      </c>
      <c r="J124" s="95" t="b">
        <v>0</v>
      </c>
      <c r="K124" s="95" t="b">
        <v>0</v>
      </c>
      <c r="L124" s="95" t="b">
        <v>0</v>
      </c>
    </row>
    <row r="125" spans="1:12" ht="15">
      <c r="A125" s="95" t="s">
        <v>2826</v>
      </c>
      <c r="B125" s="95" t="s">
        <v>2867</v>
      </c>
      <c r="C125" s="95">
        <v>4</v>
      </c>
      <c r="D125" s="122">
        <v>0.002404094233237162</v>
      </c>
      <c r="E125" s="122">
        <v>2.6810602436318116</v>
      </c>
      <c r="F125" s="95" t="s">
        <v>3177</v>
      </c>
      <c r="G125" s="95" t="b">
        <v>0</v>
      </c>
      <c r="H125" s="95" t="b">
        <v>0</v>
      </c>
      <c r="I125" s="95" t="b">
        <v>0</v>
      </c>
      <c r="J125" s="95" t="b">
        <v>0</v>
      </c>
      <c r="K125" s="95" t="b">
        <v>0</v>
      </c>
      <c r="L125" s="95" t="b">
        <v>0</v>
      </c>
    </row>
    <row r="126" spans="1:12" ht="15">
      <c r="A126" s="95" t="s">
        <v>2867</v>
      </c>
      <c r="B126" s="95" t="s">
        <v>2868</v>
      </c>
      <c r="C126" s="95">
        <v>4</v>
      </c>
      <c r="D126" s="122">
        <v>0.002404094233237162</v>
      </c>
      <c r="E126" s="122">
        <v>2.7779702566398683</v>
      </c>
      <c r="F126" s="95" t="s">
        <v>3177</v>
      </c>
      <c r="G126" s="95" t="b">
        <v>0</v>
      </c>
      <c r="H126" s="95" t="b">
        <v>0</v>
      </c>
      <c r="I126" s="95" t="b">
        <v>0</v>
      </c>
      <c r="J126" s="95" t="b">
        <v>0</v>
      </c>
      <c r="K126" s="95" t="b">
        <v>0</v>
      </c>
      <c r="L126" s="95" t="b">
        <v>0</v>
      </c>
    </row>
    <row r="127" spans="1:12" ht="15">
      <c r="A127" s="95" t="s">
        <v>2868</v>
      </c>
      <c r="B127" s="95" t="s">
        <v>2785</v>
      </c>
      <c r="C127" s="95">
        <v>4</v>
      </c>
      <c r="D127" s="122">
        <v>0.002404094233237162</v>
      </c>
      <c r="E127" s="122">
        <v>2.476940260975887</v>
      </c>
      <c r="F127" s="95" t="s">
        <v>3177</v>
      </c>
      <c r="G127" s="95" t="b">
        <v>0</v>
      </c>
      <c r="H127" s="95" t="b">
        <v>0</v>
      </c>
      <c r="I127" s="95" t="b">
        <v>0</v>
      </c>
      <c r="J127" s="95" t="b">
        <v>0</v>
      </c>
      <c r="K127" s="95" t="b">
        <v>0</v>
      </c>
      <c r="L127" s="95" t="b">
        <v>0</v>
      </c>
    </row>
    <row r="128" spans="1:12" ht="15">
      <c r="A128" s="95" t="s">
        <v>2825</v>
      </c>
      <c r="B128" s="95" t="s">
        <v>2869</v>
      </c>
      <c r="C128" s="95">
        <v>4</v>
      </c>
      <c r="D128" s="122">
        <v>0.002404094233237162</v>
      </c>
      <c r="E128" s="122">
        <v>2.6810602436318116</v>
      </c>
      <c r="F128" s="95" t="s">
        <v>3177</v>
      </c>
      <c r="G128" s="95" t="b">
        <v>0</v>
      </c>
      <c r="H128" s="95" t="b">
        <v>0</v>
      </c>
      <c r="I128" s="95" t="b">
        <v>0</v>
      </c>
      <c r="J128" s="95" t="b">
        <v>0</v>
      </c>
      <c r="K128" s="95" t="b">
        <v>0</v>
      </c>
      <c r="L128" s="95" t="b">
        <v>0</v>
      </c>
    </row>
    <row r="129" spans="1:12" ht="15">
      <c r="A129" s="95" t="s">
        <v>2869</v>
      </c>
      <c r="B129" s="95" t="s">
        <v>2769</v>
      </c>
      <c r="C129" s="95">
        <v>4</v>
      </c>
      <c r="D129" s="122">
        <v>0.002404094233237162</v>
      </c>
      <c r="E129" s="122">
        <v>2.175910265311906</v>
      </c>
      <c r="F129" s="95" t="s">
        <v>3177</v>
      </c>
      <c r="G129" s="95" t="b">
        <v>0</v>
      </c>
      <c r="H129" s="95" t="b">
        <v>0</v>
      </c>
      <c r="I129" s="95" t="b">
        <v>0</v>
      </c>
      <c r="J129" s="95" t="b">
        <v>0</v>
      </c>
      <c r="K129" s="95" t="b">
        <v>0</v>
      </c>
      <c r="L129" s="95" t="b">
        <v>0</v>
      </c>
    </row>
    <row r="130" spans="1:12" ht="15">
      <c r="A130" s="95" t="s">
        <v>2769</v>
      </c>
      <c r="B130" s="95" t="s">
        <v>2870</v>
      </c>
      <c r="C130" s="95">
        <v>4</v>
      </c>
      <c r="D130" s="122">
        <v>0.002404094233237162</v>
      </c>
      <c r="E130" s="122">
        <v>2.175910265311906</v>
      </c>
      <c r="F130" s="95" t="s">
        <v>3177</v>
      </c>
      <c r="G130" s="95" t="b">
        <v>0</v>
      </c>
      <c r="H130" s="95" t="b">
        <v>0</v>
      </c>
      <c r="I130" s="95" t="b">
        <v>0</v>
      </c>
      <c r="J130" s="95" t="b">
        <v>1</v>
      </c>
      <c r="K130" s="95" t="b">
        <v>0</v>
      </c>
      <c r="L130" s="95" t="b">
        <v>0</v>
      </c>
    </row>
    <row r="131" spans="1:12" ht="15">
      <c r="A131" s="95" t="s">
        <v>2870</v>
      </c>
      <c r="B131" s="95" t="s">
        <v>2327</v>
      </c>
      <c r="C131" s="95">
        <v>4</v>
      </c>
      <c r="D131" s="122">
        <v>0.002404094233237162</v>
      </c>
      <c r="E131" s="122">
        <v>1.7567809575699302</v>
      </c>
      <c r="F131" s="95" t="s">
        <v>3177</v>
      </c>
      <c r="G131" s="95" t="b">
        <v>1</v>
      </c>
      <c r="H131" s="95" t="b">
        <v>0</v>
      </c>
      <c r="I131" s="95" t="b">
        <v>0</v>
      </c>
      <c r="J131" s="95" t="b">
        <v>0</v>
      </c>
      <c r="K131" s="95" t="b">
        <v>0</v>
      </c>
      <c r="L131" s="95" t="b">
        <v>0</v>
      </c>
    </row>
    <row r="132" spans="1:12" ht="15">
      <c r="A132" s="95" t="s">
        <v>2327</v>
      </c>
      <c r="B132" s="95" t="s">
        <v>2871</v>
      </c>
      <c r="C132" s="95">
        <v>4</v>
      </c>
      <c r="D132" s="122">
        <v>0.002404094233237162</v>
      </c>
      <c r="E132" s="122">
        <v>1.7365775714816432</v>
      </c>
      <c r="F132" s="95" t="s">
        <v>3177</v>
      </c>
      <c r="G132" s="95" t="b">
        <v>0</v>
      </c>
      <c r="H132" s="95" t="b">
        <v>0</v>
      </c>
      <c r="I132" s="95" t="b">
        <v>0</v>
      </c>
      <c r="J132" s="95" t="b">
        <v>0</v>
      </c>
      <c r="K132" s="95" t="b">
        <v>0</v>
      </c>
      <c r="L132" s="95" t="b">
        <v>0</v>
      </c>
    </row>
    <row r="133" spans="1:12" ht="15">
      <c r="A133" s="95" t="s">
        <v>2283</v>
      </c>
      <c r="B133" s="95" t="s">
        <v>2770</v>
      </c>
      <c r="C133" s="95">
        <v>4</v>
      </c>
      <c r="D133" s="122">
        <v>0.002404094233237162</v>
      </c>
      <c r="E133" s="122">
        <v>0.9116829175556734</v>
      </c>
      <c r="F133" s="95" t="s">
        <v>3177</v>
      </c>
      <c r="G133" s="95" t="b">
        <v>0</v>
      </c>
      <c r="H133" s="95" t="b">
        <v>0</v>
      </c>
      <c r="I133" s="95" t="b">
        <v>0</v>
      </c>
      <c r="J133" s="95" t="b">
        <v>0</v>
      </c>
      <c r="K133" s="95" t="b">
        <v>0</v>
      </c>
      <c r="L133" s="95" t="b">
        <v>0</v>
      </c>
    </row>
    <row r="134" spans="1:12" ht="15">
      <c r="A134" s="95" t="s">
        <v>2874</v>
      </c>
      <c r="B134" s="95" t="s">
        <v>2776</v>
      </c>
      <c r="C134" s="95">
        <v>4</v>
      </c>
      <c r="D134" s="122">
        <v>0.002404094233237162</v>
      </c>
      <c r="E134" s="122">
        <v>2.380030247967831</v>
      </c>
      <c r="F134" s="95" t="s">
        <v>3177</v>
      </c>
      <c r="G134" s="95" t="b">
        <v>0</v>
      </c>
      <c r="H134" s="95" t="b">
        <v>0</v>
      </c>
      <c r="I134" s="95" t="b">
        <v>0</v>
      </c>
      <c r="J134" s="95" t="b">
        <v>0</v>
      </c>
      <c r="K134" s="95" t="b">
        <v>0</v>
      </c>
      <c r="L134" s="95" t="b">
        <v>0</v>
      </c>
    </row>
    <row r="135" spans="1:12" ht="15">
      <c r="A135" s="95" t="s">
        <v>2776</v>
      </c>
      <c r="B135" s="95" t="s">
        <v>2875</v>
      </c>
      <c r="C135" s="95">
        <v>4</v>
      </c>
      <c r="D135" s="122">
        <v>0.002404094233237162</v>
      </c>
      <c r="E135" s="122">
        <v>2.380030247967831</v>
      </c>
      <c r="F135" s="95" t="s">
        <v>3177</v>
      </c>
      <c r="G135" s="95" t="b">
        <v>0</v>
      </c>
      <c r="H135" s="95" t="b">
        <v>0</v>
      </c>
      <c r="I135" s="95" t="b">
        <v>0</v>
      </c>
      <c r="J135" s="95" t="b">
        <v>0</v>
      </c>
      <c r="K135" s="95" t="b">
        <v>0</v>
      </c>
      <c r="L135" s="95" t="b">
        <v>0</v>
      </c>
    </row>
    <row r="136" spans="1:12" ht="15">
      <c r="A136" s="95" t="s">
        <v>2875</v>
      </c>
      <c r="B136" s="95" t="s">
        <v>2775</v>
      </c>
      <c r="C136" s="95">
        <v>4</v>
      </c>
      <c r="D136" s="122">
        <v>0.002404094233237162</v>
      </c>
      <c r="E136" s="122">
        <v>2.380030247967831</v>
      </c>
      <c r="F136" s="95" t="s">
        <v>3177</v>
      </c>
      <c r="G136" s="95" t="b">
        <v>0</v>
      </c>
      <c r="H136" s="95" t="b">
        <v>0</v>
      </c>
      <c r="I136" s="95" t="b">
        <v>0</v>
      </c>
      <c r="J136" s="95" t="b">
        <v>0</v>
      </c>
      <c r="K136" s="95" t="b">
        <v>0</v>
      </c>
      <c r="L136" s="95" t="b">
        <v>0</v>
      </c>
    </row>
    <row r="137" spans="1:12" ht="15">
      <c r="A137" s="95" t="s">
        <v>2775</v>
      </c>
      <c r="B137" s="95" t="s">
        <v>2354</v>
      </c>
      <c r="C137" s="95">
        <v>4</v>
      </c>
      <c r="D137" s="122">
        <v>0.002404094233237162</v>
      </c>
      <c r="E137" s="122">
        <v>1.751641317917519</v>
      </c>
      <c r="F137" s="95" t="s">
        <v>3177</v>
      </c>
      <c r="G137" s="95" t="b">
        <v>0</v>
      </c>
      <c r="H137" s="95" t="b">
        <v>0</v>
      </c>
      <c r="I137" s="95" t="b">
        <v>0</v>
      </c>
      <c r="J137" s="95" t="b">
        <v>0</v>
      </c>
      <c r="K137" s="95" t="b">
        <v>0</v>
      </c>
      <c r="L137" s="95" t="b">
        <v>0</v>
      </c>
    </row>
    <row r="138" spans="1:12" ht="15">
      <c r="A138" s="95" t="s">
        <v>2354</v>
      </c>
      <c r="B138" s="95" t="s">
        <v>2355</v>
      </c>
      <c r="C138" s="95">
        <v>4</v>
      </c>
      <c r="D138" s="122">
        <v>0.002404094233237162</v>
      </c>
      <c r="E138" s="122">
        <v>1.9650568999970126</v>
      </c>
      <c r="F138" s="95" t="s">
        <v>3177</v>
      </c>
      <c r="G138" s="95" t="b">
        <v>0</v>
      </c>
      <c r="H138" s="95" t="b">
        <v>0</v>
      </c>
      <c r="I138" s="95" t="b">
        <v>0</v>
      </c>
      <c r="J138" s="95" t="b">
        <v>0</v>
      </c>
      <c r="K138" s="95" t="b">
        <v>0</v>
      </c>
      <c r="L138" s="95" t="b">
        <v>0</v>
      </c>
    </row>
    <row r="139" spans="1:12" ht="15">
      <c r="A139" s="95" t="s">
        <v>2355</v>
      </c>
      <c r="B139" s="95" t="s">
        <v>2876</v>
      </c>
      <c r="C139" s="95">
        <v>4</v>
      </c>
      <c r="D139" s="122">
        <v>0.002404094233237162</v>
      </c>
      <c r="E139" s="122">
        <v>2.266086895660994</v>
      </c>
      <c r="F139" s="95" t="s">
        <v>3177</v>
      </c>
      <c r="G139" s="95" t="b">
        <v>0</v>
      </c>
      <c r="H139" s="95" t="b">
        <v>0</v>
      </c>
      <c r="I139" s="95" t="b">
        <v>0</v>
      </c>
      <c r="J139" s="95" t="b">
        <v>0</v>
      </c>
      <c r="K139" s="95" t="b">
        <v>0</v>
      </c>
      <c r="L139" s="95" t="b">
        <v>0</v>
      </c>
    </row>
    <row r="140" spans="1:12" ht="15">
      <c r="A140" s="95" t="s">
        <v>2876</v>
      </c>
      <c r="B140" s="95" t="s">
        <v>2354</v>
      </c>
      <c r="C140" s="95">
        <v>4</v>
      </c>
      <c r="D140" s="122">
        <v>0.002404094233237162</v>
      </c>
      <c r="E140" s="122">
        <v>2.1495813265895567</v>
      </c>
      <c r="F140" s="95" t="s">
        <v>3177</v>
      </c>
      <c r="G140" s="95" t="b">
        <v>0</v>
      </c>
      <c r="H140" s="95" t="b">
        <v>0</v>
      </c>
      <c r="I140" s="95" t="b">
        <v>0</v>
      </c>
      <c r="J140" s="95" t="b">
        <v>0</v>
      </c>
      <c r="K140" s="95" t="b">
        <v>0</v>
      </c>
      <c r="L140" s="95" t="b">
        <v>0</v>
      </c>
    </row>
    <row r="141" spans="1:12" ht="15">
      <c r="A141" s="95" t="s">
        <v>2354</v>
      </c>
      <c r="B141" s="95" t="s">
        <v>2786</v>
      </c>
      <c r="C141" s="95">
        <v>4</v>
      </c>
      <c r="D141" s="122">
        <v>0.002404094233237162</v>
      </c>
      <c r="E141" s="122">
        <v>2.175910265311906</v>
      </c>
      <c r="F141" s="95" t="s">
        <v>3177</v>
      </c>
      <c r="G141" s="95" t="b">
        <v>0</v>
      </c>
      <c r="H141" s="95" t="b">
        <v>0</v>
      </c>
      <c r="I141" s="95" t="b">
        <v>0</v>
      </c>
      <c r="J141" s="95" t="b">
        <v>0</v>
      </c>
      <c r="K141" s="95" t="b">
        <v>0</v>
      </c>
      <c r="L141" s="95" t="b">
        <v>0</v>
      </c>
    </row>
    <row r="142" spans="1:12" ht="15">
      <c r="A142" s="95" t="s">
        <v>2786</v>
      </c>
      <c r="B142" s="95" t="s">
        <v>2817</v>
      </c>
      <c r="C142" s="95">
        <v>4</v>
      </c>
      <c r="D142" s="122">
        <v>0.002404094233237162</v>
      </c>
      <c r="E142" s="122">
        <v>2.3008490019202057</v>
      </c>
      <c r="F142" s="95" t="s">
        <v>3177</v>
      </c>
      <c r="G142" s="95" t="b">
        <v>0</v>
      </c>
      <c r="H142" s="95" t="b">
        <v>0</v>
      </c>
      <c r="I142" s="95" t="b">
        <v>0</v>
      </c>
      <c r="J142" s="95" t="b">
        <v>1</v>
      </c>
      <c r="K142" s="95" t="b">
        <v>0</v>
      </c>
      <c r="L142" s="95" t="b">
        <v>0</v>
      </c>
    </row>
    <row r="143" spans="1:12" ht="15">
      <c r="A143" s="95" t="s">
        <v>2817</v>
      </c>
      <c r="B143" s="95" t="s">
        <v>2877</v>
      </c>
      <c r="C143" s="95">
        <v>4</v>
      </c>
      <c r="D143" s="122">
        <v>0.002404094233237162</v>
      </c>
      <c r="E143" s="122">
        <v>2.601878997584187</v>
      </c>
      <c r="F143" s="95" t="s">
        <v>3177</v>
      </c>
      <c r="G143" s="95" t="b">
        <v>1</v>
      </c>
      <c r="H143" s="95" t="b">
        <v>0</v>
      </c>
      <c r="I143" s="95" t="b">
        <v>0</v>
      </c>
      <c r="J143" s="95" t="b">
        <v>0</v>
      </c>
      <c r="K143" s="95" t="b">
        <v>0</v>
      </c>
      <c r="L143" s="95" t="b">
        <v>0</v>
      </c>
    </row>
    <row r="144" spans="1:12" ht="15">
      <c r="A144" s="95" t="s">
        <v>2877</v>
      </c>
      <c r="B144" s="95" t="s">
        <v>2878</v>
      </c>
      <c r="C144" s="95">
        <v>4</v>
      </c>
      <c r="D144" s="122">
        <v>0.002404094233237162</v>
      </c>
      <c r="E144" s="122">
        <v>2.7779702566398683</v>
      </c>
      <c r="F144" s="95" t="s">
        <v>3177</v>
      </c>
      <c r="G144" s="95" t="b">
        <v>0</v>
      </c>
      <c r="H144" s="95" t="b">
        <v>0</v>
      </c>
      <c r="I144" s="95" t="b">
        <v>0</v>
      </c>
      <c r="J144" s="95" t="b">
        <v>0</v>
      </c>
      <c r="K144" s="95" t="b">
        <v>0</v>
      </c>
      <c r="L144" s="95" t="b">
        <v>0</v>
      </c>
    </row>
    <row r="145" spans="1:12" ht="15">
      <c r="A145" s="95" t="s">
        <v>2878</v>
      </c>
      <c r="B145" s="95" t="s">
        <v>2879</v>
      </c>
      <c r="C145" s="95">
        <v>4</v>
      </c>
      <c r="D145" s="122">
        <v>0.002404094233237162</v>
      </c>
      <c r="E145" s="122">
        <v>2.7779702566398683</v>
      </c>
      <c r="F145" s="95" t="s">
        <v>3177</v>
      </c>
      <c r="G145" s="95" t="b">
        <v>0</v>
      </c>
      <c r="H145" s="95" t="b">
        <v>0</v>
      </c>
      <c r="I145" s="95" t="b">
        <v>0</v>
      </c>
      <c r="J145" s="95" t="b">
        <v>0</v>
      </c>
      <c r="K145" s="95" t="b">
        <v>0</v>
      </c>
      <c r="L145" s="95" t="b">
        <v>0</v>
      </c>
    </row>
    <row r="146" spans="1:12" ht="15">
      <c r="A146" s="95" t="s">
        <v>2879</v>
      </c>
      <c r="B146" s="95" t="s">
        <v>2880</v>
      </c>
      <c r="C146" s="95">
        <v>4</v>
      </c>
      <c r="D146" s="122">
        <v>0.002404094233237162</v>
      </c>
      <c r="E146" s="122">
        <v>2.7779702566398683</v>
      </c>
      <c r="F146" s="95" t="s">
        <v>3177</v>
      </c>
      <c r="G146" s="95" t="b">
        <v>0</v>
      </c>
      <c r="H146" s="95" t="b">
        <v>0</v>
      </c>
      <c r="I146" s="95" t="b">
        <v>0</v>
      </c>
      <c r="J146" s="95" t="b">
        <v>0</v>
      </c>
      <c r="K146" s="95" t="b">
        <v>0</v>
      </c>
      <c r="L146" s="95" t="b">
        <v>0</v>
      </c>
    </row>
    <row r="147" spans="1:12" ht="15">
      <c r="A147" s="95" t="s">
        <v>2880</v>
      </c>
      <c r="B147" s="95" t="s">
        <v>583</v>
      </c>
      <c r="C147" s="95">
        <v>4</v>
      </c>
      <c r="D147" s="122">
        <v>0.002404094233237162</v>
      </c>
      <c r="E147" s="122">
        <v>1.522697751536562</v>
      </c>
      <c r="F147" s="95" t="s">
        <v>3177</v>
      </c>
      <c r="G147" s="95" t="b">
        <v>0</v>
      </c>
      <c r="H147" s="95" t="b">
        <v>0</v>
      </c>
      <c r="I147" s="95" t="b">
        <v>0</v>
      </c>
      <c r="J147" s="95" t="b">
        <v>0</v>
      </c>
      <c r="K147" s="95" t="b">
        <v>0</v>
      </c>
      <c r="L147" s="95" t="b">
        <v>0</v>
      </c>
    </row>
    <row r="148" spans="1:12" ht="15">
      <c r="A148" s="95" t="s">
        <v>583</v>
      </c>
      <c r="B148" s="95" t="s">
        <v>2881</v>
      </c>
      <c r="C148" s="95">
        <v>4</v>
      </c>
      <c r="D148" s="122">
        <v>0.002404094233237162</v>
      </c>
      <c r="E148" s="122">
        <v>1.4879356452773502</v>
      </c>
      <c r="F148" s="95" t="s">
        <v>3177</v>
      </c>
      <c r="G148" s="95" t="b">
        <v>0</v>
      </c>
      <c r="H148" s="95" t="b">
        <v>0</v>
      </c>
      <c r="I148" s="95" t="b">
        <v>0</v>
      </c>
      <c r="J148" s="95" t="b">
        <v>0</v>
      </c>
      <c r="K148" s="95" t="b">
        <v>1</v>
      </c>
      <c r="L148" s="95" t="b">
        <v>0</v>
      </c>
    </row>
    <row r="149" spans="1:12" ht="15">
      <c r="A149" s="95" t="s">
        <v>2881</v>
      </c>
      <c r="B149" s="95" t="s">
        <v>2351</v>
      </c>
      <c r="C149" s="95">
        <v>4</v>
      </c>
      <c r="D149" s="122">
        <v>0.002404094233237162</v>
      </c>
      <c r="E149" s="122">
        <v>2.1247577428645243</v>
      </c>
      <c r="F149" s="95" t="s">
        <v>3177</v>
      </c>
      <c r="G149" s="95" t="b">
        <v>0</v>
      </c>
      <c r="H149" s="95" t="b">
        <v>1</v>
      </c>
      <c r="I149" s="95" t="b">
        <v>0</v>
      </c>
      <c r="J149" s="95" t="b">
        <v>0</v>
      </c>
      <c r="K149" s="95" t="b">
        <v>0</v>
      </c>
      <c r="L149" s="95" t="b">
        <v>0</v>
      </c>
    </row>
    <row r="150" spans="1:12" ht="15">
      <c r="A150" s="95" t="s">
        <v>2351</v>
      </c>
      <c r="B150" s="95" t="s">
        <v>2814</v>
      </c>
      <c r="C150" s="95">
        <v>4</v>
      </c>
      <c r="D150" s="122">
        <v>0.002404094233237162</v>
      </c>
      <c r="E150" s="122">
        <v>1.9486664838088434</v>
      </c>
      <c r="F150" s="95" t="s">
        <v>3177</v>
      </c>
      <c r="G150" s="95" t="b">
        <v>0</v>
      </c>
      <c r="H150" s="95" t="b">
        <v>0</v>
      </c>
      <c r="I150" s="95" t="b">
        <v>0</v>
      </c>
      <c r="J150" s="95" t="b">
        <v>0</v>
      </c>
      <c r="K150" s="95" t="b">
        <v>0</v>
      </c>
      <c r="L150" s="95" t="b">
        <v>0</v>
      </c>
    </row>
    <row r="151" spans="1:12" ht="15">
      <c r="A151" s="95" t="s">
        <v>2814</v>
      </c>
      <c r="B151" s="95" t="s">
        <v>2882</v>
      </c>
      <c r="C151" s="95">
        <v>4</v>
      </c>
      <c r="D151" s="122">
        <v>0.002404094233237162</v>
      </c>
      <c r="E151" s="122">
        <v>2.601878997584187</v>
      </c>
      <c r="F151" s="95" t="s">
        <v>3177</v>
      </c>
      <c r="G151" s="95" t="b">
        <v>0</v>
      </c>
      <c r="H151" s="95" t="b">
        <v>0</v>
      </c>
      <c r="I151" s="95" t="b">
        <v>0</v>
      </c>
      <c r="J151" s="95" t="b">
        <v>0</v>
      </c>
      <c r="K151" s="95" t="b">
        <v>0</v>
      </c>
      <c r="L151" s="95" t="b">
        <v>0</v>
      </c>
    </row>
    <row r="152" spans="1:12" ht="15">
      <c r="A152" s="95" t="s">
        <v>2882</v>
      </c>
      <c r="B152" s="95" t="s">
        <v>2883</v>
      </c>
      <c r="C152" s="95">
        <v>4</v>
      </c>
      <c r="D152" s="122">
        <v>0.002404094233237162</v>
      </c>
      <c r="E152" s="122">
        <v>2.7779702566398683</v>
      </c>
      <c r="F152" s="95" t="s">
        <v>3177</v>
      </c>
      <c r="G152" s="95" t="b">
        <v>0</v>
      </c>
      <c r="H152" s="95" t="b">
        <v>0</v>
      </c>
      <c r="I152" s="95" t="b">
        <v>0</v>
      </c>
      <c r="J152" s="95" t="b">
        <v>0</v>
      </c>
      <c r="K152" s="95" t="b">
        <v>0</v>
      </c>
      <c r="L152" s="95" t="b">
        <v>0</v>
      </c>
    </row>
    <row r="153" spans="1:12" ht="15">
      <c r="A153" s="95" t="s">
        <v>2883</v>
      </c>
      <c r="B153" s="95" t="s">
        <v>2884</v>
      </c>
      <c r="C153" s="95">
        <v>4</v>
      </c>
      <c r="D153" s="122">
        <v>0.002404094233237162</v>
      </c>
      <c r="E153" s="122">
        <v>2.7779702566398683</v>
      </c>
      <c r="F153" s="95" t="s">
        <v>3177</v>
      </c>
      <c r="G153" s="95" t="b">
        <v>0</v>
      </c>
      <c r="H153" s="95" t="b">
        <v>0</v>
      </c>
      <c r="I153" s="95" t="b">
        <v>0</v>
      </c>
      <c r="J153" s="95" t="b">
        <v>0</v>
      </c>
      <c r="K153" s="95" t="b">
        <v>0</v>
      </c>
      <c r="L153" s="95" t="b">
        <v>0</v>
      </c>
    </row>
    <row r="154" spans="1:12" ht="15">
      <c r="A154" s="95" t="s">
        <v>2884</v>
      </c>
      <c r="B154" s="95" t="s">
        <v>2354</v>
      </c>
      <c r="C154" s="95">
        <v>4</v>
      </c>
      <c r="D154" s="122">
        <v>0.002404094233237162</v>
      </c>
      <c r="E154" s="122">
        <v>2.1495813265895567</v>
      </c>
      <c r="F154" s="95" t="s">
        <v>3177</v>
      </c>
      <c r="G154" s="95" t="b">
        <v>0</v>
      </c>
      <c r="H154" s="95" t="b">
        <v>0</v>
      </c>
      <c r="I154" s="95" t="b">
        <v>0</v>
      </c>
      <c r="J154" s="95" t="b">
        <v>0</v>
      </c>
      <c r="K154" s="95" t="b">
        <v>0</v>
      </c>
      <c r="L154" s="95" t="b">
        <v>0</v>
      </c>
    </row>
    <row r="155" spans="1:12" ht="15">
      <c r="A155" s="95" t="s">
        <v>232</v>
      </c>
      <c r="B155" s="95" t="s">
        <v>2886</v>
      </c>
      <c r="C155" s="95">
        <v>4</v>
      </c>
      <c r="D155" s="122">
        <v>0.002404094233237162</v>
      </c>
      <c r="E155" s="122">
        <v>2.7779702566398683</v>
      </c>
      <c r="F155" s="95" t="s">
        <v>3177</v>
      </c>
      <c r="G155" s="95" t="b">
        <v>0</v>
      </c>
      <c r="H155" s="95" t="b">
        <v>0</v>
      </c>
      <c r="I155" s="95" t="b">
        <v>0</v>
      </c>
      <c r="J155" s="95" t="b">
        <v>0</v>
      </c>
      <c r="K155" s="95" t="b">
        <v>0</v>
      </c>
      <c r="L155" s="95" t="b">
        <v>0</v>
      </c>
    </row>
    <row r="156" spans="1:12" ht="15">
      <c r="A156" s="95" t="s">
        <v>2886</v>
      </c>
      <c r="B156" s="95" t="s">
        <v>348</v>
      </c>
      <c r="C156" s="95">
        <v>4</v>
      </c>
      <c r="D156" s="122">
        <v>0.002404094233237162</v>
      </c>
      <c r="E156" s="122">
        <v>2.601878997584187</v>
      </c>
      <c r="F156" s="95" t="s">
        <v>3177</v>
      </c>
      <c r="G156" s="95" t="b">
        <v>0</v>
      </c>
      <c r="H156" s="95" t="b">
        <v>0</v>
      </c>
      <c r="I156" s="95" t="b">
        <v>0</v>
      </c>
      <c r="J156" s="95" t="b">
        <v>0</v>
      </c>
      <c r="K156" s="95" t="b">
        <v>0</v>
      </c>
      <c r="L156" s="95" t="b">
        <v>0</v>
      </c>
    </row>
    <row r="157" spans="1:12" ht="15">
      <c r="A157" s="95" t="s">
        <v>349</v>
      </c>
      <c r="B157" s="95" t="s">
        <v>2823</v>
      </c>
      <c r="C157" s="95">
        <v>4</v>
      </c>
      <c r="D157" s="122">
        <v>0.002404094233237162</v>
      </c>
      <c r="E157" s="122">
        <v>2.5049689845761307</v>
      </c>
      <c r="F157" s="95" t="s">
        <v>3177</v>
      </c>
      <c r="G157" s="95" t="b">
        <v>0</v>
      </c>
      <c r="H157" s="95" t="b">
        <v>0</v>
      </c>
      <c r="I157" s="95" t="b">
        <v>0</v>
      </c>
      <c r="J157" s="95" t="b">
        <v>0</v>
      </c>
      <c r="K157" s="95" t="b">
        <v>0</v>
      </c>
      <c r="L157" s="95" t="b">
        <v>0</v>
      </c>
    </row>
    <row r="158" spans="1:12" ht="15">
      <c r="A158" s="95" t="s">
        <v>2823</v>
      </c>
      <c r="B158" s="95" t="s">
        <v>2818</v>
      </c>
      <c r="C158" s="95">
        <v>4</v>
      </c>
      <c r="D158" s="122">
        <v>0.002404094233237162</v>
      </c>
      <c r="E158" s="122">
        <v>2.5049689845761307</v>
      </c>
      <c r="F158" s="95" t="s">
        <v>3177</v>
      </c>
      <c r="G158" s="95" t="b">
        <v>0</v>
      </c>
      <c r="H158" s="95" t="b">
        <v>0</v>
      </c>
      <c r="I158" s="95" t="b">
        <v>0</v>
      </c>
      <c r="J158" s="95" t="b">
        <v>0</v>
      </c>
      <c r="K158" s="95" t="b">
        <v>0</v>
      </c>
      <c r="L158" s="95" t="b">
        <v>0</v>
      </c>
    </row>
    <row r="159" spans="1:12" ht="15">
      <c r="A159" s="95" t="s">
        <v>2819</v>
      </c>
      <c r="B159" s="95" t="s">
        <v>2782</v>
      </c>
      <c r="C159" s="95">
        <v>4</v>
      </c>
      <c r="D159" s="122">
        <v>0.002404094233237162</v>
      </c>
      <c r="E159" s="122">
        <v>2.2496964794728247</v>
      </c>
      <c r="F159" s="95" t="s">
        <v>3177</v>
      </c>
      <c r="G159" s="95" t="b">
        <v>0</v>
      </c>
      <c r="H159" s="95" t="b">
        <v>0</v>
      </c>
      <c r="I159" s="95" t="b">
        <v>0</v>
      </c>
      <c r="J159" s="95" t="b">
        <v>0</v>
      </c>
      <c r="K159" s="95" t="b">
        <v>0</v>
      </c>
      <c r="L159" s="95" t="b">
        <v>0</v>
      </c>
    </row>
    <row r="160" spans="1:12" ht="15">
      <c r="A160" s="95" t="s">
        <v>2782</v>
      </c>
      <c r="B160" s="95" t="s">
        <v>2887</v>
      </c>
      <c r="C160" s="95">
        <v>4</v>
      </c>
      <c r="D160" s="122">
        <v>0.002404094233237162</v>
      </c>
      <c r="E160" s="122">
        <v>2.4257877385285056</v>
      </c>
      <c r="F160" s="95" t="s">
        <v>3177</v>
      </c>
      <c r="G160" s="95" t="b">
        <v>0</v>
      </c>
      <c r="H160" s="95" t="b">
        <v>0</v>
      </c>
      <c r="I160" s="95" t="b">
        <v>0</v>
      </c>
      <c r="J160" s="95" t="b">
        <v>0</v>
      </c>
      <c r="K160" s="95" t="b">
        <v>0</v>
      </c>
      <c r="L160" s="95" t="b">
        <v>0</v>
      </c>
    </row>
    <row r="161" spans="1:12" ht="15">
      <c r="A161" s="95" t="s">
        <v>2887</v>
      </c>
      <c r="B161" s="95" t="s">
        <v>2780</v>
      </c>
      <c r="C161" s="95">
        <v>4</v>
      </c>
      <c r="D161" s="122">
        <v>0.002404094233237162</v>
      </c>
      <c r="E161" s="122">
        <v>2.4257877385285056</v>
      </c>
      <c r="F161" s="95" t="s">
        <v>3177</v>
      </c>
      <c r="G161" s="95" t="b">
        <v>0</v>
      </c>
      <c r="H161" s="95" t="b">
        <v>0</v>
      </c>
      <c r="I161" s="95" t="b">
        <v>0</v>
      </c>
      <c r="J161" s="95" t="b">
        <v>0</v>
      </c>
      <c r="K161" s="95" t="b">
        <v>0</v>
      </c>
      <c r="L161" s="95" t="b">
        <v>0</v>
      </c>
    </row>
    <row r="162" spans="1:12" ht="15">
      <c r="A162" s="95" t="s">
        <v>2287</v>
      </c>
      <c r="B162" s="95" t="s">
        <v>2888</v>
      </c>
      <c r="C162" s="95">
        <v>4</v>
      </c>
      <c r="D162" s="122">
        <v>0.002404094233237162</v>
      </c>
      <c r="E162" s="122">
        <v>2.266086895660994</v>
      </c>
      <c r="F162" s="95" t="s">
        <v>3177</v>
      </c>
      <c r="G162" s="95" t="b">
        <v>0</v>
      </c>
      <c r="H162" s="95" t="b">
        <v>0</v>
      </c>
      <c r="I162" s="95" t="b">
        <v>0</v>
      </c>
      <c r="J162" s="95" t="b">
        <v>0</v>
      </c>
      <c r="K162" s="95" t="b">
        <v>0</v>
      </c>
      <c r="L162" s="95" t="b">
        <v>0</v>
      </c>
    </row>
    <row r="163" spans="1:12" ht="15">
      <c r="A163" s="95" t="s">
        <v>2889</v>
      </c>
      <c r="B163" s="95" t="s">
        <v>2784</v>
      </c>
      <c r="C163" s="95">
        <v>3</v>
      </c>
      <c r="D163" s="122">
        <v>0.0019511023533737245</v>
      </c>
      <c r="E163" s="122">
        <v>2.476940260975887</v>
      </c>
      <c r="F163" s="95" t="s">
        <v>3177</v>
      </c>
      <c r="G163" s="95" t="b">
        <v>0</v>
      </c>
      <c r="H163" s="95" t="b">
        <v>0</v>
      </c>
      <c r="I163" s="95" t="b">
        <v>0</v>
      </c>
      <c r="J163" s="95" t="b">
        <v>0</v>
      </c>
      <c r="K163" s="95" t="b">
        <v>0</v>
      </c>
      <c r="L163" s="95" t="b">
        <v>0</v>
      </c>
    </row>
    <row r="164" spans="1:12" ht="15">
      <c r="A164" s="95" t="s">
        <v>2828</v>
      </c>
      <c r="B164" s="95" t="s">
        <v>2778</v>
      </c>
      <c r="C164" s="95">
        <v>3</v>
      </c>
      <c r="D164" s="122">
        <v>0.0019511023533737245</v>
      </c>
      <c r="E164" s="122">
        <v>2.2039389889121495</v>
      </c>
      <c r="F164" s="95" t="s">
        <v>3177</v>
      </c>
      <c r="G164" s="95" t="b">
        <v>0</v>
      </c>
      <c r="H164" s="95" t="b">
        <v>0</v>
      </c>
      <c r="I164" s="95" t="b">
        <v>0</v>
      </c>
      <c r="J164" s="95" t="b">
        <v>0</v>
      </c>
      <c r="K164" s="95" t="b">
        <v>0</v>
      </c>
      <c r="L164" s="95" t="b">
        <v>0</v>
      </c>
    </row>
    <row r="165" spans="1:12" ht="15">
      <c r="A165" s="95" t="s">
        <v>2389</v>
      </c>
      <c r="B165" s="95" t="s">
        <v>2328</v>
      </c>
      <c r="C165" s="95">
        <v>3</v>
      </c>
      <c r="D165" s="122">
        <v>0.0019511023533737245</v>
      </c>
      <c r="E165" s="122">
        <v>1.5475213352615944</v>
      </c>
      <c r="F165" s="95" t="s">
        <v>3177</v>
      </c>
      <c r="G165" s="95" t="b">
        <v>0</v>
      </c>
      <c r="H165" s="95" t="b">
        <v>0</v>
      </c>
      <c r="I165" s="95" t="b">
        <v>0</v>
      </c>
      <c r="J165" s="95" t="b">
        <v>0</v>
      </c>
      <c r="K165" s="95" t="b">
        <v>0</v>
      </c>
      <c r="L165" s="95" t="b">
        <v>0</v>
      </c>
    </row>
    <row r="166" spans="1:12" ht="15">
      <c r="A166" s="95" t="s">
        <v>2355</v>
      </c>
      <c r="B166" s="95" t="s">
        <v>2329</v>
      </c>
      <c r="C166" s="95">
        <v>3</v>
      </c>
      <c r="D166" s="122">
        <v>0.0019511023533737245</v>
      </c>
      <c r="E166" s="122">
        <v>1.442178154716675</v>
      </c>
      <c r="F166" s="95" t="s">
        <v>3177</v>
      </c>
      <c r="G166" s="95" t="b">
        <v>0</v>
      </c>
      <c r="H166" s="95" t="b">
        <v>0</v>
      </c>
      <c r="I166" s="95" t="b">
        <v>0</v>
      </c>
      <c r="J166" s="95" t="b">
        <v>0</v>
      </c>
      <c r="K166" s="95" t="b">
        <v>0</v>
      </c>
      <c r="L166" s="95" t="b">
        <v>0</v>
      </c>
    </row>
    <row r="167" spans="1:12" ht="15">
      <c r="A167" s="95" t="s">
        <v>2348</v>
      </c>
      <c r="B167" s="95" t="s">
        <v>2283</v>
      </c>
      <c r="C167" s="95">
        <v>3</v>
      </c>
      <c r="D167" s="122">
        <v>0.0019511023533737245</v>
      </c>
      <c r="E167" s="122">
        <v>1.2097685325728733</v>
      </c>
      <c r="F167" s="95" t="s">
        <v>3177</v>
      </c>
      <c r="G167" s="95" t="b">
        <v>0</v>
      </c>
      <c r="H167" s="95" t="b">
        <v>0</v>
      </c>
      <c r="I167" s="95" t="b">
        <v>0</v>
      </c>
      <c r="J167" s="95" t="b">
        <v>0</v>
      </c>
      <c r="K167" s="95" t="b">
        <v>0</v>
      </c>
      <c r="L167" s="95" t="b">
        <v>0</v>
      </c>
    </row>
    <row r="168" spans="1:12" ht="15">
      <c r="A168" s="95" t="s">
        <v>2293</v>
      </c>
      <c r="B168" s="95" t="s">
        <v>2910</v>
      </c>
      <c r="C168" s="95">
        <v>3</v>
      </c>
      <c r="D168" s="122">
        <v>0.0019511023533737245</v>
      </c>
      <c r="E168" s="122">
        <v>2.902908993248168</v>
      </c>
      <c r="F168" s="95" t="s">
        <v>3177</v>
      </c>
      <c r="G168" s="95" t="b">
        <v>0</v>
      </c>
      <c r="H168" s="95" t="b">
        <v>0</v>
      </c>
      <c r="I168" s="95" t="b">
        <v>0</v>
      </c>
      <c r="J168" s="95" t="b">
        <v>0</v>
      </c>
      <c r="K168" s="95" t="b">
        <v>0</v>
      </c>
      <c r="L168" s="95" t="b">
        <v>0</v>
      </c>
    </row>
    <row r="169" spans="1:12" ht="15">
      <c r="A169" s="95" t="s">
        <v>2329</v>
      </c>
      <c r="B169" s="95" t="s">
        <v>2773</v>
      </c>
      <c r="C169" s="95">
        <v>3</v>
      </c>
      <c r="D169" s="122">
        <v>0.0019511023533737245</v>
      </c>
      <c r="E169" s="122">
        <v>1.4935395227953487</v>
      </c>
      <c r="F169" s="95" t="s">
        <v>3177</v>
      </c>
      <c r="G169" s="95" t="b">
        <v>0</v>
      </c>
      <c r="H169" s="95" t="b">
        <v>0</v>
      </c>
      <c r="I169" s="95" t="b">
        <v>0</v>
      </c>
      <c r="J169" s="95" t="b">
        <v>0</v>
      </c>
      <c r="K169" s="95" t="b">
        <v>0</v>
      </c>
      <c r="L169" s="95" t="b">
        <v>0</v>
      </c>
    </row>
    <row r="170" spans="1:12" ht="15">
      <c r="A170" s="95" t="s">
        <v>2346</v>
      </c>
      <c r="B170" s="95" t="s">
        <v>2913</v>
      </c>
      <c r="C170" s="95">
        <v>3</v>
      </c>
      <c r="D170" s="122">
        <v>0.0019511023533737245</v>
      </c>
      <c r="E170" s="122">
        <v>2.3008490019202057</v>
      </c>
      <c r="F170" s="95" t="s">
        <v>3177</v>
      </c>
      <c r="G170" s="95" t="b">
        <v>0</v>
      </c>
      <c r="H170" s="95" t="b">
        <v>0</v>
      </c>
      <c r="I170" s="95" t="b">
        <v>0</v>
      </c>
      <c r="J170" s="95" t="b">
        <v>0</v>
      </c>
      <c r="K170" s="95" t="b">
        <v>0</v>
      </c>
      <c r="L170" s="95" t="b">
        <v>0</v>
      </c>
    </row>
    <row r="171" spans="1:12" ht="15">
      <c r="A171" s="95" t="s">
        <v>2913</v>
      </c>
      <c r="B171" s="95" t="s">
        <v>2914</v>
      </c>
      <c r="C171" s="95">
        <v>3</v>
      </c>
      <c r="D171" s="122">
        <v>0.0019511023533737245</v>
      </c>
      <c r="E171" s="122">
        <v>2.902908993248168</v>
      </c>
      <c r="F171" s="95" t="s">
        <v>3177</v>
      </c>
      <c r="G171" s="95" t="b">
        <v>0</v>
      </c>
      <c r="H171" s="95" t="b">
        <v>0</v>
      </c>
      <c r="I171" s="95" t="b">
        <v>0</v>
      </c>
      <c r="J171" s="95" t="b">
        <v>0</v>
      </c>
      <c r="K171" s="95" t="b">
        <v>0</v>
      </c>
      <c r="L171" s="95" t="b">
        <v>0</v>
      </c>
    </row>
    <row r="172" spans="1:12" ht="15">
      <c r="A172" s="95" t="s">
        <v>2914</v>
      </c>
      <c r="B172" s="95" t="s">
        <v>2915</v>
      </c>
      <c r="C172" s="95">
        <v>3</v>
      </c>
      <c r="D172" s="122">
        <v>0.0019511023533737245</v>
      </c>
      <c r="E172" s="122">
        <v>2.902908993248168</v>
      </c>
      <c r="F172" s="95" t="s">
        <v>3177</v>
      </c>
      <c r="G172" s="95" t="b">
        <v>0</v>
      </c>
      <c r="H172" s="95" t="b">
        <v>0</v>
      </c>
      <c r="I172" s="95" t="b">
        <v>0</v>
      </c>
      <c r="J172" s="95" t="b">
        <v>0</v>
      </c>
      <c r="K172" s="95" t="b">
        <v>0</v>
      </c>
      <c r="L172" s="95" t="b">
        <v>0</v>
      </c>
    </row>
    <row r="173" spans="1:12" ht="15">
      <c r="A173" s="95" t="s">
        <v>2915</v>
      </c>
      <c r="B173" s="95" t="s">
        <v>2327</v>
      </c>
      <c r="C173" s="95">
        <v>3</v>
      </c>
      <c r="D173" s="122">
        <v>0.0019511023533737245</v>
      </c>
      <c r="E173" s="122">
        <v>1.7567809575699302</v>
      </c>
      <c r="F173" s="95" t="s">
        <v>3177</v>
      </c>
      <c r="G173" s="95" t="b">
        <v>0</v>
      </c>
      <c r="H173" s="95" t="b">
        <v>0</v>
      </c>
      <c r="I173" s="95" t="b">
        <v>0</v>
      </c>
      <c r="J173" s="95" t="b">
        <v>0</v>
      </c>
      <c r="K173" s="95" t="b">
        <v>0</v>
      </c>
      <c r="L173" s="95" t="b">
        <v>0</v>
      </c>
    </row>
    <row r="174" spans="1:12" ht="15">
      <c r="A174" s="95" t="s">
        <v>2327</v>
      </c>
      <c r="B174" s="95" t="s">
        <v>2847</v>
      </c>
      <c r="C174" s="95">
        <v>3</v>
      </c>
      <c r="D174" s="122">
        <v>0.0019511023533737245</v>
      </c>
      <c r="E174" s="122">
        <v>1.6116388348733433</v>
      </c>
      <c r="F174" s="95" t="s">
        <v>3177</v>
      </c>
      <c r="G174" s="95" t="b">
        <v>0</v>
      </c>
      <c r="H174" s="95" t="b">
        <v>0</v>
      </c>
      <c r="I174" s="95" t="b">
        <v>0</v>
      </c>
      <c r="J174" s="95" t="b">
        <v>0</v>
      </c>
      <c r="K174" s="95" t="b">
        <v>0</v>
      </c>
      <c r="L174" s="95" t="b">
        <v>0</v>
      </c>
    </row>
    <row r="175" spans="1:12" ht="15">
      <c r="A175" s="95" t="s">
        <v>2847</v>
      </c>
      <c r="B175" s="95" t="s">
        <v>2916</v>
      </c>
      <c r="C175" s="95">
        <v>3</v>
      </c>
      <c r="D175" s="122">
        <v>0.0019511023533737245</v>
      </c>
      <c r="E175" s="122">
        <v>2.7779702566398683</v>
      </c>
      <c r="F175" s="95" t="s">
        <v>3177</v>
      </c>
      <c r="G175" s="95" t="b">
        <v>0</v>
      </c>
      <c r="H175" s="95" t="b">
        <v>0</v>
      </c>
      <c r="I175" s="95" t="b">
        <v>0</v>
      </c>
      <c r="J175" s="95" t="b">
        <v>0</v>
      </c>
      <c r="K175" s="95" t="b">
        <v>0</v>
      </c>
      <c r="L175" s="95" t="b">
        <v>0</v>
      </c>
    </row>
    <row r="176" spans="1:12" ht="15">
      <c r="A176" s="95" t="s">
        <v>2916</v>
      </c>
      <c r="B176" s="95" t="s">
        <v>2415</v>
      </c>
      <c r="C176" s="95">
        <v>3</v>
      </c>
      <c r="D176" s="122">
        <v>0.0019511023533737245</v>
      </c>
      <c r="E176" s="122">
        <v>2.534932207953574</v>
      </c>
      <c r="F176" s="95" t="s">
        <v>3177</v>
      </c>
      <c r="G176" s="95" t="b">
        <v>0</v>
      </c>
      <c r="H176" s="95" t="b">
        <v>0</v>
      </c>
      <c r="I176" s="95" t="b">
        <v>0</v>
      </c>
      <c r="J176" s="95" t="b">
        <v>0</v>
      </c>
      <c r="K176" s="95" t="b">
        <v>0</v>
      </c>
      <c r="L176" s="95" t="b">
        <v>0</v>
      </c>
    </row>
    <row r="177" spans="1:12" ht="15">
      <c r="A177" s="95" t="s">
        <v>2415</v>
      </c>
      <c r="B177" s="95" t="s">
        <v>2917</v>
      </c>
      <c r="C177" s="95">
        <v>3</v>
      </c>
      <c r="D177" s="122">
        <v>0.0019511023533737245</v>
      </c>
      <c r="E177" s="122">
        <v>2.534932207953574</v>
      </c>
      <c r="F177" s="95" t="s">
        <v>3177</v>
      </c>
      <c r="G177" s="95" t="b">
        <v>0</v>
      </c>
      <c r="H177" s="95" t="b">
        <v>0</v>
      </c>
      <c r="I177" s="95" t="b">
        <v>0</v>
      </c>
      <c r="J177" s="95" t="b">
        <v>0</v>
      </c>
      <c r="K177" s="95" t="b">
        <v>0</v>
      </c>
      <c r="L177" s="95" t="b">
        <v>0</v>
      </c>
    </row>
    <row r="178" spans="1:12" ht="15">
      <c r="A178" s="95" t="s">
        <v>2917</v>
      </c>
      <c r="B178" s="95" t="s">
        <v>2347</v>
      </c>
      <c r="C178" s="95">
        <v>3</v>
      </c>
      <c r="D178" s="122">
        <v>0.0019511023533737245</v>
      </c>
      <c r="E178" s="122">
        <v>2.425787738528506</v>
      </c>
      <c r="F178" s="95" t="s">
        <v>3177</v>
      </c>
      <c r="G178" s="95" t="b">
        <v>0</v>
      </c>
      <c r="H178" s="95" t="b">
        <v>0</v>
      </c>
      <c r="I178" s="95" t="b">
        <v>0</v>
      </c>
      <c r="J178" s="95" t="b">
        <v>1</v>
      </c>
      <c r="K178" s="95" t="b">
        <v>0</v>
      </c>
      <c r="L178" s="95" t="b">
        <v>0</v>
      </c>
    </row>
    <row r="179" spans="1:12" ht="15">
      <c r="A179" s="95" t="s">
        <v>2347</v>
      </c>
      <c r="B179" s="95" t="s">
        <v>2833</v>
      </c>
      <c r="C179" s="95">
        <v>3</v>
      </c>
      <c r="D179" s="122">
        <v>0.0019511023533737245</v>
      </c>
      <c r="E179" s="122">
        <v>2.2039389889121495</v>
      </c>
      <c r="F179" s="95" t="s">
        <v>3177</v>
      </c>
      <c r="G179" s="95" t="b">
        <v>1</v>
      </c>
      <c r="H179" s="95" t="b">
        <v>0</v>
      </c>
      <c r="I179" s="95" t="b">
        <v>0</v>
      </c>
      <c r="J179" s="95" t="b">
        <v>0</v>
      </c>
      <c r="K179" s="95" t="b">
        <v>0</v>
      </c>
      <c r="L179" s="95" t="b">
        <v>0</v>
      </c>
    </row>
    <row r="180" spans="1:12" ht="15">
      <c r="A180" s="95" t="s">
        <v>2833</v>
      </c>
      <c r="B180" s="95" t="s">
        <v>2861</v>
      </c>
      <c r="C180" s="95">
        <v>3</v>
      </c>
      <c r="D180" s="122">
        <v>0.0019511023533737245</v>
      </c>
      <c r="E180" s="122">
        <v>2.5561215070235117</v>
      </c>
      <c r="F180" s="95" t="s">
        <v>3177</v>
      </c>
      <c r="G180" s="95" t="b">
        <v>0</v>
      </c>
      <c r="H180" s="95" t="b">
        <v>0</v>
      </c>
      <c r="I180" s="95" t="b">
        <v>0</v>
      </c>
      <c r="J180" s="95" t="b">
        <v>0</v>
      </c>
      <c r="K180" s="95" t="b">
        <v>0</v>
      </c>
      <c r="L180" s="95" t="b">
        <v>0</v>
      </c>
    </row>
    <row r="181" spans="1:12" ht="15">
      <c r="A181" s="95" t="s">
        <v>2861</v>
      </c>
      <c r="B181" s="95" t="s">
        <v>2860</v>
      </c>
      <c r="C181" s="95">
        <v>3</v>
      </c>
      <c r="D181" s="122">
        <v>0.0019511023533737245</v>
      </c>
      <c r="E181" s="122">
        <v>2.6530315200315684</v>
      </c>
      <c r="F181" s="95" t="s">
        <v>3177</v>
      </c>
      <c r="G181" s="95" t="b">
        <v>0</v>
      </c>
      <c r="H181" s="95" t="b">
        <v>0</v>
      </c>
      <c r="I181" s="95" t="b">
        <v>0</v>
      </c>
      <c r="J181" s="95" t="b">
        <v>1</v>
      </c>
      <c r="K181" s="95" t="b">
        <v>0</v>
      </c>
      <c r="L181" s="95" t="b">
        <v>0</v>
      </c>
    </row>
    <row r="182" spans="1:12" ht="15">
      <c r="A182" s="95" t="s">
        <v>2860</v>
      </c>
      <c r="B182" s="95" t="s">
        <v>2328</v>
      </c>
      <c r="C182" s="95">
        <v>3</v>
      </c>
      <c r="D182" s="122">
        <v>0.0019511023533737245</v>
      </c>
      <c r="E182" s="122">
        <v>1.7236125943172755</v>
      </c>
      <c r="F182" s="95" t="s">
        <v>3177</v>
      </c>
      <c r="G182" s="95" t="b">
        <v>1</v>
      </c>
      <c r="H182" s="95" t="b">
        <v>0</v>
      </c>
      <c r="I182" s="95" t="b">
        <v>0</v>
      </c>
      <c r="J182" s="95" t="b">
        <v>0</v>
      </c>
      <c r="K182" s="95" t="b">
        <v>0</v>
      </c>
      <c r="L182" s="95" t="b">
        <v>0</v>
      </c>
    </row>
    <row r="183" spans="1:12" ht="15">
      <c r="A183" s="95" t="s">
        <v>2328</v>
      </c>
      <c r="B183" s="95" t="s">
        <v>2918</v>
      </c>
      <c r="C183" s="95">
        <v>3</v>
      </c>
      <c r="D183" s="122">
        <v>0.0019511023533737245</v>
      </c>
      <c r="E183" s="122">
        <v>1.9176322500688745</v>
      </c>
      <c r="F183" s="95" t="s">
        <v>3177</v>
      </c>
      <c r="G183" s="95" t="b">
        <v>0</v>
      </c>
      <c r="H183" s="95" t="b">
        <v>0</v>
      </c>
      <c r="I183" s="95" t="b">
        <v>0</v>
      </c>
      <c r="J183" s="95" t="b">
        <v>0</v>
      </c>
      <c r="K183" s="95" t="b">
        <v>0</v>
      </c>
      <c r="L183" s="95" t="b">
        <v>0</v>
      </c>
    </row>
    <row r="184" spans="1:12" ht="15">
      <c r="A184" s="95" t="s">
        <v>2918</v>
      </c>
      <c r="B184" s="95" t="s">
        <v>2919</v>
      </c>
      <c r="C184" s="95">
        <v>3</v>
      </c>
      <c r="D184" s="122">
        <v>0.0019511023533737245</v>
      </c>
      <c r="E184" s="122">
        <v>2.902908993248168</v>
      </c>
      <c r="F184" s="95" t="s">
        <v>3177</v>
      </c>
      <c r="G184" s="95" t="b">
        <v>0</v>
      </c>
      <c r="H184" s="95" t="b">
        <v>0</v>
      </c>
      <c r="I184" s="95" t="b">
        <v>0</v>
      </c>
      <c r="J184" s="95" t="b">
        <v>0</v>
      </c>
      <c r="K184" s="95" t="b">
        <v>0</v>
      </c>
      <c r="L184" s="95" t="b">
        <v>0</v>
      </c>
    </row>
    <row r="185" spans="1:12" ht="15">
      <c r="A185" s="95" t="s">
        <v>2919</v>
      </c>
      <c r="B185" s="95" t="s">
        <v>2920</v>
      </c>
      <c r="C185" s="95">
        <v>3</v>
      </c>
      <c r="D185" s="122">
        <v>0.0019511023533737245</v>
      </c>
      <c r="E185" s="122">
        <v>2.902908993248168</v>
      </c>
      <c r="F185" s="95" t="s">
        <v>3177</v>
      </c>
      <c r="G185" s="95" t="b">
        <v>0</v>
      </c>
      <c r="H185" s="95" t="b">
        <v>0</v>
      </c>
      <c r="I185" s="95" t="b">
        <v>0</v>
      </c>
      <c r="J185" s="95" t="b">
        <v>0</v>
      </c>
      <c r="K185" s="95" t="b">
        <v>0</v>
      </c>
      <c r="L185" s="95" t="b">
        <v>0</v>
      </c>
    </row>
    <row r="186" spans="1:12" ht="15">
      <c r="A186" s="95" t="s">
        <v>2920</v>
      </c>
      <c r="B186" s="95" t="s">
        <v>2921</v>
      </c>
      <c r="C186" s="95">
        <v>3</v>
      </c>
      <c r="D186" s="122">
        <v>0.0019511023533737245</v>
      </c>
      <c r="E186" s="122">
        <v>2.902908993248168</v>
      </c>
      <c r="F186" s="95" t="s">
        <v>3177</v>
      </c>
      <c r="G186" s="95" t="b">
        <v>0</v>
      </c>
      <c r="H186" s="95" t="b">
        <v>0</v>
      </c>
      <c r="I186" s="95" t="b">
        <v>0</v>
      </c>
      <c r="J186" s="95" t="b">
        <v>0</v>
      </c>
      <c r="K186" s="95" t="b">
        <v>0</v>
      </c>
      <c r="L186" s="95" t="b">
        <v>0</v>
      </c>
    </row>
    <row r="187" spans="1:12" ht="15">
      <c r="A187" s="95" t="s">
        <v>2921</v>
      </c>
      <c r="B187" s="95" t="s">
        <v>2772</v>
      </c>
      <c r="C187" s="95">
        <v>3</v>
      </c>
      <c r="D187" s="122">
        <v>0.0019511023533737245</v>
      </c>
      <c r="E187" s="122">
        <v>2.380030247967831</v>
      </c>
      <c r="F187" s="95" t="s">
        <v>3177</v>
      </c>
      <c r="G187" s="95" t="b">
        <v>0</v>
      </c>
      <c r="H187" s="95" t="b">
        <v>0</v>
      </c>
      <c r="I187" s="95" t="b">
        <v>0</v>
      </c>
      <c r="J187" s="95" t="b">
        <v>0</v>
      </c>
      <c r="K187" s="95" t="b">
        <v>0</v>
      </c>
      <c r="L187" s="95" t="b">
        <v>0</v>
      </c>
    </row>
    <row r="188" spans="1:12" ht="15">
      <c r="A188" s="95" t="s">
        <v>2346</v>
      </c>
      <c r="B188" s="95" t="s">
        <v>2922</v>
      </c>
      <c r="C188" s="95">
        <v>3</v>
      </c>
      <c r="D188" s="122">
        <v>0.0019511023533737245</v>
      </c>
      <c r="E188" s="122">
        <v>2.3008490019202057</v>
      </c>
      <c r="F188" s="95" t="s">
        <v>3177</v>
      </c>
      <c r="G188" s="95" t="b">
        <v>0</v>
      </c>
      <c r="H188" s="95" t="b">
        <v>0</v>
      </c>
      <c r="I188" s="95" t="b">
        <v>0</v>
      </c>
      <c r="J188" s="95" t="b">
        <v>0</v>
      </c>
      <c r="K188" s="95" t="b">
        <v>0</v>
      </c>
      <c r="L188" s="95" t="b">
        <v>0</v>
      </c>
    </row>
    <row r="189" spans="1:12" ht="15">
      <c r="A189" s="95" t="s">
        <v>2922</v>
      </c>
      <c r="B189" s="95" t="s">
        <v>2834</v>
      </c>
      <c r="C189" s="95">
        <v>3</v>
      </c>
      <c r="D189" s="122">
        <v>0.0019511023533737245</v>
      </c>
      <c r="E189" s="122">
        <v>2.6810602436318116</v>
      </c>
      <c r="F189" s="95" t="s">
        <v>3177</v>
      </c>
      <c r="G189" s="95" t="b">
        <v>0</v>
      </c>
      <c r="H189" s="95" t="b">
        <v>0</v>
      </c>
      <c r="I189" s="95" t="b">
        <v>0</v>
      </c>
      <c r="J189" s="95" t="b">
        <v>0</v>
      </c>
      <c r="K189" s="95" t="b">
        <v>0</v>
      </c>
      <c r="L189" s="95" t="b">
        <v>0</v>
      </c>
    </row>
    <row r="190" spans="1:12" ht="15">
      <c r="A190" s="95" t="s">
        <v>2923</v>
      </c>
      <c r="B190" s="95" t="s">
        <v>2924</v>
      </c>
      <c r="C190" s="95">
        <v>3</v>
      </c>
      <c r="D190" s="122">
        <v>0.0019511023533737245</v>
      </c>
      <c r="E190" s="122">
        <v>2.902908993248168</v>
      </c>
      <c r="F190" s="95" t="s">
        <v>3177</v>
      </c>
      <c r="G190" s="95" t="b">
        <v>0</v>
      </c>
      <c r="H190" s="95" t="b">
        <v>0</v>
      </c>
      <c r="I190" s="95" t="b">
        <v>0</v>
      </c>
      <c r="J190" s="95" t="b">
        <v>0</v>
      </c>
      <c r="K190" s="95" t="b">
        <v>0</v>
      </c>
      <c r="L190" s="95" t="b">
        <v>0</v>
      </c>
    </row>
    <row r="191" spans="1:12" ht="15">
      <c r="A191" s="95" t="s">
        <v>2777</v>
      </c>
      <c r="B191" s="95" t="s">
        <v>2383</v>
      </c>
      <c r="C191" s="95">
        <v>3</v>
      </c>
      <c r="D191" s="122">
        <v>0.0019511023533737245</v>
      </c>
      <c r="E191" s="122">
        <v>1.815758817529268</v>
      </c>
      <c r="F191" s="95" t="s">
        <v>3177</v>
      </c>
      <c r="G191" s="95" t="b">
        <v>0</v>
      </c>
      <c r="H191" s="95" t="b">
        <v>0</v>
      </c>
      <c r="I191" s="95" t="b">
        <v>0</v>
      </c>
      <c r="J191" s="95" t="b">
        <v>0</v>
      </c>
      <c r="K191" s="95" t="b">
        <v>0</v>
      </c>
      <c r="L191" s="95" t="b">
        <v>0</v>
      </c>
    </row>
    <row r="192" spans="1:12" ht="15">
      <c r="A192" s="95" t="s">
        <v>2929</v>
      </c>
      <c r="B192" s="95" t="s">
        <v>2836</v>
      </c>
      <c r="C192" s="95">
        <v>3</v>
      </c>
      <c r="D192" s="122">
        <v>0.0019511023533737245</v>
      </c>
      <c r="E192" s="122">
        <v>2.6810602436318116</v>
      </c>
      <c r="F192" s="95" t="s">
        <v>3177</v>
      </c>
      <c r="G192" s="95" t="b">
        <v>0</v>
      </c>
      <c r="H192" s="95" t="b">
        <v>0</v>
      </c>
      <c r="I192" s="95" t="b">
        <v>0</v>
      </c>
      <c r="J192" s="95" t="b">
        <v>0</v>
      </c>
      <c r="K192" s="95" t="b">
        <v>0</v>
      </c>
      <c r="L192" s="95" t="b">
        <v>0</v>
      </c>
    </row>
    <row r="193" spans="1:12" ht="15">
      <c r="A193" s="95" t="s">
        <v>2836</v>
      </c>
      <c r="B193" s="95" t="s">
        <v>2283</v>
      </c>
      <c r="C193" s="95">
        <v>3</v>
      </c>
      <c r="D193" s="122">
        <v>0.0019511023533737245</v>
      </c>
      <c r="E193" s="122">
        <v>1.288949778620498</v>
      </c>
      <c r="F193" s="95" t="s">
        <v>3177</v>
      </c>
      <c r="G193" s="95" t="b">
        <v>0</v>
      </c>
      <c r="H193" s="95" t="b">
        <v>0</v>
      </c>
      <c r="I193" s="95" t="b">
        <v>0</v>
      </c>
      <c r="J193" s="95" t="b">
        <v>0</v>
      </c>
      <c r="K193" s="95" t="b">
        <v>0</v>
      </c>
      <c r="L193" s="95" t="b">
        <v>0</v>
      </c>
    </row>
    <row r="194" spans="1:12" ht="15">
      <c r="A194" s="95" t="s">
        <v>2283</v>
      </c>
      <c r="B194" s="95" t="s">
        <v>2822</v>
      </c>
      <c r="C194" s="95">
        <v>3</v>
      </c>
      <c r="D194" s="122">
        <v>0.0019511023533737245</v>
      </c>
      <c r="E194" s="122">
        <v>1.2339022122895926</v>
      </c>
      <c r="F194" s="95" t="s">
        <v>3177</v>
      </c>
      <c r="G194" s="95" t="b">
        <v>0</v>
      </c>
      <c r="H194" s="95" t="b">
        <v>0</v>
      </c>
      <c r="I194" s="95" t="b">
        <v>0</v>
      </c>
      <c r="J194" s="95" t="b">
        <v>0</v>
      </c>
      <c r="K194" s="95" t="b">
        <v>0</v>
      </c>
      <c r="L194" s="95" t="b">
        <v>0</v>
      </c>
    </row>
    <row r="195" spans="1:12" ht="15">
      <c r="A195" s="95" t="s">
        <v>2822</v>
      </c>
      <c r="B195" s="95" t="s">
        <v>2930</v>
      </c>
      <c r="C195" s="95">
        <v>3</v>
      </c>
      <c r="D195" s="122">
        <v>0.0019511023533737245</v>
      </c>
      <c r="E195" s="122">
        <v>2.6810602436318116</v>
      </c>
      <c r="F195" s="95" t="s">
        <v>3177</v>
      </c>
      <c r="G195" s="95" t="b">
        <v>0</v>
      </c>
      <c r="H195" s="95" t="b">
        <v>0</v>
      </c>
      <c r="I195" s="95" t="b">
        <v>0</v>
      </c>
      <c r="J195" s="95" t="b">
        <v>0</v>
      </c>
      <c r="K195" s="95" t="b">
        <v>0</v>
      </c>
      <c r="L195" s="95" t="b">
        <v>0</v>
      </c>
    </row>
    <row r="196" spans="1:12" ht="15">
      <c r="A196" s="95" t="s">
        <v>2930</v>
      </c>
      <c r="B196" s="95" t="s">
        <v>2778</v>
      </c>
      <c r="C196" s="95">
        <v>3</v>
      </c>
      <c r="D196" s="122">
        <v>0.0019511023533737245</v>
      </c>
      <c r="E196" s="122">
        <v>2.425787738528506</v>
      </c>
      <c r="F196" s="95" t="s">
        <v>3177</v>
      </c>
      <c r="G196" s="95" t="b">
        <v>0</v>
      </c>
      <c r="H196" s="95" t="b">
        <v>0</v>
      </c>
      <c r="I196" s="95" t="b">
        <v>0</v>
      </c>
      <c r="J196" s="95" t="b">
        <v>0</v>
      </c>
      <c r="K196" s="95" t="b">
        <v>0</v>
      </c>
      <c r="L196" s="95" t="b">
        <v>0</v>
      </c>
    </row>
    <row r="197" spans="1:12" ht="15">
      <c r="A197" s="95" t="s">
        <v>2351</v>
      </c>
      <c r="B197" s="95" t="s">
        <v>2872</v>
      </c>
      <c r="C197" s="95">
        <v>3</v>
      </c>
      <c r="D197" s="122">
        <v>0.0021597412859041525</v>
      </c>
      <c r="E197" s="122">
        <v>2.124757742864525</v>
      </c>
      <c r="F197" s="95" t="s">
        <v>3177</v>
      </c>
      <c r="G197" s="95" t="b">
        <v>0</v>
      </c>
      <c r="H197" s="95" t="b">
        <v>0</v>
      </c>
      <c r="I197" s="95" t="b">
        <v>0</v>
      </c>
      <c r="J197" s="95" t="b">
        <v>0</v>
      </c>
      <c r="K197" s="95" t="b">
        <v>0</v>
      </c>
      <c r="L197" s="95" t="b">
        <v>0</v>
      </c>
    </row>
    <row r="198" spans="1:12" ht="15">
      <c r="A198" s="95" t="s">
        <v>2933</v>
      </c>
      <c r="B198" s="95" t="s">
        <v>2934</v>
      </c>
      <c r="C198" s="95">
        <v>3</v>
      </c>
      <c r="D198" s="122">
        <v>0.0019511023533737245</v>
      </c>
      <c r="E198" s="122">
        <v>2.902908993248168</v>
      </c>
      <c r="F198" s="95" t="s">
        <v>3177</v>
      </c>
      <c r="G198" s="95" t="b">
        <v>0</v>
      </c>
      <c r="H198" s="95" t="b">
        <v>0</v>
      </c>
      <c r="I198" s="95" t="b">
        <v>0</v>
      </c>
      <c r="J198" s="95" t="b">
        <v>0</v>
      </c>
      <c r="K198" s="95" t="b">
        <v>0</v>
      </c>
      <c r="L198" s="95" t="b">
        <v>0</v>
      </c>
    </row>
    <row r="199" spans="1:12" ht="15">
      <c r="A199" s="95" t="s">
        <v>2934</v>
      </c>
      <c r="B199" s="95" t="s">
        <v>2843</v>
      </c>
      <c r="C199" s="95">
        <v>3</v>
      </c>
      <c r="D199" s="122">
        <v>0.0019511023533737245</v>
      </c>
      <c r="E199" s="122">
        <v>2.7779702566398683</v>
      </c>
      <c r="F199" s="95" t="s">
        <v>3177</v>
      </c>
      <c r="G199" s="95" t="b">
        <v>0</v>
      </c>
      <c r="H199" s="95" t="b">
        <v>0</v>
      </c>
      <c r="I199" s="95" t="b">
        <v>0</v>
      </c>
      <c r="J199" s="95" t="b">
        <v>0</v>
      </c>
      <c r="K199" s="95" t="b">
        <v>1</v>
      </c>
      <c r="L199" s="95" t="b">
        <v>0</v>
      </c>
    </row>
    <row r="200" spans="1:12" ht="15">
      <c r="A200" s="95" t="s">
        <v>2843</v>
      </c>
      <c r="B200" s="95" t="s">
        <v>583</v>
      </c>
      <c r="C200" s="95">
        <v>3</v>
      </c>
      <c r="D200" s="122">
        <v>0.0019511023533737245</v>
      </c>
      <c r="E200" s="122">
        <v>1.3977590149282622</v>
      </c>
      <c r="F200" s="95" t="s">
        <v>3177</v>
      </c>
      <c r="G200" s="95" t="b">
        <v>0</v>
      </c>
      <c r="H200" s="95" t="b">
        <v>1</v>
      </c>
      <c r="I200" s="95" t="b">
        <v>0</v>
      </c>
      <c r="J200" s="95" t="b">
        <v>0</v>
      </c>
      <c r="K200" s="95" t="b">
        <v>0</v>
      </c>
      <c r="L200" s="95" t="b">
        <v>0</v>
      </c>
    </row>
    <row r="201" spans="1:12" ht="15">
      <c r="A201" s="95" t="s">
        <v>583</v>
      </c>
      <c r="B201" s="95" t="s">
        <v>2838</v>
      </c>
      <c r="C201" s="95">
        <v>3</v>
      </c>
      <c r="D201" s="122">
        <v>0.0019511023533737245</v>
      </c>
      <c r="E201" s="122">
        <v>1.2660868956609939</v>
      </c>
      <c r="F201" s="95" t="s">
        <v>3177</v>
      </c>
      <c r="G201" s="95" t="b">
        <v>0</v>
      </c>
      <c r="H201" s="95" t="b">
        <v>0</v>
      </c>
      <c r="I201" s="95" t="b">
        <v>0</v>
      </c>
      <c r="J201" s="95" t="b">
        <v>0</v>
      </c>
      <c r="K201" s="95" t="b">
        <v>0</v>
      </c>
      <c r="L201" s="95" t="b">
        <v>0</v>
      </c>
    </row>
    <row r="202" spans="1:12" ht="15">
      <c r="A202" s="95" t="s">
        <v>2343</v>
      </c>
      <c r="B202" s="95" t="s">
        <v>2770</v>
      </c>
      <c r="C202" s="95">
        <v>3</v>
      </c>
      <c r="D202" s="122">
        <v>0.0019511023533737245</v>
      </c>
      <c r="E202" s="122">
        <v>1.4099934713452738</v>
      </c>
      <c r="F202" s="95" t="s">
        <v>3177</v>
      </c>
      <c r="G202" s="95" t="b">
        <v>0</v>
      </c>
      <c r="H202" s="95" t="b">
        <v>0</v>
      </c>
      <c r="I202" s="95" t="b">
        <v>0</v>
      </c>
      <c r="J202" s="95" t="b">
        <v>0</v>
      </c>
      <c r="K202" s="95" t="b">
        <v>0</v>
      </c>
      <c r="L202" s="95" t="b">
        <v>0</v>
      </c>
    </row>
    <row r="203" spans="1:12" ht="15">
      <c r="A203" s="95" t="s">
        <v>2770</v>
      </c>
      <c r="B203" s="95" t="s">
        <v>2816</v>
      </c>
      <c r="C203" s="95">
        <v>3</v>
      </c>
      <c r="D203" s="122">
        <v>0.0019511023533737245</v>
      </c>
      <c r="E203" s="122">
        <v>1.9029089932481682</v>
      </c>
      <c r="F203" s="95" t="s">
        <v>3177</v>
      </c>
      <c r="G203" s="95" t="b">
        <v>0</v>
      </c>
      <c r="H203" s="95" t="b">
        <v>0</v>
      </c>
      <c r="I203" s="95" t="b">
        <v>0</v>
      </c>
      <c r="J203" s="95" t="b">
        <v>0</v>
      </c>
      <c r="K203" s="95" t="b">
        <v>0</v>
      </c>
      <c r="L203" s="95" t="b">
        <v>0</v>
      </c>
    </row>
    <row r="204" spans="1:12" ht="15">
      <c r="A204" s="95" t="s">
        <v>2816</v>
      </c>
      <c r="B204" s="95" t="s">
        <v>2283</v>
      </c>
      <c r="C204" s="95">
        <v>3</v>
      </c>
      <c r="D204" s="122">
        <v>0.0019511023533737245</v>
      </c>
      <c r="E204" s="122">
        <v>1.2097685325728733</v>
      </c>
      <c r="F204" s="95" t="s">
        <v>3177</v>
      </c>
      <c r="G204" s="95" t="b">
        <v>0</v>
      </c>
      <c r="H204" s="95" t="b">
        <v>0</v>
      </c>
      <c r="I204" s="95" t="b">
        <v>0</v>
      </c>
      <c r="J204" s="95" t="b">
        <v>0</v>
      </c>
      <c r="K204" s="95" t="b">
        <v>0</v>
      </c>
      <c r="L204" s="95" t="b">
        <v>0</v>
      </c>
    </row>
    <row r="205" spans="1:12" ht="15">
      <c r="A205" s="95" t="s">
        <v>2283</v>
      </c>
      <c r="B205" s="95" t="s">
        <v>2793</v>
      </c>
      <c r="C205" s="95">
        <v>3</v>
      </c>
      <c r="D205" s="122">
        <v>0.0019511023533737245</v>
      </c>
      <c r="E205" s="122">
        <v>1.0877741766113547</v>
      </c>
      <c r="F205" s="95" t="s">
        <v>3177</v>
      </c>
      <c r="G205" s="95" t="b">
        <v>0</v>
      </c>
      <c r="H205" s="95" t="b">
        <v>0</v>
      </c>
      <c r="I205" s="95" t="b">
        <v>0</v>
      </c>
      <c r="J205" s="95" t="b">
        <v>0</v>
      </c>
      <c r="K205" s="95" t="b">
        <v>0</v>
      </c>
      <c r="L205" s="95" t="b">
        <v>0</v>
      </c>
    </row>
    <row r="206" spans="1:12" ht="15">
      <c r="A206" s="95" t="s">
        <v>2839</v>
      </c>
      <c r="B206" s="95" t="s">
        <v>2935</v>
      </c>
      <c r="C206" s="95">
        <v>3</v>
      </c>
      <c r="D206" s="122">
        <v>0.0019511023533737245</v>
      </c>
      <c r="E206" s="122">
        <v>2.6810602436318116</v>
      </c>
      <c r="F206" s="95" t="s">
        <v>3177</v>
      </c>
      <c r="G206" s="95" t="b">
        <v>0</v>
      </c>
      <c r="H206" s="95" t="b">
        <v>0</v>
      </c>
      <c r="I206" s="95" t="b">
        <v>0</v>
      </c>
      <c r="J206" s="95" t="b">
        <v>0</v>
      </c>
      <c r="K206" s="95" t="b">
        <v>0</v>
      </c>
      <c r="L206" s="95" t="b">
        <v>0</v>
      </c>
    </row>
    <row r="207" spans="1:12" ht="15">
      <c r="A207" s="95" t="s">
        <v>2935</v>
      </c>
      <c r="B207" s="95" t="s">
        <v>2936</v>
      </c>
      <c r="C207" s="95">
        <v>3</v>
      </c>
      <c r="D207" s="122">
        <v>0.0019511023533737245</v>
      </c>
      <c r="E207" s="122">
        <v>2.902908993248168</v>
      </c>
      <c r="F207" s="95" t="s">
        <v>3177</v>
      </c>
      <c r="G207" s="95" t="b">
        <v>0</v>
      </c>
      <c r="H207" s="95" t="b">
        <v>0</v>
      </c>
      <c r="I207" s="95" t="b">
        <v>0</v>
      </c>
      <c r="J207" s="95" t="b">
        <v>0</v>
      </c>
      <c r="K207" s="95" t="b">
        <v>0</v>
      </c>
      <c r="L207" s="95" t="b">
        <v>0</v>
      </c>
    </row>
    <row r="208" spans="1:12" ht="15">
      <c r="A208" s="95" t="s">
        <v>2936</v>
      </c>
      <c r="B208" s="95" t="s">
        <v>2937</v>
      </c>
      <c r="C208" s="95">
        <v>3</v>
      </c>
      <c r="D208" s="122">
        <v>0.0019511023533737245</v>
      </c>
      <c r="E208" s="122">
        <v>2.902908993248168</v>
      </c>
      <c r="F208" s="95" t="s">
        <v>3177</v>
      </c>
      <c r="G208" s="95" t="b">
        <v>0</v>
      </c>
      <c r="H208" s="95" t="b">
        <v>0</v>
      </c>
      <c r="I208" s="95" t="b">
        <v>0</v>
      </c>
      <c r="J208" s="95" t="b">
        <v>0</v>
      </c>
      <c r="K208" s="95" t="b">
        <v>0</v>
      </c>
      <c r="L208" s="95" t="b">
        <v>0</v>
      </c>
    </row>
    <row r="209" spans="1:12" ht="15">
      <c r="A209" s="95" t="s">
        <v>2937</v>
      </c>
      <c r="B209" s="95" t="s">
        <v>2938</v>
      </c>
      <c r="C209" s="95">
        <v>3</v>
      </c>
      <c r="D209" s="122">
        <v>0.0019511023533737245</v>
      </c>
      <c r="E209" s="122">
        <v>2.902908993248168</v>
      </c>
      <c r="F209" s="95" t="s">
        <v>3177</v>
      </c>
      <c r="G209" s="95" t="b">
        <v>0</v>
      </c>
      <c r="H209" s="95" t="b">
        <v>0</v>
      </c>
      <c r="I209" s="95" t="b">
        <v>0</v>
      </c>
      <c r="J209" s="95" t="b">
        <v>0</v>
      </c>
      <c r="K209" s="95" t="b">
        <v>0</v>
      </c>
      <c r="L209" s="95" t="b">
        <v>0</v>
      </c>
    </row>
    <row r="210" spans="1:12" ht="15">
      <c r="A210" s="95" t="s">
        <v>2938</v>
      </c>
      <c r="B210" s="95" t="s">
        <v>2939</v>
      </c>
      <c r="C210" s="95">
        <v>3</v>
      </c>
      <c r="D210" s="122">
        <v>0.0019511023533737245</v>
      </c>
      <c r="E210" s="122">
        <v>2.902908993248168</v>
      </c>
      <c r="F210" s="95" t="s">
        <v>3177</v>
      </c>
      <c r="G210" s="95" t="b">
        <v>0</v>
      </c>
      <c r="H210" s="95" t="b">
        <v>0</v>
      </c>
      <c r="I210" s="95" t="b">
        <v>0</v>
      </c>
      <c r="J210" s="95" t="b">
        <v>0</v>
      </c>
      <c r="K210" s="95" t="b">
        <v>0</v>
      </c>
      <c r="L210" s="95" t="b">
        <v>0</v>
      </c>
    </row>
    <row r="211" spans="1:12" ht="15">
      <c r="A211" s="95" t="s">
        <v>2939</v>
      </c>
      <c r="B211" s="95" t="s">
        <v>2940</v>
      </c>
      <c r="C211" s="95">
        <v>3</v>
      </c>
      <c r="D211" s="122">
        <v>0.0019511023533737245</v>
      </c>
      <c r="E211" s="122">
        <v>2.902908993248168</v>
      </c>
      <c r="F211" s="95" t="s">
        <v>3177</v>
      </c>
      <c r="G211" s="95" t="b">
        <v>0</v>
      </c>
      <c r="H211" s="95" t="b">
        <v>0</v>
      </c>
      <c r="I211" s="95" t="b">
        <v>0</v>
      </c>
      <c r="J211" s="95" t="b">
        <v>0</v>
      </c>
      <c r="K211" s="95" t="b">
        <v>0</v>
      </c>
      <c r="L211" s="95" t="b">
        <v>0</v>
      </c>
    </row>
    <row r="212" spans="1:12" ht="15">
      <c r="A212" s="95" t="s">
        <v>2940</v>
      </c>
      <c r="B212" s="95" t="s">
        <v>2941</v>
      </c>
      <c r="C212" s="95">
        <v>3</v>
      </c>
      <c r="D212" s="122">
        <v>0.0019511023533737245</v>
      </c>
      <c r="E212" s="122">
        <v>2.902908993248168</v>
      </c>
      <c r="F212" s="95" t="s">
        <v>3177</v>
      </c>
      <c r="G212" s="95" t="b">
        <v>0</v>
      </c>
      <c r="H212" s="95" t="b">
        <v>0</v>
      </c>
      <c r="I212" s="95" t="b">
        <v>0</v>
      </c>
      <c r="J212" s="95" t="b">
        <v>0</v>
      </c>
      <c r="K212" s="95" t="b">
        <v>0</v>
      </c>
      <c r="L212" s="95" t="b">
        <v>0</v>
      </c>
    </row>
    <row r="213" spans="1:12" ht="15">
      <c r="A213" s="95" t="s">
        <v>2941</v>
      </c>
      <c r="B213" s="95" t="s">
        <v>2942</v>
      </c>
      <c r="C213" s="95">
        <v>3</v>
      </c>
      <c r="D213" s="122">
        <v>0.0019511023533737245</v>
      </c>
      <c r="E213" s="122">
        <v>2.902908993248168</v>
      </c>
      <c r="F213" s="95" t="s">
        <v>3177</v>
      </c>
      <c r="G213" s="95" t="b">
        <v>0</v>
      </c>
      <c r="H213" s="95" t="b">
        <v>0</v>
      </c>
      <c r="I213" s="95" t="b">
        <v>0</v>
      </c>
      <c r="J213" s="95" t="b">
        <v>0</v>
      </c>
      <c r="K213" s="95" t="b">
        <v>0</v>
      </c>
      <c r="L213" s="95" t="b">
        <v>0</v>
      </c>
    </row>
    <row r="214" spans="1:12" ht="15">
      <c r="A214" s="95" t="s">
        <v>2942</v>
      </c>
      <c r="B214" s="95" t="s">
        <v>2943</v>
      </c>
      <c r="C214" s="95">
        <v>3</v>
      </c>
      <c r="D214" s="122">
        <v>0.0019511023533737245</v>
      </c>
      <c r="E214" s="122">
        <v>2.902908993248168</v>
      </c>
      <c r="F214" s="95" t="s">
        <v>3177</v>
      </c>
      <c r="G214" s="95" t="b">
        <v>0</v>
      </c>
      <c r="H214" s="95" t="b">
        <v>0</v>
      </c>
      <c r="I214" s="95" t="b">
        <v>0</v>
      </c>
      <c r="J214" s="95" t="b">
        <v>0</v>
      </c>
      <c r="K214" s="95" t="b">
        <v>0</v>
      </c>
      <c r="L214" s="95" t="b">
        <v>0</v>
      </c>
    </row>
    <row r="215" spans="1:12" ht="15">
      <c r="A215" s="95" t="s">
        <v>2943</v>
      </c>
      <c r="B215" s="95" t="s">
        <v>2944</v>
      </c>
      <c r="C215" s="95">
        <v>3</v>
      </c>
      <c r="D215" s="122">
        <v>0.0019511023533737245</v>
      </c>
      <c r="E215" s="122">
        <v>2.902908993248168</v>
      </c>
      <c r="F215" s="95" t="s">
        <v>3177</v>
      </c>
      <c r="G215" s="95" t="b">
        <v>0</v>
      </c>
      <c r="H215" s="95" t="b">
        <v>0</v>
      </c>
      <c r="I215" s="95" t="b">
        <v>0</v>
      </c>
      <c r="J215" s="95" t="b">
        <v>0</v>
      </c>
      <c r="K215" s="95" t="b">
        <v>0</v>
      </c>
      <c r="L215" s="95" t="b">
        <v>0</v>
      </c>
    </row>
    <row r="216" spans="1:12" ht="15">
      <c r="A216" s="95" t="s">
        <v>2944</v>
      </c>
      <c r="B216" s="95" t="s">
        <v>272</v>
      </c>
      <c r="C216" s="95">
        <v>3</v>
      </c>
      <c r="D216" s="122">
        <v>0.0019511023533737245</v>
      </c>
      <c r="E216" s="122">
        <v>2.902908993248168</v>
      </c>
      <c r="F216" s="95" t="s">
        <v>3177</v>
      </c>
      <c r="G216" s="95" t="b">
        <v>0</v>
      </c>
      <c r="H216" s="95" t="b">
        <v>0</v>
      </c>
      <c r="I216" s="95" t="b">
        <v>0</v>
      </c>
      <c r="J216" s="95" t="b">
        <v>0</v>
      </c>
      <c r="K216" s="95" t="b">
        <v>0</v>
      </c>
      <c r="L216" s="95" t="b">
        <v>0</v>
      </c>
    </row>
    <row r="217" spans="1:12" ht="15">
      <c r="A217" s="95" t="s">
        <v>272</v>
      </c>
      <c r="B217" s="95" t="s">
        <v>2859</v>
      </c>
      <c r="C217" s="95">
        <v>3</v>
      </c>
      <c r="D217" s="122">
        <v>0.0019511023533737245</v>
      </c>
      <c r="E217" s="122">
        <v>2.7779702566398683</v>
      </c>
      <c r="F217" s="95" t="s">
        <v>3177</v>
      </c>
      <c r="G217" s="95" t="b">
        <v>0</v>
      </c>
      <c r="H217" s="95" t="b">
        <v>0</v>
      </c>
      <c r="I217" s="95" t="b">
        <v>0</v>
      </c>
      <c r="J217" s="95" t="b">
        <v>0</v>
      </c>
      <c r="K217" s="95" t="b">
        <v>0</v>
      </c>
      <c r="L217" s="95" t="b">
        <v>0</v>
      </c>
    </row>
    <row r="218" spans="1:12" ht="15">
      <c r="A218" s="95" t="s">
        <v>2859</v>
      </c>
      <c r="B218" s="95" t="s">
        <v>2845</v>
      </c>
      <c r="C218" s="95">
        <v>3</v>
      </c>
      <c r="D218" s="122">
        <v>0.0019511023533737245</v>
      </c>
      <c r="E218" s="122">
        <v>2.6530315200315684</v>
      </c>
      <c r="F218" s="95" t="s">
        <v>3177</v>
      </c>
      <c r="G218" s="95" t="b">
        <v>0</v>
      </c>
      <c r="H218" s="95" t="b">
        <v>0</v>
      </c>
      <c r="I218" s="95" t="b">
        <v>0</v>
      </c>
      <c r="J218" s="95" t="b">
        <v>0</v>
      </c>
      <c r="K218" s="95" t="b">
        <v>0</v>
      </c>
      <c r="L218" s="95" t="b">
        <v>0</v>
      </c>
    </row>
    <row r="219" spans="1:12" ht="15">
      <c r="A219" s="95" t="s">
        <v>2863</v>
      </c>
      <c r="B219" s="95" t="s">
        <v>583</v>
      </c>
      <c r="C219" s="95">
        <v>3</v>
      </c>
      <c r="D219" s="122">
        <v>0.0019511023533737245</v>
      </c>
      <c r="E219" s="122">
        <v>1.3977590149282622</v>
      </c>
      <c r="F219" s="95" t="s">
        <v>3177</v>
      </c>
      <c r="G219" s="95" t="b">
        <v>0</v>
      </c>
      <c r="H219" s="95" t="b">
        <v>0</v>
      </c>
      <c r="I219" s="95" t="b">
        <v>0</v>
      </c>
      <c r="J219" s="95" t="b">
        <v>0</v>
      </c>
      <c r="K219" s="95" t="b">
        <v>0</v>
      </c>
      <c r="L219" s="95" t="b">
        <v>0</v>
      </c>
    </row>
    <row r="220" spans="1:12" ht="15">
      <c r="A220" s="95" t="s">
        <v>583</v>
      </c>
      <c r="B220" s="95" t="s">
        <v>265</v>
      </c>
      <c r="C220" s="95">
        <v>3</v>
      </c>
      <c r="D220" s="122">
        <v>0.0019511023533737245</v>
      </c>
      <c r="E220" s="122">
        <v>1.4879356452773502</v>
      </c>
      <c r="F220" s="95" t="s">
        <v>3177</v>
      </c>
      <c r="G220" s="95" t="b">
        <v>0</v>
      </c>
      <c r="H220" s="95" t="b">
        <v>0</v>
      </c>
      <c r="I220" s="95" t="b">
        <v>0</v>
      </c>
      <c r="J220" s="95" t="b">
        <v>0</v>
      </c>
      <c r="K220" s="95" t="b">
        <v>0</v>
      </c>
      <c r="L220" s="95" t="b">
        <v>0</v>
      </c>
    </row>
    <row r="221" spans="1:12" ht="15">
      <c r="A221" s="95" t="s">
        <v>265</v>
      </c>
      <c r="B221" s="95" t="s">
        <v>2328</v>
      </c>
      <c r="C221" s="95">
        <v>3</v>
      </c>
      <c r="D221" s="122">
        <v>0.0019511023533737245</v>
      </c>
      <c r="E221" s="122">
        <v>1.8485513309255754</v>
      </c>
      <c r="F221" s="95" t="s">
        <v>3177</v>
      </c>
      <c r="G221" s="95" t="b">
        <v>0</v>
      </c>
      <c r="H221" s="95" t="b">
        <v>0</v>
      </c>
      <c r="I221" s="95" t="b">
        <v>0</v>
      </c>
      <c r="J221" s="95" t="b">
        <v>0</v>
      </c>
      <c r="K221" s="95" t="b">
        <v>0</v>
      </c>
      <c r="L221" s="95" t="b">
        <v>0</v>
      </c>
    </row>
    <row r="222" spans="1:12" ht="15">
      <c r="A222" s="95" t="s">
        <v>2327</v>
      </c>
      <c r="B222" s="95" t="s">
        <v>2946</v>
      </c>
      <c r="C222" s="95">
        <v>3</v>
      </c>
      <c r="D222" s="122">
        <v>0.0019511023533737245</v>
      </c>
      <c r="E222" s="122">
        <v>1.7365775714816432</v>
      </c>
      <c r="F222" s="95" t="s">
        <v>3177</v>
      </c>
      <c r="G222" s="95" t="b">
        <v>0</v>
      </c>
      <c r="H222" s="95" t="b">
        <v>0</v>
      </c>
      <c r="I222" s="95" t="b">
        <v>0</v>
      </c>
      <c r="J222" s="95" t="b">
        <v>0</v>
      </c>
      <c r="K222" s="95" t="b">
        <v>0</v>
      </c>
      <c r="L222" s="95" t="b">
        <v>0</v>
      </c>
    </row>
    <row r="223" spans="1:12" ht="15">
      <c r="A223" s="95" t="s">
        <v>2946</v>
      </c>
      <c r="B223" s="95" t="s">
        <v>2947</v>
      </c>
      <c r="C223" s="95">
        <v>3</v>
      </c>
      <c r="D223" s="122">
        <v>0.0019511023533737245</v>
      </c>
      <c r="E223" s="122">
        <v>2.902908993248168</v>
      </c>
      <c r="F223" s="95" t="s">
        <v>3177</v>
      </c>
      <c r="G223" s="95" t="b">
        <v>0</v>
      </c>
      <c r="H223" s="95" t="b">
        <v>0</v>
      </c>
      <c r="I223" s="95" t="b">
        <v>0</v>
      </c>
      <c r="J223" s="95" t="b">
        <v>0</v>
      </c>
      <c r="K223" s="95" t="b">
        <v>0</v>
      </c>
      <c r="L223" s="95" t="b">
        <v>0</v>
      </c>
    </row>
    <row r="224" spans="1:12" ht="15">
      <c r="A224" s="95" t="s">
        <v>2345</v>
      </c>
      <c r="B224" s="95" t="s">
        <v>2346</v>
      </c>
      <c r="C224" s="95">
        <v>3</v>
      </c>
      <c r="D224" s="122">
        <v>0.0019511023533737245</v>
      </c>
      <c r="E224" s="122">
        <v>2.3008490019202057</v>
      </c>
      <c r="F224" s="95" t="s">
        <v>3177</v>
      </c>
      <c r="G224" s="95" t="b">
        <v>0</v>
      </c>
      <c r="H224" s="95" t="b">
        <v>0</v>
      </c>
      <c r="I224" s="95" t="b">
        <v>0</v>
      </c>
      <c r="J224" s="95" t="b">
        <v>0</v>
      </c>
      <c r="K224" s="95" t="b">
        <v>0</v>
      </c>
      <c r="L224" s="95" t="b">
        <v>0</v>
      </c>
    </row>
    <row r="225" spans="1:12" ht="15">
      <c r="A225" s="95" t="s">
        <v>2346</v>
      </c>
      <c r="B225" s="95" t="s">
        <v>2347</v>
      </c>
      <c r="C225" s="95">
        <v>3</v>
      </c>
      <c r="D225" s="122">
        <v>0.0019511023533737245</v>
      </c>
      <c r="E225" s="122">
        <v>1.8237277472005435</v>
      </c>
      <c r="F225" s="95" t="s">
        <v>3177</v>
      </c>
      <c r="G225" s="95" t="b">
        <v>0</v>
      </c>
      <c r="H225" s="95" t="b">
        <v>0</v>
      </c>
      <c r="I225" s="95" t="b">
        <v>0</v>
      </c>
      <c r="J225" s="95" t="b">
        <v>1</v>
      </c>
      <c r="K225" s="95" t="b">
        <v>0</v>
      </c>
      <c r="L225" s="95" t="b">
        <v>0</v>
      </c>
    </row>
    <row r="226" spans="1:12" ht="15">
      <c r="A226" s="95" t="s">
        <v>2347</v>
      </c>
      <c r="B226" s="95" t="s">
        <v>2348</v>
      </c>
      <c r="C226" s="95">
        <v>3</v>
      </c>
      <c r="D226" s="122">
        <v>0.0019511023533737245</v>
      </c>
      <c r="E226" s="122">
        <v>2.124757742864525</v>
      </c>
      <c r="F226" s="95" t="s">
        <v>3177</v>
      </c>
      <c r="G226" s="95" t="b">
        <v>1</v>
      </c>
      <c r="H226" s="95" t="b">
        <v>0</v>
      </c>
      <c r="I226" s="95" t="b">
        <v>0</v>
      </c>
      <c r="J226" s="95" t="b">
        <v>0</v>
      </c>
      <c r="K226" s="95" t="b">
        <v>0</v>
      </c>
      <c r="L226" s="95" t="b">
        <v>0</v>
      </c>
    </row>
    <row r="227" spans="1:12" ht="15">
      <c r="A227" s="95" t="s">
        <v>2348</v>
      </c>
      <c r="B227" s="95" t="s">
        <v>2349</v>
      </c>
      <c r="C227" s="95">
        <v>3</v>
      </c>
      <c r="D227" s="122">
        <v>0.0019511023533737245</v>
      </c>
      <c r="E227" s="122">
        <v>2.380030247967831</v>
      </c>
      <c r="F227" s="95" t="s">
        <v>3177</v>
      </c>
      <c r="G227" s="95" t="b">
        <v>0</v>
      </c>
      <c r="H227" s="95" t="b">
        <v>0</v>
      </c>
      <c r="I227" s="95" t="b">
        <v>0</v>
      </c>
      <c r="J227" s="95" t="b">
        <v>0</v>
      </c>
      <c r="K227" s="95" t="b">
        <v>0</v>
      </c>
      <c r="L227" s="95" t="b">
        <v>0</v>
      </c>
    </row>
    <row r="228" spans="1:12" ht="15">
      <c r="A228" s="95" t="s">
        <v>2349</v>
      </c>
      <c r="B228" s="95" t="s">
        <v>2350</v>
      </c>
      <c r="C228" s="95">
        <v>3</v>
      </c>
      <c r="D228" s="122">
        <v>0.0019511023533737245</v>
      </c>
      <c r="E228" s="122">
        <v>2.6810602436318116</v>
      </c>
      <c r="F228" s="95" t="s">
        <v>3177</v>
      </c>
      <c r="G228" s="95" t="b">
        <v>0</v>
      </c>
      <c r="H228" s="95" t="b">
        <v>0</v>
      </c>
      <c r="I228" s="95" t="b">
        <v>0</v>
      </c>
      <c r="J228" s="95" t="b">
        <v>0</v>
      </c>
      <c r="K228" s="95" t="b">
        <v>0</v>
      </c>
      <c r="L228" s="95" t="b">
        <v>0</v>
      </c>
    </row>
    <row r="229" spans="1:12" ht="15">
      <c r="A229" s="95" t="s">
        <v>2350</v>
      </c>
      <c r="B229" s="95" t="s">
        <v>2351</v>
      </c>
      <c r="C229" s="95">
        <v>3</v>
      </c>
      <c r="D229" s="122">
        <v>0.0019511023533737245</v>
      </c>
      <c r="E229" s="122">
        <v>2.124757742864525</v>
      </c>
      <c r="F229" s="95" t="s">
        <v>3177</v>
      </c>
      <c r="G229" s="95" t="b">
        <v>0</v>
      </c>
      <c r="H229" s="95" t="b">
        <v>0</v>
      </c>
      <c r="I229" s="95" t="b">
        <v>0</v>
      </c>
      <c r="J229" s="95" t="b">
        <v>0</v>
      </c>
      <c r="K229" s="95" t="b">
        <v>0</v>
      </c>
      <c r="L229" s="95" t="b">
        <v>0</v>
      </c>
    </row>
    <row r="230" spans="1:12" ht="15">
      <c r="A230" s="95" t="s">
        <v>2352</v>
      </c>
      <c r="B230" s="95" t="s">
        <v>2948</v>
      </c>
      <c r="C230" s="95">
        <v>3</v>
      </c>
      <c r="D230" s="122">
        <v>0.0019511023533737245</v>
      </c>
      <c r="E230" s="122">
        <v>2.7779702566398683</v>
      </c>
      <c r="F230" s="95" t="s">
        <v>3177</v>
      </c>
      <c r="G230" s="95" t="b">
        <v>0</v>
      </c>
      <c r="H230" s="95" t="b">
        <v>0</v>
      </c>
      <c r="I230" s="95" t="b">
        <v>0</v>
      </c>
      <c r="J230" s="95" t="b">
        <v>0</v>
      </c>
      <c r="K230" s="95" t="b">
        <v>0</v>
      </c>
      <c r="L230" s="95" t="b">
        <v>0</v>
      </c>
    </row>
    <row r="231" spans="1:12" ht="15">
      <c r="A231" s="95" t="s">
        <v>2948</v>
      </c>
      <c r="B231" s="95" t="s">
        <v>2949</v>
      </c>
      <c r="C231" s="95">
        <v>3</v>
      </c>
      <c r="D231" s="122">
        <v>0.0019511023533737245</v>
      </c>
      <c r="E231" s="122">
        <v>2.902908993248168</v>
      </c>
      <c r="F231" s="95" t="s">
        <v>3177</v>
      </c>
      <c r="G231" s="95" t="b">
        <v>0</v>
      </c>
      <c r="H231" s="95" t="b">
        <v>0</v>
      </c>
      <c r="I231" s="95" t="b">
        <v>0</v>
      </c>
      <c r="J231" s="95" t="b">
        <v>0</v>
      </c>
      <c r="K231" s="95" t="b">
        <v>0</v>
      </c>
      <c r="L231" s="95" t="b">
        <v>0</v>
      </c>
    </row>
    <row r="232" spans="1:12" ht="15">
      <c r="A232" s="95" t="s">
        <v>2949</v>
      </c>
      <c r="B232" s="95" t="s">
        <v>360</v>
      </c>
      <c r="C232" s="95">
        <v>3</v>
      </c>
      <c r="D232" s="122">
        <v>0.0019511023533737245</v>
      </c>
      <c r="E232" s="122">
        <v>2.601878997584187</v>
      </c>
      <c r="F232" s="95" t="s">
        <v>3177</v>
      </c>
      <c r="G232" s="95" t="b">
        <v>0</v>
      </c>
      <c r="H232" s="95" t="b">
        <v>0</v>
      </c>
      <c r="I232" s="95" t="b">
        <v>0</v>
      </c>
      <c r="J232" s="95" t="b">
        <v>0</v>
      </c>
      <c r="K232" s="95" t="b">
        <v>0</v>
      </c>
      <c r="L232" s="95" t="b">
        <v>0</v>
      </c>
    </row>
    <row r="233" spans="1:12" ht="15">
      <c r="A233" s="95" t="s">
        <v>360</v>
      </c>
      <c r="B233" s="95" t="s">
        <v>583</v>
      </c>
      <c r="C233" s="95">
        <v>3</v>
      </c>
      <c r="D233" s="122">
        <v>0.0019511023533737245</v>
      </c>
      <c r="E233" s="122">
        <v>1.221667755872581</v>
      </c>
      <c r="F233" s="95" t="s">
        <v>3177</v>
      </c>
      <c r="G233" s="95" t="b">
        <v>0</v>
      </c>
      <c r="H233" s="95" t="b">
        <v>0</v>
      </c>
      <c r="I233" s="95" t="b">
        <v>0</v>
      </c>
      <c r="J233" s="95" t="b">
        <v>0</v>
      </c>
      <c r="K233" s="95" t="b">
        <v>0</v>
      </c>
      <c r="L233" s="95" t="b">
        <v>0</v>
      </c>
    </row>
    <row r="234" spans="1:12" ht="15">
      <c r="A234" s="95" t="s">
        <v>583</v>
      </c>
      <c r="B234" s="95" t="s">
        <v>2789</v>
      </c>
      <c r="C234" s="95">
        <v>3</v>
      </c>
      <c r="D234" s="122">
        <v>0.0019511023533737245</v>
      </c>
      <c r="E234" s="122">
        <v>1.061966913005069</v>
      </c>
      <c r="F234" s="95" t="s">
        <v>3177</v>
      </c>
      <c r="G234" s="95" t="b">
        <v>0</v>
      </c>
      <c r="H234" s="95" t="b">
        <v>0</v>
      </c>
      <c r="I234" s="95" t="b">
        <v>0</v>
      </c>
      <c r="J234" s="95" t="b">
        <v>0</v>
      </c>
      <c r="K234" s="95" t="b">
        <v>0</v>
      </c>
      <c r="L234" s="95" t="b">
        <v>0</v>
      </c>
    </row>
    <row r="235" spans="1:12" ht="15">
      <c r="A235" s="95" t="s">
        <v>2789</v>
      </c>
      <c r="B235" s="95" t="s">
        <v>2283</v>
      </c>
      <c r="C235" s="95">
        <v>3</v>
      </c>
      <c r="D235" s="122">
        <v>0.0019511023533737245</v>
      </c>
      <c r="E235" s="122">
        <v>1.0848297959645732</v>
      </c>
      <c r="F235" s="95" t="s">
        <v>3177</v>
      </c>
      <c r="G235" s="95" t="b">
        <v>0</v>
      </c>
      <c r="H235" s="95" t="b">
        <v>0</v>
      </c>
      <c r="I235" s="95" t="b">
        <v>0</v>
      </c>
      <c r="J235" s="95" t="b">
        <v>0</v>
      </c>
      <c r="K235" s="95" t="b">
        <v>0</v>
      </c>
      <c r="L235" s="95" t="b">
        <v>0</v>
      </c>
    </row>
    <row r="236" spans="1:12" ht="15">
      <c r="A236" s="95" t="s">
        <v>2770</v>
      </c>
      <c r="B236" s="95" t="s">
        <v>2364</v>
      </c>
      <c r="C236" s="95">
        <v>3</v>
      </c>
      <c r="D236" s="122">
        <v>0.0019511023533737245</v>
      </c>
      <c r="E236" s="122">
        <v>1.9820902392957929</v>
      </c>
      <c r="F236" s="95" t="s">
        <v>3177</v>
      </c>
      <c r="G236" s="95" t="b">
        <v>0</v>
      </c>
      <c r="H236" s="95" t="b">
        <v>0</v>
      </c>
      <c r="I236" s="95" t="b">
        <v>0</v>
      </c>
      <c r="J236" s="95" t="b">
        <v>0</v>
      </c>
      <c r="K236" s="95" t="b">
        <v>0</v>
      </c>
      <c r="L236" s="95" t="b">
        <v>0</v>
      </c>
    </row>
    <row r="237" spans="1:12" ht="15">
      <c r="A237" s="95" t="s">
        <v>2364</v>
      </c>
      <c r="B237" s="95" t="s">
        <v>2950</v>
      </c>
      <c r="C237" s="95">
        <v>3</v>
      </c>
      <c r="D237" s="122">
        <v>0.0019511023533737245</v>
      </c>
      <c r="E237" s="122">
        <v>2.6810602436318116</v>
      </c>
      <c r="F237" s="95" t="s">
        <v>3177</v>
      </c>
      <c r="G237" s="95" t="b">
        <v>0</v>
      </c>
      <c r="H237" s="95" t="b">
        <v>0</v>
      </c>
      <c r="I237" s="95" t="b">
        <v>0</v>
      </c>
      <c r="J237" s="95" t="b">
        <v>0</v>
      </c>
      <c r="K237" s="95" t="b">
        <v>0</v>
      </c>
      <c r="L237" s="95" t="b">
        <v>0</v>
      </c>
    </row>
    <row r="238" spans="1:12" ht="15">
      <c r="A238" s="95" t="s">
        <v>2951</v>
      </c>
      <c r="B238" s="95" t="s">
        <v>2952</v>
      </c>
      <c r="C238" s="95">
        <v>3</v>
      </c>
      <c r="D238" s="122">
        <v>0.0019511023533737245</v>
      </c>
      <c r="E238" s="122">
        <v>2.902908993248168</v>
      </c>
      <c r="F238" s="95" t="s">
        <v>3177</v>
      </c>
      <c r="G238" s="95" t="b">
        <v>0</v>
      </c>
      <c r="H238" s="95" t="b">
        <v>0</v>
      </c>
      <c r="I238" s="95" t="b">
        <v>0</v>
      </c>
      <c r="J238" s="95" t="b">
        <v>0</v>
      </c>
      <c r="K238" s="95" t="b">
        <v>0</v>
      </c>
      <c r="L238" s="95" t="b">
        <v>0</v>
      </c>
    </row>
    <row r="239" spans="1:12" ht="15">
      <c r="A239" s="95" t="s">
        <v>2952</v>
      </c>
      <c r="B239" s="95" t="s">
        <v>2844</v>
      </c>
      <c r="C239" s="95">
        <v>3</v>
      </c>
      <c r="D239" s="122">
        <v>0.0019511023533737245</v>
      </c>
      <c r="E239" s="122">
        <v>2.7779702566398683</v>
      </c>
      <c r="F239" s="95" t="s">
        <v>3177</v>
      </c>
      <c r="G239" s="95" t="b">
        <v>0</v>
      </c>
      <c r="H239" s="95" t="b">
        <v>0</v>
      </c>
      <c r="I239" s="95" t="b">
        <v>0</v>
      </c>
      <c r="J239" s="95" t="b">
        <v>0</v>
      </c>
      <c r="K239" s="95" t="b">
        <v>0</v>
      </c>
      <c r="L239" s="95" t="b">
        <v>0</v>
      </c>
    </row>
    <row r="240" spans="1:12" ht="15">
      <c r="A240" s="95" t="s">
        <v>2844</v>
      </c>
      <c r="B240" s="95" t="s">
        <v>2953</v>
      </c>
      <c r="C240" s="95">
        <v>3</v>
      </c>
      <c r="D240" s="122">
        <v>0.0019511023533737245</v>
      </c>
      <c r="E240" s="122">
        <v>2.7779702566398683</v>
      </c>
      <c r="F240" s="95" t="s">
        <v>3177</v>
      </c>
      <c r="G240" s="95" t="b">
        <v>0</v>
      </c>
      <c r="H240" s="95" t="b">
        <v>0</v>
      </c>
      <c r="I240" s="95" t="b">
        <v>0</v>
      </c>
      <c r="J240" s="95" t="b">
        <v>0</v>
      </c>
      <c r="K240" s="95" t="b">
        <v>0</v>
      </c>
      <c r="L240" s="95" t="b">
        <v>0</v>
      </c>
    </row>
    <row r="241" spans="1:12" ht="15">
      <c r="A241" s="95" t="s">
        <v>2953</v>
      </c>
      <c r="B241" s="95" t="s">
        <v>2782</v>
      </c>
      <c r="C241" s="95">
        <v>3</v>
      </c>
      <c r="D241" s="122">
        <v>0.0019511023533737245</v>
      </c>
      <c r="E241" s="122">
        <v>2.425787738528506</v>
      </c>
      <c r="F241" s="95" t="s">
        <v>3177</v>
      </c>
      <c r="G241" s="95" t="b">
        <v>0</v>
      </c>
      <c r="H241" s="95" t="b">
        <v>0</v>
      </c>
      <c r="I241" s="95" t="b">
        <v>0</v>
      </c>
      <c r="J241" s="95" t="b">
        <v>0</v>
      </c>
      <c r="K241" s="95" t="b">
        <v>0</v>
      </c>
      <c r="L241" s="95" t="b">
        <v>0</v>
      </c>
    </row>
    <row r="242" spans="1:12" ht="15">
      <c r="A242" s="95" t="s">
        <v>2782</v>
      </c>
      <c r="B242" s="95" t="s">
        <v>2837</v>
      </c>
      <c r="C242" s="95">
        <v>3</v>
      </c>
      <c r="D242" s="122">
        <v>0.0019511023533737245</v>
      </c>
      <c r="E242" s="122">
        <v>2.2039389889121495</v>
      </c>
      <c r="F242" s="95" t="s">
        <v>3177</v>
      </c>
      <c r="G242" s="95" t="b">
        <v>0</v>
      </c>
      <c r="H242" s="95" t="b">
        <v>0</v>
      </c>
      <c r="I242" s="95" t="b">
        <v>0</v>
      </c>
      <c r="J242" s="95" t="b">
        <v>0</v>
      </c>
      <c r="K242" s="95" t="b">
        <v>0</v>
      </c>
      <c r="L242" s="95" t="b">
        <v>0</v>
      </c>
    </row>
    <row r="243" spans="1:12" ht="15">
      <c r="A243" s="95" t="s">
        <v>2837</v>
      </c>
      <c r="B243" s="95" t="s">
        <v>2954</v>
      </c>
      <c r="C243" s="95">
        <v>3</v>
      </c>
      <c r="D243" s="122">
        <v>0.0019511023533737245</v>
      </c>
      <c r="E243" s="122">
        <v>2.6810602436318116</v>
      </c>
      <c r="F243" s="95" t="s">
        <v>3177</v>
      </c>
      <c r="G243" s="95" t="b">
        <v>0</v>
      </c>
      <c r="H243" s="95" t="b">
        <v>0</v>
      </c>
      <c r="I243" s="95" t="b">
        <v>0</v>
      </c>
      <c r="J243" s="95" t="b">
        <v>0</v>
      </c>
      <c r="K243" s="95" t="b">
        <v>0</v>
      </c>
      <c r="L243" s="95" t="b">
        <v>0</v>
      </c>
    </row>
    <row r="244" spans="1:12" ht="15">
      <c r="A244" s="95" t="s">
        <v>2954</v>
      </c>
      <c r="B244" s="95" t="s">
        <v>2955</v>
      </c>
      <c r="C244" s="95">
        <v>3</v>
      </c>
      <c r="D244" s="122">
        <v>0.0019511023533737245</v>
      </c>
      <c r="E244" s="122">
        <v>2.902908993248168</v>
      </c>
      <c r="F244" s="95" t="s">
        <v>3177</v>
      </c>
      <c r="G244" s="95" t="b">
        <v>0</v>
      </c>
      <c r="H244" s="95" t="b">
        <v>0</v>
      </c>
      <c r="I244" s="95" t="b">
        <v>0</v>
      </c>
      <c r="J244" s="95" t="b">
        <v>0</v>
      </c>
      <c r="K244" s="95" t="b">
        <v>0</v>
      </c>
      <c r="L244" s="95" t="b">
        <v>0</v>
      </c>
    </row>
    <row r="245" spans="1:12" ht="15">
      <c r="A245" s="95" t="s">
        <v>2955</v>
      </c>
      <c r="B245" s="95" t="s">
        <v>360</v>
      </c>
      <c r="C245" s="95">
        <v>3</v>
      </c>
      <c r="D245" s="122">
        <v>0.0019511023533737245</v>
      </c>
      <c r="E245" s="122">
        <v>2.601878997584187</v>
      </c>
      <c r="F245" s="95" t="s">
        <v>3177</v>
      </c>
      <c r="G245" s="95" t="b">
        <v>0</v>
      </c>
      <c r="H245" s="95" t="b">
        <v>0</v>
      </c>
      <c r="I245" s="95" t="b">
        <v>0</v>
      </c>
      <c r="J245" s="95" t="b">
        <v>0</v>
      </c>
      <c r="K245" s="95" t="b">
        <v>0</v>
      </c>
      <c r="L245" s="95" t="b">
        <v>0</v>
      </c>
    </row>
    <row r="246" spans="1:12" ht="15">
      <c r="A246" s="95" t="s">
        <v>360</v>
      </c>
      <c r="B246" s="95" t="s">
        <v>359</v>
      </c>
      <c r="C246" s="95">
        <v>3</v>
      </c>
      <c r="D246" s="122">
        <v>0.0019511023533737245</v>
      </c>
      <c r="E246" s="122">
        <v>2.601878997584187</v>
      </c>
      <c r="F246" s="95" t="s">
        <v>3177</v>
      </c>
      <c r="G246" s="95" t="b">
        <v>0</v>
      </c>
      <c r="H246" s="95" t="b">
        <v>0</v>
      </c>
      <c r="I246" s="95" t="b">
        <v>0</v>
      </c>
      <c r="J246" s="95" t="b">
        <v>0</v>
      </c>
      <c r="K246" s="95" t="b">
        <v>0</v>
      </c>
      <c r="L246" s="95" t="b">
        <v>0</v>
      </c>
    </row>
    <row r="247" spans="1:12" ht="15">
      <c r="A247" s="95" t="s">
        <v>359</v>
      </c>
      <c r="B247" s="95" t="s">
        <v>2956</v>
      </c>
      <c r="C247" s="95">
        <v>3</v>
      </c>
      <c r="D247" s="122">
        <v>0.0019511023533737245</v>
      </c>
      <c r="E247" s="122">
        <v>2.902908993248168</v>
      </c>
      <c r="F247" s="95" t="s">
        <v>3177</v>
      </c>
      <c r="G247" s="95" t="b">
        <v>0</v>
      </c>
      <c r="H247" s="95" t="b">
        <v>0</v>
      </c>
      <c r="I247" s="95" t="b">
        <v>0</v>
      </c>
      <c r="J247" s="95" t="b">
        <v>0</v>
      </c>
      <c r="K247" s="95" t="b">
        <v>0</v>
      </c>
      <c r="L247" s="95" t="b">
        <v>0</v>
      </c>
    </row>
    <row r="248" spans="1:12" ht="15">
      <c r="A248" s="95" t="s">
        <v>2956</v>
      </c>
      <c r="B248" s="95" t="s">
        <v>2832</v>
      </c>
      <c r="C248" s="95">
        <v>3</v>
      </c>
      <c r="D248" s="122">
        <v>0.0019511023533737245</v>
      </c>
      <c r="E248" s="122">
        <v>2.6810602436318116</v>
      </c>
      <c r="F248" s="95" t="s">
        <v>3177</v>
      </c>
      <c r="G248" s="95" t="b">
        <v>0</v>
      </c>
      <c r="H248" s="95" t="b">
        <v>0</v>
      </c>
      <c r="I248" s="95" t="b">
        <v>0</v>
      </c>
      <c r="J248" s="95" t="b">
        <v>0</v>
      </c>
      <c r="K248" s="95" t="b">
        <v>0</v>
      </c>
      <c r="L248" s="95" t="b">
        <v>0</v>
      </c>
    </row>
    <row r="249" spans="1:12" ht="15">
      <c r="A249" s="95" t="s">
        <v>2832</v>
      </c>
      <c r="B249" s="95" t="s">
        <v>250</v>
      </c>
      <c r="C249" s="95">
        <v>3</v>
      </c>
      <c r="D249" s="122">
        <v>0.0019511023533737245</v>
      </c>
      <c r="E249" s="122">
        <v>2.6810602436318116</v>
      </c>
      <c r="F249" s="95" t="s">
        <v>3177</v>
      </c>
      <c r="G249" s="95" t="b">
        <v>0</v>
      </c>
      <c r="H249" s="95" t="b">
        <v>0</v>
      </c>
      <c r="I249" s="95" t="b">
        <v>0</v>
      </c>
      <c r="J249" s="95" t="b">
        <v>0</v>
      </c>
      <c r="K249" s="95" t="b">
        <v>0</v>
      </c>
      <c r="L249" s="95" t="b">
        <v>0</v>
      </c>
    </row>
    <row r="250" spans="1:12" ht="15">
      <c r="A250" s="95" t="s">
        <v>250</v>
      </c>
      <c r="B250" s="95" t="s">
        <v>2957</v>
      </c>
      <c r="C250" s="95">
        <v>3</v>
      </c>
      <c r="D250" s="122">
        <v>0.0019511023533737245</v>
      </c>
      <c r="E250" s="122">
        <v>2.902908993248168</v>
      </c>
      <c r="F250" s="95" t="s">
        <v>3177</v>
      </c>
      <c r="G250" s="95" t="b">
        <v>0</v>
      </c>
      <c r="H250" s="95" t="b">
        <v>0</v>
      </c>
      <c r="I250" s="95" t="b">
        <v>0</v>
      </c>
      <c r="J250" s="95" t="b">
        <v>0</v>
      </c>
      <c r="K250" s="95" t="b">
        <v>0</v>
      </c>
      <c r="L250" s="95" t="b">
        <v>0</v>
      </c>
    </row>
    <row r="251" spans="1:12" ht="15">
      <c r="A251" s="95" t="s">
        <v>2957</v>
      </c>
      <c r="B251" s="95" t="s">
        <v>358</v>
      </c>
      <c r="C251" s="95">
        <v>3</v>
      </c>
      <c r="D251" s="122">
        <v>0.0019511023533737245</v>
      </c>
      <c r="E251" s="122">
        <v>2.902908993248168</v>
      </c>
      <c r="F251" s="95" t="s">
        <v>3177</v>
      </c>
      <c r="G251" s="95" t="b">
        <v>0</v>
      </c>
      <c r="H251" s="95" t="b">
        <v>0</v>
      </c>
      <c r="I251" s="95" t="b">
        <v>0</v>
      </c>
      <c r="J251" s="95" t="b">
        <v>0</v>
      </c>
      <c r="K251" s="95" t="b">
        <v>0</v>
      </c>
      <c r="L251" s="95" t="b">
        <v>0</v>
      </c>
    </row>
    <row r="252" spans="1:12" ht="15">
      <c r="A252" s="95" t="s">
        <v>358</v>
      </c>
      <c r="B252" s="95" t="s">
        <v>2958</v>
      </c>
      <c r="C252" s="95">
        <v>3</v>
      </c>
      <c r="D252" s="122">
        <v>0.0019511023533737245</v>
      </c>
      <c r="E252" s="122">
        <v>2.902908993248168</v>
      </c>
      <c r="F252" s="95" t="s">
        <v>3177</v>
      </c>
      <c r="G252" s="95" t="b">
        <v>0</v>
      </c>
      <c r="H252" s="95" t="b">
        <v>0</v>
      </c>
      <c r="I252" s="95" t="b">
        <v>0</v>
      </c>
      <c r="J252" s="95" t="b">
        <v>0</v>
      </c>
      <c r="K252" s="95" t="b">
        <v>0</v>
      </c>
      <c r="L252" s="95" t="b">
        <v>0</v>
      </c>
    </row>
    <row r="253" spans="1:12" ht="15">
      <c r="A253" s="95" t="s">
        <v>2958</v>
      </c>
      <c r="B253" s="95" t="s">
        <v>2959</v>
      </c>
      <c r="C253" s="95">
        <v>3</v>
      </c>
      <c r="D253" s="122">
        <v>0.0019511023533737245</v>
      </c>
      <c r="E253" s="122">
        <v>2.902908993248168</v>
      </c>
      <c r="F253" s="95" t="s">
        <v>3177</v>
      </c>
      <c r="G253" s="95" t="b">
        <v>0</v>
      </c>
      <c r="H253" s="95" t="b">
        <v>0</v>
      </c>
      <c r="I253" s="95" t="b">
        <v>0</v>
      </c>
      <c r="J253" s="95" t="b">
        <v>0</v>
      </c>
      <c r="K253" s="95" t="b">
        <v>0</v>
      </c>
      <c r="L253" s="95" t="b">
        <v>0</v>
      </c>
    </row>
    <row r="254" spans="1:12" ht="15">
      <c r="A254" s="95" t="s">
        <v>2959</v>
      </c>
      <c r="B254" s="95" t="s">
        <v>2960</v>
      </c>
      <c r="C254" s="95">
        <v>3</v>
      </c>
      <c r="D254" s="122">
        <v>0.0019511023533737245</v>
      </c>
      <c r="E254" s="122">
        <v>2.902908993248168</v>
      </c>
      <c r="F254" s="95" t="s">
        <v>3177</v>
      </c>
      <c r="G254" s="95" t="b">
        <v>0</v>
      </c>
      <c r="H254" s="95" t="b">
        <v>0</v>
      </c>
      <c r="I254" s="95" t="b">
        <v>0</v>
      </c>
      <c r="J254" s="95" t="b">
        <v>0</v>
      </c>
      <c r="K254" s="95" t="b">
        <v>0</v>
      </c>
      <c r="L254" s="95" t="b">
        <v>0</v>
      </c>
    </row>
    <row r="255" spans="1:12" ht="15">
      <c r="A255" s="95" t="s">
        <v>2960</v>
      </c>
      <c r="B255" s="95" t="s">
        <v>2961</v>
      </c>
      <c r="C255" s="95">
        <v>3</v>
      </c>
      <c r="D255" s="122">
        <v>0.0019511023533737245</v>
      </c>
      <c r="E255" s="122">
        <v>2.902908993248168</v>
      </c>
      <c r="F255" s="95" t="s">
        <v>3177</v>
      </c>
      <c r="G255" s="95" t="b">
        <v>0</v>
      </c>
      <c r="H255" s="95" t="b">
        <v>0</v>
      </c>
      <c r="I255" s="95" t="b">
        <v>0</v>
      </c>
      <c r="J255" s="95" t="b">
        <v>0</v>
      </c>
      <c r="K255" s="95" t="b">
        <v>0</v>
      </c>
      <c r="L255" s="95" t="b">
        <v>0</v>
      </c>
    </row>
    <row r="256" spans="1:12" ht="15">
      <c r="A256" s="95" t="s">
        <v>2961</v>
      </c>
      <c r="B256" s="95" t="s">
        <v>602</v>
      </c>
      <c r="C256" s="95">
        <v>3</v>
      </c>
      <c r="D256" s="122">
        <v>0.0019511023533737245</v>
      </c>
      <c r="E256" s="122">
        <v>2.380030247967831</v>
      </c>
      <c r="F256" s="95" t="s">
        <v>3177</v>
      </c>
      <c r="G256" s="95" t="b">
        <v>0</v>
      </c>
      <c r="H256" s="95" t="b">
        <v>0</v>
      </c>
      <c r="I256" s="95" t="b">
        <v>0</v>
      </c>
      <c r="J256" s="95" t="b">
        <v>0</v>
      </c>
      <c r="K256" s="95" t="b">
        <v>0</v>
      </c>
      <c r="L256" s="95" t="b">
        <v>0</v>
      </c>
    </row>
    <row r="257" spans="1:12" ht="15">
      <c r="A257" s="95" t="s">
        <v>602</v>
      </c>
      <c r="B257" s="95" t="s">
        <v>583</v>
      </c>
      <c r="C257" s="95">
        <v>3</v>
      </c>
      <c r="D257" s="122">
        <v>0.0019511023533737245</v>
      </c>
      <c r="E257" s="122">
        <v>0.9998190062562247</v>
      </c>
      <c r="F257" s="95" t="s">
        <v>3177</v>
      </c>
      <c r="G257" s="95" t="b">
        <v>0</v>
      </c>
      <c r="H257" s="95" t="b">
        <v>0</v>
      </c>
      <c r="I257" s="95" t="b">
        <v>0</v>
      </c>
      <c r="J257" s="95" t="b">
        <v>0</v>
      </c>
      <c r="K257" s="95" t="b">
        <v>0</v>
      </c>
      <c r="L257" s="95" t="b">
        <v>0</v>
      </c>
    </row>
    <row r="258" spans="1:12" ht="15">
      <c r="A258" s="95" t="s">
        <v>2363</v>
      </c>
      <c r="B258" s="95" t="s">
        <v>2364</v>
      </c>
      <c r="C258" s="95">
        <v>2</v>
      </c>
      <c r="D258" s="122">
        <v>0.0014398275239361014</v>
      </c>
      <c r="E258" s="122">
        <v>2.6810602436318116</v>
      </c>
      <c r="F258" s="95" t="s">
        <v>3177</v>
      </c>
      <c r="G258" s="95" t="b">
        <v>0</v>
      </c>
      <c r="H258" s="95" t="b">
        <v>0</v>
      </c>
      <c r="I258" s="95" t="b">
        <v>0</v>
      </c>
      <c r="J258" s="95" t="b">
        <v>0</v>
      </c>
      <c r="K258" s="95" t="b">
        <v>0</v>
      </c>
      <c r="L258" s="95" t="b">
        <v>0</v>
      </c>
    </row>
    <row r="259" spans="1:12" ht="15">
      <c r="A259" s="95" t="s">
        <v>2364</v>
      </c>
      <c r="B259" s="95" t="s">
        <v>2365</v>
      </c>
      <c r="C259" s="95">
        <v>2</v>
      </c>
      <c r="D259" s="122">
        <v>0.0014398275239361014</v>
      </c>
      <c r="E259" s="122">
        <v>2.5049689845761307</v>
      </c>
      <c r="F259" s="95" t="s">
        <v>3177</v>
      </c>
      <c r="G259" s="95" t="b">
        <v>0</v>
      </c>
      <c r="H259" s="95" t="b">
        <v>0</v>
      </c>
      <c r="I259" s="95" t="b">
        <v>0</v>
      </c>
      <c r="J259" s="95" t="b">
        <v>0</v>
      </c>
      <c r="K259" s="95" t="b">
        <v>0</v>
      </c>
      <c r="L259" s="95" t="b">
        <v>0</v>
      </c>
    </row>
    <row r="260" spans="1:12" ht="15">
      <c r="A260" s="95" t="s">
        <v>2365</v>
      </c>
      <c r="B260" s="95" t="s">
        <v>2366</v>
      </c>
      <c r="C260" s="95">
        <v>2</v>
      </c>
      <c r="D260" s="122">
        <v>0.0014398275239361014</v>
      </c>
      <c r="E260" s="122">
        <v>2.902908993248168</v>
      </c>
      <c r="F260" s="95" t="s">
        <v>3177</v>
      </c>
      <c r="G260" s="95" t="b">
        <v>0</v>
      </c>
      <c r="H260" s="95" t="b">
        <v>0</v>
      </c>
      <c r="I260" s="95" t="b">
        <v>0</v>
      </c>
      <c r="J260" s="95" t="b">
        <v>0</v>
      </c>
      <c r="K260" s="95" t="b">
        <v>0</v>
      </c>
      <c r="L260" s="95" t="b">
        <v>0</v>
      </c>
    </row>
    <row r="261" spans="1:12" ht="15">
      <c r="A261" s="95" t="s">
        <v>2366</v>
      </c>
      <c r="B261" s="95" t="s">
        <v>2367</v>
      </c>
      <c r="C261" s="95">
        <v>2</v>
      </c>
      <c r="D261" s="122">
        <v>0.0014398275239361014</v>
      </c>
      <c r="E261" s="122">
        <v>3.0790002523038495</v>
      </c>
      <c r="F261" s="95" t="s">
        <v>3177</v>
      </c>
      <c r="G261" s="95" t="b">
        <v>0</v>
      </c>
      <c r="H261" s="95" t="b">
        <v>0</v>
      </c>
      <c r="I261" s="95" t="b">
        <v>0</v>
      </c>
      <c r="J261" s="95" t="b">
        <v>0</v>
      </c>
      <c r="K261" s="95" t="b">
        <v>0</v>
      </c>
      <c r="L261" s="95" t="b">
        <v>0</v>
      </c>
    </row>
    <row r="262" spans="1:12" ht="15">
      <c r="A262" s="95" t="s">
        <v>2367</v>
      </c>
      <c r="B262" s="95" t="s">
        <v>2368</v>
      </c>
      <c r="C262" s="95">
        <v>2</v>
      </c>
      <c r="D262" s="122">
        <v>0.0014398275239361014</v>
      </c>
      <c r="E262" s="122">
        <v>2.7779702566398683</v>
      </c>
      <c r="F262" s="95" t="s">
        <v>3177</v>
      </c>
      <c r="G262" s="95" t="b">
        <v>0</v>
      </c>
      <c r="H262" s="95" t="b">
        <v>0</v>
      </c>
      <c r="I262" s="95" t="b">
        <v>0</v>
      </c>
      <c r="J262" s="95" t="b">
        <v>0</v>
      </c>
      <c r="K262" s="95" t="b">
        <v>0</v>
      </c>
      <c r="L262" s="95" t="b">
        <v>0</v>
      </c>
    </row>
    <row r="263" spans="1:12" ht="15">
      <c r="A263" s="95" t="s">
        <v>2368</v>
      </c>
      <c r="B263" s="95" t="s">
        <v>395</v>
      </c>
      <c r="C263" s="95">
        <v>2</v>
      </c>
      <c r="D263" s="122">
        <v>0.0014398275239361014</v>
      </c>
      <c r="E263" s="122">
        <v>2.7779702566398683</v>
      </c>
      <c r="F263" s="95" t="s">
        <v>3177</v>
      </c>
      <c r="G263" s="95" t="b">
        <v>0</v>
      </c>
      <c r="H263" s="95" t="b">
        <v>0</v>
      </c>
      <c r="I263" s="95" t="b">
        <v>0</v>
      </c>
      <c r="J263" s="95" t="b">
        <v>0</v>
      </c>
      <c r="K263" s="95" t="b">
        <v>0</v>
      </c>
      <c r="L263" s="95" t="b">
        <v>0</v>
      </c>
    </row>
    <row r="264" spans="1:12" ht="15">
      <c r="A264" s="95" t="s">
        <v>395</v>
      </c>
      <c r="B264" s="95" t="s">
        <v>2327</v>
      </c>
      <c r="C264" s="95">
        <v>2</v>
      </c>
      <c r="D264" s="122">
        <v>0.0014398275239361014</v>
      </c>
      <c r="E264" s="122">
        <v>1.7567809575699302</v>
      </c>
      <c r="F264" s="95" t="s">
        <v>3177</v>
      </c>
      <c r="G264" s="95" t="b">
        <v>0</v>
      </c>
      <c r="H264" s="95" t="b">
        <v>0</v>
      </c>
      <c r="I264" s="95" t="b">
        <v>0</v>
      </c>
      <c r="J264" s="95" t="b">
        <v>0</v>
      </c>
      <c r="K264" s="95" t="b">
        <v>0</v>
      </c>
      <c r="L264" s="95" t="b">
        <v>0</v>
      </c>
    </row>
    <row r="265" spans="1:12" ht="15">
      <c r="A265" s="95" t="s">
        <v>2328</v>
      </c>
      <c r="B265" s="95" t="s">
        <v>2369</v>
      </c>
      <c r="C265" s="95">
        <v>2</v>
      </c>
      <c r="D265" s="122">
        <v>0.0014398275239361014</v>
      </c>
      <c r="E265" s="122">
        <v>1.9176322500688745</v>
      </c>
      <c r="F265" s="95" t="s">
        <v>3177</v>
      </c>
      <c r="G265" s="95" t="b">
        <v>0</v>
      </c>
      <c r="H265" s="95" t="b">
        <v>0</v>
      </c>
      <c r="I265" s="95" t="b">
        <v>0</v>
      </c>
      <c r="J265" s="95" t="b">
        <v>0</v>
      </c>
      <c r="K265" s="95" t="b">
        <v>0</v>
      </c>
      <c r="L265" s="95" t="b">
        <v>0</v>
      </c>
    </row>
    <row r="266" spans="1:12" ht="15">
      <c r="A266" s="95" t="s">
        <v>2842</v>
      </c>
      <c r="B266" s="95" t="s">
        <v>2962</v>
      </c>
      <c r="C266" s="95">
        <v>2</v>
      </c>
      <c r="D266" s="122">
        <v>0.0014398275239361014</v>
      </c>
      <c r="E266" s="122">
        <v>2.7779702566398683</v>
      </c>
      <c r="F266" s="95" t="s">
        <v>3177</v>
      </c>
      <c r="G266" s="95" t="b">
        <v>0</v>
      </c>
      <c r="H266" s="95" t="b">
        <v>0</v>
      </c>
      <c r="I266" s="95" t="b">
        <v>0</v>
      </c>
      <c r="J266" s="95" t="b">
        <v>1</v>
      </c>
      <c r="K266" s="95" t="b">
        <v>0</v>
      </c>
      <c r="L266" s="95" t="b">
        <v>0</v>
      </c>
    </row>
    <row r="267" spans="1:12" ht="15">
      <c r="A267" s="95" t="s">
        <v>2962</v>
      </c>
      <c r="B267" s="95" t="s">
        <v>2963</v>
      </c>
      <c r="C267" s="95">
        <v>2</v>
      </c>
      <c r="D267" s="122">
        <v>0.0014398275239361014</v>
      </c>
      <c r="E267" s="122">
        <v>3.0790002523038495</v>
      </c>
      <c r="F267" s="95" t="s">
        <v>3177</v>
      </c>
      <c r="G267" s="95" t="b">
        <v>1</v>
      </c>
      <c r="H267" s="95" t="b">
        <v>0</v>
      </c>
      <c r="I267" s="95" t="b">
        <v>0</v>
      </c>
      <c r="J267" s="95" t="b">
        <v>0</v>
      </c>
      <c r="K267" s="95" t="b">
        <v>0</v>
      </c>
      <c r="L267" s="95" t="b">
        <v>0</v>
      </c>
    </row>
    <row r="268" spans="1:12" ht="15">
      <c r="A268" s="95" t="s">
        <v>2963</v>
      </c>
      <c r="B268" s="95" t="s">
        <v>2964</v>
      </c>
      <c r="C268" s="95">
        <v>2</v>
      </c>
      <c r="D268" s="122">
        <v>0.0014398275239361014</v>
      </c>
      <c r="E268" s="122">
        <v>3.0790002523038495</v>
      </c>
      <c r="F268" s="95" t="s">
        <v>3177</v>
      </c>
      <c r="G268" s="95" t="b">
        <v>0</v>
      </c>
      <c r="H268" s="95" t="b">
        <v>0</v>
      </c>
      <c r="I268" s="95" t="b">
        <v>0</v>
      </c>
      <c r="J268" s="95" t="b">
        <v>0</v>
      </c>
      <c r="K268" s="95" t="b">
        <v>0</v>
      </c>
      <c r="L268" s="95" t="b">
        <v>0</v>
      </c>
    </row>
    <row r="269" spans="1:12" ht="15">
      <c r="A269" s="95" t="s">
        <v>2964</v>
      </c>
      <c r="B269" s="95" t="s">
        <v>2965</v>
      </c>
      <c r="C269" s="95">
        <v>2</v>
      </c>
      <c r="D269" s="122">
        <v>0.0014398275239361014</v>
      </c>
      <c r="E269" s="122">
        <v>3.0790002523038495</v>
      </c>
      <c r="F269" s="95" t="s">
        <v>3177</v>
      </c>
      <c r="G269" s="95" t="b">
        <v>0</v>
      </c>
      <c r="H269" s="95" t="b">
        <v>0</v>
      </c>
      <c r="I269" s="95" t="b">
        <v>0</v>
      </c>
      <c r="J269" s="95" t="b">
        <v>0</v>
      </c>
      <c r="K269" s="95" t="b">
        <v>1</v>
      </c>
      <c r="L269" s="95" t="b">
        <v>1</v>
      </c>
    </row>
    <row r="270" spans="1:12" ht="15">
      <c r="A270" s="95" t="s">
        <v>2965</v>
      </c>
      <c r="B270" s="95" t="s">
        <v>2889</v>
      </c>
      <c r="C270" s="95">
        <v>2</v>
      </c>
      <c r="D270" s="122">
        <v>0.0014398275239361014</v>
      </c>
      <c r="E270" s="122">
        <v>2.902908993248168</v>
      </c>
      <c r="F270" s="95" t="s">
        <v>3177</v>
      </c>
      <c r="G270" s="95" t="b">
        <v>0</v>
      </c>
      <c r="H270" s="95" t="b">
        <v>1</v>
      </c>
      <c r="I270" s="95" t="b">
        <v>1</v>
      </c>
      <c r="J270" s="95" t="b">
        <v>0</v>
      </c>
      <c r="K270" s="95" t="b">
        <v>0</v>
      </c>
      <c r="L270" s="95" t="b">
        <v>0</v>
      </c>
    </row>
    <row r="271" spans="1:12" ht="15">
      <c r="A271" s="95" t="s">
        <v>2784</v>
      </c>
      <c r="B271" s="95" t="s">
        <v>2966</v>
      </c>
      <c r="C271" s="95">
        <v>2</v>
      </c>
      <c r="D271" s="122">
        <v>0.0014398275239361014</v>
      </c>
      <c r="E271" s="122">
        <v>2.476940260975887</v>
      </c>
      <c r="F271" s="95" t="s">
        <v>3177</v>
      </c>
      <c r="G271" s="95" t="b">
        <v>0</v>
      </c>
      <c r="H271" s="95" t="b">
        <v>0</v>
      </c>
      <c r="I271" s="95" t="b">
        <v>0</v>
      </c>
      <c r="J271" s="95" t="b">
        <v>0</v>
      </c>
      <c r="K271" s="95" t="b">
        <v>0</v>
      </c>
      <c r="L271" s="95" t="b">
        <v>0</v>
      </c>
    </row>
    <row r="272" spans="1:12" ht="15">
      <c r="A272" s="95" t="s">
        <v>2966</v>
      </c>
      <c r="B272" s="95" t="s">
        <v>2347</v>
      </c>
      <c r="C272" s="95">
        <v>2</v>
      </c>
      <c r="D272" s="122">
        <v>0.0014398275239361014</v>
      </c>
      <c r="E272" s="122">
        <v>2.4257877385285056</v>
      </c>
      <c r="F272" s="95" t="s">
        <v>3177</v>
      </c>
      <c r="G272" s="95" t="b">
        <v>0</v>
      </c>
      <c r="H272" s="95" t="b">
        <v>0</v>
      </c>
      <c r="I272" s="95" t="b">
        <v>0</v>
      </c>
      <c r="J272" s="95" t="b">
        <v>1</v>
      </c>
      <c r="K272" s="95" t="b">
        <v>0</v>
      </c>
      <c r="L272" s="95" t="b">
        <v>0</v>
      </c>
    </row>
    <row r="273" spans="1:12" ht="15">
      <c r="A273" s="95" t="s">
        <v>2347</v>
      </c>
      <c r="B273" s="95" t="s">
        <v>2967</v>
      </c>
      <c r="C273" s="95">
        <v>2</v>
      </c>
      <c r="D273" s="122">
        <v>0.0014398275239361014</v>
      </c>
      <c r="E273" s="122">
        <v>2.4257877385285056</v>
      </c>
      <c r="F273" s="95" t="s">
        <v>3177</v>
      </c>
      <c r="G273" s="95" t="b">
        <v>1</v>
      </c>
      <c r="H273" s="95" t="b">
        <v>0</v>
      </c>
      <c r="I273" s="95" t="b">
        <v>0</v>
      </c>
      <c r="J273" s="95" t="b">
        <v>0</v>
      </c>
      <c r="K273" s="95" t="b">
        <v>1</v>
      </c>
      <c r="L273" s="95" t="b">
        <v>0</v>
      </c>
    </row>
    <row r="274" spans="1:12" ht="15">
      <c r="A274" s="95" t="s">
        <v>2967</v>
      </c>
      <c r="B274" s="95" t="s">
        <v>2968</v>
      </c>
      <c r="C274" s="95">
        <v>2</v>
      </c>
      <c r="D274" s="122">
        <v>0.0014398275239361014</v>
      </c>
      <c r="E274" s="122">
        <v>3.0790002523038495</v>
      </c>
      <c r="F274" s="95" t="s">
        <v>3177</v>
      </c>
      <c r="G274" s="95" t="b">
        <v>0</v>
      </c>
      <c r="H274" s="95" t="b">
        <v>1</v>
      </c>
      <c r="I274" s="95" t="b">
        <v>0</v>
      </c>
      <c r="J274" s="95" t="b">
        <v>0</v>
      </c>
      <c r="K274" s="95" t="b">
        <v>0</v>
      </c>
      <c r="L274" s="95" t="b">
        <v>0</v>
      </c>
    </row>
    <row r="275" spans="1:12" ht="15">
      <c r="A275" s="95" t="s">
        <v>2968</v>
      </c>
      <c r="B275" s="95" t="s">
        <v>2822</v>
      </c>
      <c r="C275" s="95">
        <v>2</v>
      </c>
      <c r="D275" s="122">
        <v>0.0014398275239361014</v>
      </c>
      <c r="E275" s="122">
        <v>2.6810602436318116</v>
      </c>
      <c r="F275" s="95" t="s">
        <v>3177</v>
      </c>
      <c r="G275" s="95" t="b">
        <v>0</v>
      </c>
      <c r="H275" s="95" t="b">
        <v>0</v>
      </c>
      <c r="I275" s="95" t="b">
        <v>0</v>
      </c>
      <c r="J275" s="95" t="b">
        <v>0</v>
      </c>
      <c r="K275" s="95" t="b">
        <v>0</v>
      </c>
      <c r="L275" s="95" t="b">
        <v>0</v>
      </c>
    </row>
    <row r="276" spans="1:12" ht="15">
      <c r="A276" s="95" t="s">
        <v>2822</v>
      </c>
      <c r="B276" s="95" t="s">
        <v>2969</v>
      </c>
      <c r="C276" s="95">
        <v>2</v>
      </c>
      <c r="D276" s="122">
        <v>0.0014398275239361014</v>
      </c>
      <c r="E276" s="122">
        <v>2.6810602436318116</v>
      </c>
      <c r="F276" s="95" t="s">
        <v>3177</v>
      </c>
      <c r="G276" s="95" t="b">
        <v>0</v>
      </c>
      <c r="H276" s="95" t="b">
        <v>0</v>
      </c>
      <c r="I276" s="95" t="b">
        <v>0</v>
      </c>
      <c r="J276" s="95" t="b">
        <v>0</v>
      </c>
      <c r="K276" s="95" t="b">
        <v>0</v>
      </c>
      <c r="L276" s="95" t="b">
        <v>0</v>
      </c>
    </row>
    <row r="277" spans="1:12" ht="15">
      <c r="A277" s="95" t="s">
        <v>2969</v>
      </c>
      <c r="B277" s="95" t="s">
        <v>394</v>
      </c>
      <c r="C277" s="95">
        <v>2</v>
      </c>
      <c r="D277" s="122">
        <v>0.0014398275239361014</v>
      </c>
      <c r="E277" s="122">
        <v>3.0790002523038495</v>
      </c>
      <c r="F277" s="95" t="s">
        <v>3177</v>
      </c>
      <c r="G277" s="95" t="b">
        <v>0</v>
      </c>
      <c r="H277" s="95" t="b">
        <v>0</v>
      </c>
      <c r="I277" s="95" t="b">
        <v>0</v>
      </c>
      <c r="J277" s="95" t="b">
        <v>0</v>
      </c>
      <c r="K277" s="95" t="b">
        <v>0</v>
      </c>
      <c r="L277" s="95" t="b">
        <v>0</v>
      </c>
    </row>
    <row r="278" spans="1:12" ht="15">
      <c r="A278" s="95" t="s">
        <v>394</v>
      </c>
      <c r="B278" s="95" t="s">
        <v>2327</v>
      </c>
      <c r="C278" s="95">
        <v>2</v>
      </c>
      <c r="D278" s="122">
        <v>0.0014398275239361014</v>
      </c>
      <c r="E278" s="122">
        <v>1.7567809575699302</v>
      </c>
      <c r="F278" s="95" t="s">
        <v>3177</v>
      </c>
      <c r="G278" s="95" t="b">
        <v>0</v>
      </c>
      <c r="H278" s="95" t="b">
        <v>0</v>
      </c>
      <c r="I278" s="95" t="b">
        <v>0</v>
      </c>
      <c r="J278" s="95" t="b">
        <v>0</v>
      </c>
      <c r="K278" s="95" t="b">
        <v>0</v>
      </c>
      <c r="L278" s="95" t="b">
        <v>0</v>
      </c>
    </row>
    <row r="279" spans="1:12" ht="15">
      <c r="A279" s="95" t="s">
        <v>2975</v>
      </c>
      <c r="B279" s="95" t="s">
        <v>2770</v>
      </c>
      <c r="C279" s="95">
        <v>2</v>
      </c>
      <c r="D279" s="122">
        <v>0.0014398275239361014</v>
      </c>
      <c r="E279" s="122">
        <v>2.2339022122895926</v>
      </c>
      <c r="F279" s="95" t="s">
        <v>3177</v>
      </c>
      <c r="G279" s="95" t="b">
        <v>0</v>
      </c>
      <c r="H279" s="95" t="b">
        <v>0</v>
      </c>
      <c r="I279" s="95" t="b">
        <v>0</v>
      </c>
      <c r="J279" s="95" t="b">
        <v>0</v>
      </c>
      <c r="K279" s="95" t="b">
        <v>0</v>
      </c>
      <c r="L279" s="95" t="b">
        <v>0</v>
      </c>
    </row>
    <row r="280" spans="1:12" ht="15">
      <c r="A280" s="95" t="s">
        <v>2770</v>
      </c>
      <c r="B280" s="95" t="s">
        <v>2976</v>
      </c>
      <c r="C280" s="95">
        <v>2</v>
      </c>
      <c r="D280" s="122">
        <v>0.0014398275239361014</v>
      </c>
      <c r="E280" s="122">
        <v>2.2039389889121495</v>
      </c>
      <c r="F280" s="95" t="s">
        <v>3177</v>
      </c>
      <c r="G280" s="95" t="b">
        <v>0</v>
      </c>
      <c r="H280" s="95" t="b">
        <v>0</v>
      </c>
      <c r="I280" s="95" t="b">
        <v>0</v>
      </c>
      <c r="J280" s="95" t="b">
        <v>0</v>
      </c>
      <c r="K280" s="95" t="b">
        <v>0</v>
      </c>
      <c r="L280" s="95" t="b">
        <v>0</v>
      </c>
    </row>
    <row r="281" spans="1:12" ht="15">
      <c r="A281" s="95" t="s">
        <v>2976</v>
      </c>
      <c r="B281" s="95" t="s">
        <v>2977</v>
      </c>
      <c r="C281" s="95">
        <v>2</v>
      </c>
      <c r="D281" s="122">
        <v>0.0014398275239361014</v>
      </c>
      <c r="E281" s="122">
        <v>3.0790002523038495</v>
      </c>
      <c r="F281" s="95" t="s">
        <v>3177</v>
      </c>
      <c r="G281" s="95" t="b">
        <v>0</v>
      </c>
      <c r="H281" s="95" t="b">
        <v>0</v>
      </c>
      <c r="I281" s="95" t="b">
        <v>0</v>
      </c>
      <c r="J281" s="95" t="b">
        <v>0</v>
      </c>
      <c r="K281" s="95" t="b">
        <v>0</v>
      </c>
      <c r="L281" s="95" t="b">
        <v>0</v>
      </c>
    </row>
    <row r="282" spans="1:12" ht="15">
      <c r="A282" s="95" t="s">
        <v>2977</v>
      </c>
      <c r="B282" s="95" t="s">
        <v>2978</v>
      </c>
      <c r="C282" s="95">
        <v>2</v>
      </c>
      <c r="D282" s="122">
        <v>0.0014398275239361014</v>
      </c>
      <c r="E282" s="122">
        <v>3.0790002523038495</v>
      </c>
      <c r="F282" s="95" t="s">
        <v>3177</v>
      </c>
      <c r="G282" s="95" t="b">
        <v>0</v>
      </c>
      <c r="H282" s="95" t="b">
        <v>0</v>
      </c>
      <c r="I282" s="95" t="b">
        <v>0</v>
      </c>
      <c r="J282" s="95" t="b">
        <v>1</v>
      </c>
      <c r="K282" s="95" t="b">
        <v>0</v>
      </c>
      <c r="L282" s="95" t="b">
        <v>0</v>
      </c>
    </row>
    <row r="283" spans="1:12" ht="15">
      <c r="A283" s="95" t="s">
        <v>2978</v>
      </c>
      <c r="B283" s="95" t="s">
        <v>2979</v>
      </c>
      <c r="C283" s="95">
        <v>2</v>
      </c>
      <c r="D283" s="122">
        <v>0.0014398275239361014</v>
      </c>
      <c r="E283" s="122">
        <v>3.0790002523038495</v>
      </c>
      <c r="F283" s="95" t="s">
        <v>3177</v>
      </c>
      <c r="G283" s="95" t="b">
        <v>1</v>
      </c>
      <c r="H283" s="95" t="b">
        <v>0</v>
      </c>
      <c r="I283" s="95" t="b">
        <v>0</v>
      </c>
      <c r="J283" s="95" t="b">
        <v>0</v>
      </c>
      <c r="K283" s="95" t="b">
        <v>0</v>
      </c>
      <c r="L283" s="95" t="b">
        <v>0</v>
      </c>
    </row>
    <row r="284" spans="1:12" ht="15">
      <c r="A284" s="95" t="s">
        <v>2979</v>
      </c>
      <c r="B284" s="95" t="s">
        <v>2283</v>
      </c>
      <c r="C284" s="95">
        <v>2</v>
      </c>
      <c r="D284" s="122">
        <v>0.0014398275239361014</v>
      </c>
      <c r="E284" s="122">
        <v>1.5107985282368543</v>
      </c>
      <c r="F284" s="95" t="s">
        <v>3177</v>
      </c>
      <c r="G284" s="95" t="b">
        <v>0</v>
      </c>
      <c r="H284" s="95" t="b">
        <v>0</v>
      </c>
      <c r="I284" s="95" t="b">
        <v>0</v>
      </c>
      <c r="J284" s="95" t="b">
        <v>0</v>
      </c>
      <c r="K284" s="95" t="b">
        <v>0</v>
      </c>
      <c r="L284" s="95" t="b">
        <v>0</v>
      </c>
    </row>
    <row r="285" spans="1:12" ht="15">
      <c r="A285" s="95" t="s">
        <v>583</v>
      </c>
      <c r="B285" s="95" t="s">
        <v>2895</v>
      </c>
      <c r="C285" s="95">
        <v>2</v>
      </c>
      <c r="D285" s="122">
        <v>0.0014398275239361014</v>
      </c>
      <c r="E285" s="122">
        <v>1.4879356452773502</v>
      </c>
      <c r="F285" s="95" t="s">
        <v>3177</v>
      </c>
      <c r="G285" s="95" t="b">
        <v>0</v>
      </c>
      <c r="H285" s="95" t="b">
        <v>0</v>
      </c>
      <c r="I285" s="95" t="b">
        <v>0</v>
      </c>
      <c r="J285" s="95" t="b">
        <v>0</v>
      </c>
      <c r="K285" s="95" t="b">
        <v>0</v>
      </c>
      <c r="L285" s="95" t="b">
        <v>0</v>
      </c>
    </row>
    <row r="286" spans="1:12" ht="15">
      <c r="A286" s="95" t="s">
        <v>2895</v>
      </c>
      <c r="B286" s="95" t="s">
        <v>2980</v>
      </c>
      <c r="C286" s="95">
        <v>2</v>
      </c>
      <c r="D286" s="122">
        <v>0.0014398275239361014</v>
      </c>
      <c r="E286" s="122">
        <v>2.902908993248168</v>
      </c>
      <c r="F286" s="95" t="s">
        <v>3177</v>
      </c>
      <c r="G286" s="95" t="b">
        <v>0</v>
      </c>
      <c r="H286" s="95" t="b">
        <v>0</v>
      </c>
      <c r="I286" s="95" t="b">
        <v>0</v>
      </c>
      <c r="J286" s="95" t="b">
        <v>0</v>
      </c>
      <c r="K286" s="95" t="b">
        <v>1</v>
      </c>
      <c r="L286" s="95" t="b">
        <v>0</v>
      </c>
    </row>
    <row r="287" spans="1:12" ht="15">
      <c r="A287" s="95" t="s">
        <v>2980</v>
      </c>
      <c r="B287" s="95" t="s">
        <v>2896</v>
      </c>
      <c r="C287" s="95">
        <v>2</v>
      </c>
      <c r="D287" s="122">
        <v>0.0014398275239361014</v>
      </c>
      <c r="E287" s="122">
        <v>2.902908993248168</v>
      </c>
      <c r="F287" s="95" t="s">
        <v>3177</v>
      </c>
      <c r="G287" s="95" t="b">
        <v>0</v>
      </c>
      <c r="H287" s="95" t="b">
        <v>1</v>
      </c>
      <c r="I287" s="95" t="b">
        <v>0</v>
      </c>
      <c r="J287" s="95" t="b">
        <v>0</v>
      </c>
      <c r="K287" s="95" t="b">
        <v>0</v>
      </c>
      <c r="L287" s="95" t="b">
        <v>0</v>
      </c>
    </row>
    <row r="288" spans="1:12" ht="15">
      <c r="A288" s="95" t="s">
        <v>2329</v>
      </c>
      <c r="B288" s="95" t="s">
        <v>2983</v>
      </c>
      <c r="C288" s="95">
        <v>2</v>
      </c>
      <c r="D288" s="122">
        <v>0.0014398275239361014</v>
      </c>
      <c r="E288" s="122">
        <v>2.0578109532339113</v>
      </c>
      <c r="F288" s="95" t="s">
        <v>3177</v>
      </c>
      <c r="G288" s="95" t="b">
        <v>0</v>
      </c>
      <c r="H288" s="95" t="b">
        <v>0</v>
      </c>
      <c r="I288" s="95" t="b">
        <v>0</v>
      </c>
      <c r="J288" s="95" t="b">
        <v>0</v>
      </c>
      <c r="K288" s="95" t="b">
        <v>0</v>
      </c>
      <c r="L288" s="95" t="b">
        <v>0</v>
      </c>
    </row>
    <row r="289" spans="1:12" ht="15">
      <c r="A289" s="95" t="s">
        <v>2983</v>
      </c>
      <c r="B289" s="95" t="s">
        <v>2901</v>
      </c>
      <c r="C289" s="95">
        <v>2</v>
      </c>
      <c r="D289" s="122">
        <v>0.0014398275239361014</v>
      </c>
      <c r="E289" s="122">
        <v>2.902908993248168</v>
      </c>
      <c r="F289" s="95" t="s">
        <v>3177</v>
      </c>
      <c r="G289" s="95" t="b">
        <v>0</v>
      </c>
      <c r="H289" s="95" t="b">
        <v>0</v>
      </c>
      <c r="I289" s="95" t="b">
        <v>0</v>
      </c>
      <c r="J289" s="95" t="b">
        <v>0</v>
      </c>
      <c r="K289" s="95" t="b">
        <v>0</v>
      </c>
      <c r="L289" s="95" t="b">
        <v>0</v>
      </c>
    </row>
    <row r="290" spans="1:12" ht="15">
      <c r="A290" s="95" t="s">
        <v>2901</v>
      </c>
      <c r="B290" s="95" t="s">
        <v>2368</v>
      </c>
      <c r="C290" s="95">
        <v>2</v>
      </c>
      <c r="D290" s="122">
        <v>0.0014398275239361014</v>
      </c>
      <c r="E290" s="122">
        <v>2.601878997584187</v>
      </c>
      <c r="F290" s="95" t="s">
        <v>3177</v>
      </c>
      <c r="G290" s="95" t="b">
        <v>0</v>
      </c>
      <c r="H290" s="95" t="b">
        <v>0</v>
      </c>
      <c r="I290" s="95" t="b">
        <v>0</v>
      </c>
      <c r="J290" s="95" t="b">
        <v>0</v>
      </c>
      <c r="K290" s="95" t="b">
        <v>0</v>
      </c>
      <c r="L290" s="95" t="b">
        <v>0</v>
      </c>
    </row>
    <row r="291" spans="1:12" ht="15">
      <c r="A291" s="95" t="s">
        <v>2368</v>
      </c>
      <c r="B291" s="95" t="s">
        <v>2392</v>
      </c>
      <c r="C291" s="95">
        <v>2</v>
      </c>
      <c r="D291" s="122">
        <v>0.0014398275239361014</v>
      </c>
      <c r="E291" s="122">
        <v>1.9029089932481682</v>
      </c>
      <c r="F291" s="95" t="s">
        <v>3177</v>
      </c>
      <c r="G291" s="95" t="b">
        <v>0</v>
      </c>
      <c r="H291" s="95" t="b">
        <v>0</v>
      </c>
      <c r="I291" s="95" t="b">
        <v>0</v>
      </c>
      <c r="J291" s="95" t="b">
        <v>0</v>
      </c>
      <c r="K291" s="95" t="b">
        <v>0</v>
      </c>
      <c r="L291" s="95" t="b">
        <v>0</v>
      </c>
    </row>
    <row r="292" spans="1:12" ht="15">
      <c r="A292" s="95" t="s">
        <v>2392</v>
      </c>
      <c r="B292" s="95" t="s">
        <v>2902</v>
      </c>
      <c r="C292" s="95">
        <v>2</v>
      </c>
      <c r="D292" s="122">
        <v>0.0014398275239361014</v>
      </c>
      <c r="E292" s="122">
        <v>2.027847729856468</v>
      </c>
      <c r="F292" s="95" t="s">
        <v>3177</v>
      </c>
      <c r="G292" s="95" t="b">
        <v>0</v>
      </c>
      <c r="H292" s="95" t="b">
        <v>0</v>
      </c>
      <c r="I292" s="95" t="b">
        <v>0</v>
      </c>
      <c r="J292" s="95" t="b">
        <v>0</v>
      </c>
      <c r="K292" s="95" t="b">
        <v>0</v>
      </c>
      <c r="L292" s="95" t="b">
        <v>0</v>
      </c>
    </row>
    <row r="293" spans="1:12" ht="15">
      <c r="A293" s="95" t="s">
        <v>2902</v>
      </c>
      <c r="B293" s="95" t="s">
        <v>2897</v>
      </c>
      <c r="C293" s="95">
        <v>2</v>
      </c>
      <c r="D293" s="122">
        <v>0.0014398275239361014</v>
      </c>
      <c r="E293" s="122">
        <v>2.726817734192487</v>
      </c>
      <c r="F293" s="95" t="s">
        <v>3177</v>
      </c>
      <c r="G293" s="95" t="b">
        <v>0</v>
      </c>
      <c r="H293" s="95" t="b">
        <v>0</v>
      </c>
      <c r="I293" s="95" t="b">
        <v>0</v>
      </c>
      <c r="J293" s="95" t="b">
        <v>0</v>
      </c>
      <c r="K293" s="95" t="b">
        <v>0</v>
      </c>
      <c r="L293" s="95" t="b">
        <v>0</v>
      </c>
    </row>
    <row r="294" spans="1:12" ht="15">
      <c r="A294" s="95" t="s">
        <v>2897</v>
      </c>
      <c r="B294" s="95" t="s">
        <v>2984</v>
      </c>
      <c r="C294" s="95">
        <v>2</v>
      </c>
      <c r="D294" s="122">
        <v>0.0014398275239361014</v>
      </c>
      <c r="E294" s="122">
        <v>2.902908993248168</v>
      </c>
      <c r="F294" s="95" t="s">
        <v>3177</v>
      </c>
      <c r="G294" s="95" t="b">
        <v>0</v>
      </c>
      <c r="H294" s="95" t="b">
        <v>0</v>
      </c>
      <c r="I294" s="95" t="b">
        <v>0</v>
      </c>
      <c r="J294" s="95" t="b">
        <v>0</v>
      </c>
      <c r="K294" s="95" t="b">
        <v>0</v>
      </c>
      <c r="L294" s="95" t="b">
        <v>0</v>
      </c>
    </row>
    <row r="295" spans="1:12" ht="15">
      <c r="A295" s="95" t="s">
        <v>2984</v>
      </c>
      <c r="B295" s="95" t="s">
        <v>2985</v>
      </c>
      <c r="C295" s="95">
        <v>2</v>
      </c>
      <c r="D295" s="122">
        <v>0.0014398275239361014</v>
      </c>
      <c r="E295" s="122">
        <v>3.0790002523038495</v>
      </c>
      <c r="F295" s="95" t="s">
        <v>3177</v>
      </c>
      <c r="G295" s="95" t="b">
        <v>0</v>
      </c>
      <c r="H295" s="95" t="b">
        <v>0</v>
      </c>
      <c r="I295" s="95" t="b">
        <v>0</v>
      </c>
      <c r="J295" s="95" t="b">
        <v>0</v>
      </c>
      <c r="K295" s="95" t="b">
        <v>0</v>
      </c>
      <c r="L295" s="95" t="b">
        <v>0</v>
      </c>
    </row>
    <row r="296" spans="1:12" ht="15">
      <c r="A296" s="95" t="s">
        <v>2392</v>
      </c>
      <c r="B296" s="95" t="s">
        <v>2389</v>
      </c>
      <c r="C296" s="95">
        <v>2</v>
      </c>
      <c r="D296" s="122">
        <v>0.0014398275239361014</v>
      </c>
      <c r="E296" s="122">
        <v>1.726817734192487</v>
      </c>
      <c r="F296" s="95" t="s">
        <v>3177</v>
      </c>
      <c r="G296" s="95" t="b">
        <v>0</v>
      </c>
      <c r="H296" s="95" t="b">
        <v>0</v>
      </c>
      <c r="I296" s="95" t="b">
        <v>0</v>
      </c>
      <c r="J296" s="95" t="b">
        <v>0</v>
      </c>
      <c r="K296" s="95" t="b">
        <v>0</v>
      </c>
      <c r="L296" s="95" t="b">
        <v>0</v>
      </c>
    </row>
    <row r="297" spans="1:12" ht="15">
      <c r="A297" s="95" t="s">
        <v>2389</v>
      </c>
      <c r="B297" s="95" t="s">
        <v>2390</v>
      </c>
      <c r="C297" s="95">
        <v>2</v>
      </c>
      <c r="D297" s="122">
        <v>0.0014398275239361014</v>
      </c>
      <c r="E297" s="122">
        <v>2.3008490019202057</v>
      </c>
      <c r="F297" s="95" t="s">
        <v>3177</v>
      </c>
      <c r="G297" s="95" t="b">
        <v>0</v>
      </c>
      <c r="H297" s="95" t="b">
        <v>0</v>
      </c>
      <c r="I297" s="95" t="b">
        <v>0</v>
      </c>
      <c r="J297" s="95" t="b">
        <v>0</v>
      </c>
      <c r="K297" s="95" t="b">
        <v>0</v>
      </c>
      <c r="L297" s="95" t="b">
        <v>0</v>
      </c>
    </row>
    <row r="298" spans="1:12" ht="15">
      <c r="A298" s="95" t="s">
        <v>2390</v>
      </c>
      <c r="B298" s="95" t="s">
        <v>2832</v>
      </c>
      <c r="C298" s="95">
        <v>2</v>
      </c>
      <c r="D298" s="122">
        <v>0.0014398275239361014</v>
      </c>
      <c r="E298" s="122">
        <v>2.380030247967831</v>
      </c>
      <c r="F298" s="95" t="s">
        <v>3177</v>
      </c>
      <c r="G298" s="95" t="b">
        <v>0</v>
      </c>
      <c r="H298" s="95" t="b">
        <v>0</v>
      </c>
      <c r="I298" s="95" t="b">
        <v>0</v>
      </c>
      <c r="J298" s="95" t="b">
        <v>0</v>
      </c>
      <c r="K298" s="95" t="b">
        <v>0</v>
      </c>
      <c r="L298" s="95" t="b">
        <v>0</v>
      </c>
    </row>
    <row r="299" spans="1:12" ht="15">
      <c r="A299" s="95" t="s">
        <v>2832</v>
      </c>
      <c r="B299" s="95" t="s">
        <v>319</v>
      </c>
      <c r="C299" s="95">
        <v>2</v>
      </c>
      <c r="D299" s="122">
        <v>0.0014398275239361014</v>
      </c>
      <c r="E299" s="122">
        <v>2.6810602436318116</v>
      </c>
      <c r="F299" s="95" t="s">
        <v>3177</v>
      </c>
      <c r="G299" s="95" t="b">
        <v>0</v>
      </c>
      <c r="H299" s="95" t="b">
        <v>0</v>
      </c>
      <c r="I299" s="95" t="b">
        <v>0</v>
      </c>
      <c r="J299" s="95" t="b">
        <v>0</v>
      </c>
      <c r="K299" s="95" t="b">
        <v>0</v>
      </c>
      <c r="L299" s="95" t="b">
        <v>0</v>
      </c>
    </row>
    <row r="300" spans="1:12" ht="15">
      <c r="A300" s="95" t="s">
        <v>319</v>
      </c>
      <c r="B300" s="95" t="s">
        <v>2990</v>
      </c>
      <c r="C300" s="95">
        <v>2</v>
      </c>
      <c r="D300" s="122">
        <v>0.0014398275239361014</v>
      </c>
      <c r="E300" s="122">
        <v>2.902908993248168</v>
      </c>
      <c r="F300" s="95" t="s">
        <v>3177</v>
      </c>
      <c r="G300" s="95" t="b">
        <v>0</v>
      </c>
      <c r="H300" s="95" t="b">
        <v>0</v>
      </c>
      <c r="I300" s="95" t="b">
        <v>0</v>
      </c>
      <c r="J300" s="95" t="b">
        <v>0</v>
      </c>
      <c r="K300" s="95" t="b">
        <v>0</v>
      </c>
      <c r="L300" s="95" t="b">
        <v>0</v>
      </c>
    </row>
    <row r="301" spans="1:12" ht="15">
      <c r="A301" s="95" t="s">
        <v>2990</v>
      </c>
      <c r="B301" s="95" t="s">
        <v>2991</v>
      </c>
      <c r="C301" s="95">
        <v>2</v>
      </c>
      <c r="D301" s="122">
        <v>0.0014398275239361014</v>
      </c>
      <c r="E301" s="122">
        <v>3.0790002523038495</v>
      </c>
      <c r="F301" s="95" t="s">
        <v>3177</v>
      </c>
      <c r="G301" s="95" t="b">
        <v>0</v>
      </c>
      <c r="H301" s="95" t="b">
        <v>0</v>
      </c>
      <c r="I301" s="95" t="b">
        <v>0</v>
      </c>
      <c r="J301" s="95" t="b">
        <v>0</v>
      </c>
      <c r="K301" s="95" t="b">
        <v>0</v>
      </c>
      <c r="L301" s="95" t="b">
        <v>0</v>
      </c>
    </row>
    <row r="302" spans="1:12" ht="15">
      <c r="A302" s="95" t="s">
        <v>2991</v>
      </c>
      <c r="B302" s="95" t="s">
        <v>314</v>
      </c>
      <c r="C302" s="95">
        <v>2</v>
      </c>
      <c r="D302" s="122">
        <v>0.0014398275239361014</v>
      </c>
      <c r="E302" s="122">
        <v>3.0790002523038495</v>
      </c>
      <c r="F302" s="95" t="s">
        <v>3177</v>
      </c>
      <c r="G302" s="95" t="b">
        <v>0</v>
      </c>
      <c r="H302" s="95" t="b">
        <v>0</v>
      </c>
      <c r="I302" s="95" t="b">
        <v>0</v>
      </c>
      <c r="J302" s="95" t="b">
        <v>0</v>
      </c>
      <c r="K302" s="95" t="b">
        <v>0</v>
      </c>
      <c r="L302" s="95" t="b">
        <v>0</v>
      </c>
    </row>
    <row r="303" spans="1:12" ht="15">
      <c r="A303" s="95" t="s">
        <v>314</v>
      </c>
      <c r="B303" s="95" t="s">
        <v>2780</v>
      </c>
      <c r="C303" s="95">
        <v>2</v>
      </c>
      <c r="D303" s="122">
        <v>0.0014398275239361014</v>
      </c>
      <c r="E303" s="122">
        <v>2.1247577428645243</v>
      </c>
      <c r="F303" s="95" t="s">
        <v>3177</v>
      </c>
      <c r="G303" s="95" t="b">
        <v>0</v>
      </c>
      <c r="H303" s="95" t="b">
        <v>0</v>
      </c>
      <c r="I303" s="95" t="b">
        <v>0</v>
      </c>
      <c r="J303" s="95" t="b">
        <v>0</v>
      </c>
      <c r="K303" s="95" t="b">
        <v>0</v>
      </c>
      <c r="L303" s="95" t="b">
        <v>0</v>
      </c>
    </row>
    <row r="304" spans="1:12" ht="15">
      <c r="A304" s="95" t="s">
        <v>2780</v>
      </c>
      <c r="B304" s="95" t="s">
        <v>2813</v>
      </c>
      <c r="C304" s="95">
        <v>2</v>
      </c>
      <c r="D304" s="122">
        <v>0.0014398275239361014</v>
      </c>
      <c r="E304" s="122">
        <v>1.9486664838088434</v>
      </c>
      <c r="F304" s="95" t="s">
        <v>3177</v>
      </c>
      <c r="G304" s="95" t="b">
        <v>0</v>
      </c>
      <c r="H304" s="95" t="b">
        <v>0</v>
      </c>
      <c r="I304" s="95" t="b">
        <v>0</v>
      </c>
      <c r="J304" s="95" t="b">
        <v>0</v>
      </c>
      <c r="K304" s="95" t="b">
        <v>0</v>
      </c>
      <c r="L304" s="95" t="b">
        <v>0</v>
      </c>
    </row>
    <row r="305" spans="1:12" ht="15">
      <c r="A305" s="95" t="s">
        <v>2813</v>
      </c>
      <c r="B305" s="95" t="s">
        <v>2391</v>
      </c>
      <c r="C305" s="95">
        <v>2</v>
      </c>
      <c r="D305" s="122">
        <v>0.0014398275239361014</v>
      </c>
      <c r="E305" s="122">
        <v>2.3008490019202057</v>
      </c>
      <c r="F305" s="95" t="s">
        <v>3177</v>
      </c>
      <c r="G305" s="95" t="b">
        <v>0</v>
      </c>
      <c r="H305" s="95" t="b">
        <v>0</v>
      </c>
      <c r="I305" s="95" t="b">
        <v>0</v>
      </c>
      <c r="J305" s="95" t="b">
        <v>0</v>
      </c>
      <c r="K305" s="95" t="b">
        <v>0</v>
      </c>
      <c r="L305" s="95" t="b">
        <v>0</v>
      </c>
    </row>
    <row r="306" spans="1:12" ht="15">
      <c r="A306" s="95" t="s">
        <v>2391</v>
      </c>
      <c r="B306" s="95" t="s">
        <v>2992</v>
      </c>
      <c r="C306" s="95">
        <v>2</v>
      </c>
      <c r="D306" s="122">
        <v>0.0014398275239361014</v>
      </c>
      <c r="E306" s="122">
        <v>3.0790002523038495</v>
      </c>
      <c r="F306" s="95" t="s">
        <v>3177</v>
      </c>
      <c r="G306" s="95" t="b">
        <v>0</v>
      </c>
      <c r="H306" s="95" t="b">
        <v>0</v>
      </c>
      <c r="I306" s="95" t="b">
        <v>0</v>
      </c>
      <c r="J306" s="95" t="b">
        <v>0</v>
      </c>
      <c r="K306" s="95" t="b">
        <v>0</v>
      </c>
      <c r="L306" s="95" t="b">
        <v>0</v>
      </c>
    </row>
    <row r="307" spans="1:12" ht="15">
      <c r="A307" s="95" t="s">
        <v>2992</v>
      </c>
      <c r="B307" s="95" t="s">
        <v>2993</v>
      </c>
      <c r="C307" s="95">
        <v>2</v>
      </c>
      <c r="D307" s="122">
        <v>0.0014398275239361014</v>
      </c>
      <c r="E307" s="122">
        <v>3.0790002523038495</v>
      </c>
      <c r="F307" s="95" t="s">
        <v>3177</v>
      </c>
      <c r="G307" s="95" t="b">
        <v>0</v>
      </c>
      <c r="H307" s="95" t="b">
        <v>0</v>
      </c>
      <c r="I307" s="95" t="b">
        <v>0</v>
      </c>
      <c r="J307" s="95" t="b">
        <v>0</v>
      </c>
      <c r="K307" s="95" t="b">
        <v>0</v>
      </c>
      <c r="L307" s="95" t="b">
        <v>0</v>
      </c>
    </row>
    <row r="308" spans="1:12" ht="15">
      <c r="A308" s="95" t="s">
        <v>2993</v>
      </c>
      <c r="B308" s="95" t="s">
        <v>2814</v>
      </c>
      <c r="C308" s="95">
        <v>2</v>
      </c>
      <c r="D308" s="122">
        <v>0.0014398275239361014</v>
      </c>
      <c r="E308" s="122">
        <v>2.601878997584187</v>
      </c>
      <c r="F308" s="95" t="s">
        <v>3177</v>
      </c>
      <c r="G308" s="95" t="b">
        <v>0</v>
      </c>
      <c r="H308" s="95" t="b">
        <v>0</v>
      </c>
      <c r="I308" s="95" t="b">
        <v>0</v>
      </c>
      <c r="J308" s="95" t="b">
        <v>0</v>
      </c>
      <c r="K308" s="95" t="b">
        <v>0</v>
      </c>
      <c r="L308" s="95" t="b">
        <v>0</v>
      </c>
    </row>
    <row r="309" spans="1:12" ht="15">
      <c r="A309" s="95" t="s">
        <v>2814</v>
      </c>
      <c r="B309" s="95" t="s">
        <v>2815</v>
      </c>
      <c r="C309" s="95">
        <v>2</v>
      </c>
      <c r="D309" s="122">
        <v>0.0014398275239361014</v>
      </c>
      <c r="E309" s="122">
        <v>2.124757742864525</v>
      </c>
      <c r="F309" s="95" t="s">
        <v>3177</v>
      </c>
      <c r="G309" s="95" t="b">
        <v>0</v>
      </c>
      <c r="H309" s="95" t="b">
        <v>0</v>
      </c>
      <c r="I309" s="95" t="b">
        <v>0</v>
      </c>
      <c r="J309" s="95" t="b">
        <v>0</v>
      </c>
      <c r="K309" s="95" t="b">
        <v>0</v>
      </c>
      <c r="L309" s="95" t="b">
        <v>0</v>
      </c>
    </row>
    <row r="310" spans="1:12" ht="15">
      <c r="A310" s="95" t="s">
        <v>2815</v>
      </c>
      <c r="B310" s="95" t="s">
        <v>2994</v>
      </c>
      <c r="C310" s="95">
        <v>2</v>
      </c>
      <c r="D310" s="122">
        <v>0.0014398275239361014</v>
      </c>
      <c r="E310" s="122">
        <v>2.601878997584187</v>
      </c>
      <c r="F310" s="95" t="s">
        <v>3177</v>
      </c>
      <c r="G310" s="95" t="b">
        <v>0</v>
      </c>
      <c r="H310" s="95" t="b">
        <v>0</v>
      </c>
      <c r="I310" s="95" t="b">
        <v>0</v>
      </c>
      <c r="J310" s="95" t="b">
        <v>0</v>
      </c>
      <c r="K310" s="95" t="b">
        <v>0</v>
      </c>
      <c r="L310" s="95" t="b">
        <v>0</v>
      </c>
    </row>
    <row r="311" spans="1:12" ht="15">
      <c r="A311" s="95" t="s">
        <v>2994</v>
      </c>
      <c r="B311" s="95" t="s">
        <v>2393</v>
      </c>
      <c r="C311" s="95">
        <v>2</v>
      </c>
      <c r="D311" s="122">
        <v>0.0014398275239361014</v>
      </c>
      <c r="E311" s="122">
        <v>2.3008490019202057</v>
      </c>
      <c r="F311" s="95" t="s">
        <v>3177</v>
      </c>
      <c r="G311" s="95" t="b">
        <v>0</v>
      </c>
      <c r="H311" s="95" t="b">
        <v>0</v>
      </c>
      <c r="I311" s="95" t="b">
        <v>0</v>
      </c>
      <c r="J311" s="95" t="b">
        <v>0</v>
      </c>
      <c r="K311" s="95" t="b">
        <v>0</v>
      </c>
      <c r="L311" s="95" t="b">
        <v>0</v>
      </c>
    </row>
    <row r="312" spans="1:12" ht="15">
      <c r="A312" s="95" t="s">
        <v>2394</v>
      </c>
      <c r="B312" s="95" t="s">
        <v>2995</v>
      </c>
      <c r="C312" s="95">
        <v>2</v>
      </c>
      <c r="D312" s="122">
        <v>0.0014398275239361014</v>
      </c>
      <c r="E312" s="122">
        <v>2.476940260975887</v>
      </c>
      <c r="F312" s="95" t="s">
        <v>3177</v>
      </c>
      <c r="G312" s="95" t="b">
        <v>0</v>
      </c>
      <c r="H312" s="95" t="b">
        <v>0</v>
      </c>
      <c r="I312" s="95" t="b">
        <v>0</v>
      </c>
      <c r="J312" s="95" t="b">
        <v>0</v>
      </c>
      <c r="K312" s="95" t="b">
        <v>0</v>
      </c>
      <c r="L312" s="95" t="b">
        <v>0</v>
      </c>
    </row>
    <row r="313" spans="1:12" ht="15">
      <c r="A313" s="95" t="s">
        <v>2336</v>
      </c>
      <c r="B313" s="95" t="s">
        <v>2996</v>
      </c>
      <c r="C313" s="95">
        <v>2</v>
      </c>
      <c r="D313" s="122">
        <v>0.0014398275239361014</v>
      </c>
      <c r="E313" s="122">
        <v>2.4257877385285056</v>
      </c>
      <c r="F313" s="95" t="s">
        <v>3177</v>
      </c>
      <c r="G313" s="95" t="b">
        <v>0</v>
      </c>
      <c r="H313" s="95" t="b">
        <v>0</v>
      </c>
      <c r="I313" s="95" t="b">
        <v>0</v>
      </c>
      <c r="J313" s="95" t="b">
        <v>0</v>
      </c>
      <c r="K313" s="95" t="b">
        <v>0</v>
      </c>
      <c r="L313" s="95" t="b">
        <v>0</v>
      </c>
    </row>
    <row r="314" spans="1:12" ht="15">
      <c r="A314" s="95" t="s">
        <v>2996</v>
      </c>
      <c r="B314" s="95" t="s">
        <v>2997</v>
      </c>
      <c r="C314" s="95">
        <v>2</v>
      </c>
      <c r="D314" s="122">
        <v>0.0014398275239361014</v>
      </c>
      <c r="E314" s="122">
        <v>3.0790002523038495</v>
      </c>
      <c r="F314" s="95" t="s">
        <v>3177</v>
      </c>
      <c r="G314" s="95" t="b">
        <v>0</v>
      </c>
      <c r="H314" s="95" t="b">
        <v>0</v>
      </c>
      <c r="I314" s="95" t="b">
        <v>0</v>
      </c>
      <c r="J314" s="95" t="b">
        <v>0</v>
      </c>
      <c r="K314" s="95" t="b">
        <v>0</v>
      </c>
      <c r="L314" s="95" t="b">
        <v>0</v>
      </c>
    </row>
    <row r="315" spans="1:12" ht="15">
      <c r="A315" s="95" t="s">
        <v>2997</v>
      </c>
      <c r="B315" s="95" t="s">
        <v>2327</v>
      </c>
      <c r="C315" s="95">
        <v>2</v>
      </c>
      <c r="D315" s="122">
        <v>0.0014398275239361014</v>
      </c>
      <c r="E315" s="122">
        <v>1.7567809575699302</v>
      </c>
      <c r="F315" s="95" t="s">
        <v>3177</v>
      </c>
      <c r="G315" s="95" t="b">
        <v>0</v>
      </c>
      <c r="H315" s="95" t="b">
        <v>0</v>
      </c>
      <c r="I315" s="95" t="b">
        <v>0</v>
      </c>
      <c r="J315" s="95" t="b">
        <v>0</v>
      </c>
      <c r="K315" s="95" t="b">
        <v>0</v>
      </c>
      <c r="L315" s="95" t="b">
        <v>0</v>
      </c>
    </row>
    <row r="316" spans="1:12" ht="15">
      <c r="A316" s="95" t="s">
        <v>2327</v>
      </c>
      <c r="B316" s="95" t="s">
        <v>2998</v>
      </c>
      <c r="C316" s="95">
        <v>2</v>
      </c>
      <c r="D316" s="122">
        <v>0.0014398275239361014</v>
      </c>
      <c r="E316" s="122">
        <v>1.7365775714816432</v>
      </c>
      <c r="F316" s="95" t="s">
        <v>3177</v>
      </c>
      <c r="G316" s="95" t="b">
        <v>0</v>
      </c>
      <c r="H316" s="95" t="b">
        <v>0</v>
      </c>
      <c r="I316" s="95" t="b">
        <v>0</v>
      </c>
      <c r="J316" s="95" t="b">
        <v>0</v>
      </c>
      <c r="K316" s="95" t="b">
        <v>0</v>
      </c>
      <c r="L316" s="95" t="b">
        <v>0</v>
      </c>
    </row>
    <row r="317" spans="1:12" ht="15">
      <c r="A317" s="95" t="s">
        <v>2998</v>
      </c>
      <c r="B317" s="95" t="s">
        <v>2999</v>
      </c>
      <c r="C317" s="95">
        <v>2</v>
      </c>
      <c r="D317" s="122">
        <v>0.0014398275239361014</v>
      </c>
      <c r="E317" s="122">
        <v>3.0790002523038495</v>
      </c>
      <c r="F317" s="95" t="s">
        <v>3177</v>
      </c>
      <c r="G317" s="95" t="b">
        <v>0</v>
      </c>
      <c r="H317" s="95" t="b">
        <v>0</v>
      </c>
      <c r="I317" s="95" t="b">
        <v>0</v>
      </c>
      <c r="J317" s="95" t="b">
        <v>0</v>
      </c>
      <c r="K317" s="95" t="b">
        <v>0</v>
      </c>
      <c r="L317" s="95" t="b">
        <v>0</v>
      </c>
    </row>
    <row r="318" spans="1:12" ht="15">
      <c r="A318" s="95" t="s">
        <v>2999</v>
      </c>
      <c r="B318" s="95" t="s">
        <v>3000</v>
      </c>
      <c r="C318" s="95">
        <v>2</v>
      </c>
      <c r="D318" s="122">
        <v>0.0014398275239361014</v>
      </c>
      <c r="E318" s="122">
        <v>3.0790002523038495</v>
      </c>
      <c r="F318" s="95" t="s">
        <v>3177</v>
      </c>
      <c r="G318" s="95" t="b">
        <v>0</v>
      </c>
      <c r="H318" s="95" t="b">
        <v>0</v>
      </c>
      <c r="I318" s="95" t="b">
        <v>0</v>
      </c>
      <c r="J318" s="95" t="b">
        <v>0</v>
      </c>
      <c r="K318" s="95" t="b">
        <v>0</v>
      </c>
      <c r="L318" s="95" t="b">
        <v>0</v>
      </c>
    </row>
    <row r="319" spans="1:12" ht="15">
      <c r="A319" s="95" t="s">
        <v>3000</v>
      </c>
      <c r="B319" s="95" t="s">
        <v>3001</v>
      </c>
      <c r="C319" s="95">
        <v>2</v>
      </c>
      <c r="D319" s="122">
        <v>0.0014398275239361014</v>
      </c>
      <c r="E319" s="122">
        <v>3.0790002523038495</v>
      </c>
      <c r="F319" s="95" t="s">
        <v>3177</v>
      </c>
      <c r="G319" s="95" t="b">
        <v>0</v>
      </c>
      <c r="H319" s="95" t="b">
        <v>0</v>
      </c>
      <c r="I319" s="95" t="b">
        <v>0</v>
      </c>
      <c r="J319" s="95" t="b">
        <v>0</v>
      </c>
      <c r="K319" s="95" t="b">
        <v>0</v>
      </c>
      <c r="L319" s="95" t="b">
        <v>0</v>
      </c>
    </row>
    <row r="320" spans="1:12" ht="15">
      <c r="A320" s="95" t="s">
        <v>3001</v>
      </c>
      <c r="B320" s="95" t="s">
        <v>2908</v>
      </c>
      <c r="C320" s="95">
        <v>2</v>
      </c>
      <c r="D320" s="122">
        <v>0.0014398275239361014</v>
      </c>
      <c r="E320" s="122">
        <v>2.902908993248168</v>
      </c>
      <c r="F320" s="95" t="s">
        <v>3177</v>
      </c>
      <c r="G320" s="95" t="b">
        <v>0</v>
      </c>
      <c r="H320" s="95" t="b">
        <v>0</v>
      </c>
      <c r="I320" s="95" t="b">
        <v>0</v>
      </c>
      <c r="J320" s="95" t="b">
        <v>0</v>
      </c>
      <c r="K320" s="95" t="b">
        <v>0</v>
      </c>
      <c r="L320" s="95" t="b">
        <v>0</v>
      </c>
    </row>
    <row r="321" spans="1:12" ht="15">
      <c r="A321" s="95" t="s">
        <v>2908</v>
      </c>
      <c r="B321" s="95" t="s">
        <v>3002</v>
      </c>
      <c r="C321" s="95">
        <v>2</v>
      </c>
      <c r="D321" s="122">
        <v>0.0014398275239361014</v>
      </c>
      <c r="E321" s="122">
        <v>2.902908993248168</v>
      </c>
      <c r="F321" s="95" t="s">
        <v>3177</v>
      </c>
      <c r="G321" s="95" t="b">
        <v>0</v>
      </c>
      <c r="H321" s="95" t="b">
        <v>0</v>
      </c>
      <c r="I321" s="95" t="b">
        <v>0</v>
      </c>
      <c r="J321" s="95" t="b">
        <v>0</v>
      </c>
      <c r="K321" s="95" t="b">
        <v>0</v>
      </c>
      <c r="L321" s="95" t="b">
        <v>0</v>
      </c>
    </row>
    <row r="322" spans="1:12" ht="15">
      <c r="A322" s="95" t="s">
        <v>3002</v>
      </c>
      <c r="B322" s="95" t="s">
        <v>3003</v>
      </c>
      <c r="C322" s="95">
        <v>2</v>
      </c>
      <c r="D322" s="122">
        <v>0.0014398275239361014</v>
      </c>
      <c r="E322" s="122">
        <v>3.0790002523038495</v>
      </c>
      <c r="F322" s="95" t="s">
        <v>3177</v>
      </c>
      <c r="G322" s="95" t="b">
        <v>0</v>
      </c>
      <c r="H322" s="95" t="b">
        <v>0</v>
      </c>
      <c r="I322" s="95" t="b">
        <v>0</v>
      </c>
      <c r="J322" s="95" t="b">
        <v>0</v>
      </c>
      <c r="K322" s="95" t="b">
        <v>0</v>
      </c>
      <c r="L322" s="95" t="b">
        <v>0</v>
      </c>
    </row>
    <row r="323" spans="1:12" ht="15">
      <c r="A323" s="95" t="s">
        <v>3003</v>
      </c>
      <c r="B323" s="95" t="s">
        <v>3004</v>
      </c>
      <c r="C323" s="95">
        <v>2</v>
      </c>
      <c r="D323" s="122">
        <v>0.0014398275239361014</v>
      </c>
      <c r="E323" s="122">
        <v>3.0790002523038495</v>
      </c>
      <c r="F323" s="95" t="s">
        <v>3177</v>
      </c>
      <c r="G323" s="95" t="b">
        <v>0</v>
      </c>
      <c r="H323" s="95" t="b">
        <v>0</v>
      </c>
      <c r="I323" s="95" t="b">
        <v>0</v>
      </c>
      <c r="J323" s="95" t="b">
        <v>0</v>
      </c>
      <c r="K323" s="95" t="b">
        <v>0</v>
      </c>
      <c r="L323" s="95" t="b">
        <v>0</v>
      </c>
    </row>
    <row r="324" spans="1:12" ht="15">
      <c r="A324" s="95" t="s">
        <v>3004</v>
      </c>
      <c r="B324" s="95" t="s">
        <v>3005</v>
      </c>
      <c r="C324" s="95">
        <v>2</v>
      </c>
      <c r="D324" s="122">
        <v>0.0014398275239361014</v>
      </c>
      <c r="E324" s="122">
        <v>3.0790002523038495</v>
      </c>
      <c r="F324" s="95" t="s">
        <v>3177</v>
      </c>
      <c r="G324" s="95" t="b">
        <v>0</v>
      </c>
      <c r="H324" s="95" t="b">
        <v>0</v>
      </c>
      <c r="I324" s="95" t="b">
        <v>0</v>
      </c>
      <c r="J324" s="95" t="b">
        <v>0</v>
      </c>
      <c r="K324" s="95" t="b">
        <v>0</v>
      </c>
      <c r="L324" s="95" t="b">
        <v>0</v>
      </c>
    </row>
    <row r="325" spans="1:12" ht="15">
      <c r="A325" s="95" t="s">
        <v>3005</v>
      </c>
      <c r="B325" s="95" t="s">
        <v>3006</v>
      </c>
      <c r="C325" s="95">
        <v>2</v>
      </c>
      <c r="D325" s="122">
        <v>0.0014398275239361014</v>
      </c>
      <c r="E325" s="122">
        <v>3.0790002523038495</v>
      </c>
      <c r="F325" s="95" t="s">
        <v>3177</v>
      </c>
      <c r="G325" s="95" t="b">
        <v>0</v>
      </c>
      <c r="H325" s="95" t="b">
        <v>0</v>
      </c>
      <c r="I325" s="95" t="b">
        <v>0</v>
      </c>
      <c r="J325" s="95" t="b">
        <v>0</v>
      </c>
      <c r="K325" s="95" t="b">
        <v>0</v>
      </c>
      <c r="L325" s="95" t="b">
        <v>0</v>
      </c>
    </row>
    <row r="326" spans="1:12" ht="15">
      <c r="A326" s="95" t="s">
        <v>3006</v>
      </c>
      <c r="B326" s="95" t="s">
        <v>2909</v>
      </c>
      <c r="C326" s="95">
        <v>2</v>
      </c>
      <c r="D326" s="122">
        <v>0.0014398275239361014</v>
      </c>
      <c r="E326" s="122">
        <v>2.902908993248168</v>
      </c>
      <c r="F326" s="95" t="s">
        <v>3177</v>
      </c>
      <c r="G326" s="95" t="b">
        <v>0</v>
      </c>
      <c r="H326" s="95" t="b">
        <v>0</v>
      </c>
      <c r="I326" s="95" t="b">
        <v>0</v>
      </c>
      <c r="J326" s="95" t="b">
        <v>0</v>
      </c>
      <c r="K326" s="95" t="b">
        <v>0</v>
      </c>
      <c r="L326" s="95" t="b">
        <v>0</v>
      </c>
    </row>
    <row r="327" spans="1:12" ht="15">
      <c r="A327" s="95" t="s">
        <v>2909</v>
      </c>
      <c r="B327" s="95" t="s">
        <v>2293</v>
      </c>
      <c r="C327" s="95">
        <v>2</v>
      </c>
      <c r="D327" s="122">
        <v>0.0014398275239361014</v>
      </c>
      <c r="E327" s="122">
        <v>2.902908993248168</v>
      </c>
      <c r="F327" s="95" t="s">
        <v>3177</v>
      </c>
      <c r="G327" s="95" t="b">
        <v>0</v>
      </c>
      <c r="H327" s="95" t="b">
        <v>0</v>
      </c>
      <c r="I327" s="95" t="b">
        <v>0</v>
      </c>
      <c r="J327" s="95" t="b">
        <v>0</v>
      </c>
      <c r="K327" s="95" t="b">
        <v>0</v>
      </c>
      <c r="L327" s="95" t="b">
        <v>0</v>
      </c>
    </row>
    <row r="328" spans="1:12" ht="15">
      <c r="A328" s="95" t="s">
        <v>2910</v>
      </c>
      <c r="B328" s="95" t="s">
        <v>2328</v>
      </c>
      <c r="C328" s="95">
        <v>2</v>
      </c>
      <c r="D328" s="122">
        <v>0.0014398275239361014</v>
      </c>
      <c r="E328" s="122">
        <v>1.6724600718698943</v>
      </c>
      <c r="F328" s="95" t="s">
        <v>3177</v>
      </c>
      <c r="G328" s="95" t="b">
        <v>0</v>
      </c>
      <c r="H328" s="95" t="b">
        <v>0</v>
      </c>
      <c r="I328" s="95" t="b">
        <v>0</v>
      </c>
      <c r="J328" s="95" t="b">
        <v>0</v>
      </c>
      <c r="K328" s="95" t="b">
        <v>0</v>
      </c>
      <c r="L328" s="95" t="b">
        <v>0</v>
      </c>
    </row>
    <row r="329" spans="1:12" ht="15">
      <c r="A329" s="95" t="s">
        <v>2328</v>
      </c>
      <c r="B329" s="95" t="s">
        <v>2781</v>
      </c>
      <c r="C329" s="95">
        <v>2</v>
      </c>
      <c r="D329" s="122">
        <v>0.0014398275239361014</v>
      </c>
      <c r="E329" s="122">
        <v>1.264419736293531</v>
      </c>
      <c r="F329" s="95" t="s">
        <v>3177</v>
      </c>
      <c r="G329" s="95" t="b">
        <v>0</v>
      </c>
      <c r="H329" s="95" t="b">
        <v>0</v>
      </c>
      <c r="I329" s="95" t="b">
        <v>0</v>
      </c>
      <c r="J329" s="95" t="b">
        <v>0</v>
      </c>
      <c r="K329" s="95" t="b">
        <v>0</v>
      </c>
      <c r="L329" s="95" t="b">
        <v>0</v>
      </c>
    </row>
    <row r="330" spans="1:12" ht="15">
      <c r="A330" s="95" t="s">
        <v>2781</v>
      </c>
      <c r="B330" s="95" t="s">
        <v>2856</v>
      </c>
      <c r="C330" s="95">
        <v>2</v>
      </c>
      <c r="D330" s="122">
        <v>0.0014398275239361014</v>
      </c>
      <c r="E330" s="122">
        <v>2.1247577428645243</v>
      </c>
      <c r="F330" s="95" t="s">
        <v>3177</v>
      </c>
      <c r="G330" s="95" t="b">
        <v>0</v>
      </c>
      <c r="H330" s="95" t="b">
        <v>0</v>
      </c>
      <c r="I330" s="95" t="b">
        <v>0</v>
      </c>
      <c r="J330" s="95" t="b">
        <v>0</v>
      </c>
      <c r="K330" s="95" t="b">
        <v>0</v>
      </c>
      <c r="L330" s="95" t="b">
        <v>0</v>
      </c>
    </row>
    <row r="331" spans="1:12" ht="15">
      <c r="A331" s="95" t="s">
        <v>2856</v>
      </c>
      <c r="B331" s="95" t="s">
        <v>2782</v>
      </c>
      <c r="C331" s="95">
        <v>2</v>
      </c>
      <c r="D331" s="122">
        <v>0.0014398275239361014</v>
      </c>
      <c r="E331" s="122">
        <v>2.1247577428645243</v>
      </c>
      <c r="F331" s="95" t="s">
        <v>3177</v>
      </c>
      <c r="G331" s="95" t="b">
        <v>0</v>
      </c>
      <c r="H331" s="95" t="b">
        <v>0</v>
      </c>
      <c r="I331" s="95" t="b">
        <v>0</v>
      </c>
      <c r="J331" s="95" t="b">
        <v>0</v>
      </c>
      <c r="K331" s="95" t="b">
        <v>0</v>
      </c>
      <c r="L331" s="95" t="b">
        <v>0</v>
      </c>
    </row>
    <row r="332" spans="1:12" ht="15">
      <c r="A332" s="95" t="s">
        <v>2782</v>
      </c>
      <c r="B332" s="95" t="s">
        <v>3007</v>
      </c>
      <c r="C332" s="95">
        <v>2</v>
      </c>
      <c r="D332" s="122">
        <v>0.0014398275239361014</v>
      </c>
      <c r="E332" s="122">
        <v>2.4257877385285056</v>
      </c>
      <c r="F332" s="95" t="s">
        <v>3177</v>
      </c>
      <c r="G332" s="95" t="b">
        <v>0</v>
      </c>
      <c r="H332" s="95" t="b">
        <v>0</v>
      </c>
      <c r="I332" s="95" t="b">
        <v>0</v>
      </c>
      <c r="J332" s="95" t="b">
        <v>0</v>
      </c>
      <c r="K332" s="95" t="b">
        <v>1</v>
      </c>
      <c r="L332" s="95" t="b">
        <v>0</v>
      </c>
    </row>
    <row r="333" spans="1:12" ht="15">
      <c r="A333" s="95" t="s">
        <v>3007</v>
      </c>
      <c r="B333" s="95" t="s">
        <v>383</v>
      </c>
      <c r="C333" s="95">
        <v>2</v>
      </c>
      <c r="D333" s="122">
        <v>0.0014398275239361014</v>
      </c>
      <c r="E333" s="122">
        <v>3.0790002523038495</v>
      </c>
      <c r="F333" s="95" t="s">
        <v>3177</v>
      </c>
      <c r="G333" s="95" t="b">
        <v>0</v>
      </c>
      <c r="H333" s="95" t="b">
        <v>1</v>
      </c>
      <c r="I333" s="95" t="b">
        <v>0</v>
      </c>
      <c r="J333" s="95" t="b">
        <v>0</v>
      </c>
      <c r="K333" s="95" t="b">
        <v>0</v>
      </c>
      <c r="L333" s="95" t="b">
        <v>0</v>
      </c>
    </row>
    <row r="334" spans="1:12" ht="15">
      <c r="A334" s="95" t="s">
        <v>314</v>
      </c>
      <c r="B334" s="95" t="s">
        <v>3008</v>
      </c>
      <c r="C334" s="95">
        <v>2</v>
      </c>
      <c r="D334" s="122">
        <v>0.0014398275239361014</v>
      </c>
      <c r="E334" s="122">
        <v>2.7779702566398683</v>
      </c>
      <c r="F334" s="95" t="s">
        <v>3177</v>
      </c>
      <c r="G334" s="95" t="b">
        <v>0</v>
      </c>
      <c r="H334" s="95" t="b">
        <v>0</v>
      </c>
      <c r="I334" s="95" t="b">
        <v>0</v>
      </c>
      <c r="J334" s="95" t="b">
        <v>0</v>
      </c>
      <c r="K334" s="95" t="b">
        <v>0</v>
      </c>
      <c r="L334" s="95" t="b">
        <v>0</v>
      </c>
    </row>
    <row r="335" spans="1:12" ht="15">
      <c r="A335" s="95" t="s">
        <v>3008</v>
      </c>
      <c r="B335" s="95" t="s">
        <v>3009</v>
      </c>
      <c r="C335" s="95">
        <v>2</v>
      </c>
      <c r="D335" s="122">
        <v>0.0014398275239361014</v>
      </c>
      <c r="E335" s="122">
        <v>3.0790002523038495</v>
      </c>
      <c r="F335" s="95" t="s">
        <v>3177</v>
      </c>
      <c r="G335" s="95" t="b">
        <v>0</v>
      </c>
      <c r="H335" s="95" t="b">
        <v>0</v>
      </c>
      <c r="I335" s="95" t="b">
        <v>0</v>
      </c>
      <c r="J335" s="95" t="b">
        <v>0</v>
      </c>
      <c r="K335" s="95" t="b">
        <v>0</v>
      </c>
      <c r="L335" s="95" t="b">
        <v>0</v>
      </c>
    </row>
    <row r="336" spans="1:12" ht="15">
      <c r="A336" s="95" t="s">
        <v>3009</v>
      </c>
      <c r="B336" s="95" t="s">
        <v>3010</v>
      </c>
      <c r="C336" s="95">
        <v>2</v>
      </c>
      <c r="D336" s="122">
        <v>0.0014398275239361014</v>
      </c>
      <c r="E336" s="122">
        <v>3.0790002523038495</v>
      </c>
      <c r="F336" s="95" t="s">
        <v>3177</v>
      </c>
      <c r="G336" s="95" t="b">
        <v>0</v>
      </c>
      <c r="H336" s="95" t="b">
        <v>0</v>
      </c>
      <c r="I336" s="95" t="b">
        <v>0</v>
      </c>
      <c r="J336" s="95" t="b">
        <v>0</v>
      </c>
      <c r="K336" s="95" t="b">
        <v>0</v>
      </c>
      <c r="L336" s="95" t="b">
        <v>0</v>
      </c>
    </row>
    <row r="337" spans="1:12" ht="15">
      <c r="A337" s="95" t="s">
        <v>3010</v>
      </c>
      <c r="B337" s="95" t="s">
        <v>2395</v>
      </c>
      <c r="C337" s="95">
        <v>2</v>
      </c>
      <c r="D337" s="122">
        <v>0.0014398275239361014</v>
      </c>
      <c r="E337" s="122">
        <v>2.601878997584187</v>
      </c>
      <c r="F337" s="95" t="s">
        <v>3177</v>
      </c>
      <c r="G337" s="95" t="b">
        <v>0</v>
      </c>
      <c r="H337" s="95" t="b">
        <v>0</v>
      </c>
      <c r="I337" s="95" t="b">
        <v>0</v>
      </c>
      <c r="J337" s="95" t="b">
        <v>0</v>
      </c>
      <c r="K337" s="95" t="b">
        <v>0</v>
      </c>
      <c r="L337" s="95" t="b">
        <v>0</v>
      </c>
    </row>
    <row r="338" spans="1:12" ht="15">
      <c r="A338" s="95" t="s">
        <v>2395</v>
      </c>
      <c r="B338" s="95" t="s">
        <v>2389</v>
      </c>
      <c r="C338" s="95">
        <v>2</v>
      </c>
      <c r="D338" s="122">
        <v>0.0014398275239361014</v>
      </c>
      <c r="E338" s="122">
        <v>2.124757742864525</v>
      </c>
      <c r="F338" s="95" t="s">
        <v>3177</v>
      </c>
      <c r="G338" s="95" t="b">
        <v>0</v>
      </c>
      <c r="H338" s="95" t="b">
        <v>0</v>
      </c>
      <c r="I338" s="95" t="b">
        <v>0</v>
      </c>
      <c r="J338" s="95" t="b">
        <v>0</v>
      </c>
      <c r="K338" s="95" t="b">
        <v>0</v>
      </c>
      <c r="L338" s="95" t="b">
        <v>0</v>
      </c>
    </row>
    <row r="339" spans="1:12" ht="15">
      <c r="A339" s="95" t="s">
        <v>2328</v>
      </c>
      <c r="B339" s="95" t="s">
        <v>2390</v>
      </c>
      <c r="C339" s="95">
        <v>2</v>
      </c>
      <c r="D339" s="122">
        <v>0.0014398275239361014</v>
      </c>
      <c r="E339" s="122">
        <v>1.6166022544048935</v>
      </c>
      <c r="F339" s="95" t="s">
        <v>3177</v>
      </c>
      <c r="G339" s="95" t="b">
        <v>0</v>
      </c>
      <c r="H339" s="95" t="b">
        <v>0</v>
      </c>
      <c r="I339" s="95" t="b">
        <v>0</v>
      </c>
      <c r="J339" s="95" t="b">
        <v>0</v>
      </c>
      <c r="K339" s="95" t="b">
        <v>0</v>
      </c>
      <c r="L339" s="95" t="b">
        <v>0</v>
      </c>
    </row>
    <row r="340" spans="1:12" ht="15">
      <c r="A340" s="95" t="s">
        <v>2390</v>
      </c>
      <c r="B340" s="95" t="s">
        <v>3011</v>
      </c>
      <c r="C340" s="95">
        <v>2</v>
      </c>
      <c r="D340" s="122">
        <v>0.0014398275239361014</v>
      </c>
      <c r="E340" s="122">
        <v>2.7779702566398683</v>
      </c>
      <c r="F340" s="95" t="s">
        <v>3177</v>
      </c>
      <c r="G340" s="95" t="b">
        <v>0</v>
      </c>
      <c r="H340" s="95" t="b">
        <v>0</v>
      </c>
      <c r="I340" s="95" t="b">
        <v>0</v>
      </c>
      <c r="J340" s="95" t="b">
        <v>0</v>
      </c>
      <c r="K340" s="95" t="b">
        <v>0</v>
      </c>
      <c r="L340" s="95" t="b">
        <v>0</v>
      </c>
    </row>
    <row r="341" spans="1:12" ht="15">
      <c r="A341" s="95" t="s">
        <v>3011</v>
      </c>
      <c r="B341" s="95" t="s">
        <v>3012</v>
      </c>
      <c r="C341" s="95">
        <v>2</v>
      </c>
      <c r="D341" s="122">
        <v>0.0014398275239361014</v>
      </c>
      <c r="E341" s="122">
        <v>3.0790002523038495</v>
      </c>
      <c r="F341" s="95" t="s">
        <v>3177</v>
      </c>
      <c r="G341" s="95" t="b">
        <v>0</v>
      </c>
      <c r="H341" s="95" t="b">
        <v>0</v>
      </c>
      <c r="I341" s="95" t="b">
        <v>0</v>
      </c>
      <c r="J341" s="95" t="b">
        <v>0</v>
      </c>
      <c r="K341" s="95" t="b">
        <v>0</v>
      </c>
      <c r="L341" s="95" t="b">
        <v>0</v>
      </c>
    </row>
    <row r="342" spans="1:12" ht="15">
      <c r="A342" s="95" t="s">
        <v>3012</v>
      </c>
      <c r="B342" s="95" t="s">
        <v>2787</v>
      </c>
      <c r="C342" s="95">
        <v>2</v>
      </c>
      <c r="D342" s="122">
        <v>0.0014398275239361014</v>
      </c>
      <c r="E342" s="122">
        <v>2.476940260975887</v>
      </c>
      <c r="F342" s="95" t="s">
        <v>3177</v>
      </c>
      <c r="G342" s="95" t="b">
        <v>0</v>
      </c>
      <c r="H342" s="95" t="b">
        <v>0</v>
      </c>
      <c r="I342" s="95" t="b">
        <v>0</v>
      </c>
      <c r="J342" s="95" t="b">
        <v>0</v>
      </c>
      <c r="K342" s="95" t="b">
        <v>0</v>
      </c>
      <c r="L342" s="95" t="b">
        <v>0</v>
      </c>
    </row>
    <row r="343" spans="1:12" ht="15">
      <c r="A343" s="95" t="s">
        <v>2787</v>
      </c>
      <c r="B343" s="95" t="s">
        <v>2816</v>
      </c>
      <c r="C343" s="95">
        <v>2</v>
      </c>
      <c r="D343" s="122">
        <v>0.0014398275239361014</v>
      </c>
      <c r="E343" s="122">
        <v>2.124757742864525</v>
      </c>
      <c r="F343" s="95" t="s">
        <v>3177</v>
      </c>
      <c r="G343" s="95" t="b">
        <v>0</v>
      </c>
      <c r="H343" s="95" t="b">
        <v>0</v>
      </c>
      <c r="I343" s="95" t="b">
        <v>0</v>
      </c>
      <c r="J343" s="95" t="b">
        <v>0</v>
      </c>
      <c r="K343" s="95" t="b">
        <v>0</v>
      </c>
      <c r="L343" s="95" t="b">
        <v>0</v>
      </c>
    </row>
    <row r="344" spans="1:12" ht="15">
      <c r="A344" s="95" t="s">
        <v>2816</v>
      </c>
      <c r="B344" s="95" t="s">
        <v>2391</v>
      </c>
      <c r="C344" s="95">
        <v>2</v>
      </c>
      <c r="D344" s="122">
        <v>0.0014398275239361014</v>
      </c>
      <c r="E344" s="122">
        <v>2.3008490019202057</v>
      </c>
      <c r="F344" s="95" t="s">
        <v>3177</v>
      </c>
      <c r="G344" s="95" t="b">
        <v>0</v>
      </c>
      <c r="H344" s="95" t="b">
        <v>0</v>
      </c>
      <c r="I344" s="95" t="b">
        <v>0</v>
      </c>
      <c r="J344" s="95" t="b">
        <v>0</v>
      </c>
      <c r="K344" s="95" t="b">
        <v>0</v>
      </c>
      <c r="L344" s="95" t="b">
        <v>0</v>
      </c>
    </row>
    <row r="345" spans="1:12" ht="15">
      <c r="A345" s="95" t="s">
        <v>583</v>
      </c>
      <c r="B345" s="95" t="s">
        <v>2776</v>
      </c>
      <c r="C345" s="95">
        <v>2</v>
      </c>
      <c r="D345" s="122">
        <v>0.0014398275239361014</v>
      </c>
      <c r="E345" s="122">
        <v>0.7889656409413315</v>
      </c>
      <c r="F345" s="95" t="s">
        <v>3177</v>
      </c>
      <c r="G345" s="95" t="b">
        <v>0</v>
      </c>
      <c r="H345" s="95" t="b">
        <v>0</v>
      </c>
      <c r="I345" s="95" t="b">
        <v>0</v>
      </c>
      <c r="J345" s="95" t="b">
        <v>0</v>
      </c>
      <c r="K345" s="95" t="b">
        <v>0</v>
      </c>
      <c r="L345" s="95" t="b">
        <v>0</v>
      </c>
    </row>
    <row r="346" spans="1:12" ht="15">
      <c r="A346" s="95" t="s">
        <v>2776</v>
      </c>
      <c r="B346" s="95" t="s">
        <v>3013</v>
      </c>
      <c r="C346" s="95">
        <v>2</v>
      </c>
      <c r="D346" s="122">
        <v>0.0014398275239361014</v>
      </c>
      <c r="E346" s="122">
        <v>2.380030247967831</v>
      </c>
      <c r="F346" s="95" t="s">
        <v>3177</v>
      </c>
      <c r="G346" s="95" t="b">
        <v>0</v>
      </c>
      <c r="H346" s="95" t="b">
        <v>0</v>
      </c>
      <c r="I346" s="95" t="b">
        <v>0</v>
      </c>
      <c r="J346" s="95" t="b">
        <v>0</v>
      </c>
      <c r="K346" s="95" t="b">
        <v>0</v>
      </c>
      <c r="L346" s="95" t="b">
        <v>0</v>
      </c>
    </row>
    <row r="347" spans="1:12" ht="15">
      <c r="A347" s="95" t="s">
        <v>3013</v>
      </c>
      <c r="B347" s="95" t="s">
        <v>3014</v>
      </c>
      <c r="C347" s="95">
        <v>2</v>
      </c>
      <c r="D347" s="122">
        <v>0.0014398275239361014</v>
      </c>
      <c r="E347" s="122">
        <v>3.0790002523038495</v>
      </c>
      <c r="F347" s="95" t="s">
        <v>3177</v>
      </c>
      <c r="G347" s="95" t="b">
        <v>0</v>
      </c>
      <c r="H347" s="95" t="b">
        <v>0</v>
      </c>
      <c r="I347" s="95" t="b">
        <v>0</v>
      </c>
      <c r="J347" s="95" t="b">
        <v>0</v>
      </c>
      <c r="K347" s="95" t="b">
        <v>0</v>
      </c>
      <c r="L347" s="95" t="b">
        <v>0</v>
      </c>
    </row>
    <row r="348" spans="1:12" ht="15">
      <c r="A348" s="95" t="s">
        <v>3014</v>
      </c>
      <c r="B348" s="95" t="s">
        <v>3015</v>
      </c>
      <c r="C348" s="95">
        <v>2</v>
      </c>
      <c r="D348" s="122">
        <v>0.0014398275239361014</v>
      </c>
      <c r="E348" s="122">
        <v>3.0790002523038495</v>
      </c>
      <c r="F348" s="95" t="s">
        <v>3177</v>
      </c>
      <c r="G348" s="95" t="b">
        <v>0</v>
      </c>
      <c r="H348" s="95" t="b">
        <v>0</v>
      </c>
      <c r="I348" s="95" t="b">
        <v>0</v>
      </c>
      <c r="J348" s="95" t="b">
        <v>0</v>
      </c>
      <c r="K348" s="95" t="b">
        <v>0</v>
      </c>
      <c r="L348" s="95" t="b">
        <v>0</v>
      </c>
    </row>
    <row r="349" spans="1:12" ht="15">
      <c r="A349" s="95" t="s">
        <v>3015</v>
      </c>
      <c r="B349" s="95" t="s">
        <v>3016</v>
      </c>
      <c r="C349" s="95">
        <v>2</v>
      </c>
      <c r="D349" s="122">
        <v>0.0014398275239361014</v>
      </c>
      <c r="E349" s="122">
        <v>3.0790002523038495</v>
      </c>
      <c r="F349" s="95" t="s">
        <v>3177</v>
      </c>
      <c r="G349" s="95" t="b">
        <v>0</v>
      </c>
      <c r="H349" s="95" t="b">
        <v>0</v>
      </c>
      <c r="I349" s="95" t="b">
        <v>0</v>
      </c>
      <c r="J349" s="95" t="b">
        <v>0</v>
      </c>
      <c r="K349" s="95" t="b">
        <v>0</v>
      </c>
      <c r="L349" s="95" t="b">
        <v>0</v>
      </c>
    </row>
    <row r="350" spans="1:12" ht="15">
      <c r="A350" s="95" t="s">
        <v>3016</v>
      </c>
      <c r="B350" s="95" t="s">
        <v>2856</v>
      </c>
      <c r="C350" s="95">
        <v>2</v>
      </c>
      <c r="D350" s="122">
        <v>0.0014398275239361014</v>
      </c>
      <c r="E350" s="122">
        <v>2.7779702566398683</v>
      </c>
      <c r="F350" s="95" t="s">
        <v>3177</v>
      </c>
      <c r="G350" s="95" t="b">
        <v>0</v>
      </c>
      <c r="H350" s="95" t="b">
        <v>0</v>
      </c>
      <c r="I350" s="95" t="b">
        <v>0</v>
      </c>
      <c r="J350" s="95" t="b">
        <v>0</v>
      </c>
      <c r="K350" s="95" t="b">
        <v>0</v>
      </c>
      <c r="L350" s="95" t="b">
        <v>0</v>
      </c>
    </row>
    <row r="351" spans="1:12" ht="15">
      <c r="A351" s="95" t="s">
        <v>2856</v>
      </c>
      <c r="B351" s="95" t="s">
        <v>3017</v>
      </c>
      <c r="C351" s="95">
        <v>2</v>
      </c>
      <c r="D351" s="122">
        <v>0.0014398275239361014</v>
      </c>
      <c r="E351" s="122">
        <v>2.7779702566398683</v>
      </c>
      <c r="F351" s="95" t="s">
        <v>3177</v>
      </c>
      <c r="G351" s="95" t="b">
        <v>0</v>
      </c>
      <c r="H351" s="95" t="b">
        <v>0</v>
      </c>
      <c r="I351" s="95" t="b">
        <v>0</v>
      </c>
      <c r="J351" s="95" t="b">
        <v>0</v>
      </c>
      <c r="K351" s="95" t="b">
        <v>0</v>
      </c>
      <c r="L351" s="95" t="b">
        <v>0</v>
      </c>
    </row>
    <row r="352" spans="1:12" ht="15">
      <c r="A352" s="95" t="s">
        <v>3017</v>
      </c>
      <c r="B352" s="95" t="s">
        <v>2857</v>
      </c>
      <c r="C352" s="95">
        <v>2</v>
      </c>
      <c r="D352" s="122">
        <v>0.0014398275239361014</v>
      </c>
      <c r="E352" s="122">
        <v>2.7779702566398683</v>
      </c>
      <c r="F352" s="95" t="s">
        <v>3177</v>
      </c>
      <c r="G352" s="95" t="b">
        <v>0</v>
      </c>
      <c r="H352" s="95" t="b">
        <v>0</v>
      </c>
      <c r="I352" s="95" t="b">
        <v>0</v>
      </c>
      <c r="J352" s="95" t="b">
        <v>0</v>
      </c>
      <c r="K352" s="95" t="b">
        <v>0</v>
      </c>
      <c r="L352" s="95" t="b">
        <v>0</v>
      </c>
    </row>
    <row r="353" spans="1:12" ht="15">
      <c r="A353" s="95" t="s">
        <v>2857</v>
      </c>
      <c r="B353" s="95" t="s">
        <v>3018</v>
      </c>
      <c r="C353" s="95">
        <v>2</v>
      </c>
      <c r="D353" s="122">
        <v>0.0014398275239361014</v>
      </c>
      <c r="E353" s="122">
        <v>2.7779702566398683</v>
      </c>
      <c r="F353" s="95" t="s">
        <v>3177</v>
      </c>
      <c r="G353" s="95" t="b">
        <v>0</v>
      </c>
      <c r="H353" s="95" t="b">
        <v>0</v>
      </c>
      <c r="I353" s="95" t="b">
        <v>0</v>
      </c>
      <c r="J353" s="95" t="b">
        <v>0</v>
      </c>
      <c r="K353" s="95" t="b">
        <v>0</v>
      </c>
      <c r="L353" s="95" t="b">
        <v>0</v>
      </c>
    </row>
    <row r="354" spans="1:12" ht="15">
      <c r="A354" s="95" t="s">
        <v>3018</v>
      </c>
      <c r="B354" s="95" t="s">
        <v>3019</v>
      </c>
      <c r="C354" s="95">
        <v>2</v>
      </c>
      <c r="D354" s="122">
        <v>0.0014398275239361014</v>
      </c>
      <c r="E354" s="122">
        <v>3.0790002523038495</v>
      </c>
      <c r="F354" s="95" t="s">
        <v>3177</v>
      </c>
      <c r="G354" s="95" t="b">
        <v>0</v>
      </c>
      <c r="H354" s="95" t="b">
        <v>0</v>
      </c>
      <c r="I354" s="95" t="b">
        <v>0</v>
      </c>
      <c r="J354" s="95" t="b">
        <v>0</v>
      </c>
      <c r="K354" s="95" t="b">
        <v>0</v>
      </c>
      <c r="L354" s="95" t="b">
        <v>0</v>
      </c>
    </row>
    <row r="355" spans="1:12" ht="15">
      <c r="A355" s="95" t="s">
        <v>583</v>
      </c>
      <c r="B355" s="95" t="s">
        <v>2898</v>
      </c>
      <c r="C355" s="95">
        <v>2</v>
      </c>
      <c r="D355" s="122">
        <v>0.0014398275239361014</v>
      </c>
      <c r="E355" s="122">
        <v>1.311844386221669</v>
      </c>
      <c r="F355" s="95" t="s">
        <v>3177</v>
      </c>
      <c r="G355" s="95" t="b">
        <v>0</v>
      </c>
      <c r="H355" s="95" t="b">
        <v>0</v>
      </c>
      <c r="I355" s="95" t="b">
        <v>0</v>
      </c>
      <c r="J355" s="95" t="b">
        <v>0</v>
      </c>
      <c r="K355" s="95" t="b">
        <v>0</v>
      </c>
      <c r="L355" s="95" t="b">
        <v>0</v>
      </c>
    </row>
    <row r="356" spans="1:12" ht="15">
      <c r="A356" s="95" t="s">
        <v>2898</v>
      </c>
      <c r="B356" s="95" t="s">
        <v>3020</v>
      </c>
      <c r="C356" s="95">
        <v>2</v>
      </c>
      <c r="D356" s="122">
        <v>0.0014398275239361014</v>
      </c>
      <c r="E356" s="122">
        <v>2.902908993248168</v>
      </c>
      <c r="F356" s="95" t="s">
        <v>3177</v>
      </c>
      <c r="G356" s="95" t="b">
        <v>0</v>
      </c>
      <c r="H356" s="95" t="b">
        <v>0</v>
      </c>
      <c r="I356" s="95" t="b">
        <v>0</v>
      </c>
      <c r="J356" s="95" t="b">
        <v>0</v>
      </c>
      <c r="K356" s="95" t="b">
        <v>0</v>
      </c>
      <c r="L356" s="95" t="b">
        <v>0</v>
      </c>
    </row>
    <row r="357" spans="1:12" ht="15">
      <c r="A357" s="95" t="s">
        <v>3020</v>
      </c>
      <c r="B357" s="95" t="s">
        <v>2283</v>
      </c>
      <c r="C357" s="95">
        <v>2</v>
      </c>
      <c r="D357" s="122">
        <v>0.0014398275239361014</v>
      </c>
      <c r="E357" s="122">
        <v>1.5107985282368543</v>
      </c>
      <c r="F357" s="95" t="s">
        <v>3177</v>
      </c>
      <c r="G357" s="95" t="b">
        <v>0</v>
      </c>
      <c r="H357" s="95" t="b">
        <v>0</v>
      </c>
      <c r="I357" s="95" t="b">
        <v>0</v>
      </c>
      <c r="J357" s="95" t="b">
        <v>0</v>
      </c>
      <c r="K357" s="95" t="b">
        <v>0</v>
      </c>
      <c r="L357" s="95" t="b">
        <v>0</v>
      </c>
    </row>
    <row r="358" spans="1:12" ht="15">
      <c r="A358" s="95" t="s">
        <v>2283</v>
      </c>
      <c r="B358" s="95" t="s">
        <v>3021</v>
      </c>
      <c r="C358" s="95">
        <v>2</v>
      </c>
      <c r="D358" s="122">
        <v>0.0014398275239361014</v>
      </c>
      <c r="E358" s="122">
        <v>1.455750961905949</v>
      </c>
      <c r="F358" s="95" t="s">
        <v>3177</v>
      </c>
      <c r="G358" s="95" t="b">
        <v>0</v>
      </c>
      <c r="H358" s="95" t="b">
        <v>0</v>
      </c>
      <c r="I358" s="95" t="b">
        <v>0</v>
      </c>
      <c r="J358" s="95" t="b">
        <v>0</v>
      </c>
      <c r="K358" s="95" t="b">
        <v>0</v>
      </c>
      <c r="L358" s="95" t="b">
        <v>0</v>
      </c>
    </row>
    <row r="359" spans="1:12" ht="15">
      <c r="A359" s="95" t="s">
        <v>3021</v>
      </c>
      <c r="B359" s="95" t="s">
        <v>2858</v>
      </c>
      <c r="C359" s="95">
        <v>2</v>
      </c>
      <c r="D359" s="122">
        <v>0.0014398275239361014</v>
      </c>
      <c r="E359" s="122">
        <v>2.7779702566398683</v>
      </c>
      <c r="F359" s="95" t="s">
        <v>3177</v>
      </c>
      <c r="G359" s="95" t="b">
        <v>0</v>
      </c>
      <c r="H359" s="95" t="b">
        <v>0</v>
      </c>
      <c r="I359" s="95" t="b">
        <v>0</v>
      </c>
      <c r="J359" s="95" t="b">
        <v>0</v>
      </c>
      <c r="K359" s="95" t="b">
        <v>0</v>
      </c>
      <c r="L359" s="95" t="b">
        <v>0</v>
      </c>
    </row>
    <row r="360" spans="1:12" ht="15">
      <c r="A360" s="95" t="s">
        <v>2858</v>
      </c>
      <c r="B360" s="95" t="s">
        <v>3022</v>
      </c>
      <c r="C360" s="95">
        <v>2</v>
      </c>
      <c r="D360" s="122">
        <v>0.0014398275239361014</v>
      </c>
      <c r="E360" s="122">
        <v>2.7779702566398683</v>
      </c>
      <c r="F360" s="95" t="s">
        <v>3177</v>
      </c>
      <c r="G360" s="95" t="b">
        <v>0</v>
      </c>
      <c r="H360" s="95" t="b">
        <v>0</v>
      </c>
      <c r="I360" s="95" t="b">
        <v>0</v>
      </c>
      <c r="J360" s="95" t="b">
        <v>0</v>
      </c>
      <c r="K360" s="95" t="b">
        <v>0</v>
      </c>
      <c r="L360" s="95" t="b">
        <v>0</v>
      </c>
    </row>
    <row r="361" spans="1:12" ht="15">
      <c r="A361" s="95" t="s">
        <v>3022</v>
      </c>
      <c r="B361" s="95" t="s">
        <v>3023</v>
      </c>
      <c r="C361" s="95">
        <v>2</v>
      </c>
      <c r="D361" s="122">
        <v>0.0014398275239361014</v>
      </c>
      <c r="E361" s="122">
        <v>3.0790002523038495</v>
      </c>
      <c r="F361" s="95" t="s">
        <v>3177</v>
      </c>
      <c r="G361" s="95" t="b">
        <v>0</v>
      </c>
      <c r="H361" s="95" t="b">
        <v>0</v>
      </c>
      <c r="I361" s="95" t="b">
        <v>0</v>
      </c>
      <c r="J361" s="95" t="b">
        <v>0</v>
      </c>
      <c r="K361" s="95" t="b">
        <v>0</v>
      </c>
      <c r="L361" s="95" t="b">
        <v>0</v>
      </c>
    </row>
    <row r="362" spans="1:12" ht="15">
      <c r="A362" s="95" t="s">
        <v>3023</v>
      </c>
      <c r="B362" s="95" t="s">
        <v>3024</v>
      </c>
      <c r="C362" s="95">
        <v>2</v>
      </c>
      <c r="D362" s="122">
        <v>0.0014398275239361014</v>
      </c>
      <c r="E362" s="122">
        <v>3.0790002523038495</v>
      </c>
      <c r="F362" s="95" t="s">
        <v>3177</v>
      </c>
      <c r="G362" s="95" t="b">
        <v>0</v>
      </c>
      <c r="H362" s="95" t="b">
        <v>0</v>
      </c>
      <c r="I362" s="95" t="b">
        <v>0</v>
      </c>
      <c r="J362" s="95" t="b">
        <v>0</v>
      </c>
      <c r="K362" s="95" t="b">
        <v>0</v>
      </c>
      <c r="L362" s="95" t="b">
        <v>0</v>
      </c>
    </row>
    <row r="363" spans="1:12" ht="15">
      <c r="A363" s="95" t="s">
        <v>3024</v>
      </c>
      <c r="B363" s="95" t="s">
        <v>2894</v>
      </c>
      <c r="C363" s="95">
        <v>2</v>
      </c>
      <c r="D363" s="122">
        <v>0.0014398275239361014</v>
      </c>
      <c r="E363" s="122">
        <v>2.902908993248168</v>
      </c>
      <c r="F363" s="95" t="s">
        <v>3177</v>
      </c>
      <c r="G363" s="95" t="b">
        <v>0</v>
      </c>
      <c r="H363" s="95" t="b">
        <v>0</v>
      </c>
      <c r="I363" s="95" t="b">
        <v>0</v>
      </c>
      <c r="J363" s="95" t="b">
        <v>0</v>
      </c>
      <c r="K363" s="95" t="b">
        <v>0</v>
      </c>
      <c r="L363" s="95" t="b">
        <v>0</v>
      </c>
    </row>
    <row r="364" spans="1:12" ht="15">
      <c r="A364" s="95" t="s">
        <v>2894</v>
      </c>
      <c r="B364" s="95" t="s">
        <v>3025</v>
      </c>
      <c r="C364" s="95">
        <v>2</v>
      </c>
      <c r="D364" s="122">
        <v>0.0014398275239361014</v>
      </c>
      <c r="E364" s="122">
        <v>2.902908993248168</v>
      </c>
      <c r="F364" s="95" t="s">
        <v>3177</v>
      </c>
      <c r="G364" s="95" t="b">
        <v>0</v>
      </c>
      <c r="H364" s="95" t="b">
        <v>0</v>
      </c>
      <c r="I364" s="95" t="b">
        <v>0</v>
      </c>
      <c r="J364" s="95" t="b">
        <v>0</v>
      </c>
      <c r="K364" s="95" t="b">
        <v>0</v>
      </c>
      <c r="L364" s="95" t="b">
        <v>0</v>
      </c>
    </row>
    <row r="365" spans="1:12" ht="15">
      <c r="A365" s="95" t="s">
        <v>3025</v>
      </c>
      <c r="B365" s="95" t="s">
        <v>2374</v>
      </c>
      <c r="C365" s="95">
        <v>2</v>
      </c>
      <c r="D365" s="122">
        <v>0.0014398275239361014</v>
      </c>
      <c r="E365" s="122">
        <v>2.476940260975887</v>
      </c>
      <c r="F365" s="95" t="s">
        <v>3177</v>
      </c>
      <c r="G365" s="95" t="b">
        <v>0</v>
      </c>
      <c r="H365" s="95" t="b">
        <v>0</v>
      </c>
      <c r="I365" s="95" t="b">
        <v>0</v>
      </c>
      <c r="J365" s="95" t="b">
        <v>0</v>
      </c>
      <c r="K365" s="95" t="b">
        <v>0</v>
      </c>
      <c r="L365" s="95" t="b">
        <v>0</v>
      </c>
    </row>
    <row r="366" spans="1:12" ht="15">
      <c r="A366" s="95" t="s">
        <v>2374</v>
      </c>
      <c r="B366" s="95" t="s">
        <v>2911</v>
      </c>
      <c r="C366" s="95">
        <v>2</v>
      </c>
      <c r="D366" s="122">
        <v>0.0014398275239361014</v>
      </c>
      <c r="E366" s="122">
        <v>2.3008490019202057</v>
      </c>
      <c r="F366" s="95" t="s">
        <v>3177</v>
      </c>
      <c r="G366" s="95" t="b">
        <v>0</v>
      </c>
      <c r="H366" s="95" t="b">
        <v>0</v>
      </c>
      <c r="I366" s="95" t="b">
        <v>0</v>
      </c>
      <c r="J366" s="95" t="b">
        <v>0</v>
      </c>
      <c r="K366" s="95" t="b">
        <v>0</v>
      </c>
      <c r="L366" s="95" t="b">
        <v>0</v>
      </c>
    </row>
    <row r="367" spans="1:12" ht="15">
      <c r="A367" s="95" t="s">
        <v>2911</v>
      </c>
      <c r="B367" s="95" t="s">
        <v>2343</v>
      </c>
      <c r="C367" s="95">
        <v>2</v>
      </c>
      <c r="D367" s="122">
        <v>0.0014398275239361014</v>
      </c>
      <c r="E367" s="122">
        <v>1.9029089932481682</v>
      </c>
      <c r="F367" s="95" t="s">
        <v>3177</v>
      </c>
      <c r="G367" s="95" t="b">
        <v>0</v>
      </c>
      <c r="H367" s="95" t="b">
        <v>0</v>
      </c>
      <c r="I367" s="95" t="b">
        <v>0</v>
      </c>
      <c r="J367" s="95" t="b">
        <v>0</v>
      </c>
      <c r="K367" s="95" t="b">
        <v>0</v>
      </c>
      <c r="L367" s="95" t="b">
        <v>0</v>
      </c>
    </row>
    <row r="368" spans="1:12" ht="15">
      <c r="A368" s="95" t="s">
        <v>2283</v>
      </c>
      <c r="B368" s="95" t="s">
        <v>3026</v>
      </c>
      <c r="C368" s="95">
        <v>2</v>
      </c>
      <c r="D368" s="122">
        <v>0.0014398275239361014</v>
      </c>
      <c r="E368" s="122">
        <v>1.455750961905949</v>
      </c>
      <c r="F368" s="95" t="s">
        <v>3177</v>
      </c>
      <c r="G368" s="95" t="b">
        <v>0</v>
      </c>
      <c r="H368" s="95" t="b">
        <v>0</v>
      </c>
      <c r="I368" s="95" t="b">
        <v>0</v>
      </c>
      <c r="J368" s="95" t="b">
        <v>0</v>
      </c>
      <c r="K368" s="95" t="b">
        <v>0</v>
      </c>
      <c r="L368" s="95" t="b">
        <v>0</v>
      </c>
    </row>
    <row r="369" spans="1:12" ht="15">
      <c r="A369" s="95" t="s">
        <v>3026</v>
      </c>
      <c r="B369" s="95" t="s">
        <v>2912</v>
      </c>
      <c r="C369" s="95">
        <v>2</v>
      </c>
      <c r="D369" s="122">
        <v>0.0014398275239361014</v>
      </c>
      <c r="E369" s="122">
        <v>2.902908993248168</v>
      </c>
      <c r="F369" s="95" t="s">
        <v>3177</v>
      </c>
      <c r="G369" s="95" t="b">
        <v>0</v>
      </c>
      <c r="H369" s="95" t="b">
        <v>0</v>
      </c>
      <c r="I369" s="95" t="b">
        <v>0</v>
      </c>
      <c r="J369" s="95" t="b">
        <v>0</v>
      </c>
      <c r="K369" s="95" t="b">
        <v>0</v>
      </c>
      <c r="L369" s="95" t="b">
        <v>0</v>
      </c>
    </row>
    <row r="370" spans="1:12" ht="15">
      <c r="A370" s="95" t="s">
        <v>2912</v>
      </c>
      <c r="B370" s="95" t="s">
        <v>2769</v>
      </c>
      <c r="C370" s="95">
        <v>2</v>
      </c>
      <c r="D370" s="122">
        <v>0.0014398275239361014</v>
      </c>
      <c r="E370" s="122">
        <v>1.9998190062562247</v>
      </c>
      <c r="F370" s="95" t="s">
        <v>3177</v>
      </c>
      <c r="G370" s="95" t="b">
        <v>0</v>
      </c>
      <c r="H370" s="95" t="b">
        <v>0</v>
      </c>
      <c r="I370" s="95" t="b">
        <v>0</v>
      </c>
      <c r="J370" s="95" t="b">
        <v>0</v>
      </c>
      <c r="K370" s="95" t="b">
        <v>0</v>
      </c>
      <c r="L370" s="95" t="b">
        <v>0</v>
      </c>
    </row>
    <row r="371" spans="1:12" ht="15">
      <c r="A371" s="95" t="s">
        <v>2769</v>
      </c>
      <c r="B371" s="95" t="s">
        <v>2283</v>
      </c>
      <c r="C371" s="95">
        <v>2</v>
      </c>
      <c r="D371" s="122">
        <v>0.0014398275239361014</v>
      </c>
      <c r="E371" s="122">
        <v>0.6077085412449108</v>
      </c>
      <c r="F371" s="95" t="s">
        <v>3177</v>
      </c>
      <c r="G371" s="95" t="b">
        <v>0</v>
      </c>
      <c r="H371" s="95" t="b">
        <v>0</v>
      </c>
      <c r="I371" s="95" t="b">
        <v>0</v>
      </c>
      <c r="J371" s="95" t="b">
        <v>0</v>
      </c>
      <c r="K371" s="95" t="b">
        <v>0</v>
      </c>
      <c r="L371" s="95" t="b">
        <v>0</v>
      </c>
    </row>
    <row r="372" spans="1:12" ht="15">
      <c r="A372" s="95" t="s">
        <v>2283</v>
      </c>
      <c r="B372" s="95" t="s">
        <v>3027</v>
      </c>
      <c r="C372" s="95">
        <v>2</v>
      </c>
      <c r="D372" s="122">
        <v>0.0014398275239361014</v>
      </c>
      <c r="E372" s="122">
        <v>1.455750961905949</v>
      </c>
      <c r="F372" s="95" t="s">
        <v>3177</v>
      </c>
      <c r="G372" s="95" t="b">
        <v>0</v>
      </c>
      <c r="H372" s="95" t="b">
        <v>0</v>
      </c>
      <c r="I372" s="95" t="b">
        <v>0</v>
      </c>
      <c r="J372" s="95" t="b">
        <v>0</v>
      </c>
      <c r="K372" s="95" t="b">
        <v>0</v>
      </c>
      <c r="L372" s="95" t="b">
        <v>0</v>
      </c>
    </row>
    <row r="373" spans="1:12" ht="15">
      <c r="A373" s="95" t="s">
        <v>3027</v>
      </c>
      <c r="B373" s="95" t="s">
        <v>2355</v>
      </c>
      <c r="C373" s="95">
        <v>2</v>
      </c>
      <c r="D373" s="122">
        <v>0.0014398275239361014</v>
      </c>
      <c r="E373" s="122">
        <v>2.266086895660994</v>
      </c>
      <c r="F373" s="95" t="s">
        <v>3177</v>
      </c>
      <c r="G373" s="95" t="b">
        <v>0</v>
      </c>
      <c r="H373" s="95" t="b">
        <v>0</v>
      </c>
      <c r="I373" s="95" t="b">
        <v>0</v>
      </c>
      <c r="J373" s="95" t="b">
        <v>0</v>
      </c>
      <c r="K373" s="95" t="b">
        <v>0</v>
      </c>
      <c r="L373" s="95" t="b">
        <v>0</v>
      </c>
    </row>
    <row r="374" spans="1:12" ht="15">
      <c r="A374" s="95" t="s">
        <v>2834</v>
      </c>
      <c r="B374" s="95" t="s">
        <v>3033</v>
      </c>
      <c r="C374" s="95">
        <v>2</v>
      </c>
      <c r="D374" s="122">
        <v>0.0014398275239361014</v>
      </c>
      <c r="E374" s="122">
        <v>2.6810602436318116</v>
      </c>
      <c r="F374" s="95" t="s">
        <v>3177</v>
      </c>
      <c r="G374" s="95" t="b">
        <v>0</v>
      </c>
      <c r="H374" s="95" t="b">
        <v>0</v>
      </c>
      <c r="I374" s="95" t="b">
        <v>0</v>
      </c>
      <c r="J374" s="95" t="b">
        <v>0</v>
      </c>
      <c r="K374" s="95" t="b">
        <v>0</v>
      </c>
      <c r="L374" s="95" t="b">
        <v>0</v>
      </c>
    </row>
    <row r="375" spans="1:12" ht="15">
      <c r="A375" s="95" t="s">
        <v>3033</v>
      </c>
      <c r="B375" s="95" t="s">
        <v>2777</v>
      </c>
      <c r="C375" s="95">
        <v>2</v>
      </c>
      <c r="D375" s="122">
        <v>0.0014398275239361014</v>
      </c>
      <c r="E375" s="122">
        <v>2.380030247967831</v>
      </c>
      <c r="F375" s="95" t="s">
        <v>3177</v>
      </c>
      <c r="G375" s="95" t="b">
        <v>0</v>
      </c>
      <c r="H375" s="95" t="b">
        <v>0</v>
      </c>
      <c r="I375" s="95" t="b">
        <v>0</v>
      </c>
      <c r="J375" s="95" t="b">
        <v>0</v>
      </c>
      <c r="K375" s="95" t="b">
        <v>0</v>
      </c>
      <c r="L375" s="95" t="b">
        <v>0</v>
      </c>
    </row>
    <row r="376" spans="1:12" ht="15">
      <c r="A376" s="95" t="s">
        <v>2777</v>
      </c>
      <c r="B376" s="95" t="s">
        <v>2791</v>
      </c>
      <c r="C376" s="95">
        <v>2</v>
      </c>
      <c r="D376" s="122">
        <v>0.0014398275239361014</v>
      </c>
      <c r="E376" s="122">
        <v>2.2039389889121495</v>
      </c>
      <c r="F376" s="95" t="s">
        <v>3177</v>
      </c>
      <c r="G376" s="95" t="b">
        <v>0</v>
      </c>
      <c r="H376" s="95" t="b">
        <v>0</v>
      </c>
      <c r="I376" s="95" t="b">
        <v>0</v>
      </c>
      <c r="J376" s="95" t="b">
        <v>0</v>
      </c>
      <c r="K376" s="95" t="b">
        <v>0</v>
      </c>
      <c r="L376" s="95" t="b">
        <v>0</v>
      </c>
    </row>
    <row r="377" spans="1:12" ht="15">
      <c r="A377" s="95" t="s">
        <v>2791</v>
      </c>
      <c r="B377" s="95" t="s">
        <v>2786</v>
      </c>
      <c r="C377" s="95">
        <v>2</v>
      </c>
      <c r="D377" s="122">
        <v>0.0014398275239361014</v>
      </c>
      <c r="E377" s="122">
        <v>1.9328722166256114</v>
      </c>
      <c r="F377" s="95" t="s">
        <v>3177</v>
      </c>
      <c r="G377" s="95" t="b">
        <v>0</v>
      </c>
      <c r="H377" s="95" t="b">
        <v>0</v>
      </c>
      <c r="I377" s="95" t="b">
        <v>0</v>
      </c>
      <c r="J377" s="95" t="b">
        <v>0</v>
      </c>
      <c r="K377" s="95" t="b">
        <v>0</v>
      </c>
      <c r="L377" s="95" t="b">
        <v>0</v>
      </c>
    </row>
    <row r="378" spans="1:12" ht="15">
      <c r="A378" s="95" t="s">
        <v>2786</v>
      </c>
      <c r="B378" s="95" t="s">
        <v>3034</v>
      </c>
      <c r="C378" s="95">
        <v>2</v>
      </c>
      <c r="D378" s="122">
        <v>0.0014398275239361014</v>
      </c>
      <c r="E378" s="122">
        <v>2.476940260975887</v>
      </c>
      <c r="F378" s="95" t="s">
        <v>3177</v>
      </c>
      <c r="G378" s="95" t="b">
        <v>0</v>
      </c>
      <c r="H378" s="95" t="b">
        <v>0</v>
      </c>
      <c r="I378" s="95" t="b">
        <v>0</v>
      </c>
      <c r="J378" s="95" t="b">
        <v>0</v>
      </c>
      <c r="K378" s="95" t="b">
        <v>0</v>
      </c>
      <c r="L378" s="95" t="b">
        <v>0</v>
      </c>
    </row>
    <row r="379" spans="1:12" ht="15">
      <c r="A379" s="95" t="s">
        <v>3035</v>
      </c>
      <c r="B379" s="95" t="s">
        <v>2393</v>
      </c>
      <c r="C379" s="95">
        <v>2</v>
      </c>
      <c r="D379" s="122">
        <v>0.0014398275239361014</v>
      </c>
      <c r="E379" s="122">
        <v>2.3008490019202057</v>
      </c>
      <c r="F379" s="95" t="s">
        <v>3177</v>
      </c>
      <c r="G379" s="95" t="b">
        <v>0</v>
      </c>
      <c r="H379" s="95" t="b">
        <v>0</v>
      </c>
      <c r="I379" s="95" t="b">
        <v>0</v>
      </c>
      <c r="J379" s="95" t="b">
        <v>0</v>
      </c>
      <c r="K379" s="95" t="b">
        <v>0</v>
      </c>
      <c r="L379" s="95" t="b">
        <v>0</v>
      </c>
    </row>
    <row r="380" spans="1:12" ht="15">
      <c r="A380" s="95" t="s">
        <v>2394</v>
      </c>
      <c r="B380" s="95" t="s">
        <v>3036</v>
      </c>
      <c r="C380" s="95">
        <v>2</v>
      </c>
      <c r="D380" s="122">
        <v>0.0014398275239361014</v>
      </c>
      <c r="E380" s="122">
        <v>2.476940260975887</v>
      </c>
      <c r="F380" s="95" t="s">
        <v>3177</v>
      </c>
      <c r="G380" s="95" t="b">
        <v>0</v>
      </c>
      <c r="H380" s="95" t="b">
        <v>0</v>
      </c>
      <c r="I380" s="95" t="b">
        <v>0</v>
      </c>
      <c r="J380" s="95" t="b">
        <v>0</v>
      </c>
      <c r="K380" s="95" t="b">
        <v>0</v>
      </c>
      <c r="L380" s="95" t="b">
        <v>0</v>
      </c>
    </row>
    <row r="381" spans="1:12" ht="15">
      <c r="A381" s="95" t="s">
        <v>3036</v>
      </c>
      <c r="B381" s="95" t="s">
        <v>3037</v>
      </c>
      <c r="C381" s="95">
        <v>2</v>
      </c>
      <c r="D381" s="122">
        <v>0.0014398275239361014</v>
      </c>
      <c r="E381" s="122">
        <v>3.0790002523038495</v>
      </c>
      <c r="F381" s="95" t="s">
        <v>3177</v>
      </c>
      <c r="G381" s="95" t="b">
        <v>0</v>
      </c>
      <c r="H381" s="95" t="b">
        <v>0</v>
      </c>
      <c r="I381" s="95" t="b">
        <v>0</v>
      </c>
      <c r="J381" s="95" t="b">
        <v>0</v>
      </c>
      <c r="K381" s="95" t="b">
        <v>0</v>
      </c>
      <c r="L381" s="95" t="b">
        <v>0</v>
      </c>
    </row>
    <row r="382" spans="1:12" ht="15">
      <c r="A382" s="95" t="s">
        <v>3037</v>
      </c>
      <c r="B382" s="95" t="s">
        <v>2846</v>
      </c>
      <c r="C382" s="95">
        <v>2</v>
      </c>
      <c r="D382" s="122">
        <v>0.0014398275239361014</v>
      </c>
      <c r="E382" s="122">
        <v>2.7779702566398683</v>
      </c>
      <c r="F382" s="95" t="s">
        <v>3177</v>
      </c>
      <c r="G382" s="95" t="b">
        <v>0</v>
      </c>
      <c r="H382" s="95" t="b">
        <v>0</v>
      </c>
      <c r="I382" s="95" t="b">
        <v>0</v>
      </c>
      <c r="J382" s="95" t="b">
        <v>0</v>
      </c>
      <c r="K382" s="95" t="b">
        <v>0</v>
      </c>
      <c r="L382" s="95" t="b">
        <v>0</v>
      </c>
    </row>
    <row r="383" spans="1:12" ht="15">
      <c r="A383" s="95" t="s">
        <v>2846</v>
      </c>
      <c r="B383" s="95" t="s">
        <v>2769</v>
      </c>
      <c r="C383" s="95">
        <v>2</v>
      </c>
      <c r="D383" s="122">
        <v>0.0014398275239361014</v>
      </c>
      <c r="E383" s="122">
        <v>1.8748802696479248</v>
      </c>
      <c r="F383" s="95" t="s">
        <v>3177</v>
      </c>
      <c r="G383" s="95" t="b">
        <v>0</v>
      </c>
      <c r="H383" s="95" t="b">
        <v>0</v>
      </c>
      <c r="I383" s="95" t="b">
        <v>0</v>
      </c>
      <c r="J383" s="95" t="b">
        <v>0</v>
      </c>
      <c r="K383" s="95" t="b">
        <v>0</v>
      </c>
      <c r="L383" s="95" t="b">
        <v>0</v>
      </c>
    </row>
    <row r="384" spans="1:12" ht="15">
      <c r="A384" s="95" t="s">
        <v>2769</v>
      </c>
      <c r="B384" s="95" t="s">
        <v>3038</v>
      </c>
      <c r="C384" s="95">
        <v>2</v>
      </c>
      <c r="D384" s="122">
        <v>0.0014398275239361014</v>
      </c>
      <c r="E384" s="122">
        <v>2.175910265311906</v>
      </c>
      <c r="F384" s="95" t="s">
        <v>3177</v>
      </c>
      <c r="G384" s="95" t="b">
        <v>0</v>
      </c>
      <c r="H384" s="95" t="b">
        <v>0</v>
      </c>
      <c r="I384" s="95" t="b">
        <v>0</v>
      </c>
      <c r="J384" s="95" t="b">
        <v>1</v>
      </c>
      <c r="K384" s="95" t="b">
        <v>0</v>
      </c>
      <c r="L384" s="95" t="b">
        <v>0</v>
      </c>
    </row>
    <row r="385" spans="1:12" ht="15">
      <c r="A385" s="95" t="s">
        <v>3038</v>
      </c>
      <c r="B385" s="95" t="s">
        <v>583</v>
      </c>
      <c r="C385" s="95">
        <v>2</v>
      </c>
      <c r="D385" s="122">
        <v>0.0014398275239361014</v>
      </c>
      <c r="E385" s="122">
        <v>1.522697751536562</v>
      </c>
      <c r="F385" s="95" t="s">
        <v>3177</v>
      </c>
      <c r="G385" s="95" t="b">
        <v>1</v>
      </c>
      <c r="H385" s="95" t="b">
        <v>0</v>
      </c>
      <c r="I385" s="95" t="b">
        <v>0</v>
      </c>
      <c r="J385" s="95" t="b">
        <v>0</v>
      </c>
      <c r="K385" s="95" t="b">
        <v>0</v>
      </c>
      <c r="L385" s="95" t="b">
        <v>0</v>
      </c>
    </row>
    <row r="386" spans="1:12" ht="15">
      <c r="A386" s="95" t="s">
        <v>2778</v>
      </c>
      <c r="B386" s="95" t="s">
        <v>602</v>
      </c>
      <c r="C386" s="95">
        <v>2</v>
      </c>
      <c r="D386" s="122">
        <v>0.0014398275239361014</v>
      </c>
      <c r="E386" s="122">
        <v>1.7779702566398683</v>
      </c>
      <c r="F386" s="95" t="s">
        <v>3177</v>
      </c>
      <c r="G386" s="95" t="b">
        <v>0</v>
      </c>
      <c r="H386" s="95" t="b">
        <v>0</v>
      </c>
      <c r="I386" s="95" t="b">
        <v>0</v>
      </c>
      <c r="J386" s="95" t="b">
        <v>0</v>
      </c>
      <c r="K386" s="95" t="b">
        <v>0</v>
      </c>
      <c r="L386" s="95" t="b">
        <v>0</v>
      </c>
    </row>
    <row r="387" spans="1:12" ht="15">
      <c r="A387" s="95" t="s">
        <v>602</v>
      </c>
      <c r="B387" s="95" t="s">
        <v>2923</v>
      </c>
      <c r="C387" s="95">
        <v>2</v>
      </c>
      <c r="D387" s="122">
        <v>0.0014398275239361014</v>
      </c>
      <c r="E387" s="122">
        <v>2.2039389889121495</v>
      </c>
      <c r="F387" s="95" t="s">
        <v>3177</v>
      </c>
      <c r="G387" s="95" t="b">
        <v>0</v>
      </c>
      <c r="H387" s="95" t="b">
        <v>0</v>
      </c>
      <c r="I387" s="95" t="b">
        <v>0</v>
      </c>
      <c r="J387" s="95" t="b">
        <v>0</v>
      </c>
      <c r="K387" s="95" t="b">
        <v>0</v>
      </c>
      <c r="L387" s="95" t="b">
        <v>0</v>
      </c>
    </row>
    <row r="388" spans="1:12" ht="15">
      <c r="A388" s="95" t="s">
        <v>2924</v>
      </c>
      <c r="B388" s="95" t="s">
        <v>3039</v>
      </c>
      <c r="C388" s="95">
        <v>2</v>
      </c>
      <c r="D388" s="122">
        <v>0.0014398275239361014</v>
      </c>
      <c r="E388" s="122">
        <v>2.902908993248168</v>
      </c>
      <c r="F388" s="95" t="s">
        <v>3177</v>
      </c>
      <c r="G388" s="95" t="b">
        <v>0</v>
      </c>
      <c r="H388" s="95" t="b">
        <v>0</v>
      </c>
      <c r="I388" s="95" t="b">
        <v>0</v>
      </c>
      <c r="J388" s="95" t="b">
        <v>0</v>
      </c>
      <c r="K388" s="95" t="b">
        <v>0</v>
      </c>
      <c r="L388" s="95" t="b">
        <v>0</v>
      </c>
    </row>
    <row r="389" spans="1:12" ht="15">
      <c r="A389" s="95" t="s">
        <v>3039</v>
      </c>
      <c r="B389" s="95" t="s">
        <v>3040</v>
      </c>
      <c r="C389" s="95">
        <v>2</v>
      </c>
      <c r="D389" s="122">
        <v>0.0014398275239361014</v>
      </c>
      <c r="E389" s="122">
        <v>3.0790002523038495</v>
      </c>
      <c r="F389" s="95" t="s">
        <v>3177</v>
      </c>
      <c r="G389" s="95" t="b">
        <v>0</v>
      </c>
      <c r="H389" s="95" t="b">
        <v>0</v>
      </c>
      <c r="I389" s="95" t="b">
        <v>0</v>
      </c>
      <c r="J389" s="95" t="b">
        <v>0</v>
      </c>
      <c r="K389" s="95" t="b">
        <v>0</v>
      </c>
      <c r="L389" s="95" t="b">
        <v>0</v>
      </c>
    </row>
    <row r="390" spans="1:12" ht="15">
      <c r="A390" s="95" t="s">
        <v>379</v>
      </c>
      <c r="B390" s="95" t="s">
        <v>378</v>
      </c>
      <c r="C390" s="95">
        <v>2</v>
      </c>
      <c r="D390" s="122">
        <v>0.0014398275239361014</v>
      </c>
      <c r="E390" s="122">
        <v>2.3008490019202057</v>
      </c>
      <c r="F390" s="95" t="s">
        <v>3177</v>
      </c>
      <c r="G390" s="95" t="b">
        <v>0</v>
      </c>
      <c r="H390" s="95" t="b">
        <v>0</v>
      </c>
      <c r="I390" s="95" t="b">
        <v>0</v>
      </c>
      <c r="J390" s="95" t="b">
        <v>0</v>
      </c>
      <c r="K390" s="95" t="b">
        <v>0</v>
      </c>
      <c r="L390" s="95" t="b">
        <v>0</v>
      </c>
    </row>
    <row r="391" spans="1:12" ht="15">
      <c r="A391" s="95" t="s">
        <v>378</v>
      </c>
      <c r="B391" s="95" t="s">
        <v>377</v>
      </c>
      <c r="C391" s="95">
        <v>2</v>
      </c>
      <c r="D391" s="122">
        <v>0.0014398275239361014</v>
      </c>
      <c r="E391" s="122">
        <v>2.7779702566398683</v>
      </c>
      <c r="F391" s="95" t="s">
        <v>3177</v>
      </c>
      <c r="G391" s="95" t="b">
        <v>0</v>
      </c>
      <c r="H391" s="95" t="b">
        <v>0</v>
      </c>
      <c r="I391" s="95" t="b">
        <v>0</v>
      </c>
      <c r="J391" s="95" t="b">
        <v>0</v>
      </c>
      <c r="K391" s="95" t="b">
        <v>0</v>
      </c>
      <c r="L391" s="95" t="b">
        <v>0</v>
      </c>
    </row>
    <row r="392" spans="1:12" ht="15">
      <c r="A392" s="95" t="s">
        <v>377</v>
      </c>
      <c r="B392" s="95" t="s">
        <v>376</v>
      </c>
      <c r="C392" s="95">
        <v>2</v>
      </c>
      <c r="D392" s="122">
        <v>0.0014398275239361014</v>
      </c>
      <c r="E392" s="122">
        <v>3.0790002523038495</v>
      </c>
      <c r="F392" s="95" t="s">
        <v>3177</v>
      </c>
      <c r="G392" s="95" t="b">
        <v>0</v>
      </c>
      <c r="H392" s="95" t="b">
        <v>0</v>
      </c>
      <c r="I392" s="95" t="b">
        <v>0</v>
      </c>
      <c r="J392" s="95" t="b">
        <v>0</v>
      </c>
      <c r="K392" s="95" t="b">
        <v>0</v>
      </c>
      <c r="L392" s="95" t="b">
        <v>0</v>
      </c>
    </row>
    <row r="393" spans="1:12" ht="15">
      <c r="A393" s="95" t="s">
        <v>376</v>
      </c>
      <c r="B393" s="95" t="s">
        <v>375</v>
      </c>
      <c r="C393" s="95">
        <v>2</v>
      </c>
      <c r="D393" s="122">
        <v>0.0014398275239361014</v>
      </c>
      <c r="E393" s="122">
        <v>3.0790002523038495</v>
      </c>
      <c r="F393" s="95" t="s">
        <v>3177</v>
      </c>
      <c r="G393" s="95" t="b">
        <v>0</v>
      </c>
      <c r="H393" s="95" t="b">
        <v>0</v>
      </c>
      <c r="I393" s="95" t="b">
        <v>0</v>
      </c>
      <c r="J393" s="95" t="b">
        <v>0</v>
      </c>
      <c r="K393" s="95" t="b">
        <v>0</v>
      </c>
      <c r="L393" s="95" t="b">
        <v>0</v>
      </c>
    </row>
    <row r="394" spans="1:12" ht="15">
      <c r="A394" s="95" t="s">
        <v>375</v>
      </c>
      <c r="B394" s="95" t="s">
        <v>374</v>
      </c>
      <c r="C394" s="95">
        <v>2</v>
      </c>
      <c r="D394" s="122">
        <v>0.0014398275239361014</v>
      </c>
      <c r="E394" s="122">
        <v>3.0790002523038495</v>
      </c>
      <c r="F394" s="95" t="s">
        <v>3177</v>
      </c>
      <c r="G394" s="95" t="b">
        <v>0</v>
      </c>
      <c r="H394" s="95" t="b">
        <v>0</v>
      </c>
      <c r="I394" s="95" t="b">
        <v>0</v>
      </c>
      <c r="J394" s="95" t="b">
        <v>0</v>
      </c>
      <c r="K394" s="95" t="b">
        <v>0</v>
      </c>
      <c r="L394" s="95" t="b">
        <v>0</v>
      </c>
    </row>
    <row r="395" spans="1:12" ht="15">
      <c r="A395" s="95" t="s">
        <v>374</v>
      </c>
      <c r="B395" s="95" t="s">
        <v>373</v>
      </c>
      <c r="C395" s="95">
        <v>2</v>
      </c>
      <c r="D395" s="122">
        <v>0.0014398275239361014</v>
      </c>
      <c r="E395" s="122">
        <v>3.0790002523038495</v>
      </c>
      <c r="F395" s="95" t="s">
        <v>3177</v>
      </c>
      <c r="G395" s="95" t="b">
        <v>0</v>
      </c>
      <c r="H395" s="95" t="b">
        <v>0</v>
      </c>
      <c r="I395" s="95" t="b">
        <v>0</v>
      </c>
      <c r="J395" s="95" t="b">
        <v>0</v>
      </c>
      <c r="K395" s="95" t="b">
        <v>0</v>
      </c>
      <c r="L395" s="95" t="b">
        <v>0</v>
      </c>
    </row>
    <row r="396" spans="1:12" ht="15">
      <c r="A396" s="95" t="s">
        <v>373</v>
      </c>
      <c r="B396" s="95" t="s">
        <v>372</v>
      </c>
      <c r="C396" s="95">
        <v>2</v>
      </c>
      <c r="D396" s="122">
        <v>0.0014398275239361014</v>
      </c>
      <c r="E396" s="122">
        <v>2.601878997584187</v>
      </c>
      <c r="F396" s="95" t="s">
        <v>3177</v>
      </c>
      <c r="G396" s="95" t="b">
        <v>0</v>
      </c>
      <c r="H396" s="95" t="b">
        <v>0</v>
      </c>
      <c r="I396" s="95" t="b">
        <v>0</v>
      </c>
      <c r="J396" s="95" t="b">
        <v>0</v>
      </c>
      <c r="K396" s="95" t="b">
        <v>0</v>
      </c>
      <c r="L396" s="95" t="b">
        <v>0</v>
      </c>
    </row>
    <row r="397" spans="1:12" ht="15">
      <c r="A397" s="95" t="s">
        <v>372</v>
      </c>
      <c r="B397" s="95" t="s">
        <v>371</v>
      </c>
      <c r="C397" s="95">
        <v>2</v>
      </c>
      <c r="D397" s="122">
        <v>0.0014398275239361014</v>
      </c>
      <c r="E397" s="122">
        <v>2.124757742864525</v>
      </c>
      <c r="F397" s="95" t="s">
        <v>3177</v>
      </c>
      <c r="G397" s="95" t="b">
        <v>0</v>
      </c>
      <c r="H397" s="95" t="b">
        <v>0</v>
      </c>
      <c r="I397" s="95" t="b">
        <v>0</v>
      </c>
      <c r="J397" s="95" t="b">
        <v>0</v>
      </c>
      <c r="K397" s="95" t="b">
        <v>0</v>
      </c>
      <c r="L397" s="95" t="b">
        <v>0</v>
      </c>
    </row>
    <row r="398" spans="1:12" ht="15">
      <c r="A398" s="95" t="s">
        <v>371</v>
      </c>
      <c r="B398" s="95" t="s">
        <v>370</v>
      </c>
      <c r="C398" s="95">
        <v>2</v>
      </c>
      <c r="D398" s="122">
        <v>0.0014398275239361014</v>
      </c>
      <c r="E398" s="122">
        <v>2.534932207953574</v>
      </c>
      <c r="F398" s="95" t="s">
        <v>3177</v>
      </c>
      <c r="G398" s="95" t="b">
        <v>0</v>
      </c>
      <c r="H398" s="95" t="b">
        <v>0</v>
      </c>
      <c r="I398" s="95" t="b">
        <v>0</v>
      </c>
      <c r="J398" s="95" t="b">
        <v>0</v>
      </c>
      <c r="K398" s="95" t="b">
        <v>0</v>
      </c>
      <c r="L398" s="95" t="b">
        <v>0</v>
      </c>
    </row>
    <row r="399" spans="1:12" ht="15">
      <c r="A399" s="95" t="s">
        <v>370</v>
      </c>
      <c r="B399" s="95" t="s">
        <v>369</v>
      </c>
      <c r="C399" s="95">
        <v>2</v>
      </c>
      <c r="D399" s="122">
        <v>0.0014398275239361014</v>
      </c>
      <c r="E399" s="122">
        <v>3.0790002523038495</v>
      </c>
      <c r="F399" s="95" t="s">
        <v>3177</v>
      </c>
      <c r="G399" s="95" t="b">
        <v>0</v>
      </c>
      <c r="H399" s="95" t="b">
        <v>0</v>
      </c>
      <c r="I399" s="95" t="b">
        <v>0</v>
      </c>
      <c r="J399" s="95" t="b">
        <v>0</v>
      </c>
      <c r="K399" s="95" t="b">
        <v>0</v>
      </c>
      <c r="L399" s="95" t="b">
        <v>0</v>
      </c>
    </row>
    <row r="400" spans="1:12" ht="15">
      <c r="A400" s="95" t="s">
        <v>369</v>
      </c>
      <c r="B400" s="95" t="s">
        <v>368</v>
      </c>
      <c r="C400" s="95">
        <v>2</v>
      </c>
      <c r="D400" s="122">
        <v>0.0014398275239361014</v>
      </c>
      <c r="E400" s="122">
        <v>3.0790002523038495</v>
      </c>
      <c r="F400" s="95" t="s">
        <v>3177</v>
      </c>
      <c r="G400" s="95" t="b">
        <v>0</v>
      </c>
      <c r="H400" s="95" t="b">
        <v>0</v>
      </c>
      <c r="I400" s="95" t="b">
        <v>0</v>
      </c>
      <c r="J400" s="95" t="b">
        <v>0</v>
      </c>
      <c r="K400" s="95" t="b">
        <v>0</v>
      </c>
      <c r="L400" s="95" t="b">
        <v>0</v>
      </c>
    </row>
    <row r="401" spans="1:12" ht="15">
      <c r="A401" s="95" t="s">
        <v>368</v>
      </c>
      <c r="B401" s="95" t="s">
        <v>367</v>
      </c>
      <c r="C401" s="95">
        <v>2</v>
      </c>
      <c r="D401" s="122">
        <v>0.0014398275239361014</v>
      </c>
      <c r="E401" s="122">
        <v>3.0790002523038495</v>
      </c>
      <c r="F401" s="95" t="s">
        <v>3177</v>
      </c>
      <c r="G401" s="95" t="b">
        <v>0</v>
      </c>
      <c r="H401" s="95" t="b">
        <v>0</v>
      </c>
      <c r="I401" s="95" t="b">
        <v>0</v>
      </c>
      <c r="J401" s="95" t="b">
        <v>0</v>
      </c>
      <c r="K401" s="95" t="b">
        <v>0</v>
      </c>
      <c r="L401" s="95" t="b">
        <v>0</v>
      </c>
    </row>
    <row r="402" spans="1:12" ht="15">
      <c r="A402" s="95" t="s">
        <v>367</v>
      </c>
      <c r="B402" s="95" t="s">
        <v>366</v>
      </c>
      <c r="C402" s="95">
        <v>2</v>
      </c>
      <c r="D402" s="122">
        <v>0.0014398275239361014</v>
      </c>
      <c r="E402" s="122">
        <v>3.0790002523038495</v>
      </c>
      <c r="F402" s="95" t="s">
        <v>3177</v>
      </c>
      <c r="G402" s="95" t="b">
        <v>0</v>
      </c>
      <c r="H402" s="95" t="b">
        <v>0</v>
      </c>
      <c r="I402" s="95" t="b">
        <v>0</v>
      </c>
      <c r="J402" s="95" t="b">
        <v>0</v>
      </c>
      <c r="K402" s="95" t="b">
        <v>0</v>
      </c>
      <c r="L402" s="95" t="b">
        <v>0</v>
      </c>
    </row>
    <row r="403" spans="1:12" ht="15">
      <c r="A403" s="95" t="s">
        <v>366</v>
      </c>
      <c r="B403" s="95" t="s">
        <v>295</v>
      </c>
      <c r="C403" s="95">
        <v>2</v>
      </c>
      <c r="D403" s="122">
        <v>0.0014398275239361014</v>
      </c>
      <c r="E403" s="122">
        <v>3.0790002523038495</v>
      </c>
      <c r="F403" s="95" t="s">
        <v>3177</v>
      </c>
      <c r="G403" s="95" t="b">
        <v>0</v>
      </c>
      <c r="H403" s="95" t="b">
        <v>0</v>
      </c>
      <c r="I403" s="95" t="b">
        <v>0</v>
      </c>
      <c r="J403" s="95" t="b">
        <v>0</v>
      </c>
      <c r="K403" s="95" t="b">
        <v>0</v>
      </c>
      <c r="L403" s="95" t="b">
        <v>0</v>
      </c>
    </row>
    <row r="404" spans="1:12" ht="15">
      <c r="A404" s="95" t="s">
        <v>295</v>
      </c>
      <c r="B404" s="95" t="s">
        <v>2817</v>
      </c>
      <c r="C404" s="95">
        <v>2</v>
      </c>
      <c r="D404" s="122">
        <v>0.0014398275239361014</v>
      </c>
      <c r="E404" s="122">
        <v>2.601878997584187</v>
      </c>
      <c r="F404" s="95" t="s">
        <v>3177</v>
      </c>
      <c r="G404" s="95" t="b">
        <v>0</v>
      </c>
      <c r="H404" s="95" t="b">
        <v>0</v>
      </c>
      <c r="I404" s="95" t="b">
        <v>0</v>
      </c>
      <c r="J404" s="95" t="b">
        <v>1</v>
      </c>
      <c r="K404" s="95" t="b">
        <v>0</v>
      </c>
      <c r="L404" s="95" t="b">
        <v>0</v>
      </c>
    </row>
    <row r="405" spans="1:12" ht="15">
      <c r="A405" s="95" t="s">
        <v>2817</v>
      </c>
      <c r="B405" s="95" t="s">
        <v>378</v>
      </c>
      <c r="C405" s="95">
        <v>2</v>
      </c>
      <c r="D405" s="122">
        <v>0.0014398275239361014</v>
      </c>
      <c r="E405" s="122">
        <v>2.3008490019202057</v>
      </c>
      <c r="F405" s="95" t="s">
        <v>3177</v>
      </c>
      <c r="G405" s="95" t="b">
        <v>1</v>
      </c>
      <c r="H405" s="95" t="b">
        <v>0</v>
      </c>
      <c r="I405" s="95" t="b">
        <v>0</v>
      </c>
      <c r="J405" s="95" t="b">
        <v>0</v>
      </c>
      <c r="K405" s="95" t="b">
        <v>0</v>
      </c>
      <c r="L405" s="95" t="b">
        <v>0</v>
      </c>
    </row>
    <row r="406" spans="1:12" ht="15">
      <c r="A406" s="95" t="s">
        <v>378</v>
      </c>
      <c r="B406" s="95" t="s">
        <v>365</v>
      </c>
      <c r="C406" s="95">
        <v>2</v>
      </c>
      <c r="D406" s="122">
        <v>0.0014398275239361014</v>
      </c>
      <c r="E406" s="122">
        <v>2.601878997584187</v>
      </c>
      <c r="F406" s="95" t="s">
        <v>3177</v>
      </c>
      <c r="G406" s="95" t="b">
        <v>0</v>
      </c>
      <c r="H406" s="95" t="b">
        <v>0</v>
      </c>
      <c r="I406" s="95" t="b">
        <v>0</v>
      </c>
      <c r="J406" s="95" t="b">
        <v>0</v>
      </c>
      <c r="K406" s="95" t="b">
        <v>0</v>
      </c>
      <c r="L406" s="95" t="b">
        <v>0</v>
      </c>
    </row>
    <row r="407" spans="1:12" ht="15">
      <c r="A407" s="95" t="s">
        <v>365</v>
      </c>
      <c r="B407" s="95" t="s">
        <v>2342</v>
      </c>
      <c r="C407" s="95">
        <v>2</v>
      </c>
      <c r="D407" s="122">
        <v>0.0014398275239361014</v>
      </c>
      <c r="E407" s="122">
        <v>2.425787738528506</v>
      </c>
      <c r="F407" s="95" t="s">
        <v>3177</v>
      </c>
      <c r="G407" s="95" t="b">
        <v>0</v>
      </c>
      <c r="H407" s="95" t="b">
        <v>0</v>
      </c>
      <c r="I407" s="95" t="b">
        <v>0</v>
      </c>
      <c r="J407" s="95" t="b">
        <v>0</v>
      </c>
      <c r="K407" s="95" t="b">
        <v>0</v>
      </c>
      <c r="L407" s="95" t="b">
        <v>0</v>
      </c>
    </row>
    <row r="408" spans="1:12" ht="15">
      <c r="A408" s="95" t="s">
        <v>2338</v>
      </c>
      <c r="B408" s="95" t="s">
        <v>3042</v>
      </c>
      <c r="C408" s="95">
        <v>2</v>
      </c>
      <c r="D408" s="122">
        <v>0.0014398275239361014</v>
      </c>
      <c r="E408" s="122">
        <v>2.534932207953574</v>
      </c>
      <c r="F408" s="95" t="s">
        <v>3177</v>
      </c>
      <c r="G408" s="95" t="b">
        <v>0</v>
      </c>
      <c r="H408" s="95" t="b">
        <v>0</v>
      </c>
      <c r="I408" s="95" t="b">
        <v>0</v>
      </c>
      <c r="J408" s="95" t="b">
        <v>0</v>
      </c>
      <c r="K408" s="95" t="b">
        <v>0</v>
      </c>
      <c r="L408" s="95" t="b">
        <v>0</v>
      </c>
    </row>
    <row r="409" spans="1:12" ht="15">
      <c r="A409" s="95" t="s">
        <v>3042</v>
      </c>
      <c r="B409" s="95" t="s">
        <v>2778</v>
      </c>
      <c r="C409" s="95">
        <v>2</v>
      </c>
      <c r="D409" s="122">
        <v>0.0014398275239361014</v>
      </c>
      <c r="E409" s="122">
        <v>2.4257877385285056</v>
      </c>
      <c r="F409" s="95" t="s">
        <v>3177</v>
      </c>
      <c r="G409" s="95" t="b">
        <v>0</v>
      </c>
      <c r="H409" s="95" t="b">
        <v>0</v>
      </c>
      <c r="I409" s="95" t="b">
        <v>0</v>
      </c>
      <c r="J409" s="95" t="b">
        <v>0</v>
      </c>
      <c r="K409" s="95" t="b">
        <v>0</v>
      </c>
      <c r="L409" s="95" t="b">
        <v>0</v>
      </c>
    </row>
    <row r="410" spans="1:12" ht="15">
      <c r="A410" s="95" t="s">
        <v>2778</v>
      </c>
      <c r="B410" s="95" t="s">
        <v>2339</v>
      </c>
      <c r="C410" s="95">
        <v>2</v>
      </c>
      <c r="D410" s="122">
        <v>0.0014398275239361014</v>
      </c>
      <c r="E410" s="122">
        <v>1.9328722166256114</v>
      </c>
      <c r="F410" s="95" t="s">
        <v>3177</v>
      </c>
      <c r="G410" s="95" t="b">
        <v>0</v>
      </c>
      <c r="H410" s="95" t="b">
        <v>0</v>
      </c>
      <c r="I410" s="95" t="b">
        <v>0</v>
      </c>
      <c r="J410" s="95" t="b">
        <v>0</v>
      </c>
      <c r="K410" s="95" t="b">
        <v>0</v>
      </c>
      <c r="L410" s="95" t="b">
        <v>0</v>
      </c>
    </row>
    <row r="411" spans="1:12" ht="15">
      <c r="A411" s="95" t="s">
        <v>2339</v>
      </c>
      <c r="B411" s="95" t="s">
        <v>2862</v>
      </c>
      <c r="C411" s="95">
        <v>2</v>
      </c>
      <c r="D411" s="122">
        <v>0.0014398275239361014</v>
      </c>
      <c r="E411" s="122">
        <v>2.2339022122895926</v>
      </c>
      <c r="F411" s="95" t="s">
        <v>3177</v>
      </c>
      <c r="G411" s="95" t="b">
        <v>0</v>
      </c>
      <c r="H411" s="95" t="b">
        <v>0</v>
      </c>
      <c r="I411" s="95" t="b">
        <v>0</v>
      </c>
      <c r="J411" s="95" t="b">
        <v>0</v>
      </c>
      <c r="K411" s="95" t="b">
        <v>0</v>
      </c>
      <c r="L411" s="95" t="b">
        <v>0</v>
      </c>
    </row>
    <row r="412" spans="1:12" ht="15">
      <c r="A412" s="95" t="s">
        <v>2862</v>
      </c>
      <c r="B412" s="95" t="s">
        <v>2283</v>
      </c>
      <c r="C412" s="95">
        <v>2</v>
      </c>
      <c r="D412" s="122">
        <v>0.0014398275239361014</v>
      </c>
      <c r="E412" s="122">
        <v>1.2097685325728733</v>
      </c>
      <c r="F412" s="95" t="s">
        <v>3177</v>
      </c>
      <c r="G412" s="95" t="b">
        <v>0</v>
      </c>
      <c r="H412" s="95" t="b">
        <v>0</v>
      </c>
      <c r="I412" s="95" t="b">
        <v>0</v>
      </c>
      <c r="J412" s="95" t="b">
        <v>0</v>
      </c>
      <c r="K412" s="95" t="b">
        <v>0</v>
      </c>
      <c r="L412" s="95" t="b">
        <v>0</v>
      </c>
    </row>
    <row r="413" spans="1:12" ht="15">
      <c r="A413" s="95" t="s">
        <v>2341</v>
      </c>
      <c r="B413" s="95" t="s">
        <v>3043</v>
      </c>
      <c r="C413" s="95">
        <v>2</v>
      </c>
      <c r="D413" s="122">
        <v>0.0014398275239361014</v>
      </c>
      <c r="E413" s="122">
        <v>2.601878997584187</v>
      </c>
      <c r="F413" s="95" t="s">
        <v>3177</v>
      </c>
      <c r="G413" s="95" t="b">
        <v>0</v>
      </c>
      <c r="H413" s="95" t="b">
        <v>0</v>
      </c>
      <c r="I413" s="95" t="b">
        <v>0</v>
      </c>
      <c r="J413" s="95" t="b">
        <v>1</v>
      </c>
      <c r="K413" s="95" t="b">
        <v>0</v>
      </c>
      <c r="L413" s="95" t="b">
        <v>0</v>
      </c>
    </row>
    <row r="414" spans="1:12" ht="15">
      <c r="A414" s="95" t="s">
        <v>3043</v>
      </c>
      <c r="B414" s="95" t="s">
        <v>3044</v>
      </c>
      <c r="C414" s="95">
        <v>2</v>
      </c>
      <c r="D414" s="122">
        <v>0.0014398275239361014</v>
      </c>
      <c r="E414" s="122">
        <v>3.0790002523038495</v>
      </c>
      <c r="F414" s="95" t="s">
        <v>3177</v>
      </c>
      <c r="G414" s="95" t="b">
        <v>1</v>
      </c>
      <c r="H414" s="95" t="b">
        <v>0</v>
      </c>
      <c r="I414" s="95" t="b">
        <v>0</v>
      </c>
      <c r="J414" s="95" t="b">
        <v>0</v>
      </c>
      <c r="K414" s="95" t="b">
        <v>0</v>
      </c>
      <c r="L414" s="95" t="b">
        <v>0</v>
      </c>
    </row>
    <row r="415" spans="1:12" ht="15">
      <c r="A415" s="95" t="s">
        <v>3046</v>
      </c>
      <c r="B415" s="95" t="s">
        <v>3047</v>
      </c>
      <c r="C415" s="95">
        <v>2</v>
      </c>
      <c r="D415" s="122">
        <v>0.0014398275239361014</v>
      </c>
      <c r="E415" s="122">
        <v>3.0790002523038495</v>
      </c>
      <c r="F415" s="95" t="s">
        <v>3177</v>
      </c>
      <c r="G415" s="95" t="b">
        <v>0</v>
      </c>
      <c r="H415" s="95" t="b">
        <v>0</v>
      </c>
      <c r="I415" s="95" t="b">
        <v>0</v>
      </c>
      <c r="J415" s="95" t="b">
        <v>0</v>
      </c>
      <c r="K415" s="95" t="b">
        <v>0</v>
      </c>
      <c r="L415" s="95" t="b">
        <v>0</v>
      </c>
    </row>
    <row r="416" spans="1:12" ht="15">
      <c r="A416" s="95" t="s">
        <v>3047</v>
      </c>
      <c r="B416" s="95" t="s">
        <v>3048</v>
      </c>
      <c r="C416" s="95">
        <v>2</v>
      </c>
      <c r="D416" s="122">
        <v>0.0014398275239361014</v>
      </c>
      <c r="E416" s="122">
        <v>3.0790002523038495</v>
      </c>
      <c r="F416" s="95" t="s">
        <v>3177</v>
      </c>
      <c r="G416" s="95" t="b">
        <v>0</v>
      </c>
      <c r="H416" s="95" t="b">
        <v>0</v>
      </c>
      <c r="I416" s="95" t="b">
        <v>0</v>
      </c>
      <c r="J416" s="95" t="b">
        <v>1</v>
      </c>
      <c r="K416" s="95" t="b">
        <v>0</v>
      </c>
      <c r="L416" s="95" t="b">
        <v>0</v>
      </c>
    </row>
    <row r="417" spans="1:12" ht="15">
      <c r="A417" s="95" t="s">
        <v>3048</v>
      </c>
      <c r="B417" s="95" t="s">
        <v>3049</v>
      </c>
      <c r="C417" s="95">
        <v>2</v>
      </c>
      <c r="D417" s="122">
        <v>0.0014398275239361014</v>
      </c>
      <c r="E417" s="122">
        <v>3.0790002523038495</v>
      </c>
      <c r="F417" s="95" t="s">
        <v>3177</v>
      </c>
      <c r="G417" s="95" t="b">
        <v>1</v>
      </c>
      <c r="H417" s="95" t="b">
        <v>0</v>
      </c>
      <c r="I417" s="95" t="b">
        <v>0</v>
      </c>
      <c r="J417" s="95" t="b">
        <v>0</v>
      </c>
      <c r="K417" s="95" t="b">
        <v>0</v>
      </c>
      <c r="L417" s="95" t="b">
        <v>0</v>
      </c>
    </row>
    <row r="418" spans="1:12" ht="15">
      <c r="A418" s="95" t="s">
        <v>3049</v>
      </c>
      <c r="B418" s="95" t="s">
        <v>3050</v>
      </c>
      <c r="C418" s="95">
        <v>2</v>
      </c>
      <c r="D418" s="122">
        <v>0.0014398275239361014</v>
      </c>
      <c r="E418" s="122">
        <v>3.0790002523038495</v>
      </c>
      <c r="F418" s="95" t="s">
        <v>3177</v>
      </c>
      <c r="G418" s="95" t="b">
        <v>0</v>
      </c>
      <c r="H418" s="95" t="b">
        <v>0</v>
      </c>
      <c r="I418" s="95" t="b">
        <v>0</v>
      </c>
      <c r="J418" s="95" t="b">
        <v>0</v>
      </c>
      <c r="K418" s="95" t="b">
        <v>0</v>
      </c>
      <c r="L418" s="95" t="b">
        <v>0</v>
      </c>
    </row>
    <row r="419" spans="1:12" ht="15">
      <c r="A419" s="95" t="s">
        <v>3050</v>
      </c>
      <c r="B419" s="95" t="s">
        <v>2769</v>
      </c>
      <c r="C419" s="95">
        <v>2</v>
      </c>
      <c r="D419" s="122">
        <v>0.0014398275239361014</v>
      </c>
      <c r="E419" s="122">
        <v>2.175910265311906</v>
      </c>
      <c r="F419" s="95" t="s">
        <v>3177</v>
      </c>
      <c r="G419" s="95" t="b">
        <v>0</v>
      </c>
      <c r="H419" s="95" t="b">
        <v>0</v>
      </c>
      <c r="I419" s="95" t="b">
        <v>0</v>
      </c>
      <c r="J419" s="95" t="b">
        <v>0</v>
      </c>
      <c r="K419" s="95" t="b">
        <v>0</v>
      </c>
      <c r="L419" s="95" t="b">
        <v>0</v>
      </c>
    </row>
    <row r="420" spans="1:12" ht="15">
      <c r="A420" s="95" t="s">
        <v>2769</v>
      </c>
      <c r="B420" s="95" t="s">
        <v>3051</v>
      </c>
      <c r="C420" s="95">
        <v>2</v>
      </c>
      <c r="D420" s="122">
        <v>0.0014398275239361014</v>
      </c>
      <c r="E420" s="122">
        <v>2.175910265311906</v>
      </c>
      <c r="F420" s="95" t="s">
        <v>3177</v>
      </c>
      <c r="G420" s="95" t="b">
        <v>0</v>
      </c>
      <c r="H420" s="95" t="b">
        <v>0</v>
      </c>
      <c r="I420" s="95" t="b">
        <v>0</v>
      </c>
      <c r="J420" s="95" t="b">
        <v>0</v>
      </c>
      <c r="K420" s="95" t="b">
        <v>0</v>
      </c>
      <c r="L420" s="95" t="b">
        <v>0</v>
      </c>
    </row>
    <row r="421" spans="1:12" ht="15">
      <c r="A421" s="95" t="s">
        <v>3051</v>
      </c>
      <c r="B421" s="95" t="s">
        <v>3052</v>
      </c>
      <c r="C421" s="95">
        <v>2</v>
      </c>
      <c r="D421" s="122">
        <v>0.0014398275239361014</v>
      </c>
      <c r="E421" s="122">
        <v>3.0790002523038495</v>
      </c>
      <c r="F421" s="95" t="s">
        <v>3177</v>
      </c>
      <c r="G421" s="95" t="b">
        <v>0</v>
      </c>
      <c r="H421" s="95" t="b">
        <v>0</v>
      </c>
      <c r="I421" s="95" t="b">
        <v>0</v>
      </c>
      <c r="J421" s="95" t="b">
        <v>0</v>
      </c>
      <c r="K421" s="95" t="b">
        <v>0</v>
      </c>
      <c r="L421" s="95" t="b">
        <v>0</v>
      </c>
    </row>
    <row r="422" spans="1:12" ht="15">
      <c r="A422" s="95" t="s">
        <v>3052</v>
      </c>
      <c r="B422" s="95" t="s">
        <v>3053</v>
      </c>
      <c r="C422" s="95">
        <v>2</v>
      </c>
      <c r="D422" s="122">
        <v>0.0014398275239361014</v>
      </c>
      <c r="E422" s="122">
        <v>3.0790002523038495</v>
      </c>
      <c r="F422" s="95" t="s">
        <v>3177</v>
      </c>
      <c r="G422" s="95" t="b">
        <v>0</v>
      </c>
      <c r="H422" s="95" t="b">
        <v>0</v>
      </c>
      <c r="I422" s="95" t="b">
        <v>0</v>
      </c>
      <c r="J422" s="95" t="b">
        <v>0</v>
      </c>
      <c r="K422" s="95" t="b">
        <v>0</v>
      </c>
      <c r="L422" s="95" t="b">
        <v>0</v>
      </c>
    </row>
    <row r="423" spans="1:12" ht="15">
      <c r="A423" s="95" t="s">
        <v>3053</v>
      </c>
      <c r="B423" s="95" t="s">
        <v>3054</v>
      </c>
      <c r="C423" s="95">
        <v>2</v>
      </c>
      <c r="D423" s="122">
        <v>0.0014398275239361014</v>
      </c>
      <c r="E423" s="122">
        <v>3.0790002523038495</v>
      </c>
      <c r="F423" s="95" t="s">
        <v>3177</v>
      </c>
      <c r="G423" s="95" t="b">
        <v>0</v>
      </c>
      <c r="H423" s="95" t="b">
        <v>0</v>
      </c>
      <c r="I423" s="95" t="b">
        <v>0</v>
      </c>
      <c r="J423" s="95" t="b">
        <v>1</v>
      </c>
      <c r="K423" s="95" t="b">
        <v>0</v>
      </c>
      <c r="L423" s="95" t="b">
        <v>0</v>
      </c>
    </row>
    <row r="424" spans="1:12" ht="15">
      <c r="A424" s="95" t="s">
        <v>3054</v>
      </c>
      <c r="B424" s="95" t="s">
        <v>3055</v>
      </c>
      <c r="C424" s="95">
        <v>2</v>
      </c>
      <c r="D424" s="122">
        <v>0.0014398275239361014</v>
      </c>
      <c r="E424" s="122">
        <v>3.0790002523038495</v>
      </c>
      <c r="F424" s="95" t="s">
        <v>3177</v>
      </c>
      <c r="G424" s="95" t="b">
        <v>1</v>
      </c>
      <c r="H424" s="95" t="b">
        <v>0</v>
      </c>
      <c r="I424" s="95" t="b">
        <v>0</v>
      </c>
      <c r="J424" s="95" t="b">
        <v>0</v>
      </c>
      <c r="K424" s="95" t="b">
        <v>0</v>
      </c>
      <c r="L424" s="95" t="b">
        <v>0</v>
      </c>
    </row>
    <row r="425" spans="1:12" ht="15">
      <c r="A425" s="95" t="s">
        <v>3055</v>
      </c>
      <c r="B425" s="95" t="s">
        <v>2827</v>
      </c>
      <c r="C425" s="95">
        <v>2</v>
      </c>
      <c r="D425" s="122">
        <v>0.0014398275239361014</v>
      </c>
      <c r="E425" s="122">
        <v>2.6810602436318116</v>
      </c>
      <c r="F425" s="95" t="s">
        <v>3177</v>
      </c>
      <c r="G425" s="95" t="b">
        <v>0</v>
      </c>
      <c r="H425" s="95" t="b">
        <v>0</v>
      </c>
      <c r="I425" s="95" t="b">
        <v>0</v>
      </c>
      <c r="J425" s="95" t="b">
        <v>0</v>
      </c>
      <c r="K425" s="95" t="b">
        <v>0</v>
      </c>
      <c r="L425" s="95" t="b">
        <v>0</v>
      </c>
    </row>
    <row r="426" spans="1:12" ht="15">
      <c r="A426" s="95" t="s">
        <v>2827</v>
      </c>
      <c r="B426" s="95" t="s">
        <v>2393</v>
      </c>
      <c r="C426" s="95">
        <v>2</v>
      </c>
      <c r="D426" s="122">
        <v>0.0014398275239361014</v>
      </c>
      <c r="E426" s="122">
        <v>1.9029089932481682</v>
      </c>
      <c r="F426" s="95" t="s">
        <v>3177</v>
      </c>
      <c r="G426" s="95" t="b">
        <v>0</v>
      </c>
      <c r="H426" s="95" t="b">
        <v>0</v>
      </c>
      <c r="I426" s="95" t="b">
        <v>0</v>
      </c>
      <c r="J426" s="95" t="b">
        <v>0</v>
      </c>
      <c r="K426" s="95" t="b">
        <v>0</v>
      </c>
      <c r="L426" s="95" t="b">
        <v>0</v>
      </c>
    </row>
    <row r="427" spans="1:12" ht="15">
      <c r="A427" s="95" t="s">
        <v>2394</v>
      </c>
      <c r="B427" s="95" t="s">
        <v>3056</v>
      </c>
      <c r="C427" s="95">
        <v>2</v>
      </c>
      <c r="D427" s="122">
        <v>0.0014398275239361014</v>
      </c>
      <c r="E427" s="122">
        <v>2.476940260975887</v>
      </c>
      <c r="F427" s="95" t="s">
        <v>3177</v>
      </c>
      <c r="G427" s="95" t="b">
        <v>0</v>
      </c>
      <c r="H427" s="95" t="b">
        <v>0</v>
      </c>
      <c r="I427" s="95" t="b">
        <v>0</v>
      </c>
      <c r="J427" s="95" t="b">
        <v>0</v>
      </c>
      <c r="K427" s="95" t="b">
        <v>0</v>
      </c>
      <c r="L427" s="95" t="b">
        <v>0</v>
      </c>
    </row>
    <row r="428" spans="1:12" ht="15">
      <c r="A428" s="95" t="s">
        <v>3056</v>
      </c>
      <c r="B428" s="95" t="s">
        <v>3057</v>
      </c>
      <c r="C428" s="95">
        <v>2</v>
      </c>
      <c r="D428" s="122">
        <v>0.0014398275239361014</v>
      </c>
      <c r="E428" s="122">
        <v>3.0790002523038495</v>
      </c>
      <c r="F428" s="95" t="s">
        <v>3177</v>
      </c>
      <c r="G428" s="95" t="b">
        <v>0</v>
      </c>
      <c r="H428" s="95" t="b">
        <v>0</v>
      </c>
      <c r="I428" s="95" t="b">
        <v>0</v>
      </c>
      <c r="J428" s="95" t="b">
        <v>0</v>
      </c>
      <c r="K428" s="95" t="b">
        <v>0</v>
      </c>
      <c r="L428" s="95" t="b">
        <v>0</v>
      </c>
    </row>
    <row r="429" spans="1:12" ht="15">
      <c r="A429" s="95" t="s">
        <v>3057</v>
      </c>
      <c r="B429" s="95" t="s">
        <v>3058</v>
      </c>
      <c r="C429" s="95">
        <v>2</v>
      </c>
      <c r="D429" s="122">
        <v>0.0014398275239361014</v>
      </c>
      <c r="E429" s="122">
        <v>3.0790002523038495</v>
      </c>
      <c r="F429" s="95" t="s">
        <v>3177</v>
      </c>
      <c r="G429" s="95" t="b">
        <v>0</v>
      </c>
      <c r="H429" s="95" t="b">
        <v>0</v>
      </c>
      <c r="I429" s="95" t="b">
        <v>0</v>
      </c>
      <c r="J429" s="95" t="b">
        <v>0</v>
      </c>
      <c r="K429" s="95" t="b">
        <v>0</v>
      </c>
      <c r="L429" s="95" t="b">
        <v>0</v>
      </c>
    </row>
    <row r="430" spans="1:12" ht="15">
      <c r="A430" s="95" t="s">
        <v>3058</v>
      </c>
      <c r="B430" s="95" t="s">
        <v>2792</v>
      </c>
      <c r="C430" s="95">
        <v>2</v>
      </c>
      <c r="D430" s="122">
        <v>0.0014398275239361014</v>
      </c>
      <c r="E430" s="122">
        <v>2.534932207953574</v>
      </c>
      <c r="F430" s="95" t="s">
        <v>3177</v>
      </c>
      <c r="G430" s="95" t="b">
        <v>0</v>
      </c>
      <c r="H430" s="95" t="b">
        <v>0</v>
      </c>
      <c r="I430" s="95" t="b">
        <v>0</v>
      </c>
      <c r="J430" s="95" t="b">
        <v>0</v>
      </c>
      <c r="K430" s="95" t="b">
        <v>0</v>
      </c>
      <c r="L430" s="95" t="b">
        <v>0</v>
      </c>
    </row>
    <row r="431" spans="1:12" ht="15">
      <c r="A431" s="95" t="s">
        <v>2792</v>
      </c>
      <c r="B431" s="95" t="s">
        <v>3059</v>
      </c>
      <c r="C431" s="95">
        <v>2</v>
      </c>
      <c r="D431" s="122">
        <v>0.0014398275239361014</v>
      </c>
      <c r="E431" s="122">
        <v>2.534932207953574</v>
      </c>
      <c r="F431" s="95" t="s">
        <v>3177</v>
      </c>
      <c r="G431" s="95" t="b">
        <v>0</v>
      </c>
      <c r="H431" s="95" t="b">
        <v>0</v>
      </c>
      <c r="I431" s="95" t="b">
        <v>0</v>
      </c>
      <c r="J431" s="95" t="b">
        <v>0</v>
      </c>
      <c r="K431" s="95" t="b">
        <v>0</v>
      </c>
      <c r="L431" s="95" t="b">
        <v>0</v>
      </c>
    </row>
    <row r="432" spans="1:12" ht="15">
      <c r="A432" s="95" t="s">
        <v>3059</v>
      </c>
      <c r="B432" s="95" t="s">
        <v>2779</v>
      </c>
      <c r="C432" s="95">
        <v>2</v>
      </c>
      <c r="D432" s="122">
        <v>0.0014398275239361014</v>
      </c>
      <c r="E432" s="122">
        <v>2.4257877385285056</v>
      </c>
      <c r="F432" s="95" t="s">
        <v>3177</v>
      </c>
      <c r="G432" s="95" t="b">
        <v>0</v>
      </c>
      <c r="H432" s="95" t="b">
        <v>0</v>
      </c>
      <c r="I432" s="95" t="b">
        <v>0</v>
      </c>
      <c r="J432" s="95" t="b">
        <v>0</v>
      </c>
      <c r="K432" s="95" t="b">
        <v>0</v>
      </c>
      <c r="L432" s="95" t="b">
        <v>0</v>
      </c>
    </row>
    <row r="433" spans="1:12" ht="15">
      <c r="A433" s="95" t="s">
        <v>2779</v>
      </c>
      <c r="B433" s="95" t="s">
        <v>2793</v>
      </c>
      <c r="C433" s="95">
        <v>2</v>
      </c>
      <c r="D433" s="122">
        <v>0.0014398275239361014</v>
      </c>
      <c r="E433" s="122">
        <v>1.9908641636032982</v>
      </c>
      <c r="F433" s="95" t="s">
        <v>3177</v>
      </c>
      <c r="G433" s="95" t="b">
        <v>0</v>
      </c>
      <c r="H433" s="95" t="b">
        <v>0</v>
      </c>
      <c r="I433" s="95" t="b">
        <v>0</v>
      </c>
      <c r="J433" s="95" t="b">
        <v>0</v>
      </c>
      <c r="K433" s="95" t="b">
        <v>0</v>
      </c>
      <c r="L433" s="95" t="b">
        <v>0</v>
      </c>
    </row>
    <row r="434" spans="1:12" ht="15">
      <c r="A434" s="95" t="s">
        <v>2793</v>
      </c>
      <c r="B434" s="95" t="s">
        <v>2771</v>
      </c>
      <c r="C434" s="95">
        <v>2</v>
      </c>
      <c r="D434" s="122">
        <v>0.0014398275239361014</v>
      </c>
      <c r="E434" s="122">
        <v>1.7220188513107184</v>
      </c>
      <c r="F434" s="95" t="s">
        <v>3177</v>
      </c>
      <c r="G434" s="95" t="b">
        <v>0</v>
      </c>
      <c r="H434" s="95" t="b">
        <v>0</v>
      </c>
      <c r="I434" s="95" t="b">
        <v>0</v>
      </c>
      <c r="J434" s="95" t="b">
        <v>0</v>
      </c>
      <c r="K434" s="95" t="b">
        <v>0</v>
      </c>
      <c r="L434" s="95" t="b">
        <v>0</v>
      </c>
    </row>
    <row r="435" spans="1:12" ht="15">
      <c r="A435" s="95" t="s">
        <v>2771</v>
      </c>
      <c r="B435" s="95" t="s">
        <v>3060</v>
      </c>
      <c r="C435" s="95">
        <v>2</v>
      </c>
      <c r="D435" s="122">
        <v>0.0014398275239361014</v>
      </c>
      <c r="E435" s="122">
        <v>2.266086895660994</v>
      </c>
      <c r="F435" s="95" t="s">
        <v>3177</v>
      </c>
      <c r="G435" s="95" t="b">
        <v>0</v>
      </c>
      <c r="H435" s="95" t="b">
        <v>0</v>
      </c>
      <c r="I435" s="95" t="b">
        <v>0</v>
      </c>
      <c r="J435" s="95" t="b">
        <v>0</v>
      </c>
      <c r="K435" s="95" t="b">
        <v>0</v>
      </c>
      <c r="L435" s="95" t="b">
        <v>0</v>
      </c>
    </row>
    <row r="436" spans="1:12" ht="15">
      <c r="A436" s="95" t="s">
        <v>3060</v>
      </c>
      <c r="B436" s="95" t="s">
        <v>3061</v>
      </c>
      <c r="C436" s="95">
        <v>2</v>
      </c>
      <c r="D436" s="122">
        <v>0.0014398275239361014</v>
      </c>
      <c r="E436" s="122">
        <v>3.0790002523038495</v>
      </c>
      <c r="F436" s="95" t="s">
        <v>3177</v>
      </c>
      <c r="G436" s="95" t="b">
        <v>0</v>
      </c>
      <c r="H436" s="95" t="b">
        <v>0</v>
      </c>
      <c r="I436" s="95" t="b">
        <v>0</v>
      </c>
      <c r="J436" s="95" t="b">
        <v>0</v>
      </c>
      <c r="K436" s="95" t="b">
        <v>0</v>
      </c>
      <c r="L436" s="95" t="b">
        <v>0</v>
      </c>
    </row>
    <row r="437" spans="1:12" ht="15">
      <c r="A437" s="95" t="s">
        <v>3066</v>
      </c>
      <c r="B437" s="95" t="s">
        <v>2351</v>
      </c>
      <c r="C437" s="95">
        <v>2</v>
      </c>
      <c r="D437" s="122">
        <v>0.0016776079312536222</v>
      </c>
      <c r="E437" s="122">
        <v>2.1247577428645243</v>
      </c>
      <c r="F437" s="95" t="s">
        <v>3177</v>
      </c>
      <c r="G437" s="95" t="b">
        <v>0</v>
      </c>
      <c r="H437" s="95" t="b">
        <v>0</v>
      </c>
      <c r="I437" s="95" t="b">
        <v>0</v>
      </c>
      <c r="J437" s="95" t="b">
        <v>0</v>
      </c>
      <c r="K437" s="95" t="b">
        <v>0</v>
      </c>
      <c r="L437" s="95" t="b">
        <v>0</v>
      </c>
    </row>
    <row r="438" spans="1:12" ht="15">
      <c r="A438" s="95" t="s">
        <v>363</v>
      </c>
      <c r="B438" s="95" t="s">
        <v>2835</v>
      </c>
      <c r="C438" s="95">
        <v>2</v>
      </c>
      <c r="D438" s="122">
        <v>0.0014398275239361014</v>
      </c>
      <c r="E438" s="122">
        <v>2.6810602436318116</v>
      </c>
      <c r="F438" s="95" t="s">
        <v>3177</v>
      </c>
      <c r="G438" s="95" t="b">
        <v>0</v>
      </c>
      <c r="H438" s="95" t="b">
        <v>0</v>
      </c>
      <c r="I438" s="95" t="b">
        <v>0</v>
      </c>
      <c r="J438" s="95" t="b">
        <v>0</v>
      </c>
      <c r="K438" s="95" t="b">
        <v>0</v>
      </c>
      <c r="L438" s="95" t="b">
        <v>0</v>
      </c>
    </row>
    <row r="439" spans="1:12" ht="15">
      <c r="A439" s="95" t="s">
        <v>2835</v>
      </c>
      <c r="B439" s="95" t="s">
        <v>3068</v>
      </c>
      <c r="C439" s="95">
        <v>2</v>
      </c>
      <c r="D439" s="122">
        <v>0.0014398275239361014</v>
      </c>
      <c r="E439" s="122">
        <v>2.6810602436318116</v>
      </c>
      <c r="F439" s="95" t="s">
        <v>3177</v>
      </c>
      <c r="G439" s="95" t="b">
        <v>0</v>
      </c>
      <c r="H439" s="95" t="b">
        <v>0</v>
      </c>
      <c r="I439" s="95" t="b">
        <v>0</v>
      </c>
      <c r="J439" s="95" t="b">
        <v>0</v>
      </c>
      <c r="K439" s="95" t="b">
        <v>0</v>
      </c>
      <c r="L439" s="95" t="b">
        <v>0</v>
      </c>
    </row>
    <row r="440" spans="1:12" ht="15">
      <c r="A440" s="95" t="s">
        <v>3068</v>
      </c>
      <c r="B440" s="95" t="s">
        <v>2929</v>
      </c>
      <c r="C440" s="95">
        <v>2</v>
      </c>
      <c r="D440" s="122">
        <v>0.0014398275239361014</v>
      </c>
      <c r="E440" s="122">
        <v>3.0790002523038495</v>
      </c>
      <c r="F440" s="95" t="s">
        <v>3177</v>
      </c>
      <c r="G440" s="95" t="b">
        <v>0</v>
      </c>
      <c r="H440" s="95" t="b">
        <v>0</v>
      </c>
      <c r="I440" s="95" t="b">
        <v>0</v>
      </c>
      <c r="J440" s="95" t="b">
        <v>0</v>
      </c>
      <c r="K440" s="95" t="b">
        <v>0</v>
      </c>
      <c r="L440" s="95" t="b">
        <v>0</v>
      </c>
    </row>
    <row r="441" spans="1:12" ht="15">
      <c r="A441" s="95" t="s">
        <v>2778</v>
      </c>
      <c r="B441" s="95" t="s">
        <v>2931</v>
      </c>
      <c r="C441" s="95">
        <v>2</v>
      </c>
      <c r="D441" s="122">
        <v>0.0014398275239361014</v>
      </c>
      <c r="E441" s="122">
        <v>2.3008490019202057</v>
      </c>
      <c r="F441" s="95" t="s">
        <v>3177</v>
      </c>
      <c r="G441" s="95" t="b">
        <v>0</v>
      </c>
      <c r="H441" s="95" t="b">
        <v>0</v>
      </c>
      <c r="I441" s="95" t="b">
        <v>0</v>
      </c>
      <c r="J441" s="95" t="b">
        <v>0</v>
      </c>
      <c r="K441" s="95" t="b">
        <v>0</v>
      </c>
      <c r="L441" s="95" t="b">
        <v>0</v>
      </c>
    </row>
    <row r="442" spans="1:12" ht="15">
      <c r="A442" s="95" t="s">
        <v>2931</v>
      </c>
      <c r="B442" s="95" t="s">
        <v>2283</v>
      </c>
      <c r="C442" s="95">
        <v>2</v>
      </c>
      <c r="D442" s="122">
        <v>0.0014398275239361014</v>
      </c>
      <c r="E442" s="122">
        <v>1.3347072691811732</v>
      </c>
      <c r="F442" s="95" t="s">
        <v>3177</v>
      </c>
      <c r="G442" s="95" t="b">
        <v>0</v>
      </c>
      <c r="H442" s="95" t="b">
        <v>0</v>
      </c>
      <c r="I442" s="95" t="b">
        <v>0</v>
      </c>
      <c r="J442" s="95" t="b">
        <v>0</v>
      </c>
      <c r="K442" s="95" t="b">
        <v>0</v>
      </c>
      <c r="L442" s="95" t="b">
        <v>0</v>
      </c>
    </row>
    <row r="443" spans="1:12" ht="15">
      <c r="A443" s="95" t="s">
        <v>2283</v>
      </c>
      <c r="B443" s="95" t="s">
        <v>2836</v>
      </c>
      <c r="C443" s="95">
        <v>2</v>
      </c>
      <c r="D443" s="122">
        <v>0.0014398275239361014</v>
      </c>
      <c r="E443" s="122">
        <v>1.0578109532339115</v>
      </c>
      <c r="F443" s="95" t="s">
        <v>3177</v>
      </c>
      <c r="G443" s="95" t="b">
        <v>0</v>
      </c>
      <c r="H443" s="95" t="b">
        <v>0</v>
      </c>
      <c r="I443" s="95" t="b">
        <v>0</v>
      </c>
      <c r="J443" s="95" t="b">
        <v>0</v>
      </c>
      <c r="K443" s="95" t="b">
        <v>0</v>
      </c>
      <c r="L443" s="95" t="b">
        <v>0</v>
      </c>
    </row>
    <row r="444" spans="1:12" ht="15">
      <c r="A444" s="95" t="s">
        <v>2836</v>
      </c>
      <c r="B444" s="95" t="s">
        <v>3069</v>
      </c>
      <c r="C444" s="95">
        <v>2</v>
      </c>
      <c r="D444" s="122">
        <v>0.0014398275239361014</v>
      </c>
      <c r="E444" s="122">
        <v>2.6810602436318116</v>
      </c>
      <c r="F444" s="95" t="s">
        <v>3177</v>
      </c>
      <c r="G444" s="95" t="b">
        <v>0</v>
      </c>
      <c r="H444" s="95" t="b">
        <v>0</v>
      </c>
      <c r="I444" s="95" t="b">
        <v>0</v>
      </c>
      <c r="J444" s="95" t="b">
        <v>0</v>
      </c>
      <c r="K444" s="95" t="b">
        <v>0</v>
      </c>
      <c r="L444" s="95" t="b">
        <v>0</v>
      </c>
    </row>
    <row r="445" spans="1:12" ht="15">
      <c r="A445" s="95" t="s">
        <v>3069</v>
      </c>
      <c r="B445" s="95" t="s">
        <v>2783</v>
      </c>
      <c r="C445" s="95">
        <v>2</v>
      </c>
      <c r="D445" s="122">
        <v>0.0014398275239361014</v>
      </c>
      <c r="E445" s="122">
        <v>2.4257877385285056</v>
      </c>
      <c r="F445" s="95" t="s">
        <v>3177</v>
      </c>
      <c r="G445" s="95" t="b">
        <v>0</v>
      </c>
      <c r="H445" s="95" t="b">
        <v>0</v>
      </c>
      <c r="I445" s="95" t="b">
        <v>0</v>
      </c>
      <c r="J445" s="95" t="b">
        <v>0</v>
      </c>
      <c r="K445" s="95" t="b">
        <v>0</v>
      </c>
      <c r="L445" s="95" t="b">
        <v>0</v>
      </c>
    </row>
    <row r="446" spans="1:12" ht="15">
      <c r="A446" s="95" t="s">
        <v>2783</v>
      </c>
      <c r="B446" s="95" t="s">
        <v>2774</v>
      </c>
      <c r="C446" s="95">
        <v>2</v>
      </c>
      <c r="D446" s="122">
        <v>0.0014398275239361014</v>
      </c>
      <c r="E446" s="122">
        <v>1.685425049034262</v>
      </c>
      <c r="F446" s="95" t="s">
        <v>3177</v>
      </c>
      <c r="G446" s="95" t="b">
        <v>0</v>
      </c>
      <c r="H446" s="95" t="b">
        <v>0</v>
      </c>
      <c r="I446" s="95" t="b">
        <v>0</v>
      </c>
      <c r="J446" s="95" t="b">
        <v>0</v>
      </c>
      <c r="K446" s="95" t="b">
        <v>0</v>
      </c>
      <c r="L446" s="95" t="b">
        <v>0</v>
      </c>
    </row>
    <row r="447" spans="1:12" ht="15">
      <c r="A447" s="95" t="s">
        <v>2774</v>
      </c>
      <c r="B447" s="95" t="s">
        <v>3070</v>
      </c>
      <c r="C447" s="95">
        <v>2</v>
      </c>
      <c r="D447" s="122">
        <v>0.0014398275239361014</v>
      </c>
      <c r="E447" s="122">
        <v>2.3386375628096054</v>
      </c>
      <c r="F447" s="95" t="s">
        <v>3177</v>
      </c>
      <c r="G447" s="95" t="b">
        <v>0</v>
      </c>
      <c r="H447" s="95" t="b">
        <v>0</v>
      </c>
      <c r="I447" s="95" t="b">
        <v>0</v>
      </c>
      <c r="J447" s="95" t="b">
        <v>0</v>
      </c>
      <c r="K447" s="95" t="b">
        <v>0</v>
      </c>
      <c r="L447" s="95" t="b">
        <v>0</v>
      </c>
    </row>
    <row r="448" spans="1:12" ht="15">
      <c r="A448" s="95" t="s">
        <v>3070</v>
      </c>
      <c r="B448" s="95" t="s">
        <v>3071</v>
      </c>
      <c r="C448" s="95">
        <v>2</v>
      </c>
      <c r="D448" s="122">
        <v>0.0014398275239361014</v>
      </c>
      <c r="E448" s="122">
        <v>3.0790002523038495</v>
      </c>
      <c r="F448" s="95" t="s">
        <v>3177</v>
      </c>
      <c r="G448" s="95" t="b">
        <v>0</v>
      </c>
      <c r="H448" s="95" t="b">
        <v>0</v>
      </c>
      <c r="I448" s="95" t="b">
        <v>0</v>
      </c>
      <c r="J448" s="95" t="b">
        <v>1</v>
      </c>
      <c r="K448" s="95" t="b">
        <v>0</v>
      </c>
      <c r="L448" s="95" t="b">
        <v>0</v>
      </c>
    </row>
    <row r="449" spans="1:12" ht="15">
      <c r="A449" s="95" t="s">
        <v>3071</v>
      </c>
      <c r="B449" s="95" t="s">
        <v>583</v>
      </c>
      <c r="C449" s="95">
        <v>2</v>
      </c>
      <c r="D449" s="122">
        <v>0.0014398275239361014</v>
      </c>
      <c r="E449" s="122">
        <v>1.522697751536562</v>
      </c>
      <c r="F449" s="95" t="s">
        <v>3177</v>
      </c>
      <c r="G449" s="95" t="b">
        <v>1</v>
      </c>
      <c r="H449" s="95" t="b">
        <v>0</v>
      </c>
      <c r="I449" s="95" t="b">
        <v>0</v>
      </c>
      <c r="J449" s="95" t="b">
        <v>0</v>
      </c>
      <c r="K449" s="95" t="b">
        <v>0</v>
      </c>
      <c r="L449" s="95" t="b">
        <v>0</v>
      </c>
    </row>
    <row r="450" spans="1:12" ht="15">
      <c r="A450" s="95" t="s">
        <v>583</v>
      </c>
      <c r="B450" s="95" t="s">
        <v>3072</v>
      </c>
      <c r="C450" s="95">
        <v>2</v>
      </c>
      <c r="D450" s="122">
        <v>0.0014398275239361014</v>
      </c>
      <c r="E450" s="122">
        <v>1.4879356452773502</v>
      </c>
      <c r="F450" s="95" t="s">
        <v>3177</v>
      </c>
      <c r="G450" s="95" t="b">
        <v>0</v>
      </c>
      <c r="H450" s="95" t="b">
        <v>0</v>
      </c>
      <c r="I450" s="95" t="b">
        <v>0</v>
      </c>
      <c r="J450" s="95" t="b">
        <v>0</v>
      </c>
      <c r="K450" s="95" t="b">
        <v>0</v>
      </c>
      <c r="L450" s="95" t="b">
        <v>0</v>
      </c>
    </row>
    <row r="451" spans="1:12" ht="15">
      <c r="A451" s="95" t="s">
        <v>3072</v>
      </c>
      <c r="B451" s="95" t="s">
        <v>3073</v>
      </c>
      <c r="C451" s="95">
        <v>2</v>
      </c>
      <c r="D451" s="122">
        <v>0.0014398275239361014</v>
      </c>
      <c r="E451" s="122">
        <v>3.0790002523038495</v>
      </c>
      <c r="F451" s="95" t="s">
        <v>3177</v>
      </c>
      <c r="G451" s="95" t="b">
        <v>0</v>
      </c>
      <c r="H451" s="95" t="b">
        <v>0</v>
      </c>
      <c r="I451" s="95" t="b">
        <v>0</v>
      </c>
      <c r="J451" s="95" t="b">
        <v>0</v>
      </c>
      <c r="K451" s="95" t="b">
        <v>0</v>
      </c>
      <c r="L451" s="95" t="b">
        <v>0</v>
      </c>
    </row>
    <row r="452" spans="1:12" ht="15">
      <c r="A452" s="95" t="s">
        <v>3073</v>
      </c>
      <c r="B452" s="95" t="s">
        <v>2865</v>
      </c>
      <c r="C452" s="95">
        <v>2</v>
      </c>
      <c r="D452" s="122">
        <v>0.0014398275239361014</v>
      </c>
      <c r="E452" s="122">
        <v>2.7779702566398683</v>
      </c>
      <c r="F452" s="95" t="s">
        <v>3177</v>
      </c>
      <c r="G452" s="95" t="b">
        <v>0</v>
      </c>
      <c r="H452" s="95" t="b">
        <v>0</v>
      </c>
      <c r="I452" s="95" t="b">
        <v>0</v>
      </c>
      <c r="J452" s="95" t="b">
        <v>0</v>
      </c>
      <c r="K452" s="95" t="b">
        <v>0</v>
      </c>
      <c r="L452" s="95" t="b">
        <v>0</v>
      </c>
    </row>
    <row r="453" spans="1:12" ht="15">
      <c r="A453" s="95" t="s">
        <v>2865</v>
      </c>
      <c r="B453" s="95" t="s">
        <v>3074</v>
      </c>
      <c r="C453" s="95">
        <v>2</v>
      </c>
      <c r="D453" s="122">
        <v>0.0014398275239361014</v>
      </c>
      <c r="E453" s="122">
        <v>2.7779702566398683</v>
      </c>
      <c r="F453" s="95" t="s">
        <v>3177</v>
      </c>
      <c r="G453" s="95" t="b">
        <v>0</v>
      </c>
      <c r="H453" s="95" t="b">
        <v>0</v>
      </c>
      <c r="I453" s="95" t="b">
        <v>0</v>
      </c>
      <c r="J453" s="95" t="b">
        <v>0</v>
      </c>
      <c r="K453" s="95" t="b">
        <v>0</v>
      </c>
      <c r="L453" s="95" t="b">
        <v>0</v>
      </c>
    </row>
    <row r="454" spans="1:12" ht="15">
      <c r="A454" s="95" t="s">
        <v>3075</v>
      </c>
      <c r="B454" s="95" t="s">
        <v>2283</v>
      </c>
      <c r="C454" s="95">
        <v>2</v>
      </c>
      <c r="D454" s="122">
        <v>0.0014398275239361014</v>
      </c>
      <c r="E454" s="122">
        <v>1.5107985282368543</v>
      </c>
      <c r="F454" s="95" t="s">
        <v>3177</v>
      </c>
      <c r="G454" s="95" t="b">
        <v>0</v>
      </c>
      <c r="H454" s="95" t="b">
        <v>0</v>
      </c>
      <c r="I454" s="95" t="b">
        <v>0</v>
      </c>
      <c r="J454" s="95" t="b">
        <v>0</v>
      </c>
      <c r="K454" s="95" t="b">
        <v>0</v>
      </c>
      <c r="L454" s="95" t="b">
        <v>0</v>
      </c>
    </row>
    <row r="455" spans="1:12" ht="15">
      <c r="A455" s="95" t="s">
        <v>2283</v>
      </c>
      <c r="B455" s="95" t="s">
        <v>2287</v>
      </c>
      <c r="C455" s="95">
        <v>2</v>
      </c>
      <c r="D455" s="122">
        <v>0.0014398275239361014</v>
      </c>
      <c r="E455" s="122">
        <v>0.6428376052630934</v>
      </c>
      <c r="F455" s="95" t="s">
        <v>3177</v>
      </c>
      <c r="G455" s="95" t="b">
        <v>0</v>
      </c>
      <c r="H455" s="95" t="b">
        <v>0</v>
      </c>
      <c r="I455" s="95" t="b">
        <v>0</v>
      </c>
      <c r="J455" s="95" t="b">
        <v>0</v>
      </c>
      <c r="K455" s="95" t="b">
        <v>0</v>
      </c>
      <c r="L455" s="95" t="b">
        <v>0</v>
      </c>
    </row>
    <row r="456" spans="1:12" ht="15">
      <c r="A456" s="95" t="s">
        <v>2287</v>
      </c>
      <c r="B456" s="95" t="s">
        <v>3076</v>
      </c>
      <c r="C456" s="95">
        <v>2</v>
      </c>
      <c r="D456" s="122">
        <v>0.0014398275239361014</v>
      </c>
      <c r="E456" s="122">
        <v>2.266086895660994</v>
      </c>
      <c r="F456" s="95" t="s">
        <v>3177</v>
      </c>
      <c r="G456" s="95" t="b">
        <v>0</v>
      </c>
      <c r="H456" s="95" t="b">
        <v>0</v>
      </c>
      <c r="I456" s="95" t="b">
        <v>0</v>
      </c>
      <c r="J456" s="95" t="b">
        <v>0</v>
      </c>
      <c r="K456" s="95" t="b">
        <v>1</v>
      </c>
      <c r="L456" s="95" t="b">
        <v>0</v>
      </c>
    </row>
    <row r="457" spans="1:12" ht="15">
      <c r="A457" s="95" t="s">
        <v>3076</v>
      </c>
      <c r="B457" s="95" t="s">
        <v>2834</v>
      </c>
      <c r="C457" s="95">
        <v>2</v>
      </c>
      <c r="D457" s="122">
        <v>0.0014398275239361014</v>
      </c>
      <c r="E457" s="122">
        <v>2.6810602436318116</v>
      </c>
      <c r="F457" s="95" t="s">
        <v>3177</v>
      </c>
      <c r="G457" s="95" t="b">
        <v>0</v>
      </c>
      <c r="H457" s="95" t="b">
        <v>1</v>
      </c>
      <c r="I457" s="95" t="b">
        <v>0</v>
      </c>
      <c r="J457" s="95" t="b">
        <v>0</v>
      </c>
      <c r="K457" s="95" t="b">
        <v>0</v>
      </c>
      <c r="L457" s="95" t="b">
        <v>0</v>
      </c>
    </row>
    <row r="458" spans="1:12" ht="15">
      <c r="A458" s="95" t="s">
        <v>2834</v>
      </c>
      <c r="B458" s="95" t="s">
        <v>3077</v>
      </c>
      <c r="C458" s="95">
        <v>2</v>
      </c>
      <c r="D458" s="122">
        <v>0.0014398275239361014</v>
      </c>
      <c r="E458" s="122">
        <v>2.6810602436318116</v>
      </c>
      <c r="F458" s="95" t="s">
        <v>3177</v>
      </c>
      <c r="G458" s="95" t="b">
        <v>0</v>
      </c>
      <c r="H458" s="95" t="b">
        <v>0</v>
      </c>
      <c r="I458" s="95" t="b">
        <v>0</v>
      </c>
      <c r="J458" s="95" t="b">
        <v>0</v>
      </c>
      <c r="K458" s="95" t="b">
        <v>0</v>
      </c>
      <c r="L458" s="95" t="b">
        <v>0</v>
      </c>
    </row>
    <row r="459" spans="1:12" ht="15">
      <c r="A459" s="95" t="s">
        <v>3077</v>
      </c>
      <c r="B459" s="95" t="s">
        <v>3078</v>
      </c>
      <c r="C459" s="95">
        <v>2</v>
      </c>
      <c r="D459" s="122">
        <v>0.0014398275239361014</v>
      </c>
      <c r="E459" s="122">
        <v>3.0790002523038495</v>
      </c>
      <c r="F459" s="95" t="s">
        <v>3177</v>
      </c>
      <c r="G459" s="95" t="b">
        <v>0</v>
      </c>
      <c r="H459" s="95" t="b">
        <v>0</v>
      </c>
      <c r="I459" s="95" t="b">
        <v>0</v>
      </c>
      <c r="J459" s="95" t="b">
        <v>0</v>
      </c>
      <c r="K459" s="95" t="b">
        <v>0</v>
      </c>
      <c r="L459" s="95" t="b">
        <v>0</v>
      </c>
    </row>
    <row r="460" spans="1:12" ht="15">
      <c r="A460" s="95" t="s">
        <v>3078</v>
      </c>
      <c r="B460" s="95" t="s">
        <v>2835</v>
      </c>
      <c r="C460" s="95">
        <v>2</v>
      </c>
      <c r="D460" s="122">
        <v>0.0014398275239361014</v>
      </c>
      <c r="E460" s="122">
        <v>2.6810602436318116</v>
      </c>
      <c r="F460" s="95" t="s">
        <v>3177</v>
      </c>
      <c r="G460" s="95" t="b">
        <v>0</v>
      </c>
      <c r="H460" s="95" t="b">
        <v>0</v>
      </c>
      <c r="I460" s="95" t="b">
        <v>0</v>
      </c>
      <c r="J460" s="95" t="b">
        <v>0</v>
      </c>
      <c r="K460" s="95" t="b">
        <v>0</v>
      </c>
      <c r="L460" s="95" t="b">
        <v>0</v>
      </c>
    </row>
    <row r="461" spans="1:12" ht="15">
      <c r="A461" s="95" t="s">
        <v>2835</v>
      </c>
      <c r="B461" s="95" t="s">
        <v>2810</v>
      </c>
      <c r="C461" s="95">
        <v>2</v>
      </c>
      <c r="D461" s="122">
        <v>0.0014398275239361014</v>
      </c>
      <c r="E461" s="122">
        <v>2.2039389889121495</v>
      </c>
      <c r="F461" s="95" t="s">
        <v>3177</v>
      </c>
      <c r="G461" s="95" t="b">
        <v>0</v>
      </c>
      <c r="H461" s="95" t="b">
        <v>0</v>
      </c>
      <c r="I461" s="95" t="b">
        <v>0</v>
      </c>
      <c r="J461" s="95" t="b">
        <v>0</v>
      </c>
      <c r="K461" s="95" t="b">
        <v>0</v>
      </c>
      <c r="L461" s="95" t="b">
        <v>0</v>
      </c>
    </row>
    <row r="462" spans="1:12" ht="15">
      <c r="A462" s="95" t="s">
        <v>2810</v>
      </c>
      <c r="B462" s="95" t="s">
        <v>3079</v>
      </c>
      <c r="C462" s="95">
        <v>2</v>
      </c>
      <c r="D462" s="122">
        <v>0.0014398275239361014</v>
      </c>
      <c r="E462" s="122">
        <v>2.601878997584187</v>
      </c>
      <c r="F462" s="95" t="s">
        <v>3177</v>
      </c>
      <c r="G462" s="95" t="b">
        <v>0</v>
      </c>
      <c r="H462" s="95" t="b">
        <v>0</v>
      </c>
      <c r="I462" s="95" t="b">
        <v>0</v>
      </c>
      <c r="J462" s="95" t="b">
        <v>0</v>
      </c>
      <c r="K462" s="95" t="b">
        <v>1</v>
      </c>
      <c r="L462" s="95" t="b">
        <v>0</v>
      </c>
    </row>
    <row r="463" spans="1:12" ht="15">
      <c r="A463" s="95" t="s">
        <v>3079</v>
      </c>
      <c r="B463" s="95" t="s">
        <v>3080</v>
      </c>
      <c r="C463" s="95">
        <v>2</v>
      </c>
      <c r="D463" s="122">
        <v>0.0014398275239361014</v>
      </c>
      <c r="E463" s="122">
        <v>3.0790002523038495</v>
      </c>
      <c r="F463" s="95" t="s">
        <v>3177</v>
      </c>
      <c r="G463" s="95" t="b">
        <v>0</v>
      </c>
      <c r="H463" s="95" t="b">
        <v>1</v>
      </c>
      <c r="I463" s="95" t="b">
        <v>0</v>
      </c>
      <c r="J463" s="95" t="b">
        <v>0</v>
      </c>
      <c r="K463" s="95" t="b">
        <v>1</v>
      </c>
      <c r="L463" s="95" t="b">
        <v>0</v>
      </c>
    </row>
    <row r="464" spans="1:12" ht="15">
      <c r="A464" s="95" t="s">
        <v>3080</v>
      </c>
      <c r="B464" s="95" t="s">
        <v>2866</v>
      </c>
      <c r="C464" s="95">
        <v>2</v>
      </c>
      <c r="D464" s="122">
        <v>0.0014398275239361014</v>
      </c>
      <c r="E464" s="122">
        <v>2.7779702566398683</v>
      </c>
      <c r="F464" s="95" t="s">
        <v>3177</v>
      </c>
      <c r="G464" s="95" t="b">
        <v>0</v>
      </c>
      <c r="H464" s="95" t="b">
        <v>1</v>
      </c>
      <c r="I464" s="95" t="b">
        <v>0</v>
      </c>
      <c r="J464" s="95" t="b">
        <v>0</v>
      </c>
      <c r="K464" s="95" t="b">
        <v>0</v>
      </c>
      <c r="L464" s="95" t="b">
        <v>0</v>
      </c>
    </row>
    <row r="465" spans="1:12" ht="15">
      <c r="A465" s="95" t="s">
        <v>2866</v>
      </c>
      <c r="B465" s="95" t="s">
        <v>3081</v>
      </c>
      <c r="C465" s="95">
        <v>2</v>
      </c>
      <c r="D465" s="122">
        <v>0.0014398275239361014</v>
      </c>
      <c r="E465" s="122">
        <v>2.7779702566398683</v>
      </c>
      <c r="F465" s="95" t="s">
        <v>3177</v>
      </c>
      <c r="G465" s="95" t="b">
        <v>0</v>
      </c>
      <c r="H465" s="95" t="b">
        <v>0</v>
      </c>
      <c r="I465" s="95" t="b">
        <v>0</v>
      </c>
      <c r="J465" s="95" t="b">
        <v>0</v>
      </c>
      <c r="K465" s="95" t="b">
        <v>0</v>
      </c>
      <c r="L465" s="95" t="b">
        <v>0</v>
      </c>
    </row>
    <row r="466" spans="1:12" ht="15">
      <c r="A466" s="95" t="s">
        <v>3081</v>
      </c>
      <c r="B466" s="95" t="s">
        <v>2343</v>
      </c>
      <c r="C466" s="95">
        <v>2</v>
      </c>
      <c r="D466" s="122">
        <v>0.0014398275239361014</v>
      </c>
      <c r="E466" s="122">
        <v>2.0790002523038495</v>
      </c>
      <c r="F466" s="95" t="s">
        <v>3177</v>
      </c>
      <c r="G466" s="95" t="b">
        <v>0</v>
      </c>
      <c r="H466" s="95" t="b">
        <v>0</v>
      </c>
      <c r="I466" s="95" t="b">
        <v>0</v>
      </c>
      <c r="J466" s="95" t="b">
        <v>0</v>
      </c>
      <c r="K466" s="95" t="b">
        <v>0</v>
      </c>
      <c r="L466" s="95" t="b">
        <v>0</v>
      </c>
    </row>
    <row r="467" spans="1:12" ht="15">
      <c r="A467" s="95" t="s">
        <v>2283</v>
      </c>
      <c r="B467" s="95" t="s">
        <v>3082</v>
      </c>
      <c r="C467" s="95">
        <v>2</v>
      </c>
      <c r="D467" s="122">
        <v>0.0014398275239361014</v>
      </c>
      <c r="E467" s="122">
        <v>1.455750961905949</v>
      </c>
      <c r="F467" s="95" t="s">
        <v>3177</v>
      </c>
      <c r="G467" s="95" t="b">
        <v>0</v>
      </c>
      <c r="H467" s="95" t="b">
        <v>0</v>
      </c>
      <c r="I467" s="95" t="b">
        <v>0</v>
      </c>
      <c r="J467" s="95" t="b">
        <v>1</v>
      </c>
      <c r="K467" s="95" t="b">
        <v>0</v>
      </c>
      <c r="L467" s="95" t="b">
        <v>0</v>
      </c>
    </row>
    <row r="468" spans="1:12" ht="15">
      <c r="A468" s="95" t="s">
        <v>3082</v>
      </c>
      <c r="B468" s="95" t="s">
        <v>3083</v>
      </c>
      <c r="C468" s="95">
        <v>2</v>
      </c>
      <c r="D468" s="122">
        <v>0.0014398275239361014</v>
      </c>
      <c r="E468" s="122">
        <v>3.0790002523038495</v>
      </c>
      <c r="F468" s="95" t="s">
        <v>3177</v>
      </c>
      <c r="G468" s="95" t="b">
        <v>1</v>
      </c>
      <c r="H468" s="95" t="b">
        <v>0</v>
      </c>
      <c r="I468" s="95" t="b">
        <v>0</v>
      </c>
      <c r="J468" s="95" t="b">
        <v>1</v>
      </c>
      <c r="K468" s="95" t="b">
        <v>0</v>
      </c>
      <c r="L468" s="95" t="b">
        <v>0</v>
      </c>
    </row>
    <row r="469" spans="1:12" ht="15">
      <c r="A469" s="95" t="s">
        <v>3083</v>
      </c>
      <c r="B469" s="95" t="s">
        <v>2351</v>
      </c>
      <c r="C469" s="95">
        <v>2</v>
      </c>
      <c r="D469" s="122">
        <v>0.0014398275239361014</v>
      </c>
      <c r="E469" s="122">
        <v>2.1247577428645243</v>
      </c>
      <c r="F469" s="95" t="s">
        <v>3177</v>
      </c>
      <c r="G469" s="95" t="b">
        <v>1</v>
      </c>
      <c r="H469" s="95" t="b">
        <v>0</v>
      </c>
      <c r="I469" s="95" t="b">
        <v>0</v>
      </c>
      <c r="J469" s="95" t="b">
        <v>0</v>
      </c>
      <c r="K469" s="95" t="b">
        <v>0</v>
      </c>
      <c r="L469" s="95" t="b">
        <v>0</v>
      </c>
    </row>
    <row r="470" spans="1:12" ht="15">
      <c r="A470" s="95" t="s">
        <v>2351</v>
      </c>
      <c r="B470" s="95" t="s">
        <v>3084</v>
      </c>
      <c r="C470" s="95">
        <v>2</v>
      </c>
      <c r="D470" s="122">
        <v>0.0014398275239361014</v>
      </c>
      <c r="E470" s="122">
        <v>2.1247577428645243</v>
      </c>
      <c r="F470" s="95" t="s">
        <v>3177</v>
      </c>
      <c r="G470" s="95" t="b">
        <v>0</v>
      </c>
      <c r="H470" s="95" t="b">
        <v>0</v>
      </c>
      <c r="I470" s="95" t="b">
        <v>0</v>
      </c>
      <c r="J470" s="95" t="b">
        <v>1</v>
      </c>
      <c r="K470" s="95" t="b">
        <v>0</v>
      </c>
      <c r="L470" s="95" t="b">
        <v>0</v>
      </c>
    </row>
    <row r="471" spans="1:12" ht="15">
      <c r="A471" s="95" t="s">
        <v>3084</v>
      </c>
      <c r="B471" s="95" t="s">
        <v>2328</v>
      </c>
      <c r="C471" s="95">
        <v>2</v>
      </c>
      <c r="D471" s="122">
        <v>0.0014398275239361014</v>
      </c>
      <c r="E471" s="122">
        <v>1.8485513309255754</v>
      </c>
      <c r="F471" s="95" t="s">
        <v>3177</v>
      </c>
      <c r="G471" s="95" t="b">
        <v>1</v>
      </c>
      <c r="H471" s="95" t="b">
        <v>0</v>
      </c>
      <c r="I471" s="95" t="b">
        <v>0</v>
      </c>
      <c r="J471" s="95" t="b">
        <v>0</v>
      </c>
      <c r="K471" s="95" t="b">
        <v>0</v>
      </c>
      <c r="L471" s="95" t="b">
        <v>0</v>
      </c>
    </row>
    <row r="472" spans="1:12" ht="15">
      <c r="A472" s="95" t="s">
        <v>3085</v>
      </c>
      <c r="B472" s="95" t="s">
        <v>3086</v>
      </c>
      <c r="C472" s="95">
        <v>2</v>
      </c>
      <c r="D472" s="122">
        <v>0.0014398275239361014</v>
      </c>
      <c r="E472" s="122">
        <v>3.0790002523038495</v>
      </c>
      <c r="F472" s="95" t="s">
        <v>3177</v>
      </c>
      <c r="G472" s="95" t="b">
        <v>0</v>
      </c>
      <c r="H472" s="95" t="b">
        <v>0</v>
      </c>
      <c r="I472" s="95" t="b">
        <v>0</v>
      </c>
      <c r="J472" s="95" t="b">
        <v>0</v>
      </c>
      <c r="K472" s="95" t="b">
        <v>0</v>
      </c>
      <c r="L472" s="95" t="b">
        <v>0</v>
      </c>
    </row>
    <row r="473" spans="1:12" ht="15">
      <c r="A473" s="95" t="s">
        <v>3086</v>
      </c>
      <c r="B473" s="95" t="s">
        <v>3087</v>
      </c>
      <c r="C473" s="95">
        <v>2</v>
      </c>
      <c r="D473" s="122">
        <v>0.0014398275239361014</v>
      </c>
      <c r="E473" s="122">
        <v>3.0790002523038495</v>
      </c>
      <c r="F473" s="95" t="s">
        <v>3177</v>
      </c>
      <c r="G473" s="95" t="b">
        <v>0</v>
      </c>
      <c r="H473" s="95" t="b">
        <v>0</v>
      </c>
      <c r="I473" s="95" t="b">
        <v>0</v>
      </c>
      <c r="J473" s="95" t="b">
        <v>0</v>
      </c>
      <c r="K473" s="95" t="b">
        <v>0</v>
      </c>
      <c r="L473" s="95" t="b">
        <v>0</v>
      </c>
    </row>
    <row r="474" spans="1:12" ht="15">
      <c r="A474" s="95" t="s">
        <v>3087</v>
      </c>
      <c r="B474" s="95" t="s">
        <v>3088</v>
      </c>
      <c r="C474" s="95">
        <v>2</v>
      </c>
      <c r="D474" s="122">
        <v>0.0014398275239361014</v>
      </c>
      <c r="E474" s="122">
        <v>3.0790002523038495</v>
      </c>
      <c r="F474" s="95" t="s">
        <v>3177</v>
      </c>
      <c r="G474" s="95" t="b">
        <v>0</v>
      </c>
      <c r="H474" s="95" t="b">
        <v>0</v>
      </c>
      <c r="I474" s="95" t="b">
        <v>0</v>
      </c>
      <c r="J474" s="95" t="b">
        <v>0</v>
      </c>
      <c r="K474" s="95" t="b">
        <v>0</v>
      </c>
      <c r="L474" s="95" t="b">
        <v>0</v>
      </c>
    </row>
    <row r="475" spans="1:12" ht="15">
      <c r="A475" s="95" t="s">
        <v>3088</v>
      </c>
      <c r="B475" s="95" t="s">
        <v>2837</v>
      </c>
      <c r="C475" s="95">
        <v>2</v>
      </c>
      <c r="D475" s="122">
        <v>0.0014398275239361014</v>
      </c>
      <c r="E475" s="122">
        <v>2.6810602436318116</v>
      </c>
      <c r="F475" s="95" t="s">
        <v>3177</v>
      </c>
      <c r="G475" s="95" t="b">
        <v>0</v>
      </c>
      <c r="H475" s="95" t="b">
        <v>0</v>
      </c>
      <c r="I475" s="95" t="b">
        <v>0</v>
      </c>
      <c r="J475" s="95" t="b">
        <v>0</v>
      </c>
      <c r="K475" s="95" t="b">
        <v>0</v>
      </c>
      <c r="L475" s="95" t="b">
        <v>0</v>
      </c>
    </row>
    <row r="476" spans="1:12" ht="15">
      <c r="A476" s="95" t="s">
        <v>2837</v>
      </c>
      <c r="B476" s="95" t="s">
        <v>2774</v>
      </c>
      <c r="C476" s="95">
        <v>2</v>
      </c>
      <c r="D476" s="122">
        <v>0.0014398275239361014</v>
      </c>
      <c r="E476" s="122">
        <v>1.940697554137568</v>
      </c>
      <c r="F476" s="95" t="s">
        <v>3177</v>
      </c>
      <c r="G476" s="95" t="b">
        <v>0</v>
      </c>
      <c r="H476" s="95" t="b">
        <v>0</v>
      </c>
      <c r="I476" s="95" t="b">
        <v>0</v>
      </c>
      <c r="J476" s="95" t="b">
        <v>0</v>
      </c>
      <c r="K476" s="95" t="b">
        <v>0</v>
      </c>
      <c r="L476" s="95" t="b">
        <v>0</v>
      </c>
    </row>
    <row r="477" spans="1:12" ht="15">
      <c r="A477" s="95" t="s">
        <v>2774</v>
      </c>
      <c r="B477" s="95" t="s">
        <v>2905</v>
      </c>
      <c r="C477" s="95">
        <v>2</v>
      </c>
      <c r="D477" s="122">
        <v>0.0014398275239361014</v>
      </c>
      <c r="E477" s="122">
        <v>2.162546303753924</v>
      </c>
      <c r="F477" s="95" t="s">
        <v>3177</v>
      </c>
      <c r="G477" s="95" t="b">
        <v>0</v>
      </c>
      <c r="H477" s="95" t="b">
        <v>0</v>
      </c>
      <c r="I477" s="95" t="b">
        <v>0</v>
      </c>
      <c r="J477" s="95" t="b">
        <v>0</v>
      </c>
      <c r="K477" s="95" t="b">
        <v>0</v>
      </c>
      <c r="L477" s="95" t="b">
        <v>0</v>
      </c>
    </row>
    <row r="478" spans="1:12" ht="15">
      <c r="A478" s="95" t="s">
        <v>2905</v>
      </c>
      <c r="B478" s="95" t="s">
        <v>2283</v>
      </c>
      <c r="C478" s="95">
        <v>2</v>
      </c>
      <c r="D478" s="122">
        <v>0.0014398275239361014</v>
      </c>
      <c r="E478" s="122">
        <v>1.3347072691811732</v>
      </c>
      <c r="F478" s="95" t="s">
        <v>3177</v>
      </c>
      <c r="G478" s="95" t="b">
        <v>0</v>
      </c>
      <c r="H478" s="95" t="b">
        <v>0</v>
      </c>
      <c r="I478" s="95" t="b">
        <v>0</v>
      </c>
      <c r="J478" s="95" t="b">
        <v>0</v>
      </c>
      <c r="K478" s="95" t="b">
        <v>0</v>
      </c>
      <c r="L478" s="95" t="b">
        <v>0</v>
      </c>
    </row>
    <row r="479" spans="1:12" ht="15">
      <c r="A479" s="95" t="s">
        <v>2283</v>
      </c>
      <c r="B479" s="95" t="s">
        <v>3089</v>
      </c>
      <c r="C479" s="95">
        <v>2</v>
      </c>
      <c r="D479" s="122">
        <v>0.0014398275239361014</v>
      </c>
      <c r="E479" s="122">
        <v>1.455750961905949</v>
      </c>
      <c r="F479" s="95" t="s">
        <v>3177</v>
      </c>
      <c r="G479" s="95" t="b">
        <v>0</v>
      </c>
      <c r="H479" s="95" t="b">
        <v>0</v>
      </c>
      <c r="I479" s="95" t="b">
        <v>0</v>
      </c>
      <c r="J479" s="95" t="b">
        <v>0</v>
      </c>
      <c r="K479" s="95" t="b">
        <v>0</v>
      </c>
      <c r="L479" s="95" t="b">
        <v>0</v>
      </c>
    </row>
    <row r="480" spans="1:12" ht="15">
      <c r="A480" s="95" t="s">
        <v>3089</v>
      </c>
      <c r="B480" s="95" t="s">
        <v>2351</v>
      </c>
      <c r="C480" s="95">
        <v>2</v>
      </c>
      <c r="D480" s="122">
        <v>0.0014398275239361014</v>
      </c>
      <c r="E480" s="122">
        <v>2.1247577428645243</v>
      </c>
      <c r="F480" s="95" t="s">
        <v>3177</v>
      </c>
      <c r="G480" s="95" t="b">
        <v>0</v>
      </c>
      <c r="H480" s="95" t="b">
        <v>0</v>
      </c>
      <c r="I480" s="95" t="b">
        <v>0</v>
      </c>
      <c r="J480" s="95" t="b">
        <v>0</v>
      </c>
      <c r="K480" s="95" t="b">
        <v>0</v>
      </c>
      <c r="L480" s="95" t="b">
        <v>0</v>
      </c>
    </row>
    <row r="481" spans="1:12" ht="15">
      <c r="A481" s="95" t="s">
        <v>2351</v>
      </c>
      <c r="B481" s="95" t="s">
        <v>3090</v>
      </c>
      <c r="C481" s="95">
        <v>2</v>
      </c>
      <c r="D481" s="122">
        <v>0.0014398275239361014</v>
      </c>
      <c r="E481" s="122">
        <v>2.1247577428645243</v>
      </c>
      <c r="F481" s="95" t="s">
        <v>3177</v>
      </c>
      <c r="G481" s="95" t="b">
        <v>0</v>
      </c>
      <c r="H481" s="95" t="b">
        <v>0</v>
      </c>
      <c r="I481" s="95" t="b">
        <v>0</v>
      </c>
      <c r="J481" s="95" t="b">
        <v>0</v>
      </c>
      <c r="K481" s="95" t="b">
        <v>0</v>
      </c>
      <c r="L481" s="95" t="b">
        <v>0</v>
      </c>
    </row>
    <row r="482" spans="1:12" ht="15">
      <c r="A482" s="95" t="s">
        <v>3090</v>
      </c>
      <c r="B482" s="95" t="s">
        <v>3091</v>
      </c>
      <c r="C482" s="95">
        <v>2</v>
      </c>
      <c r="D482" s="122">
        <v>0.0014398275239361014</v>
      </c>
      <c r="E482" s="122">
        <v>3.0790002523038495</v>
      </c>
      <c r="F482" s="95" t="s">
        <v>3177</v>
      </c>
      <c r="G482" s="95" t="b">
        <v>0</v>
      </c>
      <c r="H482" s="95" t="b">
        <v>0</v>
      </c>
      <c r="I482" s="95" t="b">
        <v>0</v>
      </c>
      <c r="J482" s="95" t="b">
        <v>0</v>
      </c>
      <c r="K482" s="95" t="b">
        <v>0</v>
      </c>
      <c r="L482" s="95" t="b">
        <v>0</v>
      </c>
    </row>
    <row r="483" spans="1:12" ht="15">
      <c r="A483" s="95" t="s">
        <v>3091</v>
      </c>
      <c r="B483" s="95" t="s">
        <v>3092</v>
      </c>
      <c r="C483" s="95">
        <v>2</v>
      </c>
      <c r="D483" s="122">
        <v>0.0014398275239361014</v>
      </c>
      <c r="E483" s="122">
        <v>3.0790002523038495</v>
      </c>
      <c r="F483" s="95" t="s">
        <v>3177</v>
      </c>
      <c r="G483" s="95" t="b">
        <v>0</v>
      </c>
      <c r="H483" s="95" t="b">
        <v>0</v>
      </c>
      <c r="I483" s="95" t="b">
        <v>0</v>
      </c>
      <c r="J483" s="95" t="b">
        <v>0</v>
      </c>
      <c r="K483" s="95" t="b">
        <v>0</v>
      </c>
      <c r="L483" s="95" t="b">
        <v>0</v>
      </c>
    </row>
    <row r="484" spans="1:12" ht="15">
      <c r="A484" s="95" t="s">
        <v>3092</v>
      </c>
      <c r="B484" s="95" t="s">
        <v>3093</v>
      </c>
      <c r="C484" s="95">
        <v>2</v>
      </c>
      <c r="D484" s="122">
        <v>0.0014398275239361014</v>
      </c>
      <c r="E484" s="122">
        <v>3.0790002523038495</v>
      </c>
      <c r="F484" s="95" t="s">
        <v>3177</v>
      </c>
      <c r="G484" s="95" t="b">
        <v>0</v>
      </c>
      <c r="H484" s="95" t="b">
        <v>0</v>
      </c>
      <c r="I484" s="95" t="b">
        <v>0</v>
      </c>
      <c r="J484" s="95" t="b">
        <v>0</v>
      </c>
      <c r="K484" s="95" t="b">
        <v>0</v>
      </c>
      <c r="L484" s="95" t="b">
        <v>0</v>
      </c>
    </row>
    <row r="485" spans="1:12" ht="15">
      <c r="A485" s="95" t="s">
        <v>3093</v>
      </c>
      <c r="B485" s="95" t="s">
        <v>2395</v>
      </c>
      <c r="C485" s="95">
        <v>2</v>
      </c>
      <c r="D485" s="122">
        <v>0.0014398275239361014</v>
      </c>
      <c r="E485" s="122">
        <v>2.601878997584187</v>
      </c>
      <c r="F485" s="95" t="s">
        <v>3177</v>
      </c>
      <c r="G485" s="95" t="b">
        <v>0</v>
      </c>
      <c r="H485" s="95" t="b">
        <v>0</v>
      </c>
      <c r="I485" s="95" t="b">
        <v>0</v>
      </c>
      <c r="J485" s="95" t="b">
        <v>0</v>
      </c>
      <c r="K485" s="95" t="b">
        <v>0</v>
      </c>
      <c r="L485" s="95" t="b">
        <v>0</v>
      </c>
    </row>
    <row r="486" spans="1:12" ht="15">
      <c r="A486" s="95" t="s">
        <v>2395</v>
      </c>
      <c r="B486" s="95" t="s">
        <v>3094</v>
      </c>
      <c r="C486" s="95">
        <v>2</v>
      </c>
      <c r="D486" s="122">
        <v>0.0014398275239361014</v>
      </c>
      <c r="E486" s="122">
        <v>2.601878997584187</v>
      </c>
      <c r="F486" s="95" t="s">
        <v>3177</v>
      </c>
      <c r="G486" s="95" t="b">
        <v>0</v>
      </c>
      <c r="H486" s="95" t="b">
        <v>0</v>
      </c>
      <c r="I486" s="95" t="b">
        <v>0</v>
      </c>
      <c r="J486" s="95" t="b">
        <v>0</v>
      </c>
      <c r="K486" s="95" t="b">
        <v>0</v>
      </c>
      <c r="L486" s="95" t="b">
        <v>0</v>
      </c>
    </row>
    <row r="487" spans="1:12" ht="15">
      <c r="A487" s="95" t="s">
        <v>3094</v>
      </c>
      <c r="B487" s="95" t="s">
        <v>3095</v>
      </c>
      <c r="C487" s="95">
        <v>2</v>
      </c>
      <c r="D487" s="122">
        <v>0.0014398275239361014</v>
      </c>
      <c r="E487" s="122">
        <v>3.0790002523038495</v>
      </c>
      <c r="F487" s="95" t="s">
        <v>3177</v>
      </c>
      <c r="G487" s="95" t="b">
        <v>0</v>
      </c>
      <c r="H487" s="95" t="b">
        <v>0</v>
      </c>
      <c r="I487" s="95" t="b">
        <v>0</v>
      </c>
      <c r="J487" s="95" t="b">
        <v>0</v>
      </c>
      <c r="K487" s="95" t="b">
        <v>0</v>
      </c>
      <c r="L487" s="95" t="b">
        <v>0</v>
      </c>
    </row>
    <row r="488" spans="1:12" ht="15">
      <c r="A488" s="95" t="s">
        <v>3095</v>
      </c>
      <c r="B488" s="95" t="s">
        <v>3096</v>
      </c>
      <c r="C488" s="95">
        <v>2</v>
      </c>
      <c r="D488" s="122">
        <v>0.0014398275239361014</v>
      </c>
      <c r="E488" s="122">
        <v>3.0790002523038495</v>
      </c>
      <c r="F488" s="95" t="s">
        <v>3177</v>
      </c>
      <c r="G488" s="95" t="b">
        <v>0</v>
      </c>
      <c r="H488" s="95" t="b">
        <v>0</v>
      </c>
      <c r="I488" s="95" t="b">
        <v>0</v>
      </c>
      <c r="J488" s="95" t="b">
        <v>0</v>
      </c>
      <c r="K488" s="95" t="b">
        <v>0</v>
      </c>
      <c r="L488" s="95" t="b">
        <v>0</v>
      </c>
    </row>
    <row r="489" spans="1:12" ht="15">
      <c r="A489" s="95" t="s">
        <v>3096</v>
      </c>
      <c r="B489" s="95" t="s">
        <v>3097</v>
      </c>
      <c r="C489" s="95">
        <v>2</v>
      </c>
      <c r="D489" s="122">
        <v>0.0014398275239361014</v>
      </c>
      <c r="E489" s="122">
        <v>3.0790002523038495</v>
      </c>
      <c r="F489" s="95" t="s">
        <v>3177</v>
      </c>
      <c r="G489" s="95" t="b">
        <v>0</v>
      </c>
      <c r="H489" s="95" t="b">
        <v>0</v>
      </c>
      <c r="I489" s="95" t="b">
        <v>0</v>
      </c>
      <c r="J489" s="95" t="b">
        <v>0</v>
      </c>
      <c r="K489" s="95" t="b">
        <v>0</v>
      </c>
      <c r="L489" s="95" t="b">
        <v>0</v>
      </c>
    </row>
    <row r="490" spans="1:12" ht="15">
      <c r="A490" s="95" t="s">
        <v>3097</v>
      </c>
      <c r="B490" s="95" t="s">
        <v>3098</v>
      </c>
      <c r="C490" s="95">
        <v>2</v>
      </c>
      <c r="D490" s="122">
        <v>0.0014398275239361014</v>
      </c>
      <c r="E490" s="122">
        <v>3.0790002523038495</v>
      </c>
      <c r="F490" s="95" t="s">
        <v>3177</v>
      </c>
      <c r="G490" s="95" t="b">
        <v>0</v>
      </c>
      <c r="H490" s="95" t="b">
        <v>0</v>
      </c>
      <c r="I490" s="95" t="b">
        <v>0</v>
      </c>
      <c r="J490" s="95" t="b">
        <v>0</v>
      </c>
      <c r="K490" s="95" t="b">
        <v>0</v>
      </c>
      <c r="L490" s="95" t="b">
        <v>0</v>
      </c>
    </row>
    <row r="491" spans="1:12" ht="15">
      <c r="A491" s="95" t="s">
        <v>3098</v>
      </c>
      <c r="B491" s="95" t="s">
        <v>3099</v>
      </c>
      <c r="C491" s="95">
        <v>2</v>
      </c>
      <c r="D491" s="122">
        <v>0.0014398275239361014</v>
      </c>
      <c r="E491" s="122">
        <v>3.0790002523038495</v>
      </c>
      <c r="F491" s="95" t="s">
        <v>3177</v>
      </c>
      <c r="G491" s="95" t="b">
        <v>0</v>
      </c>
      <c r="H491" s="95" t="b">
        <v>0</v>
      </c>
      <c r="I491" s="95" t="b">
        <v>0</v>
      </c>
      <c r="J491" s="95" t="b">
        <v>0</v>
      </c>
      <c r="K491" s="95" t="b">
        <v>0</v>
      </c>
      <c r="L491" s="95" t="b">
        <v>0</v>
      </c>
    </row>
    <row r="492" spans="1:12" ht="15">
      <c r="A492" s="95" t="s">
        <v>3099</v>
      </c>
      <c r="B492" s="95" t="s">
        <v>3100</v>
      </c>
      <c r="C492" s="95">
        <v>2</v>
      </c>
      <c r="D492" s="122">
        <v>0.0014398275239361014</v>
      </c>
      <c r="E492" s="122">
        <v>3.0790002523038495</v>
      </c>
      <c r="F492" s="95" t="s">
        <v>3177</v>
      </c>
      <c r="G492" s="95" t="b">
        <v>0</v>
      </c>
      <c r="H492" s="95" t="b">
        <v>0</v>
      </c>
      <c r="I492" s="95" t="b">
        <v>0</v>
      </c>
      <c r="J492" s="95" t="b">
        <v>0</v>
      </c>
      <c r="K492" s="95" t="b">
        <v>1</v>
      </c>
      <c r="L492" s="95" t="b">
        <v>0</v>
      </c>
    </row>
    <row r="493" spans="1:12" ht="15">
      <c r="A493" s="95" t="s">
        <v>3100</v>
      </c>
      <c r="B493" s="95" t="s">
        <v>3101</v>
      </c>
      <c r="C493" s="95">
        <v>2</v>
      </c>
      <c r="D493" s="122">
        <v>0.0014398275239361014</v>
      </c>
      <c r="E493" s="122">
        <v>3.0790002523038495</v>
      </c>
      <c r="F493" s="95" t="s">
        <v>3177</v>
      </c>
      <c r="G493" s="95" t="b">
        <v>0</v>
      </c>
      <c r="H493" s="95" t="b">
        <v>1</v>
      </c>
      <c r="I493" s="95" t="b">
        <v>0</v>
      </c>
      <c r="J493" s="95" t="b">
        <v>0</v>
      </c>
      <c r="K493" s="95" t="b">
        <v>0</v>
      </c>
      <c r="L493" s="95" t="b">
        <v>0</v>
      </c>
    </row>
    <row r="494" spans="1:12" ht="15">
      <c r="A494" s="95" t="s">
        <v>3101</v>
      </c>
      <c r="B494" s="95" t="s">
        <v>2932</v>
      </c>
      <c r="C494" s="95">
        <v>2</v>
      </c>
      <c r="D494" s="122">
        <v>0.0014398275239361014</v>
      </c>
      <c r="E494" s="122">
        <v>2.902908993248168</v>
      </c>
      <c r="F494" s="95" t="s">
        <v>3177</v>
      </c>
      <c r="G494" s="95" t="b">
        <v>0</v>
      </c>
      <c r="H494" s="95" t="b">
        <v>0</v>
      </c>
      <c r="I494" s="95" t="b">
        <v>0</v>
      </c>
      <c r="J494" s="95" t="b">
        <v>0</v>
      </c>
      <c r="K494" s="95" t="b">
        <v>0</v>
      </c>
      <c r="L494" s="95" t="b">
        <v>0</v>
      </c>
    </row>
    <row r="495" spans="1:12" ht="15">
      <c r="A495" s="95" t="s">
        <v>2932</v>
      </c>
      <c r="B495" s="95" t="s">
        <v>2327</v>
      </c>
      <c r="C495" s="95">
        <v>2</v>
      </c>
      <c r="D495" s="122">
        <v>0.0014398275239361014</v>
      </c>
      <c r="E495" s="122">
        <v>1.580689698514249</v>
      </c>
      <c r="F495" s="95" t="s">
        <v>3177</v>
      </c>
      <c r="G495" s="95" t="b">
        <v>0</v>
      </c>
      <c r="H495" s="95" t="b">
        <v>0</v>
      </c>
      <c r="I495" s="95" t="b">
        <v>0</v>
      </c>
      <c r="J495" s="95" t="b">
        <v>0</v>
      </c>
      <c r="K495" s="95" t="b">
        <v>0</v>
      </c>
      <c r="L495" s="95" t="b">
        <v>0</v>
      </c>
    </row>
    <row r="496" spans="1:12" ht="15">
      <c r="A496" s="95" t="s">
        <v>2327</v>
      </c>
      <c r="B496" s="95" t="s">
        <v>3102</v>
      </c>
      <c r="C496" s="95">
        <v>2</v>
      </c>
      <c r="D496" s="122">
        <v>0.0014398275239361014</v>
      </c>
      <c r="E496" s="122">
        <v>1.7365775714816432</v>
      </c>
      <c r="F496" s="95" t="s">
        <v>3177</v>
      </c>
      <c r="G496" s="95" t="b">
        <v>0</v>
      </c>
      <c r="H496" s="95" t="b">
        <v>0</v>
      </c>
      <c r="I496" s="95" t="b">
        <v>0</v>
      </c>
      <c r="J496" s="95" t="b">
        <v>0</v>
      </c>
      <c r="K496" s="95" t="b">
        <v>0</v>
      </c>
      <c r="L496" s="95" t="b">
        <v>0</v>
      </c>
    </row>
    <row r="497" spans="1:12" ht="15">
      <c r="A497" s="95" t="s">
        <v>3102</v>
      </c>
      <c r="B497" s="95" t="s">
        <v>3103</v>
      </c>
      <c r="C497" s="95">
        <v>2</v>
      </c>
      <c r="D497" s="122">
        <v>0.0014398275239361014</v>
      </c>
      <c r="E497" s="122">
        <v>3.0790002523038495</v>
      </c>
      <c r="F497" s="95" t="s">
        <v>3177</v>
      </c>
      <c r="G497" s="95" t="b">
        <v>0</v>
      </c>
      <c r="H497" s="95" t="b">
        <v>0</v>
      </c>
      <c r="I497" s="95" t="b">
        <v>0</v>
      </c>
      <c r="J497" s="95" t="b">
        <v>0</v>
      </c>
      <c r="K497" s="95" t="b">
        <v>0</v>
      </c>
      <c r="L497" s="95" t="b">
        <v>0</v>
      </c>
    </row>
    <row r="498" spans="1:12" ht="15">
      <c r="A498" s="95" t="s">
        <v>3103</v>
      </c>
      <c r="B498" s="95" t="s">
        <v>3104</v>
      </c>
      <c r="C498" s="95">
        <v>2</v>
      </c>
      <c r="D498" s="122">
        <v>0.0014398275239361014</v>
      </c>
      <c r="E498" s="122">
        <v>3.0790002523038495</v>
      </c>
      <c r="F498" s="95" t="s">
        <v>3177</v>
      </c>
      <c r="G498" s="95" t="b">
        <v>0</v>
      </c>
      <c r="H498" s="95" t="b">
        <v>0</v>
      </c>
      <c r="I498" s="95" t="b">
        <v>0</v>
      </c>
      <c r="J498" s="95" t="b">
        <v>0</v>
      </c>
      <c r="K498" s="95" t="b">
        <v>0</v>
      </c>
      <c r="L498" s="95" t="b">
        <v>0</v>
      </c>
    </row>
    <row r="499" spans="1:12" ht="15">
      <c r="A499" s="95" t="s">
        <v>3105</v>
      </c>
      <c r="B499" s="95" t="s">
        <v>3106</v>
      </c>
      <c r="C499" s="95">
        <v>2</v>
      </c>
      <c r="D499" s="122">
        <v>0.0014398275239361014</v>
      </c>
      <c r="E499" s="122">
        <v>3.0790002523038495</v>
      </c>
      <c r="F499" s="95" t="s">
        <v>3177</v>
      </c>
      <c r="G499" s="95" t="b">
        <v>0</v>
      </c>
      <c r="H499" s="95" t="b">
        <v>0</v>
      </c>
      <c r="I499" s="95" t="b">
        <v>0</v>
      </c>
      <c r="J499" s="95" t="b">
        <v>0</v>
      </c>
      <c r="K499" s="95" t="b">
        <v>1</v>
      </c>
      <c r="L499" s="95" t="b">
        <v>0</v>
      </c>
    </row>
    <row r="500" spans="1:12" ht="15">
      <c r="A500" s="95" t="s">
        <v>3106</v>
      </c>
      <c r="B500" s="95" t="s">
        <v>3107</v>
      </c>
      <c r="C500" s="95">
        <v>2</v>
      </c>
      <c r="D500" s="122">
        <v>0.0014398275239361014</v>
      </c>
      <c r="E500" s="122">
        <v>3.0790002523038495</v>
      </c>
      <c r="F500" s="95" t="s">
        <v>3177</v>
      </c>
      <c r="G500" s="95" t="b">
        <v>0</v>
      </c>
      <c r="H500" s="95" t="b">
        <v>1</v>
      </c>
      <c r="I500" s="95" t="b">
        <v>0</v>
      </c>
      <c r="J500" s="95" t="b">
        <v>0</v>
      </c>
      <c r="K500" s="95" t="b">
        <v>0</v>
      </c>
      <c r="L500" s="95" t="b">
        <v>0</v>
      </c>
    </row>
    <row r="501" spans="1:12" ht="15">
      <c r="A501" s="95" t="s">
        <v>3108</v>
      </c>
      <c r="B501" s="95" t="s">
        <v>3109</v>
      </c>
      <c r="C501" s="95">
        <v>2</v>
      </c>
      <c r="D501" s="122">
        <v>0.0014398275239361014</v>
      </c>
      <c r="E501" s="122">
        <v>3.0790002523038495</v>
      </c>
      <c r="F501" s="95" t="s">
        <v>3177</v>
      </c>
      <c r="G501" s="95" t="b">
        <v>0</v>
      </c>
      <c r="H501" s="95" t="b">
        <v>0</v>
      </c>
      <c r="I501" s="95" t="b">
        <v>0</v>
      </c>
      <c r="J501" s="95" t="b">
        <v>0</v>
      </c>
      <c r="K501" s="95" t="b">
        <v>0</v>
      </c>
      <c r="L501" s="95" t="b">
        <v>0</v>
      </c>
    </row>
    <row r="502" spans="1:12" ht="15">
      <c r="A502" s="95" t="s">
        <v>3109</v>
      </c>
      <c r="B502" s="95" t="s">
        <v>3110</v>
      </c>
      <c r="C502" s="95">
        <v>2</v>
      </c>
      <c r="D502" s="122">
        <v>0.0014398275239361014</v>
      </c>
      <c r="E502" s="122">
        <v>3.0790002523038495</v>
      </c>
      <c r="F502" s="95" t="s">
        <v>3177</v>
      </c>
      <c r="G502" s="95" t="b">
        <v>0</v>
      </c>
      <c r="H502" s="95" t="b">
        <v>0</v>
      </c>
      <c r="I502" s="95" t="b">
        <v>0</v>
      </c>
      <c r="J502" s="95" t="b">
        <v>0</v>
      </c>
      <c r="K502" s="95" t="b">
        <v>0</v>
      </c>
      <c r="L502" s="95" t="b">
        <v>0</v>
      </c>
    </row>
    <row r="503" spans="1:12" ht="15">
      <c r="A503" s="95" t="s">
        <v>3111</v>
      </c>
      <c r="B503" s="95" t="s">
        <v>3112</v>
      </c>
      <c r="C503" s="95">
        <v>2</v>
      </c>
      <c r="D503" s="122">
        <v>0.0014398275239361014</v>
      </c>
      <c r="E503" s="122">
        <v>3.0790002523038495</v>
      </c>
      <c r="F503" s="95" t="s">
        <v>3177</v>
      </c>
      <c r="G503" s="95" t="b">
        <v>0</v>
      </c>
      <c r="H503" s="95" t="b">
        <v>0</v>
      </c>
      <c r="I503" s="95" t="b">
        <v>0</v>
      </c>
      <c r="J503" s="95" t="b">
        <v>0</v>
      </c>
      <c r="K503" s="95" t="b">
        <v>0</v>
      </c>
      <c r="L503" s="95" t="b">
        <v>0</v>
      </c>
    </row>
    <row r="504" spans="1:12" ht="15">
      <c r="A504" s="95" t="s">
        <v>3112</v>
      </c>
      <c r="B504" s="95" t="s">
        <v>2351</v>
      </c>
      <c r="C504" s="95">
        <v>2</v>
      </c>
      <c r="D504" s="122">
        <v>0.0014398275239361014</v>
      </c>
      <c r="E504" s="122">
        <v>2.1247577428645243</v>
      </c>
      <c r="F504" s="95" t="s">
        <v>3177</v>
      </c>
      <c r="G504" s="95" t="b">
        <v>0</v>
      </c>
      <c r="H504" s="95" t="b">
        <v>0</v>
      </c>
      <c r="I504" s="95" t="b">
        <v>0</v>
      </c>
      <c r="J504" s="95" t="b">
        <v>0</v>
      </c>
      <c r="K504" s="95" t="b">
        <v>0</v>
      </c>
      <c r="L504" s="95" t="b">
        <v>0</v>
      </c>
    </row>
    <row r="505" spans="1:12" ht="15">
      <c r="A505" s="95" t="s">
        <v>2872</v>
      </c>
      <c r="B505" s="95" t="s">
        <v>2772</v>
      </c>
      <c r="C505" s="95">
        <v>2</v>
      </c>
      <c r="D505" s="122">
        <v>0.0014398275239361014</v>
      </c>
      <c r="E505" s="122">
        <v>2.0790002523038495</v>
      </c>
      <c r="F505" s="95" t="s">
        <v>3177</v>
      </c>
      <c r="G505" s="95" t="b">
        <v>0</v>
      </c>
      <c r="H505" s="95" t="b">
        <v>0</v>
      </c>
      <c r="I505" s="95" t="b">
        <v>0</v>
      </c>
      <c r="J505" s="95" t="b">
        <v>0</v>
      </c>
      <c r="K505" s="95" t="b">
        <v>0</v>
      </c>
      <c r="L505" s="95" t="b">
        <v>0</v>
      </c>
    </row>
    <row r="506" spans="1:12" ht="15">
      <c r="A506" s="95" t="s">
        <v>2772</v>
      </c>
      <c r="B506" s="95" t="s">
        <v>2892</v>
      </c>
      <c r="C506" s="95">
        <v>2</v>
      </c>
      <c r="D506" s="122">
        <v>0.0014398275239361014</v>
      </c>
      <c r="E506" s="122">
        <v>2.124757742864525</v>
      </c>
      <c r="F506" s="95" t="s">
        <v>3177</v>
      </c>
      <c r="G506" s="95" t="b">
        <v>0</v>
      </c>
      <c r="H506" s="95" t="b">
        <v>0</v>
      </c>
      <c r="I506" s="95" t="b">
        <v>0</v>
      </c>
      <c r="J506" s="95" t="b">
        <v>0</v>
      </c>
      <c r="K506" s="95" t="b">
        <v>0</v>
      </c>
      <c r="L506" s="95" t="b">
        <v>0</v>
      </c>
    </row>
    <row r="507" spans="1:12" ht="15">
      <c r="A507" s="95" t="s">
        <v>267</v>
      </c>
      <c r="B507" s="95" t="s">
        <v>2779</v>
      </c>
      <c r="C507" s="95">
        <v>2</v>
      </c>
      <c r="D507" s="122">
        <v>0.0014398275239361014</v>
      </c>
      <c r="E507" s="122">
        <v>2.4257877385285056</v>
      </c>
      <c r="F507" s="95" t="s">
        <v>3177</v>
      </c>
      <c r="G507" s="95" t="b">
        <v>0</v>
      </c>
      <c r="H507" s="95" t="b">
        <v>0</v>
      </c>
      <c r="I507" s="95" t="b">
        <v>0</v>
      </c>
      <c r="J507" s="95" t="b">
        <v>0</v>
      </c>
      <c r="K507" s="95" t="b">
        <v>0</v>
      </c>
      <c r="L507" s="95" t="b">
        <v>0</v>
      </c>
    </row>
    <row r="508" spans="1:12" ht="15">
      <c r="A508" s="95" t="s">
        <v>2779</v>
      </c>
      <c r="B508" s="95" t="s">
        <v>3116</v>
      </c>
      <c r="C508" s="95">
        <v>2</v>
      </c>
      <c r="D508" s="122">
        <v>0.0014398275239361014</v>
      </c>
      <c r="E508" s="122">
        <v>2.534932207953574</v>
      </c>
      <c r="F508" s="95" t="s">
        <v>3177</v>
      </c>
      <c r="G508" s="95" t="b">
        <v>0</v>
      </c>
      <c r="H508" s="95" t="b">
        <v>0</v>
      </c>
      <c r="I508" s="95" t="b">
        <v>0</v>
      </c>
      <c r="J508" s="95" t="b">
        <v>1</v>
      </c>
      <c r="K508" s="95" t="b">
        <v>0</v>
      </c>
      <c r="L508" s="95" t="b">
        <v>0</v>
      </c>
    </row>
    <row r="509" spans="1:12" ht="15">
      <c r="A509" s="95" t="s">
        <v>3116</v>
      </c>
      <c r="B509" s="95" t="s">
        <v>3117</v>
      </c>
      <c r="C509" s="95">
        <v>2</v>
      </c>
      <c r="D509" s="122">
        <v>0.0014398275239361014</v>
      </c>
      <c r="E509" s="122">
        <v>3.0790002523038495</v>
      </c>
      <c r="F509" s="95" t="s">
        <v>3177</v>
      </c>
      <c r="G509" s="95" t="b">
        <v>1</v>
      </c>
      <c r="H509" s="95" t="b">
        <v>0</v>
      </c>
      <c r="I509" s="95" t="b">
        <v>0</v>
      </c>
      <c r="J509" s="95" t="b">
        <v>0</v>
      </c>
      <c r="K509" s="95" t="b">
        <v>0</v>
      </c>
      <c r="L509" s="95" t="b">
        <v>0</v>
      </c>
    </row>
    <row r="510" spans="1:12" ht="15">
      <c r="A510" s="95" t="s">
        <v>3117</v>
      </c>
      <c r="B510" s="95" t="s">
        <v>3118</v>
      </c>
      <c r="C510" s="95">
        <v>2</v>
      </c>
      <c r="D510" s="122">
        <v>0.0014398275239361014</v>
      </c>
      <c r="E510" s="122">
        <v>3.0790002523038495</v>
      </c>
      <c r="F510" s="95" t="s">
        <v>3177</v>
      </c>
      <c r="G510" s="95" t="b">
        <v>0</v>
      </c>
      <c r="H510" s="95" t="b">
        <v>0</v>
      </c>
      <c r="I510" s="95" t="b">
        <v>0</v>
      </c>
      <c r="J510" s="95" t="b">
        <v>0</v>
      </c>
      <c r="K510" s="95" t="b">
        <v>0</v>
      </c>
      <c r="L510" s="95" t="b">
        <v>0</v>
      </c>
    </row>
    <row r="511" spans="1:12" ht="15">
      <c r="A511" s="95" t="s">
        <v>3118</v>
      </c>
      <c r="B511" s="95" t="s">
        <v>3119</v>
      </c>
      <c r="C511" s="95">
        <v>2</v>
      </c>
      <c r="D511" s="122">
        <v>0.0014398275239361014</v>
      </c>
      <c r="E511" s="122">
        <v>3.0790002523038495</v>
      </c>
      <c r="F511" s="95" t="s">
        <v>3177</v>
      </c>
      <c r="G511" s="95" t="b">
        <v>0</v>
      </c>
      <c r="H511" s="95" t="b">
        <v>0</v>
      </c>
      <c r="I511" s="95" t="b">
        <v>0</v>
      </c>
      <c r="J511" s="95" t="b">
        <v>0</v>
      </c>
      <c r="K511" s="95" t="b">
        <v>0</v>
      </c>
      <c r="L511" s="95" t="b">
        <v>0</v>
      </c>
    </row>
    <row r="512" spans="1:12" ht="15">
      <c r="A512" s="95" t="s">
        <v>3119</v>
      </c>
      <c r="B512" s="95" t="s">
        <v>3120</v>
      </c>
      <c r="C512" s="95">
        <v>2</v>
      </c>
      <c r="D512" s="122">
        <v>0.0014398275239361014</v>
      </c>
      <c r="E512" s="122">
        <v>3.0790002523038495</v>
      </c>
      <c r="F512" s="95" t="s">
        <v>3177</v>
      </c>
      <c r="G512" s="95" t="b">
        <v>0</v>
      </c>
      <c r="H512" s="95" t="b">
        <v>0</v>
      </c>
      <c r="I512" s="95" t="b">
        <v>0</v>
      </c>
      <c r="J512" s="95" t="b">
        <v>0</v>
      </c>
      <c r="K512" s="95" t="b">
        <v>0</v>
      </c>
      <c r="L512" s="95" t="b">
        <v>0</v>
      </c>
    </row>
    <row r="513" spans="1:12" ht="15">
      <c r="A513" s="95" t="s">
        <v>3120</v>
      </c>
      <c r="B513" s="95" t="s">
        <v>2776</v>
      </c>
      <c r="C513" s="95">
        <v>2</v>
      </c>
      <c r="D513" s="122">
        <v>0.0014398275239361014</v>
      </c>
      <c r="E513" s="122">
        <v>2.380030247967831</v>
      </c>
      <c r="F513" s="95" t="s">
        <v>3177</v>
      </c>
      <c r="G513" s="95" t="b">
        <v>0</v>
      </c>
      <c r="H513" s="95" t="b">
        <v>0</v>
      </c>
      <c r="I513" s="95" t="b">
        <v>0</v>
      </c>
      <c r="J513" s="95" t="b">
        <v>0</v>
      </c>
      <c r="K513" s="95" t="b">
        <v>0</v>
      </c>
      <c r="L513" s="95" t="b">
        <v>0</v>
      </c>
    </row>
    <row r="514" spans="1:12" ht="15">
      <c r="A514" s="95" t="s">
        <v>2776</v>
      </c>
      <c r="B514" s="95" t="s">
        <v>3121</v>
      </c>
      <c r="C514" s="95">
        <v>2</v>
      </c>
      <c r="D514" s="122">
        <v>0.0014398275239361014</v>
      </c>
      <c r="E514" s="122">
        <v>2.380030247967831</v>
      </c>
      <c r="F514" s="95" t="s">
        <v>3177</v>
      </c>
      <c r="G514" s="95" t="b">
        <v>0</v>
      </c>
      <c r="H514" s="95" t="b">
        <v>0</v>
      </c>
      <c r="I514" s="95" t="b">
        <v>0</v>
      </c>
      <c r="J514" s="95" t="b">
        <v>0</v>
      </c>
      <c r="K514" s="95" t="b">
        <v>0</v>
      </c>
      <c r="L514" s="95" t="b">
        <v>0</v>
      </c>
    </row>
    <row r="515" spans="1:12" ht="15">
      <c r="A515" s="95" t="s">
        <v>3121</v>
      </c>
      <c r="B515" s="95" t="s">
        <v>3122</v>
      </c>
      <c r="C515" s="95">
        <v>2</v>
      </c>
      <c r="D515" s="122">
        <v>0.0014398275239361014</v>
      </c>
      <c r="E515" s="122">
        <v>3.0790002523038495</v>
      </c>
      <c r="F515" s="95" t="s">
        <v>3177</v>
      </c>
      <c r="G515" s="95" t="b">
        <v>0</v>
      </c>
      <c r="H515" s="95" t="b">
        <v>0</v>
      </c>
      <c r="I515" s="95" t="b">
        <v>0</v>
      </c>
      <c r="J515" s="95" t="b">
        <v>0</v>
      </c>
      <c r="K515" s="95" t="b">
        <v>0</v>
      </c>
      <c r="L515" s="95" t="b">
        <v>0</v>
      </c>
    </row>
    <row r="516" spans="1:12" ht="15">
      <c r="A516" s="95" t="s">
        <v>3122</v>
      </c>
      <c r="B516" s="95" t="s">
        <v>3123</v>
      </c>
      <c r="C516" s="95">
        <v>2</v>
      </c>
      <c r="D516" s="122">
        <v>0.0014398275239361014</v>
      </c>
      <c r="E516" s="122">
        <v>3.0790002523038495</v>
      </c>
      <c r="F516" s="95" t="s">
        <v>3177</v>
      </c>
      <c r="G516" s="95" t="b">
        <v>0</v>
      </c>
      <c r="H516" s="95" t="b">
        <v>0</v>
      </c>
      <c r="I516" s="95" t="b">
        <v>0</v>
      </c>
      <c r="J516" s="95" t="b">
        <v>1</v>
      </c>
      <c r="K516" s="95" t="b">
        <v>0</v>
      </c>
      <c r="L516" s="95" t="b">
        <v>0</v>
      </c>
    </row>
    <row r="517" spans="1:12" ht="15">
      <c r="A517" s="95" t="s">
        <v>3123</v>
      </c>
      <c r="B517" s="95" t="s">
        <v>583</v>
      </c>
      <c r="C517" s="95">
        <v>2</v>
      </c>
      <c r="D517" s="122">
        <v>0.0014398275239361014</v>
      </c>
      <c r="E517" s="122">
        <v>1.522697751536562</v>
      </c>
      <c r="F517" s="95" t="s">
        <v>3177</v>
      </c>
      <c r="G517" s="95" t="b">
        <v>1</v>
      </c>
      <c r="H517" s="95" t="b">
        <v>0</v>
      </c>
      <c r="I517" s="95" t="b">
        <v>0</v>
      </c>
      <c r="J517" s="95" t="b">
        <v>0</v>
      </c>
      <c r="K517" s="95" t="b">
        <v>0</v>
      </c>
      <c r="L517" s="95" t="b">
        <v>0</v>
      </c>
    </row>
    <row r="518" spans="1:12" ht="15">
      <c r="A518" s="95" t="s">
        <v>2828</v>
      </c>
      <c r="B518" s="95" t="s">
        <v>2789</v>
      </c>
      <c r="C518" s="95">
        <v>2</v>
      </c>
      <c r="D518" s="122">
        <v>0.0014398275239361014</v>
      </c>
      <c r="E518" s="122">
        <v>2.0790002523038495</v>
      </c>
      <c r="F518" s="95" t="s">
        <v>3177</v>
      </c>
      <c r="G518" s="95" t="b">
        <v>0</v>
      </c>
      <c r="H518" s="95" t="b">
        <v>0</v>
      </c>
      <c r="I518" s="95" t="b">
        <v>0</v>
      </c>
      <c r="J518" s="95" t="b">
        <v>0</v>
      </c>
      <c r="K518" s="95" t="b">
        <v>0</v>
      </c>
      <c r="L518" s="95" t="b">
        <v>0</v>
      </c>
    </row>
    <row r="519" spans="1:12" ht="15">
      <c r="A519" s="95" t="s">
        <v>2789</v>
      </c>
      <c r="B519" s="95" t="s">
        <v>3124</v>
      </c>
      <c r="C519" s="95">
        <v>2</v>
      </c>
      <c r="D519" s="122">
        <v>0.0014398275239361014</v>
      </c>
      <c r="E519" s="122">
        <v>2.476940260975887</v>
      </c>
      <c r="F519" s="95" t="s">
        <v>3177</v>
      </c>
      <c r="G519" s="95" t="b">
        <v>0</v>
      </c>
      <c r="H519" s="95" t="b">
        <v>0</v>
      </c>
      <c r="I519" s="95" t="b">
        <v>0</v>
      </c>
      <c r="J519" s="95" t="b">
        <v>0</v>
      </c>
      <c r="K519" s="95" t="b">
        <v>0</v>
      </c>
      <c r="L519" s="95" t="b">
        <v>0</v>
      </c>
    </row>
    <row r="520" spans="1:12" ht="15">
      <c r="A520" s="95" t="s">
        <v>3124</v>
      </c>
      <c r="B520" s="95" t="s">
        <v>2283</v>
      </c>
      <c r="C520" s="95">
        <v>2</v>
      </c>
      <c r="D520" s="122">
        <v>0.0014398275239361014</v>
      </c>
      <c r="E520" s="122">
        <v>1.5107985282368543</v>
      </c>
      <c r="F520" s="95" t="s">
        <v>3177</v>
      </c>
      <c r="G520" s="95" t="b">
        <v>0</v>
      </c>
      <c r="H520" s="95" t="b">
        <v>0</v>
      </c>
      <c r="I520" s="95" t="b">
        <v>0</v>
      </c>
      <c r="J520" s="95" t="b">
        <v>0</v>
      </c>
      <c r="K520" s="95" t="b">
        <v>0</v>
      </c>
      <c r="L520" s="95" t="b">
        <v>0</v>
      </c>
    </row>
    <row r="521" spans="1:12" ht="15">
      <c r="A521" s="95" t="s">
        <v>2283</v>
      </c>
      <c r="B521" s="95" t="s">
        <v>3125</v>
      </c>
      <c r="C521" s="95">
        <v>2</v>
      </c>
      <c r="D521" s="122">
        <v>0.0014398275239361014</v>
      </c>
      <c r="E521" s="122">
        <v>1.455750961905949</v>
      </c>
      <c r="F521" s="95" t="s">
        <v>3177</v>
      </c>
      <c r="G521" s="95" t="b">
        <v>0</v>
      </c>
      <c r="H521" s="95" t="b">
        <v>0</v>
      </c>
      <c r="I521" s="95" t="b">
        <v>0</v>
      </c>
      <c r="J521" s="95" t="b">
        <v>1</v>
      </c>
      <c r="K521" s="95" t="b">
        <v>0</v>
      </c>
      <c r="L521" s="95" t="b">
        <v>0</v>
      </c>
    </row>
    <row r="522" spans="1:12" ht="15">
      <c r="A522" s="95" t="s">
        <v>3125</v>
      </c>
      <c r="B522" s="95" t="s">
        <v>2827</v>
      </c>
      <c r="C522" s="95">
        <v>2</v>
      </c>
      <c r="D522" s="122">
        <v>0.0014398275239361014</v>
      </c>
      <c r="E522" s="122">
        <v>2.6810602436318116</v>
      </c>
      <c r="F522" s="95" t="s">
        <v>3177</v>
      </c>
      <c r="G522" s="95" t="b">
        <v>1</v>
      </c>
      <c r="H522" s="95" t="b">
        <v>0</v>
      </c>
      <c r="I522" s="95" t="b">
        <v>0</v>
      </c>
      <c r="J522" s="95" t="b">
        <v>0</v>
      </c>
      <c r="K522" s="95" t="b">
        <v>0</v>
      </c>
      <c r="L522" s="95" t="b">
        <v>0</v>
      </c>
    </row>
    <row r="523" spans="1:12" ht="15">
      <c r="A523" s="95" t="s">
        <v>2827</v>
      </c>
      <c r="B523" s="95" t="s">
        <v>3126</v>
      </c>
      <c r="C523" s="95">
        <v>2</v>
      </c>
      <c r="D523" s="122">
        <v>0.0014398275239361014</v>
      </c>
      <c r="E523" s="122">
        <v>2.6810602436318116</v>
      </c>
      <c r="F523" s="95" t="s">
        <v>3177</v>
      </c>
      <c r="G523" s="95" t="b">
        <v>0</v>
      </c>
      <c r="H523" s="95" t="b">
        <v>0</v>
      </c>
      <c r="I523" s="95" t="b">
        <v>0</v>
      </c>
      <c r="J523" s="95" t="b">
        <v>0</v>
      </c>
      <c r="K523" s="95" t="b">
        <v>0</v>
      </c>
      <c r="L523" s="95" t="b">
        <v>0</v>
      </c>
    </row>
    <row r="524" spans="1:12" ht="15">
      <c r="A524" s="95" t="s">
        <v>3126</v>
      </c>
      <c r="B524" s="95" t="s">
        <v>3127</v>
      </c>
      <c r="C524" s="95">
        <v>2</v>
      </c>
      <c r="D524" s="122">
        <v>0.0014398275239361014</v>
      </c>
      <c r="E524" s="122">
        <v>3.0790002523038495</v>
      </c>
      <c r="F524" s="95" t="s">
        <v>3177</v>
      </c>
      <c r="G524" s="95" t="b">
        <v>0</v>
      </c>
      <c r="H524" s="95" t="b">
        <v>0</v>
      </c>
      <c r="I524" s="95" t="b">
        <v>0</v>
      </c>
      <c r="J524" s="95" t="b">
        <v>1</v>
      </c>
      <c r="K524" s="95" t="b">
        <v>0</v>
      </c>
      <c r="L524" s="95" t="b">
        <v>0</v>
      </c>
    </row>
    <row r="525" spans="1:12" ht="15">
      <c r="A525" s="95" t="s">
        <v>3127</v>
      </c>
      <c r="B525" s="95" t="s">
        <v>2314</v>
      </c>
      <c r="C525" s="95">
        <v>2</v>
      </c>
      <c r="D525" s="122">
        <v>0.0014398275239361014</v>
      </c>
      <c r="E525" s="122">
        <v>2.6810602436318116</v>
      </c>
      <c r="F525" s="95" t="s">
        <v>3177</v>
      </c>
      <c r="G525" s="95" t="b">
        <v>1</v>
      </c>
      <c r="H525" s="95" t="b">
        <v>0</v>
      </c>
      <c r="I525" s="95" t="b">
        <v>0</v>
      </c>
      <c r="J525" s="95" t="b">
        <v>0</v>
      </c>
      <c r="K525" s="95" t="b">
        <v>0</v>
      </c>
      <c r="L525" s="95" t="b">
        <v>0</v>
      </c>
    </row>
    <row r="526" spans="1:12" ht="15">
      <c r="A526" s="95" t="s">
        <v>2314</v>
      </c>
      <c r="B526" s="95" t="s">
        <v>3128</v>
      </c>
      <c r="C526" s="95">
        <v>2</v>
      </c>
      <c r="D526" s="122">
        <v>0.0014398275239361014</v>
      </c>
      <c r="E526" s="122">
        <v>2.7779702566398683</v>
      </c>
      <c r="F526" s="95" t="s">
        <v>3177</v>
      </c>
      <c r="G526" s="95" t="b">
        <v>0</v>
      </c>
      <c r="H526" s="95" t="b">
        <v>0</v>
      </c>
      <c r="I526" s="95" t="b">
        <v>0</v>
      </c>
      <c r="J526" s="95" t="b">
        <v>0</v>
      </c>
      <c r="K526" s="95" t="b">
        <v>0</v>
      </c>
      <c r="L526" s="95" t="b">
        <v>0</v>
      </c>
    </row>
    <row r="527" spans="1:12" ht="15">
      <c r="A527" s="95" t="s">
        <v>3128</v>
      </c>
      <c r="B527" s="95" t="s">
        <v>3129</v>
      </c>
      <c r="C527" s="95">
        <v>2</v>
      </c>
      <c r="D527" s="122">
        <v>0.0014398275239361014</v>
      </c>
      <c r="E527" s="122">
        <v>3.0790002523038495</v>
      </c>
      <c r="F527" s="95" t="s">
        <v>3177</v>
      </c>
      <c r="G527" s="95" t="b">
        <v>0</v>
      </c>
      <c r="H527" s="95" t="b">
        <v>0</v>
      </c>
      <c r="I527" s="95" t="b">
        <v>0</v>
      </c>
      <c r="J527" s="95" t="b">
        <v>0</v>
      </c>
      <c r="K527" s="95" t="b">
        <v>0</v>
      </c>
      <c r="L527" s="95" t="b">
        <v>0</v>
      </c>
    </row>
    <row r="528" spans="1:12" ht="15">
      <c r="A528" s="95" t="s">
        <v>3129</v>
      </c>
      <c r="B528" s="95" t="s">
        <v>3130</v>
      </c>
      <c r="C528" s="95">
        <v>2</v>
      </c>
      <c r="D528" s="122">
        <v>0.0014398275239361014</v>
      </c>
      <c r="E528" s="122">
        <v>3.0790002523038495</v>
      </c>
      <c r="F528" s="95" t="s">
        <v>3177</v>
      </c>
      <c r="G528" s="95" t="b">
        <v>0</v>
      </c>
      <c r="H528" s="95" t="b">
        <v>0</v>
      </c>
      <c r="I528" s="95" t="b">
        <v>0</v>
      </c>
      <c r="J528" s="95" t="b">
        <v>0</v>
      </c>
      <c r="K528" s="95" t="b">
        <v>0</v>
      </c>
      <c r="L528" s="95" t="b">
        <v>0</v>
      </c>
    </row>
    <row r="529" spans="1:12" ht="15">
      <c r="A529" s="95" t="s">
        <v>3132</v>
      </c>
      <c r="B529" s="95" t="s">
        <v>3133</v>
      </c>
      <c r="C529" s="95">
        <v>2</v>
      </c>
      <c r="D529" s="122">
        <v>0.0014398275239361014</v>
      </c>
      <c r="E529" s="122">
        <v>3.0790002523038495</v>
      </c>
      <c r="F529" s="95" t="s">
        <v>3177</v>
      </c>
      <c r="G529" s="95" t="b">
        <v>0</v>
      </c>
      <c r="H529" s="95" t="b">
        <v>0</v>
      </c>
      <c r="I529" s="95" t="b">
        <v>0</v>
      </c>
      <c r="J529" s="95" t="b">
        <v>0</v>
      </c>
      <c r="K529" s="95" t="b">
        <v>0</v>
      </c>
      <c r="L529" s="95" t="b">
        <v>0</v>
      </c>
    </row>
    <row r="530" spans="1:12" ht="15">
      <c r="A530" s="95" t="s">
        <v>3133</v>
      </c>
      <c r="B530" s="95" t="s">
        <v>3134</v>
      </c>
      <c r="C530" s="95">
        <v>2</v>
      </c>
      <c r="D530" s="122">
        <v>0.0014398275239361014</v>
      </c>
      <c r="E530" s="122">
        <v>3.0790002523038495</v>
      </c>
      <c r="F530" s="95" t="s">
        <v>3177</v>
      </c>
      <c r="G530" s="95" t="b">
        <v>0</v>
      </c>
      <c r="H530" s="95" t="b">
        <v>0</v>
      </c>
      <c r="I530" s="95" t="b">
        <v>0</v>
      </c>
      <c r="J530" s="95" t="b">
        <v>0</v>
      </c>
      <c r="K530" s="95" t="b">
        <v>0</v>
      </c>
      <c r="L530" s="95" t="b">
        <v>0</v>
      </c>
    </row>
    <row r="531" spans="1:12" ht="15">
      <c r="A531" s="95" t="s">
        <v>3134</v>
      </c>
      <c r="B531" s="95" t="s">
        <v>2873</v>
      </c>
      <c r="C531" s="95">
        <v>2</v>
      </c>
      <c r="D531" s="122">
        <v>0.0014398275239361014</v>
      </c>
      <c r="E531" s="122">
        <v>2.7779702566398683</v>
      </c>
      <c r="F531" s="95" t="s">
        <v>3177</v>
      </c>
      <c r="G531" s="95" t="b">
        <v>0</v>
      </c>
      <c r="H531" s="95" t="b">
        <v>0</v>
      </c>
      <c r="I531" s="95" t="b">
        <v>0</v>
      </c>
      <c r="J531" s="95" t="b">
        <v>0</v>
      </c>
      <c r="K531" s="95" t="b">
        <v>0</v>
      </c>
      <c r="L531" s="95" t="b">
        <v>0</v>
      </c>
    </row>
    <row r="532" spans="1:12" ht="15">
      <c r="A532" s="95" t="s">
        <v>2873</v>
      </c>
      <c r="B532" s="95" t="s">
        <v>3135</v>
      </c>
      <c r="C532" s="95">
        <v>2</v>
      </c>
      <c r="D532" s="122">
        <v>0.0014398275239361014</v>
      </c>
      <c r="E532" s="122">
        <v>2.7779702566398683</v>
      </c>
      <c r="F532" s="95" t="s">
        <v>3177</v>
      </c>
      <c r="G532" s="95" t="b">
        <v>0</v>
      </c>
      <c r="H532" s="95" t="b">
        <v>0</v>
      </c>
      <c r="I532" s="95" t="b">
        <v>0</v>
      </c>
      <c r="J532" s="95" t="b">
        <v>0</v>
      </c>
      <c r="K532" s="95" t="b">
        <v>0</v>
      </c>
      <c r="L532" s="95" t="b">
        <v>0</v>
      </c>
    </row>
    <row r="533" spans="1:12" ht="15">
      <c r="A533" s="95" t="s">
        <v>3135</v>
      </c>
      <c r="B533" s="95" t="s">
        <v>3136</v>
      </c>
      <c r="C533" s="95">
        <v>2</v>
      </c>
      <c r="D533" s="122">
        <v>0.0014398275239361014</v>
      </c>
      <c r="E533" s="122">
        <v>3.0790002523038495</v>
      </c>
      <c r="F533" s="95" t="s">
        <v>3177</v>
      </c>
      <c r="G533" s="95" t="b">
        <v>0</v>
      </c>
      <c r="H533" s="95" t="b">
        <v>0</v>
      </c>
      <c r="I533" s="95" t="b">
        <v>0</v>
      </c>
      <c r="J533" s="95" t="b">
        <v>0</v>
      </c>
      <c r="K533" s="95" t="b">
        <v>0</v>
      </c>
      <c r="L533" s="95" t="b">
        <v>0</v>
      </c>
    </row>
    <row r="534" spans="1:12" ht="15">
      <c r="A534" s="95" t="s">
        <v>3136</v>
      </c>
      <c r="B534" s="95" t="s">
        <v>2873</v>
      </c>
      <c r="C534" s="95">
        <v>2</v>
      </c>
      <c r="D534" s="122">
        <v>0.0014398275239361014</v>
      </c>
      <c r="E534" s="122">
        <v>2.7779702566398683</v>
      </c>
      <c r="F534" s="95" t="s">
        <v>3177</v>
      </c>
      <c r="G534" s="95" t="b">
        <v>0</v>
      </c>
      <c r="H534" s="95" t="b">
        <v>0</v>
      </c>
      <c r="I534" s="95" t="b">
        <v>0</v>
      </c>
      <c r="J534" s="95" t="b">
        <v>0</v>
      </c>
      <c r="K534" s="95" t="b">
        <v>0</v>
      </c>
      <c r="L534" s="95" t="b">
        <v>0</v>
      </c>
    </row>
    <row r="535" spans="1:12" ht="15">
      <c r="A535" s="95" t="s">
        <v>2873</v>
      </c>
      <c r="B535" s="95" t="s">
        <v>2838</v>
      </c>
      <c r="C535" s="95">
        <v>2</v>
      </c>
      <c r="D535" s="122">
        <v>0.0014398275239361014</v>
      </c>
      <c r="E535" s="122">
        <v>2.380030247967831</v>
      </c>
      <c r="F535" s="95" t="s">
        <v>3177</v>
      </c>
      <c r="G535" s="95" t="b">
        <v>0</v>
      </c>
      <c r="H535" s="95" t="b">
        <v>0</v>
      </c>
      <c r="I535" s="95" t="b">
        <v>0</v>
      </c>
      <c r="J535" s="95" t="b">
        <v>0</v>
      </c>
      <c r="K535" s="95" t="b">
        <v>0</v>
      </c>
      <c r="L535" s="95" t="b">
        <v>0</v>
      </c>
    </row>
    <row r="536" spans="1:12" ht="15">
      <c r="A536" s="95" t="s">
        <v>2343</v>
      </c>
      <c r="B536" s="95" t="s">
        <v>3137</v>
      </c>
      <c r="C536" s="95">
        <v>2</v>
      </c>
      <c r="D536" s="122">
        <v>0.0014398275239361014</v>
      </c>
      <c r="E536" s="122">
        <v>2.0790002523038495</v>
      </c>
      <c r="F536" s="95" t="s">
        <v>3177</v>
      </c>
      <c r="G536" s="95" t="b">
        <v>0</v>
      </c>
      <c r="H536" s="95" t="b">
        <v>0</v>
      </c>
      <c r="I536" s="95" t="b">
        <v>0</v>
      </c>
      <c r="J536" s="95" t="b">
        <v>0</v>
      </c>
      <c r="K536" s="95" t="b">
        <v>0</v>
      </c>
      <c r="L536" s="95" t="b">
        <v>0</v>
      </c>
    </row>
    <row r="537" spans="1:12" ht="15">
      <c r="A537" s="95" t="s">
        <v>3137</v>
      </c>
      <c r="B537" s="95" t="s">
        <v>3138</v>
      </c>
      <c r="C537" s="95">
        <v>2</v>
      </c>
      <c r="D537" s="122">
        <v>0.0014398275239361014</v>
      </c>
      <c r="E537" s="122">
        <v>3.0790002523038495</v>
      </c>
      <c r="F537" s="95" t="s">
        <v>3177</v>
      </c>
      <c r="G537" s="95" t="b">
        <v>0</v>
      </c>
      <c r="H537" s="95" t="b">
        <v>0</v>
      </c>
      <c r="I537" s="95" t="b">
        <v>0</v>
      </c>
      <c r="J537" s="95" t="b">
        <v>0</v>
      </c>
      <c r="K537" s="95" t="b">
        <v>0</v>
      </c>
      <c r="L537" s="95" t="b">
        <v>0</v>
      </c>
    </row>
    <row r="538" spans="1:12" ht="15">
      <c r="A538" s="95" t="s">
        <v>3138</v>
      </c>
      <c r="B538" s="95" t="s">
        <v>3139</v>
      </c>
      <c r="C538" s="95">
        <v>2</v>
      </c>
      <c r="D538" s="122">
        <v>0.0014398275239361014</v>
      </c>
      <c r="E538" s="122">
        <v>3.0790002523038495</v>
      </c>
      <c r="F538" s="95" t="s">
        <v>3177</v>
      </c>
      <c r="G538" s="95" t="b">
        <v>0</v>
      </c>
      <c r="H538" s="95" t="b">
        <v>0</v>
      </c>
      <c r="I538" s="95" t="b">
        <v>0</v>
      </c>
      <c r="J538" s="95" t="b">
        <v>0</v>
      </c>
      <c r="K538" s="95" t="b">
        <v>0</v>
      </c>
      <c r="L538" s="95" t="b">
        <v>0</v>
      </c>
    </row>
    <row r="539" spans="1:12" ht="15">
      <c r="A539" s="95" t="s">
        <v>3139</v>
      </c>
      <c r="B539" s="95" t="s">
        <v>3140</v>
      </c>
      <c r="C539" s="95">
        <v>2</v>
      </c>
      <c r="D539" s="122">
        <v>0.0014398275239361014</v>
      </c>
      <c r="E539" s="122">
        <v>3.0790002523038495</v>
      </c>
      <c r="F539" s="95" t="s">
        <v>3177</v>
      </c>
      <c r="G539" s="95" t="b">
        <v>0</v>
      </c>
      <c r="H539" s="95" t="b">
        <v>0</v>
      </c>
      <c r="I539" s="95" t="b">
        <v>0</v>
      </c>
      <c r="J539" s="95" t="b">
        <v>0</v>
      </c>
      <c r="K539" s="95" t="b">
        <v>0</v>
      </c>
      <c r="L539" s="95" t="b">
        <v>0</v>
      </c>
    </row>
    <row r="540" spans="1:12" ht="15">
      <c r="A540" s="95" t="s">
        <v>3140</v>
      </c>
      <c r="B540" s="95" t="s">
        <v>3141</v>
      </c>
      <c r="C540" s="95">
        <v>2</v>
      </c>
      <c r="D540" s="122">
        <v>0.0014398275239361014</v>
      </c>
      <c r="E540" s="122">
        <v>3.0790002523038495</v>
      </c>
      <c r="F540" s="95" t="s">
        <v>3177</v>
      </c>
      <c r="G540" s="95" t="b">
        <v>0</v>
      </c>
      <c r="H540" s="95" t="b">
        <v>0</v>
      </c>
      <c r="I540" s="95" t="b">
        <v>0</v>
      </c>
      <c r="J540" s="95" t="b">
        <v>0</v>
      </c>
      <c r="K540" s="95" t="b">
        <v>0</v>
      </c>
      <c r="L540" s="95" t="b">
        <v>0</v>
      </c>
    </row>
    <row r="541" spans="1:12" ht="15">
      <c r="A541" s="95" t="s">
        <v>3141</v>
      </c>
      <c r="B541" s="95" t="s">
        <v>2328</v>
      </c>
      <c r="C541" s="95">
        <v>2</v>
      </c>
      <c r="D541" s="122">
        <v>0.0014398275239361014</v>
      </c>
      <c r="E541" s="122">
        <v>1.8485513309255754</v>
      </c>
      <c r="F541" s="95" t="s">
        <v>3177</v>
      </c>
      <c r="G541" s="95" t="b">
        <v>0</v>
      </c>
      <c r="H541" s="95" t="b">
        <v>0</v>
      </c>
      <c r="I541" s="95" t="b">
        <v>0</v>
      </c>
      <c r="J541" s="95" t="b">
        <v>0</v>
      </c>
      <c r="K541" s="95" t="b">
        <v>0</v>
      </c>
      <c r="L541" s="95" t="b">
        <v>0</v>
      </c>
    </row>
    <row r="542" spans="1:12" ht="15">
      <c r="A542" s="95" t="s">
        <v>2327</v>
      </c>
      <c r="B542" s="95" t="s">
        <v>3142</v>
      </c>
      <c r="C542" s="95">
        <v>2</v>
      </c>
      <c r="D542" s="122">
        <v>0.0014398275239361014</v>
      </c>
      <c r="E542" s="122">
        <v>1.7365775714816432</v>
      </c>
      <c r="F542" s="95" t="s">
        <v>3177</v>
      </c>
      <c r="G542" s="95" t="b">
        <v>0</v>
      </c>
      <c r="H542" s="95" t="b">
        <v>0</v>
      </c>
      <c r="I542" s="95" t="b">
        <v>0</v>
      </c>
      <c r="J542" s="95" t="b">
        <v>0</v>
      </c>
      <c r="K542" s="95" t="b">
        <v>0</v>
      </c>
      <c r="L542" s="95" t="b">
        <v>0</v>
      </c>
    </row>
    <row r="543" spans="1:12" ht="15">
      <c r="A543" s="95" t="s">
        <v>3142</v>
      </c>
      <c r="B543" s="95" t="s">
        <v>2903</v>
      </c>
      <c r="C543" s="95">
        <v>2</v>
      </c>
      <c r="D543" s="122">
        <v>0.0014398275239361014</v>
      </c>
      <c r="E543" s="122">
        <v>2.902908993248168</v>
      </c>
      <c r="F543" s="95" t="s">
        <v>3177</v>
      </c>
      <c r="G543" s="95" t="b">
        <v>0</v>
      </c>
      <c r="H543" s="95" t="b">
        <v>0</v>
      </c>
      <c r="I543" s="95" t="b">
        <v>0</v>
      </c>
      <c r="J543" s="95" t="b">
        <v>0</v>
      </c>
      <c r="K543" s="95" t="b">
        <v>0</v>
      </c>
      <c r="L543" s="95" t="b">
        <v>0</v>
      </c>
    </row>
    <row r="544" spans="1:12" ht="15">
      <c r="A544" s="95" t="s">
        <v>2903</v>
      </c>
      <c r="B544" s="95" t="s">
        <v>3143</v>
      </c>
      <c r="C544" s="95">
        <v>2</v>
      </c>
      <c r="D544" s="122">
        <v>0.0014398275239361014</v>
      </c>
      <c r="E544" s="122">
        <v>2.902908993248168</v>
      </c>
      <c r="F544" s="95" t="s">
        <v>3177</v>
      </c>
      <c r="G544" s="95" t="b">
        <v>0</v>
      </c>
      <c r="H544" s="95" t="b">
        <v>0</v>
      </c>
      <c r="I544" s="95" t="b">
        <v>0</v>
      </c>
      <c r="J544" s="95" t="b">
        <v>0</v>
      </c>
      <c r="K544" s="95" t="b">
        <v>0</v>
      </c>
      <c r="L544" s="95" t="b">
        <v>0</v>
      </c>
    </row>
    <row r="545" spans="1:12" ht="15">
      <c r="A545" s="95" t="s">
        <v>3143</v>
      </c>
      <c r="B545" s="95" t="s">
        <v>2787</v>
      </c>
      <c r="C545" s="95">
        <v>2</v>
      </c>
      <c r="D545" s="122">
        <v>0.0014398275239361014</v>
      </c>
      <c r="E545" s="122">
        <v>2.476940260975887</v>
      </c>
      <c r="F545" s="95" t="s">
        <v>3177</v>
      </c>
      <c r="G545" s="95" t="b">
        <v>0</v>
      </c>
      <c r="H545" s="95" t="b">
        <v>0</v>
      </c>
      <c r="I545" s="95" t="b">
        <v>0</v>
      </c>
      <c r="J545" s="95" t="b">
        <v>0</v>
      </c>
      <c r="K545" s="95" t="b">
        <v>0</v>
      </c>
      <c r="L545" s="95" t="b">
        <v>0</v>
      </c>
    </row>
    <row r="546" spans="1:12" ht="15">
      <c r="A546" s="95" t="s">
        <v>3145</v>
      </c>
      <c r="B546" s="95" t="s">
        <v>3146</v>
      </c>
      <c r="C546" s="95">
        <v>2</v>
      </c>
      <c r="D546" s="122">
        <v>0.0014398275239361014</v>
      </c>
      <c r="E546" s="122">
        <v>3.0790002523038495</v>
      </c>
      <c r="F546" s="95" t="s">
        <v>3177</v>
      </c>
      <c r="G546" s="95" t="b">
        <v>0</v>
      </c>
      <c r="H546" s="95" t="b">
        <v>0</v>
      </c>
      <c r="I546" s="95" t="b">
        <v>0</v>
      </c>
      <c r="J546" s="95" t="b">
        <v>0</v>
      </c>
      <c r="K546" s="95" t="b">
        <v>0</v>
      </c>
      <c r="L546" s="95" t="b">
        <v>0</v>
      </c>
    </row>
    <row r="547" spans="1:12" ht="15">
      <c r="A547" s="95" t="s">
        <v>3146</v>
      </c>
      <c r="B547" s="95" t="s">
        <v>2329</v>
      </c>
      <c r="C547" s="95">
        <v>2</v>
      </c>
      <c r="D547" s="122">
        <v>0.0014398275239361014</v>
      </c>
      <c r="E547" s="122">
        <v>2.0790002523038495</v>
      </c>
      <c r="F547" s="95" t="s">
        <v>3177</v>
      </c>
      <c r="G547" s="95" t="b">
        <v>0</v>
      </c>
      <c r="H547" s="95" t="b">
        <v>0</v>
      </c>
      <c r="I547" s="95" t="b">
        <v>0</v>
      </c>
      <c r="J547" s="95" t="b">
        <v>0</v>
      </c>
      <c r="K547" s="95" t="b">
        <v>0</v>
      </c>
      <c r="L547" s="95" t="b">
        <v>0</v>
      </c>
    </row>
    <row r="548" spans="1:12" ht="15">
      <c r="A548" s="95" t="s">
        <v>2329</v>
      </c>
      <c r="B548" s="95" t="s">
        <v>3147</v>
      </c>
      <c r="C548" s="95">
        <v>2</v>
      </c>
      <c r="D548" s="122">
        <v>0.0014398275239361014</v>
      </c>
      <c r="E548" s="122">
        <v>2.0578109532339113</v>
      </c>
      <c r="F548" s="95" t="s">
        <v>3177</v>
      </c>
      <c r="G548" s="95" t="b">
        <v>0</v>
      </c>
      <c r="H548" s="95" t="b">
        <v>0</v>
      </c>
      <c r="I548" s="95" t="b">
        <v>0</v>
      </c>
      <c r="J548" s="95" t="b">
        <v>0</v>
      </c>
      <c r="K548" s="95" t="b">
        <v>0</v>
      </c>
      <c r="L548" s="95" t="b">
        <v>0</v>
      </c>
    </row>
    <row r="549" spans="1:12" ht="15">
      <c r="A549" s="95" t="s">
        <v>3147</v>
      </c>
      <c r="B549" s="95" t="s">
        <v>602</v>
      </c>
      <c r="C549" s="95">
        <v>2</v>
      </c>
      <c r="D549" s="122">
        <v>0.0014398275239361014</v>
      </c>
      <c r="E549" s="122">
        <v>2.380030247967831</v>
      </c>
      <c r="F549" s="95" t="s">
        <v>3177</v>
      </c>
      <c r="G549" s="95" t="b">
        <v>0</v>
      </c>
      <c r="H549" s="95" t="b">
        <v>0</v>
      </c>
      <c r="I549" s="95" t="b">
        <v>0</v>
      </c>
      <c r="J549" s="95" t="b">
        <v>0</v>
      </c>
      <c r="K549" s="95" t="b">
        <v>0</v>
      </c>
      <c r="L549" s="95" t="b">
        <v>0</v>
      </c>
    </row>
    <row r="550" spans="1:12" ht="15">
      <c r="A550" s="95" t="s">
        <v>602</v>
      </c>
      <c r="B550" s="95" t="s">
        <v>2904</v>
      </c>
      <c r="C550" s="95">
        <v>2</v>
      </c>
      <c r="D550" s="122">
        <v>0.0014398275239361014</v>
      </c>
      <c r="E550" s="122">
        <v>2.2039389889121495</v>
      </c>
      <c r="F550" s="95" t="s">
        <v>3177</v>
      </c>
      <c r="G550" s="95" t="b">
        <v>0</v>
      </c>
      <c r="H550" s="95" t="b">
        <v>0</v>
      </c>
      <c r="I550" s="95" t="b">
        <v>0</v>
      </c>
      <c r="J550" s="95" t="b">
        <v>0</v>
      </c>
      <c r="K550" s="95" t="b">
        <v>0</v>
      </c>
      <c r="L550" s="95" t="b">
        <v>0</v>
      </c>
    </row>
    <row r="551" spans="1:12" ht="15">
      <c r="A551" s="95" t="s">
        <v>2904</v>
      </c>
      <c r="B551" s="95" t="s">
        <v>2857</v>
      </c>
      <c r="C551" s="95">
        <v>2</v>
      </c>
      <c r="D551" s="122">
        <v>0.0014398275239361014</v>
      </c>
      <c r="E551" s="122">
        <v>2.601878997584187</v>
      </c>
      <c r="F551" s="95" t="s">
        <v>3177</v>
      </c>
      <c r="G551" s="95" t="b">
        <v>0</v>
      </c>
      <c r="H551" s="95" t="b">
        <v>0</v>
      </c>
      <c r="I551" s="95" t="b">
        <v>0</v>
      </c>
      <c r="J551" s="95" t="b">
        <v>0</v>
      </c>
      <c r="K551" s="95" t="b">
        <v>0</v>
      </c>
      <c r="L551" s="95" t="b">
        <v>0</v>
      </c>
    </row>
    <row r="552" spans="1:12" ht="15">
      <c r="A552" s="95" t="s">
        <v>2857</v>
      </c>
      <c r="B552" s="95" t="s">
        <v>3148</v>
      </c>
      <c r="C552" s="95">
        <v>2</v>
      </c>
      <c r="D552" s="122">
        <v>0.0014398275239361014</v>
      </c>
      <c r="E552" s="122">
        <v>2.7779702566398683</v>
      </c>
      <c r="F552" s="95" t="s">
        <v>3177</v>
      </c>
      <c r="G552" s="95" t="b">
        <v>0</v>
      </c>
      <c r="H552" s="95" t="b">
        <v>0</v>
      </c>
      <c r="I552" s="95" t="b">
        <v>0</v>
      </c>
      <c r="J552" s="95" t="b">
        <v>0</v>
      </c>
      <c r="K552" s="95" t="b">
        <v>0</v>
      </c>
      <c r="L552" s="95" t="b">
        <v>0</v>
      </c>
    </row>
    <row r="553" spans="1:12" ht="15">
      <c r="A553" s="95" t="s">
        <v>3148</v>
      </c>
      <c r="B553" s="95" t="s">
        <v>3149</v>
      </c>
      <c r="C553" s="95">
        <v>2</v>
      </c>
      <c r="D553" s="122">
        <v>0.0014398275239361014</v>
      </c>
      <c r="E553" s="122">
        <v>3.0790002523038495</v>
      </c>
      <c r="F553" s="95" t="s">
        <v>3177</v>
      </c>
      <c r="G553" s="95" t="b">
        <v>0</v>
      </c>
      <c r="H553" s="95" t="b">
        <v>0</v>
      </c>
      <c r="I553" s="95" t="b">
        <v>0</v>
      </c>
      <c r="J553" s="95" t="b">
        <v>0</v>
      </c>
      <c r="K553" s="95" t="b">
        <v>0</v>
      </c>
      <c r="L553" s="95" t="b">
        <v>0</v>
      </c>
    </row>
    <row r="554" spans="1:12" ht="15">
      <c r="A554" s="95" t="s">
        <v>3149</v>
      </c>
      <c r="B554" s="95" t="s">
        <v>2906</v>
      </c>
      <c r="C554" s="95">
        <v>2</v>
      </c>
      <c r="D554" s="122">
        <v>0.0014398275239361014</v>
      </c>
      <c r="E554" s="122">
        <v>2.902908993248168</v>
      </c>
      <c r="F554" s="95" t="s">
        <v>3177</v>
      </c>
      <c r="G554" s="95" t="b">
        <v>0</v>
      </c>
      <c r="H554" s="95" t="b">
        <v>0</v>
      </c>
      <c r="I554" s="95" t="b">
        <v>0</v>
      </c>
      <c r="J554" s="95" t="b">
        <v>0</v>
      </c>
      <c r="K554" s="95" t="b">
        <v>0</v>
      </c>
      <c r="L554" s="95" t="b">
        <v>0</v>
      </c>
    </row>
    <row r="555" spans="1:12" ht="15">
      <c r="A555" s="95" t="s">
        <v>2906</v>
      </c>
      <c r="B555" s="95" t="s">
        <v>3150</v>
      </c>
      <c r="C555" s="95">
        <v>2</v>
      </c>
      <c r="D555" s="122">
        <v>0.0014398275239361014</v>
      </c>
      <c r="E555" s="122">
        <v>3.0790002523038495</v>
      </c>
      <c r="F555" s="95" t="s">
        <v>3177</v>
      </c>
      <c r="G555" s="95" t="b">
        <v>0</v>
      </c>
      <c r="H555" s="95" t="b">
        <v>0</v>
      </c>
      <c r="I555" s="95" t="b">
        <v>0</v>
      </c>
      <c r="J555" s="95" t="b">
        <v>0</v>
      </c>
      <c r="K555" s="95" t="b">
        <v>0</v>
      </c>
      <c r="L555" s="95" t="b">
        <v>0</v>
      </c>
    </row>
    <row r="556" spans="1:12" ht="15">
      <c r="A556" s="95" t="s">
        <v>3150</v>
      </c>
      <c r="B556" s="95" t="s">
        <v>2810</v>
      </c>
      <c r="C556" s="95">
        <v>2</v>
      </c>
      <c r="D556" s="122">
        <v>0.0014398275239361014</v>
      </c>
      <c r="E556" s="122">
        <v>2.601878997584187</v>
      </c>
      <c r="F556" s="95" t="s">
        <v>3177</v>
      </c>
      <c r="G556" s="95" t="b">
        <v>0</v>
      </c>
      <c r="H556" s="95" t="b">
        <v>0</v>
      </c>
      <c r="I556" s="95" t="b">
        <v>0</v>
      </c>
      <c r="J556" s="95" t="b">
        <v>0</v>
      </c>
      <c r="K556" s="95" t="b">
        <v>0</v>
      </c>
      <c r="L556" s="95" t="b">
        <v>0</v>
      </c>
    </row>
    <row r="557" spans="1:12" ht="15">
      <c r="A557" s="95" t="s">
        <v>2810</v>
      </c>
      <c r="B557" s="95" t="s">
        <v>583</v>
      </c>
      <c r="C557" s="95">
        <v>2</v>
      </c>
      <c r="D557" s="122">
        <v>0.0014398275239361014</v>
      </c>
      <c r="E557" s="122">
        <v>1.0455764968168997</v>
      </c>
      <c r="F557" s="95" t="s">
        <v>3177</v>
      </c>
      <c r="G557" s="95" t="b">
        <v>0</v>
      </c>
      <c r="H557" s="95" t="b">
        <v>0</v>
      </c>
      <c r="I557" s="95" t="b">
        <v>0</v>
      </c>
      <c r="J557" s="95" t="b">
        <v>0</v>
      </c>
      <c r="K557" s="95" t="b">
        <v>0</v>
      </c>
      <c r="L557" s="95" t="b">
        <v>0</v>
      </c>
    </row>
    <row r="558" spans="1:12" ht="15">
      <c r="A558" s="95" t="s">
        <v>583</v>
      </c>
      <c r="B558" s="95" t="s">
        <v>3151</v>
      </c>
      <c r="C558" s="95">
        <v>2</v>
      </c>
      <c r="D558" s="122">
        <v>0.0014398275239361014</v>
      </c>
      <c r="E558" s="122">
        <v>1.4879356452773502</v>
      </c>
      <c r="F558" s="95" t="s">
        <v>3177</v>
      </c>
      <c r="G558" s="95" t="b">
        <v>0</v>
      </c>
      <c r="H558" s="95" t="b">
        <v>0</v>
      </c>
      <c r="I558" s="95" t="b">
        <v>0</v>
      </c>
      <c r="J558" s="95" t="b">
        <v>0</v>
      </c>
      <c r="K558" s="95" t="b">
        <v>0</v>
      </c>
      <c r="L558" s="95" t="b">
        <v>0</v>
      </c>
    </row>
    <row r="559" spans="1:12" ht="15">
      <c r="A559" s="95" t="s">
        <v>3151</v>
      </c>
      <c r="B559" s="95" t="s">
        <v>3152</v>
      </c>
      <c r="C559" s="95">
        <v>2</v>
      </c>
      <c r="D559" s="122">
        <v>0.0014398275239361014</v>
      </c>
      <c r="E559" s="122">
        <v>3.0790002523038495</v>
      </c>
      <c r="F559" s="95" t="s">
        <v>3177</v>
      </c>
      <c r="G559" s="95" t="b">
        <v>0</v>
      </c>
      <c r="H559" s="95" t="b">
        <v>0</v>
      </c>
      <c r="I559" s="95" t="b">
        <v>0</v>
      </c>
      <c r="J559" s="95" t="b">
        <v>0</v>
      </c>
      <c r="K559" s="95" t="b">
        <v>0</v>
      </c>
      <c r="L559" s="95" t="b">
        <v>0</v>
      </c>
    </row>
    <row r="560" spans="1:12" ht="15">
      <c r="A560" s="95" t="s">
        <v>3152</v>
      </c>
      <c r="B560" s="95" t="s">
        <v>3153</v>
      </c>
      <c r="C560" s="95">
        <v>2</v>
      </c>
      <c r="D560" s="122">
        <v>0.0014398275239361014</v>
      </c>
      <c r="E560" s="122">
        <v>3.0790002523038495</v>
      </c>
      <c r="F560" s="95" t="s">
        <v>3177</v>
      </c>
      <c r="G560" s="95" t="b">
        <v>0</v>
      </c>
      <c r="H560" s="95" t="b">
        <v>0</v>
      </c>
      <c r="I560" s="95" t="b">
        <v>0</v>
      </c>
      <c r="J560" s="95" t="b">
        <v>0</v>
      </c>
      <c r="K560" s="95" t="b">
        <v>0</v>
      </c>
      <c r="L560" s="95" t="b">
        <v>0</v>
      </c>
    </row>
    <row r="561" spans="1:12" ht="15">
      <c r="A561" s="95" t="s">
        <v>3153</v>
      </c>
      <c r="B561" s="95" t="s">
        <v>3154</v>
      </c>
      <c r="C561" s="95">
        <v>2</v>
      </c>
      <c r="D561" s="122">
        <v>0.0014398275239361014</v>
      </c>
      <c r="E561" s="122">
        <v>3.0790002523038495</v>
      </c>
      <c r="F561" s="95" t="s">
        <v>3177</v>
      </c>
      <c r="G561" s="95" t="b">
        <v>0</v>
      </c>
      <c r="H561" s="95" t="b">
        <v>0</v>
      </c>
      <c r="I561" s="95" t="b">
        <v>0</v>
      </c>
      <c r="J561" s="95" t="b">
        <v>0</v>
      </c>
      <c r="K561" s="95" t="b">
        <v>0</v>
      </c>
      <c r="L561" s="95" t="b">
        <v>0</v>
      </c>
    </row>
    <row r="562" spans="1:12" ht="15">
      <c r="A562" s="95" t="s">
        <v>3154</v>
      </c>
      <c r="B562" s="95" t="s">
        <v>3155</v>
      </c>
      <c r="C562" s="95">
        <v>2</v>
      </c>
      <c r="D562" s="122">
        <v>0.0014398275239361014</v>
      </c>
      <c r="E562" s="122">
        <v>3.0790002523038495</v>
      </c>
      <c r="F562" s="95" t="s">
        <v>3177</v>
      </c>
      <c r="G562" s="95" t="b">
        <v>0</v>
      </c>
      <c r="H562" s="95" t="b">
        <v>0</v>
      </c>
      <c r="I562" s="95" t="b">
        <v>0</v>
      </c>
      <c r="J562" s="95" t="b">
        <v>0</v>
      </c>
      <c r="K562" s="95" t="b">
        <v>0</v>
      </c>
      <c r="L562" s="95" t="b">
        <v>0</v>
      </c>
    </row>
    <row r="563" spans="1:12" ht="15">
      <c r="A563" s="95" t="s">
        <v>3155</v>
      </c>
      <c r="B563" s="95" t="s">
        <v>3156</v>
      </c>
      <c r="C563" s="95">
        <v>2</v>
      </c>
      <c r="D563" s="122">
        <v>0.0014398275239361014</v>
      </c>
      <c r="E563" s="122">
        <v>3.0790002523038495</v>
      </c>
      <c r="F563" s="95" t="s">
        <v>3177</v>
      </c>
      <c r="G563" s="95" t="b">
        <v>0</v>
      </c>
      <c r="H563" s="95" t="b">
        <v>0</v>
      </c>
      <c r="I563" s="95" t="b">
        <v>0</v>
      </c>
      <c r="J563" s="95" t="b">
        <v>0</v>
      </c>
      <c r="K563" s="95" t="b">
        <v>0</v>
      </c>
      <c r="L563" s="95" t="b">
        <v>0</v>
      </c>
    </row>
    <row r="564" spans="1:12" ht="15">
      <c r="A564" s="95" t="s">
        <v>3156</v>
      </c>
      <c r="B564" s="95" t="s">
        <v>2328</v>
      </c>
      <c r="C564" s="95">
        <v>2</v>
      </c>
      <c r="D564" s="122">
        <v>0.0014398275239361014</v>
      </c>
      <c r="E564" s="122">
        <v>1.8485513309255754</v>
      </c>
      <c r="F564" s="95" t="s">
        <v>3177</v>
      </c>
      <c r="G564" s="95" t="b">
        <v>0</v>
      </c>
      <c r="H564" s="95" t="b">
        <v>0</v>
      </c>
      <c r="I564" s="95" t="b">
        <v>0</v>
      </c>
      <c r="J564" s="95" t="b">
        <v>0</v>
      </c>
      <c r="K564" s="95" t="b">
        <v>0</v>
      </c>
      <c r="L564" s="95" t="b">
        <v>0</v>
      </c>
    </row>
    <row r="565" spans="1:12" ht="15">
      <c r="A565" s="95" t="s">
        <v>2328</v>
      </c>
      <c r="B565" s="95" t="s">
        <v>2773</v>
      </c>
      <c r="C565" s="95">
        <v>2</v>
      </c>
      <c r="D565" s="122">
        <v>0.0014398275239361014</v>
      </c>
      <c r="E565" s="122">
        <v>1.1772695605746306</v>
      </c>
      <c r="F565" s="95" t="s">
        <v>3177</v>
      </c>
      <c r="G565" s="95" t="b">
        <v>0</v>
      </c>
      <c r="H565" s="95" t="b">
        <v>0</v>
      </c>
      <c r="I565" s="95" t="b">
        <v>0</v>
      </c>
      <c r="J565" s="95" t="b">
        <v>0</v>
      </c>
      <c r="K565" s="95" t="b">
        <v>0</v>
      </c>
      <c r="L565" s="95" t="b">
        <v>0</v>
      </c>
    </row>
    <row r="566" spans="1:12" ht="15">
      <c r="A566" s="95" t="s">
        <v>2773</v>
      </c>
      <c r="B566" s="95" t="s">
        <v>3157</v>
      </c>
      <c r="C566" s="95">
        <v>2</v>
      </c>
      <c r="D566" s="122">
        <v>0.0014398275239361014</v>
      </c>
      <c r="E566" s="122">
        <v>2.601878997584187</v>
      </c>
      <c r="F566" s="95" t="s">
        <v>3177</v>
      </c>
      <c r="G566" s="95" t="b">
        <v>0</v>
      </c>
      <c r="H566" s="95" t="b">
        <v>0</v>
      </c>
      <c r="I566" s="95" t="b">
        <v>0</v>
      </c>
      <c r="J566" s="95" t="b">
        <v>0</v>
      </c>
      <c r="K566" s="95" t="b">
        <v>0</v>
      </c>
      <c r="L566" s="95" t="b">
        <v>0</v>
      </c>
    </row>
    <row r="567" spans="1:12" ht="15">
      <c r="A567" s="95" t="s">
        <v>356</v>
      </c>
      <c r="B567" s="95" t="s">
        <v>2784</v>
      </c>
      <c r="C567" s="95">
        <v>2</v>
      </c>
      <c r="D567" s="122">
        <v>0.0014398275239361014</v>
      </c>
      <c r="E567" s="122">
        <v>2.476940260975887</v>
      </c>
      <c r="F567" s="95" t="s">
        <v>3177</v>
      </c>
      <c r="G567" s="95" t="b">
        <v>0</v>
      </c>
      <c r="H567" s="95" t="b">
        <v>0</v>
      </c>
      <c r="I567" s="95" t="b">
        <v>0</v>
      </c>
      <c r="J567" s="95" t="b">
        <v>0</v>
      </c>
      <c r="K567" s="95" t="b">
        <v>0</v>
      </c>
      <c r="L567" s="95" t="b">
        <v>0</v>
      </c>
    </row>
    <row r="568" spans="1:12" ht="15">
      <c r="A568" s="95" t="s">
        <v>2784</v>
      </c>
      <c r="B568" s="95" t="s">
        <v>3158</v>
      </c>
      <c r="C568" s="95">
        <v>2</v>
      </c>
      <c r="D568" s="122">
        <v>0.0014398275239361014</v>
      </c>
      <c r="E568" s="122">
        <v>2.476940260975887</v>
      </c>
      <c r="F568" s="95" t="s">
        <v>3177</v>
      </c>
      <c r="G568" s="95" t="b">
        <v>0</v>
      </c>
      <c r="H568" s="95" t="b">
        <v>0</v>
      </c>
      <c r="I568" s="95" t="b">
        <v>0</v>
      </c>
      <c r="J568" s="95" t="b">
        <v>0</v>
      </c>
      <c r="K568" s="95" t="b">
        <v>0</v>
      </c>
      <c r="L568" s="95" t="b">
        <v>0</v>
      </c>
    </row>
    <row r="569" spans="1:12" ht="15">
      <c r="A569" s="95" t="s">
        <v>3158</v>
      </c>
      <c r="B569" s="95" t="s">
        <v>2907</v>
      </c>
      <c r="C569" s="95">
        <v>2</v>
      </c>
      <c r="D569" s="122">
        <v>0.0014398275239361014</v>
      </c>
      <c r="E569" s="122">
        <v>3.0790002523038495</v>
      </c>
      <c r="F569" s="95" t="s">
        <v>3177</v>
      </c>
      <c r="G569" s="95" t="b">
        <v>0</v>
      </c>
      <c r="H569" s="95" t="b">
        <v>0</v>
      </c>
      <c r="I569" s="95" t="b">
        <v>0</v>
      </c>
      <c r="J569" s="95" t="b">
        <v>0</v>
      </c>
      <c r="K569" s="95" t="b">
        <v>1</v>
      </c>
      <c r="L569" s="95" t="b">
        <v>0</v>
      </c>
    </row>
    <row r="570" spans="1:12" ht="15">
      <c r="A570" s="95" t="s">
        <v>2907</v>
      </c>
      <c r="B570" s="95" t="s">
        <v>3159</v>
      </c>
      <c r="C570" s="95">
        <v>2</v>
      </c>
      <c r="D570" s="122">
        <v>0.0014398275239361014</v>
      </c>
      <c r="E570" s="122">
        <v>2.902908993248168</v>
      </c>
      <c r="F570" s="95" t="s">
        <v>3177</v>
      </c>
      <c r="G570" s="95" t="b">
        <v>0</v>
      </c>
      <c r="H570" s="95" t="b">
        <v>1</v>
      </c>
      <c r="I570" s="95" t="b">
        <v>0</v>
      </c>
      <c r="J570" s="95" t="b">
        <v>0</v>
      </c>
      <c r="K570" s="95" t="b">
        <v>0</v>
      </c>
      <c r="L570" s="95" t="b">
        <v>0</v>
      </c>
    </row>
    <row r="571" spans="1:12" ht="15">
      <c r="A571" s="95" t="s">
        <v>3159</v>
      </c>
      <c r="B571" s="95" t="s">
        <v>583</v>
      </c>
      <c r="C571" s="95">
        <v>2</v>
      </c>
      <c r="D571" s="122">
        <v>0.0014398275239361014</v>
      </c>
      <c r="E571" s="122">
        <v>1.522697751536562</v>
      </c>
      <c r="F571" s="95" t="s">
        <v>3177</v>
      </c>
      <c r="G571" s="95" t="b">
        <v>0</v>
      </c>
      <c r="H571" s="95" t="b">
        <v>0</v>
      </c>
      <c r="I571" s="95" t="b">
        <v>0</v>
      </c>
      <c r="J571" s="95" t="b">
        <v>0</v>
      </c>
      <c r="K571" s="95" t="b">
        <v>0</v>
      </c>
      <c r="L571" s="95" t="b">
        <v>0</v>
      </c>
    </row>
    <row r="572" spans="1:12" ht="15">
      <c r="A572" s="95" t="s">
        <v>2283</v>
      </c>
      <c r="B572" s="95" t="s">
        <v>3160</v>
      </c>
      <c r="C572" s="95">
        <v>2</v>
      </c>
      <c r="D572" s="122">
        <v>0.0014398275239361014</v>
      </c>
      <c r="E572" s="122">
        <v>1.455750961905949</v>
      </c>
      <c r="F572" s="95" t="s">
        <v>3177</v>
      </c>
      <c r="G572" s="95" t="b">
        <v>0</v>
      </c>
      <c r="H572" s="95" t="b">
        <v>0</v>
      </c>
      <c r="I572" s="95" t="b">
        <v>0</v>
      </c>
      <c r="J572" s="95" t="b">
        <v>0</v>
      </c>
      <c r="K572" s="95" t="b">
        <v>0</v>
      </c>
      <c r="L572" s="95" t="b">
        <v>0</v>
      </c>
    </row>
    <row r="573" spans="1:12" ht="15">
      <c r="A573" s="95" t="s">
        <v>3160</v>
      </c>
      <c r="B573" s="95" t="s">
        <v>3161</v>
      </c>
      <c r="C573" s="95">
        <v>2</v>
      </c>
      <c r="D573" s="122">
        <v>0.0014398275239361014</v>
      </c>
      <c r="E573" s="122">
        <v>3.0790002523038495</v>
      </c>
      <c r="F573" s="95" t="s">
        <v>3177</v>
      </c>
      <c r="G573" s="95" t="b">
        <v>0</v>
      </c>
      <c r="H573" s="95" t="b">
        <v>0</v>
      </c>
      <c r="I573" s="95" t="b">
        <v>0</v>
      </c>
      <c r="J573" s="95" t="b">
        <v>0</v>
      </c>
      <c r="K573" s="95" t="b">
        <v>0</v>
      </c>
      <c r="L573" s="95" t="b">
        <v>0</v>
      </c>
    </row>
    <row r="574" spans="1:12" ht="15">
      <c r="A574" s="95" t="s">
        <v>3161</v>
      </c>
      <c r="B574" s="95" t="s">
        <v>2392</v>
      </c>
      <c r="C574" s="95">
        <v>2</v>
      </c>
      <c r="D574" s="122">
        <v>0.0014398275239361014</v>
      </c>
      <c r="E574" s="122">
        <v>2.2039389889121495</v>
      </c>
      <c r="F574" s="95" t="s">
        <v>3177</v>
      </c>
      <c r="G574" s="95" t="b">
        <v>0</v>
      </c>
      <c r="H574" s="95" t="b">
        <v>0</v>
      </c>
      <c r="I574" s="95" t="b">
        <v>0</v>
      </c>
      <c r="J574" s="95" t="b">
        <v>0</v>
      </c>
      <c r="K574" s="95" t="b">
        <v>0</v>
      </c>
      <c r="L574" s="95" t="b">
        <v>0</v>
      </c>
    </row>
    <row r="575" spans="1:12" ht="15">
      <c r="A575" s="95" t="s">
        <v>2392</v>
      </c>
      <c r="B575" s="95" t="s">
        <v>583</v>
      </c>
      <c r="C575" s="95">
        <v>2</v>
      </c>
      <c r="D575" s="122">
        <v>0.0014398275239361014</v>
      </c>
      <c r="E575" s="122">
        <v>0.6476364881448621</v>
      </c>
      <c r="F575" s="95" t="s">
        <v>3177</v>
      </c>
      <c r="G575" s="95" t="b">
        <v>0</v>
      </c>
      <c r="H575" s="95" t="b">
        <v>0</v>
      </c>
      <c r="I575" s="95" t="b">
        <v>0</v>
      </c>
      <c r="J575" s="95" t="b">
        <v>0</v>
      </c>
      <c r="K575" s="95" t="b">
        <v>0</v>
      </c>
      <c r="L575" s="95" t="b">
        <v>0</v>
      </c>
    </row>
    <row r="576" spans="1:12" ht="15">
      <c r="A576" s="95" t="s">
        <v>583</v>
      </c>
      <c r="B576" s="95" t="s">
        <v>2945</v>
      </c>
      <c r="C576" s="95">
        <v>2</v>
      </c>
      <c r="D576" s="122">
        <v>0.0014398275239361014</v>
      </c>
      <c r="E576" s="122">
        <v>1.4879356452773502</v>
      </c>
      <c r="F576" s="95" t="s">
        <v>3177</v>
      </c>
      <c r="G576" s="95" t="b">
        <v>0</v>
      </c>
      <c r="H576" s="95" t="b">
        <v>0</v>
      </c>
      <c r="I576" s="95" t="b">
        <v>0</v>
      </c>
      <c r="J576" s="95" t="b">
        <v>1</v>
      </c>
      <c r="K576" s="95" t="b">
        <v>0</v>
      </c>
      <c r="L576" s="95" t="b">
        <v>0</v>
      </c>
    </row>
    <row r="577" spans="1:12" ht="15">
      <c r="A577" s="95" t="s">
        <v>2945</v>
      </c>
      <c r="B577" s="95" t="s">
        <v>2789</v>
      </c>
      <c r="C577" s="95">
        <v>2</v>
      </c>
      <c r="D577" s="122">
        <v>0.0014398275239361014</v>
      </c>
      <c r="E577" s="122">
        <v>2.3008490019202057</v>
      </c>
      <c r="F577" s="95" t="s">
        <v>3177</v>
      </c>
      <c r="G577" s="95" t="b">
        <v>1</v>
      </c>
      <c r="H577" s="95" t="b">
        <v>0</v>
      </c>
      <c r="I577" s="95" t="b">
        <v>0</v>
      </c>
      <c r="J577" s="95" t="b">
        <v>0</v>
      </c>
      <c r="K577" s="95" t="b">
        <v>0</v>
      </c>
      <c r="L577" s="95" t="b">
        <v>0</v>
      </c>
    </row>
    <row r="578" spans="1:12" ht="15">
      <c r="A578" s="95" t="s">
        <v>2789</v>
      </c>
      <c r="B578" s="95" t="s">
        <v>3162</v>
      </c>
      <c r="C578" s="95">
        <v>2</v>
      </c>
      <c r="D578" s="122">
        <v>0.0014398275239361014</v>
      </c>
      <c r="E578" s="122">
        <v>2.476940260975887</v>
      </c>
      <c r="F578" s="95" t="s">
        <v>3177</v>
      </c>
      <c r="G578" s="95" t="b">
        <v>0</v>
      </c>
      <c r="H578" s="95" t="b">
        <v>0</v>
      </c>
      <c r="I578" s="95" t="b">
        <v>0</v>
      </c>
      <c r="J578" s="95" t="b">
        <v>0</v>
      </c>
      <c r="K578" s="95" t="b">
        <v>0</v>
      </c>
      <c r="L578" s="95" t="b">
        <v>0</v>
      </c>
    </row>
    <row r="579" spans="1:12" ht="15">
      <c r="A579" s="95" t="s">
        <v>3162</v>
      </c>
      <c r="B579" s="95" t="s">
        <v>2784</v>
      </c>
      <c r="C579" s="95">
        <v>2</v>
      </c>
      <c r="D579" s="122">
        <v>0.0014398275239361014</v>
      </c>
      <c r="E579" s="122">
        <v>2.476940260975887</v>
      </c>
      <c r="F579" s="95" t="s">
        <v>3177</v>
      </c>
      <c r="G579" s="95" t="b">
        <v>0</v>
      </c>
      <c r="H579" s="95" t="b">
        <v>0</v>
      </c>
      <c r="I579" s="95" t="b">
        <v>0</v>
      </c>
      <c r="J579" s="95" t="b">
        <v>0</v>
      </c>
      <c r="K579" s="95" t="b">
        <v>0</v>
      </c>
      <c r="L579" s="95" t="b">
        <v>0</v>
      </c>
    </row>
    <row r="580" spans="1:12" ht="15">
      <c r="A580" s="95" t="s">
        <v>2784</v>
      </c>
      <c r="B580" s="95" t="s">
        <v>3163</v>
      </c>
      <c r="C580" s="95">
        <v>2</v>
      </c>
      <c r="D580" s="122">
        <v>0.0014398275239361014</v>
      </c>
      <c r="E580" s="122">
        <v>2.476940260975887</v>
      </c>
      <c r="F580" s="95" t="s">
        <v>3177</v>
      </c>
      <c r="G580" s="95" t="b">
        <v>0</v>
      </c>
      <c r="H580" s="95" t="b">
        <v>0</v>
      </c>
      <c r="I580" s="95" t="b">
        <v>0</v>
      </c>
      <c r="J580" s="95" t="b">
        <v>0</v>
      </c>
      <c r="K580" s="95" t="b">
        <v>0</v>
      </c>
      <c r="L580" s="95" t="b">
        <v>0</v>
      </c>
    </row>
    <row r="581" spans="1:12" ht="15">
      <c r="A581" s="95" t="s">
        <v>3163</v>
      </c>
      <c r="B581" s="95" t="s">
        <v>2770</v>
      </c>
      <c r="C581" s="95">
        <v>2</v>
      </c>
      <c r="D581" s="122">
        <v>0.0014398275239361014</v>
      </c>
      <c r="E581" s="122">
        <v>2.2339022122895926</v>
      </c>
      <c r="F581" s="95" t="s">
        <v>3177</v>
      </c>
      <c r="G581" s="95" t="b">
        <v>0</v>
      </c>
      <c r="H581" s="95" t="b">
        <v>0</v>
      </c>
      <c r="I581" s="95" t="b">
        <v>0</v>
      </c>
      <c r="J581" s="95" t="b">
        <v>0</v>
      </c>
      <c r="K581" s="95" t="b">
        <v>0</v>
      </c>
      <c r="L581" s="95" t="b">
        <v>0</v>
      </c>
    </row>
    <row r="582" spans="1:12" ht="15">
      <c r="A582" s="95" t="s">
        <v>2770</v>
      </c>
      <c r="B582" s="95" t="s">
        <v>2893</v>
      </c>
      <c r="C582" s="95">
        <v>2</v>
      </c>
      <c r="D582" s="122">
        <v>0.0014398275239361014</v>
      </c>
      <c r="E582" s="122">
        <v>2.027847729856468</v>
      </c>
      <c r="F582" s="95" t="s">
        <v>3177</v>
      </c>
      <c r="G582" s="95" t="b">
        <v>0</v>
      </c>
      <c r="H582" s="95" t="b">
        <v>0</v>
      </c>
      <c r="I582" s="95" t="b">
        <v>0</v>
      </c>
      <c r="J582" s="95" t="b">
        <v>1</v>
      </c>
      <c r="K582" s="95" t="b">
        <v>0</v>
      </c>
      <c r="L582" s="95" t="b">
        <v>0</v>
      </c>
    </row>
    <row r="583" spans="1:12" ht="15">
      <c r="A583" s="95" t="s">
        <v>2893</v>
      </c>
      <c r="B583" s="95" t="s">
        <v>2891</v>
      </c>
      <c r="C583" s="95">
        <v>2</v>
      </c>
      <c r="D583" s="122">
        <v>0.0014398275239361014</v>
      </c>
      <c r="E583" s="122">
        <v>2.726817734192487</v>
      </c>
      <c r="F583" s="95" t="s">
        <v>3177</v>
      </c>
      <c r="G583" s="95" t="b">
        <v>1</v>
      </c>
      <c r="H583" s="95" t="b">
        <v>0</v>
      </c>
      <c r="I583" s="95" t="b">
        <v>0</v>
      </c>
      <c r="J583" s="95" t="b">
        <v>0</v>
      </c>
      <c r="K583" s="95" t="b">
        <v>0</v>
      </c>
      <c r="L583" s="95" t="b">
        <v>0</v>
      </c>
    </row>
    <row r="584" spans="1:12" ht="15">
      <c r="A584" s="95" t="s">
        <v>2891</v>
      </c>
      <c r="B584" s="95" t="s">
        <v>2773</v>
      </c>
      <c r="C584" s="95">
        <v>2</v>
      </c>
      <c r="D584" s="122">
        <v>0.0014398275239361014</v>
      </c>
      <c r="E584" s="122">
        <v>2.162546303753924</v>
      </c>
      <c r="F584" s="95" t="s">
        <v>3177</v>
      </c>
      <c r="G584" s="95" t="b">
        <v>0</v>
      </c>
      <c r="H584" s="95" t="b">
        <v>0</v>
      </c>
      <c r="I584" s="95" t="b">
        <v>0</v>
      </c>
      <c r="J584" s="95" t="b">
        <v>0</v>
      </c>
      <c r="K584" s="95" t="b">
        <v>0</v>
      </c>
      <c r="L584" s="95" t="b">
        <v>0</v>
      </c>
    </row>
    <row r="585" spans="1:12" ht="15">
      <c r="A585" s="95" t="s">
        <v>2283</v>
      </c>
      <c r="B585" s="95" t="s">
        <v>2925</v>
      </c>
      <c r="C585" s="95">
        <v>2</v>
      </c>
      <c r="D585" s="122">
        <v>0.0014398275239361014</v>
      </c>
      <c r="E585" s="122">
        <v>1.2796597028502679</v>
      </c>
      <c r="F585" s="95" t="s">
        <v>3177</v>
      </c>
      <c r="G585" s="95" t="b">
        <v>0</v>
      </c>
      <c r="H585" s="95" t="b">
        <v>0</v>
      </c>
      <c r="I585" s="95" t="b">
        <v>0</v>
      </c>
      <c r="J585" s="95" t="b">
        <v>1</v>
      </c>
      <c r="K585" s="95" t="b">
        <v>0</v>
      </c>
      <c r="L585" s="95" t="b">
        <v>0</v>
      </c>
    </row>
    <row r="586" spans="1:12" ht="15">
      <c r="A586" s="95" t="s">
        <v>2925</v>
      </c>
      <c r="B586" s="95" t="s">
        <v>3164</v>
      </c>
      <c r="C586" s="95">
        <v>2</v>
      </c>
      <c r="D586" s="122">
        <v>0.0014398275239361014</v>
      </c>
      <c r="E586" s="122">
        <v>2.902908993248168</v>
      </c>
      <c r="F586" s="95" t="s">
        <v>3177</v>
      </c>
      <c r="G586" s="95" t="b">
        <v>1</v>
      </c>
      <c r="H586" s="95" t="b">
        <v>0</v>
      </c>
      <c r="I586" s="95" t="b">
        <v>0</v>
      </c>
      <c r="J586" s="95" t="b">
        <v>0</v>
      </c>
      <c r="K586" s="95" t="b">
        <v>0</v>
      </c>
      <c r="L586" s="95" t="b">
        <v>0</v>
      </c>
    </row>
    <row r="587" spans="1:12" ht="15">
      <c r="A587" s="95" t="s">
        <v>3164</v>
      </c>
      <c r="B587" s="95" t="s">
        <v>2858</v>
      </c>
      <c r="C587" s="95">
        <v>2</v>
      </c>
      <c r="D587" s="122">
        <v>0.0014398275239361014</v>
      </c>
      <c r="E587" s="122">
        <v>2.7779702566398683</v>
      </c>
      <c r="F587" s="95" t="s">
        <v>3177</v>
      </c>
      <c r="G587" s="95" t="b">
        <v>0</v>
      </c>
      <c r="H587" s="95" t="b">
        <v>0</v>
      </c>
      <c r="I587" s="95" t="b">
        <v>0</v>
      </c>
      <c r="J587" s="95" t="b">
        <v>0</v>
      </c>
      <c r="K587" s="95" t="b">
        <v>0</v>
      </c>
      <c r="L587" s="95" t="b">
        <v>0</v>
      </c>
    </row>
    <row r="588" spans="1:12" ht="15">
      <c r="A588" s="95" t="s">
        <v>2858</v>
      </c>
      <c r="B588" s="95" t="s">
        <v>2815</v>
      </c>
      <c r="C588" s="95">
        <v>2</v>
      </c>
      <c r="D588" s="122">
        <v>0.0014398275239361014</v>
      </c>
      <c r="E588" s="122">
        <v>2.3008490019202057</v>
      </c>
      <c r="F588" s="95" t="s">
        <v>3177</v>
      </c>
      <c r="G588" s="95" t="b">
        <v>0</v>
      </c>
      <c r="H588" s="95" t="b">
        <v>0</v>
      </c>
      <c r="I588" s="95" t="b">
        <v>0</v>
      </c>
      <c r="J588" s="95" t="b">
        <v>0</v>
      </c>
      <c r="K588" s="95" t="b">
        <v>0</v>
      </c>
      <c r="L588" s="95" t="b">
        <v>0</v>
      </c>
    </row>
    <row r="589" spans="1:12" ht="15">
      <c r="A589" s="95" t="s">
        <v>2815</v>
      </c>
      <c r="B589" s="95" t="s">
        <v>3165</v>
      </c>
      <c r="C589" s="95">
        <v>2</v>
      </c>
      <c r="D589" s="122">
        <v>0.0014398275239361014</v>
      </c>
      <c r="E589" s="122">
        <v>2.601878997584187</v>
      </c>
      <c r="F589" s="95" t="s">
        <v>3177</v>
      </c>
      <c r="G589" s="95" t="b">
        <v>0</v>
      </c>
      <c r="H589" s="95" t="b">
        <v>0</v>
      </c>
      <c r="I589" s="95" t="b">
        <v>0</v>
      </c>
      <c r="J589" s="95" t="b">
        <v>0</v>
      </c>
      <c r="K589" s="95" t="b">
        <v>0</v>
      </c>
      <c r="L589" s="95" t="b">
        <v>0</v>
      </c>
    </row>
    <row r="590" spans="1:12" ht="15">
      <c r="A590" s="95" t="s">
        <v>3165</v>
      </c>
      <c r="B590" s="95" t="s">
        <v>2842</v>
      </c>
      <c r="C590" s="95">
        <v>2</v>
      </c>
      <c r="D590" s="122">
        <v>0.0014398275239361014</v>
      </c>
      <c r="E590" s="122">
        <v>3.0790002523038495</v>
      </c>
      <c r="F590" s="95" t="s">
        <v>3177</v>
      </c>
      <c r="G590" s="95" t="b">
        <v>0</v>
      </c>
      <c r="H590" s="95" t="b">
        <v>0</v>
      </c>
      <c r="I590" s="95" t="b">
        <v>0</v>
      </c>
      <c r="J590" s="95" t="b">
        <v>0</v>
      </c>
      <c r="K590" s="95" t="b">
        <v>0</v>
      </c>
      <c r="L590" s="95" t="b">
        <v>0</v>
      </c>
    </row>
    <row r="591" spans="1:12" ht="15">
      <c r="A591" s="95" t="s">
        <v>2842</v>
      </c>
      <c r="B591" s="95" t="s">
        <v>3166</v>
      </c>
      <c r="C591" s="95">
        <v>2</v>
      </c>
      <c r="D591" s="122">
        <v>0.0014398275239361014</v>
      </c>
      <c r="E591" s="122">
        <v>2.7779702566398683</v>
      </c>
      <c r="F591" s="95" t="s">
        <v>3177</v>
      </c>
      <c r="G591" s="95" t="b">
        <v>0</v>
      </c>
      <c r="H591" s="95" t="b">
        <v>0</v>
      </c>
      <c r="I591" s="95" t="b">
        <v>0</v>
      </c>
      <c r="J591" s="95" t="b">
        <v>0</v>
      </c>
      <c r="K591" s="95" t="b">
        <v>0</v>
      </c>
      <c r="L591" s="95" t="b">
        <v>0</v>
      </c>
    </row>
    <row r="592" spans="1:12" ht="15">
      <c r="A592" s="95" t="s">
        <v>3166</v>
      </c>
      <c r="B592" s="95" t="s">
        <v>2866</v>
      </c>
      <c r="C592" s="95">
        <v>2</v>
      </c>
      <c r="D592" s="122">
        <v>0.0014398275239361014</v>
      </c>
      <c r="E592" s="122">
        <v>2.7779702566398683</v>
      </c>
      <c r="F592" s="95" t="s">
        <v>3177</v>
      </c>
      <c r="G592" s="95" t="b">
        <v>0</v>
      </c>
      <c r="H592" s="95" t="b">
        <v>0</v>
      </c>
      <c r="I592" s="95" t="b">
        <v>0</v>
      </c>
      <c r="J592" s="95" t="b">
        <v>0</v>
      </c>
      <c r="K592" s="95" t="b">
        <v>0</v>
      </c>
      <c r="L592" s="95" t="b">
        <v>0</v>
      </c>
    </row>
    <row r="593" spans="1:12" ht="15">
      <c r="A593" s="95" t="s">
        <v>2866</v>
      </c>
      <c r="B593" s="95" t="s">
        <v>2329</v>
      </c>
      <c r="C593" s="95">
        <v>2</v>
      </c>
      <c r="D593" s="122">
        <v>0.0014398275239361014</v>
      </c>
      <c r="E593" s="122">
        <v>1.7779702566398683</v>
      </c>
      <c r="F593" s="95" t="s">
        <v>3177</v>
      </c>
      <c r="G593" s="95" t="b">
        <v>0</v>
      </c>
      <c r="H593" s="95" t="b">
        <v>0</v>
      </c>
      <c r="I593" s="95" t="b">
        <v>0</v>
      </c>
      <c r="J593" s="95" t="b">
        <v>0</v>
      </c>
      <c r="K593" s="95" t="b">
        <v>0</v>
      </c>
      <c r="L593" s="95" t="b">
        <v>0</v>
      </c>
    </row>
    <row r="594" spans="1:12" ht="15">
      <c r="A594" s="95" t="s">
        <v>2329</v>
      </c>
      <c r="B594" s="95" t="s">
        <v>3167</v>
      </c>
      <c r="C594" s="95">
        <v>2</v>
      </c>
      <c r="D594" s="122">
        <v>0.0014398275239361014</v>
      </c>
      <c r="E594" s="122">
        <v>2.0578109532339113</v>
      </c>
      <c r="F594" s="95" t="s">
        <v>3177</v>
      </c>
      <c r="G594" s="95" t="b">
        <v>0</v>
      </c>
      <c r="H594" s="95" t="b">
        <v>0</v>
      </c>
      <c r="I594" s="95" t="b">
        <v>0</v>
      </c>
      <c r="J594" s="95" t="b">
        <v>0</v>
      </c>
      <c r="K594" s="95" t="b">
        <v>0</v>
      </c>
      <c r="L594" s="95" t="b">
        <v>0</v>
      </c>
    </row>
    <row r="595" spans="1:12" ht="15">
      <c r="A595" s="95" t="s">
        <v>3167</v>
      </c>
      <c r="B595" s="95" t="s">
        <v>2928</v>
      </c>
      <c r="C595" s="95">
        <v>2</v>
      </c>
      <c r="D595" s="122">
        <v>0.0014398275239361014</v>
      </c>
      <c r="E595" s="122">
        <v>2.902908993248168</v>
      </c>
      <c r="F595" s="95" t="s">
        <v>3177</v>
      </c>
      <c r="G595" s="95" t="b">
        <v>0</v>
      </c>
      <c r="H595" s="95" t="b">
        <v>0</v>
      </c>
      <c r="I595" s="95" t="b">
        <v>0</v>
      </c>
      <c r="J595" s="95" t="b">
        <v>1</v>
      </c>
      <c r="K595" s="95" t="b">
        <v>0</v>
      </c>
      <c r="L595" s="95" t="b">
        <v>0</v>
      </c>
    </row>
    <row r="596" spans="1:12" ht="15">
      <c r="A596" s="95" t="s">
        <v>2928</v>
      </c>
      <c r="B596" s="95" t="s">
        <v>2833</v>
      </c>
      <c r="C596" s="95">
        <v>2</v>
      </c>
      <c r="D596" s="122">
        <v>0.0014398275239361014</v>
      </c>
      <c r="E596" s="122">
        <v>2.5049689845761307</v>
      </c>
      <c r="F596" s="95" t="s">
        <v>3177</v>
      </c>
      <c r="G596" s="95" t="b">
        <v>1</v>
      </c>
      <c r="H596" s="95" t="b">
        <v>0</v>
      </c>
      <c r="I596" s="95" t="b">
        <v>0</v>
      </c>
      <c r="J596" s="95" t="b">
        <v>0</v>
      </c>
      <c r="K596" s="95" t="b">
        <v>0</v>
      </c>
      <c r="L596" s="95" t="b">
        <v>0</v>
      </c>
    </row>
    <row r="597" spans="1:12" ht="15">
      <c r="A597" s="95" t="s">
        <v>2833</v>
      </c>
      <c r="B597" s="95" t="s">
        <v>3168</v>
      </c>
      <c r="C597" s="95">
        <v>2</v>
      </c>
      <c r="D597" s="122">
        <v>0.0014398275239361014</v>
      </c>
      <c r="E597" s="122">
        <v>2.6810602436318116</v>
      </c>
      <c r="F597" s="95" t="s">
        <v>3177</v>
      </c>
      <c r="G597" s="95" t="b">
        <v>0</v>
      </c>
      <c r="H597" s="95" t="b">
        <v>0</v>
      </c>
      <c r="I597" s="95" t="b">
        <v>0</v>
      </c>
      <c r="J597" s="95" t="b">
        <v>0</v>
      </c>
      <c r="K597" s="95" t="b">
        <v>0</v>
      </c>
      <c r="L597" s="95" t="b">
        <v>0</v>
      </c>
    </row>
    <row r="598" spans="1:12" ht="15">
      <c r="A598" s="95" t="s">
        <v>3168</v>
      </c>
      <c r="B598" s="95" t="s">
        <v>2785</v>
      </c>
      <c r="C598" s="95">
        <v>2</v>
      </c>
      <c r="D598" s="122">
        <v>0.0014398275239361014</v>
      </c>
      <c r="E598" s="122">
        <v>2.476940260975887</v>
      </c>
      <c r="F598" s="95" t="s">
        <v>3177</v>
      </c>
      <c r="G598" s="95" t="b">
        <v>0</v>
      </c>
      <c r="H598" s="95" t="b">
        <v>0</v>
      </c>
      <c r="I598" s="95" t="b">
        <v>0</v>
      </c>
      <c r="J598" s="95" t="b">
        <v>0</v>
      </c>
      <c r="K598" s="95" t="b">
        <v>0</v>
      </c>
      <c r="L598" s="95" t="b">
        <v>0</v>
      </c>
    </row>
    <row r="599" spans="1:12" ht="15">
      <c r="A599" s="95" t="s">
        <v>2785</v>
      </c>
      <c r="B599" s="95" t="s">
        <v>2926</v>
      </c>
      <c r="C599" s="95">
        <v>2</v>
      </c>
      <c r="D599" s="122">
        <v>0.0014398275239361014</v>
      </c>
      <c r="E599" s="122">
        <v>2.3008490019202057</v>
      </c>
      <c r="F599" s="95" t="s">
        <v>3177</v>
      </c>
      <c r="G599" s="95" t="b">
        <v>0</v>
      </c>
      <c r="H599" s="95" t="b">
        <v>0</v>
      </c>
      <c r="I599" s="95" t="b">
        <v>0</v>
      </c>
      <c r="J599" s="95" t="b">
        <v>0</v>
      </c>
      <c r="K599" s="95" t="b">
        <v>0</v>
      </c>
      <c r="L599" s="95" t="b">
        <v>0</v>
      </c>
    </row>
    <row r="600" spans="1:12" ht="15">
      <c r="A600" s="95" t="s">
        <v>2926</v>
      </c>
      <c r="B600" s="95" t="s">
        <v>3169</v>
      </c>
      <c r="C600" s="95">
        <v>2</v>
      </c>
      <c r="D600" s="122">
        <v>0.0014398275239361014</v>
      </c>
      <c r="E600" s="122">
        <v>2.902908993248168</v>
      </c>
      <c r="F600" s="95" t="s">
        <v>3177</v>
      </c>
      <c r="G600" s="95" t="b">
        <v>0</v>
      </c>
      <c r="H600" s="95" t="b">
        <v>0</v>
      </c>
      <c r="I600" s="95" t="b">
        <v>0</v>
      </c>
      <c r="J600" s="95" t="b">
        <v>0</v>
      </c>
      <c r="K600" s="95" t="b">
        <v>0</v>
      </c>
      <c r="L600" s="95" t="b">
        <v>0</v>
      </c>
    </row>
    <row r="601" spans="1:12" ht="15">
      <c r="A601" s="95" t="s">
        <v>3169</v>
      </c>
      <c r="B601" s="95" t="s">
        <v>3170</v>
      </c>
      <c r="C601" s="95">
        <v>2</v>
      </c>
      <c r="D601" s="122">
        <v>0.0014398275239361014</v>
      </c>
      <c r="E601" s="122">
        <v>3.0790002523038495</v>
      </c>
      <c r="F601" s="95" t="s">
        <v>3177</v>
      </c>
      <c r="G601" s="95" t="b">
        <v>0</v>
      </c>
      <c r="H601" s="95" t="b">
        <v>0</v>
      </c>
      <c r="I601" s="95" t="b">
        <v>0</v>
      </c>
      <c r="J601" s="95" t="b">
        <v>0</v>
      </c>
      <c r="K601" s="95" t="b">
        <v>0</v>
      </c>
      <c r="L601" s="95" t="b">
        <v>0</v>
      </c>
    </row>
    <row r="602" spans="1:12" ht="15">
      <c r="A602" s="95" t="s">
        <v>3170</v>
      </c>
      <c r="B602" s="95" t="s">
        <v>2865</v>
      </c>
      <c r="C602" s="95">
        <v>2</v>
      </c>
      <c r="D602" s="122">
        <v>0.0014398275239361014</v>
      </c>
      <c r="E602" s="122">
        <v>2.7779702566398683</v>
      </c>
      <c r="F602" s="95" t="s">
        <v>3177</v>
      </c>
      <c r="G602" s="95" t="b">
        <v>0</v>
      </c>
      <c r="H602" s="95" t="b">
        <v>0</v>
      </c>
      <c r="I602" s="95" t="b">
        <v>0</v>
      </c>
      <c r="J602" s="95" t="b">
        <v>0</v>
      </c>
      <c r="K602" s="95" t="b">
        <v>0</v>
      </c>
      <c r="L602" s="95" t="b">
        <v>0</v>
      </c>
    </row>
    <row r="603" spans="1:12" ht="15">
      <c r="A603" s="95" t="s">
        <v>2865</v>
      </c>
      <c r="B603" s="95" t="s">
        <v>2885</v>
      </c>
      <c r="C603" s="95">
        <v>2</v>
      </c>
      <c r="D603" s="122">
        <v>0.0014398275239361014</v>
      </c>
      <c r="E603" s="122">
        <v>2.476940260975887</v>
      </c>
      <c r="F603" s="95" t="s">
        <v>3177</v>
      </c>
      <c r="G603" s="95" t="b">
        <v>0</v>
      </c>
      <c r="H603" s="95" t="b">
        <v>0</v>
      </c>
      <c r="I603" s="95" t="b">
        <v>0</v>
      </c>
      <c r="J603" s="95" t="b">
        <v>0</v>
      </c>
      <c r="K603" s="95" t="b">
        <v>0</v>
      </c>
      <c r="L603" s="95" t="b">
        <v>0</v>
      </c>
    </row>
    <row r="604" spans="1:12" ht="15">
      <c r="A604" s="95" t="s">
        <v>2885</v>
      </c>
      <c r="B604" s="95" t="s">
        <v>2862</v>
      </c>
      <c r="C604" s="95">
        <v>2</v>
      </c>
      <c r="D604" s="122">
        <v>0.0014398275239361014</v>
      </c>
      <c r="E604" s="122">
        <v>2.476940260975887</v>
      </c>
      <c r="F604" s="95" t="s">
        <v>3177</v>
      </c>
      <c r="G604" s="95" t="b">
        <v>0</v>
      </c>
      <c r="H604" s="95" t="b">
        <v>0</v>
      </c>
      <c r="I604" s="95" t="b">
        <v>0</v>
      </c>
      <c r="J604" s="95" t="b">
        <v>0</v>
      </c>
      <c r="K604" s="95" t="b">
        <v>0</v>
      </c>
      <c r="L604" s="95" t="b">
        <v>0</v>
      </c>
    </row>
    <row r="605" spans="1:12" ht="15">
      <c r="A605" s="95" t="s">
        <v>2862</v>
      </c>
      <c r="B605" s="95" t="s">
        <v>2779</v>
      </c>
      <c r="C605" s="95">
        <v>2</v>
      </c>
      <c r="D605" s="122">
        <v>0.0014398275239361014</v>
      </c>
      <c r="E605" s="122">
        <v>2.1247577428645243</v>
      </c>
      <c r="F605" s="95" t="s">
        <v>3177</v>
      </c>
      <c r="G605" s="95" t="b">
        <v>0</v>
      </c>
      <c r="H605" s="95" t="b">
        <v>0</v>
      </c>
      <c r="I605" s="95" t="b">
        <v>0</v>
      </c>
      <c r="J605" s="95" t="b">
        <v>0</v>
      </c>
      <c r="K605" s="95" t="b">
        <v>0</v>
      </c>
      <c r="L605" s="95" t="b">
        <v>0</v>
      </c>
    </row>
    <row r="606" spans="1:12" ht="15">
      <c r="A606" s="95" t="s">
        <v>348</v>
      </c>
      <c r="B606" s="95" t="s">
        <v>3171</v>
      </c>
      <c r="C606" s="95">
        <v>2</v>
      </c>
      <c r="D606" s="122">
        <v>0.0014398275239361014</v>
      </c>
      <c r="E606" s="122">
        <v>2.601878997584187</v>
      </c>
      <c r="F606" s="95" t="s">
        <v>3177</v>
      </c>
      <c r="G606" s="95" t="b">
        <v>0</v>
      </c>
      <c r="H606" s="95" t="b">
        <v>0</v>
      </c>
      <c r="I606" s="95" t="b">
        <v>0</v>
      </c>
      <c r="J606" s="95" t="b">
        <v>0</v>
      </c>
      <c r="K606" s="95" t="b">
        <v>0</v>
      </c>
      <c r="L606" s="95" t="b">
        <v>0</v>
      </c>
    </row>
    <row r="607" spans="1:12" ht="15">
      <c r="A607" s="95" t="s">
        <v>3171</v>
      </c>
      <c r="B607" s="95" t="s">
        <v>349</v>
      </c>
      <c r="C607" s="95">
        <v>2</v>
      </c>
      <c r="D607" s="122">
        <v>0.0014398275239361014</v>
      </c>
      <c r="E607" s="122">
        <v>2.601878997584187</v>
      </c>
      <c r="F607" s="95" t="s">
        <v>3177</v>
      </c>
      <c r="G607" s="95" t="b">
        <v>0</v>
      </c>
      <c r="H607" s="95" t="b">
        <v>0</v>
      </c>
      <c r="I607" s="95" t="b">
        <v>0</v>
      </c>
      <c r="J607" s="95" t="b">
        <v>0</v>
      </c>
      <c r="K607" s="95" t="b">
        <v>0</v>
      </c>
      <c r="L607" s="95" t="b">
        <v>0</v>
      </c>
    </row>
    <row r="608" spans="1:12" ht="15">
      <c r="A608" s="95" t="s">
        <v>348</v>
      </c>
      <c r="B608" s="95" t="s">
        <v>2890</v>
      </c>
      <c r="C608" s="95">
        <v>2</v>
      </c>
      <c r="D608" s="122">
        <v>0.0014398275239361014</v>
      </c>
      <c r="E608" s="122">
        <v>2.425787738528506</v>
      </c>
      <c r="F608" s="95" t="s">
        <v>3177</v>
      </c>
      <c r="G608" s="95" t="b">
        <v>0</v>
      </c>
      <c r="H608" s="95" t="b">
        <v>0</v>
      </c>
      <c r="I608" s="95" t="b">
        <v>0</v>
      </c>
      <c r="J608" s="95" t="b">
        <v>0</v>
      </c>
      <c r="K608" s="95" t="b">
        <v>0</v>
      </c>
      <c r="L608" s="95" t="b">
        <v>0</v>
      </c>
    </row>
    <row r="609" spans="1:12" ht="15">
      <c r="A609" s="95" t="s">
        <v>2890</v>
      </c>
      <c r="B609" s="95" t="s">
        <v>349</v>
      </c>
      <c r="C609" s="95">
        <v>2</v>
      </c>
      <c r="D609" s="122">
        <v>0.0014398275239361014</v>
      </c>
      <c r="E609" s="122">
        <v>2.425787738528506</v>
      </c>
      <c r="F609" s="95" t="s">
        <v>3177</v>
      </c>
      <c r="G609" s="95" t="b">
        <v>0</v>
      </c>
      <c r="H609" s="95" t="b">
        <v>0</v>
      </c>
      <c r="I609" s="95" t="b">
        <v>0</v>
      </c>
      <c r="J609" s="95" t="b">
        <v>0</v>
      </c>
      <c r="K609" s="95" t="b">
        <v>0</v>
      </c>
      <c r="L609" s="95" t="b">
        <v>0</v>
      </c>
    </row>
    <row r="610" spans="1:12" ht="15">
      <c r="A610" s="95" t="s">
        <v>3172</v>
      </c>
      <c r="B610" s="95" t="s">
        <v>349</v>
      </c>
      <c r="C610" s="95">
        <v>2</v>
      </c>
      <c r="D610" s="122">
        <v>0.0014398275239361014</v>
      </c>
      <c r="E610" s="122">
        <v>2.601878997584187</v>
      </c>
      <c r="F610" s="95" t="s">
        <v>3177</v>
      </c>
      <c r="G610" s="95" t="b">
        <v>0</v>
      </c>
      <c r="H610" s="95" t="b">
        <v>0</v>
      </c>
      <c r="I610" s="95" t="b">
        <v>0</v>
      </c>
      <c r="J610" s="95" t="b">
        <v>0</v>
      </c>
      <c r="K610" s="95" t="b">
        <v>0</v>
      </c>
      <c r="L610" s="95" t="b">
        <v>0</v>
      </c>
    </row>
    <row r="611" spans="1:12" ht="15">
      <c r="A611" s="95" t="s">
        <v>349</v>
      </c>
      <c r="B611" s="95" t="s">
        <v>2818</v>
      </c>
      <c r="C611" s="95">
        <v>2</v>
      </c>
      <c r="D611" s="122">
        <v>0.0014398275239361014</v>
      </c>
      <c r="E611" s="122">
        <v>2.124757742864525</v>
      </c>
      <c r="F611" s="95" t="s">
        <v>3177</v>
      </c>
      <c r="G611" s="95" t="b">
        <v>0</v>
      </c>
      <c r="H611" s="95" t="b">
        <v>0</v>
      </c>
      <c r="I611" s="95" t="b">
        <v>0</v>
      </c>
      <c r="J611" s="95" t="b">
        <v>0</v>
      </c>
      <c r="K611" s="95" t="b">
        <v>0</v>
      </c>
      <c r="L611" s="95" t="b">
        <v>0</v>
      </c>
    </row>
    <row r="612" spans="1:12" ht="15">
      <c r="A612" s="95" t="s">
        <v>2819</v>
      </c>
      <c r="B612" s="95" t="s">
        <v>348</v>
      </c>
      <c r="C612" s="95">
        <v>2</v>
      </c>
      <c r="D612" s="122">
        <v>0.0014398275239361014</v>
      </c>
      <c r="E612" s="122">
        <v>2.124757742864525</v>
      </c>
      <c r="F612" s="95" t="s">
        <v>3177</v>
      </c>
      <c r="G612" s="95" t="b">
        <v>0</v>
      </c>
      <c r="H612" s="95" t="b">
        <v>0</v>
      </c>
      <c r="I612" s="95" t="b">
        <v>0</v>
      </c>
      <c r="J612" s="95" t="b">
        <v>0</v>
      </c>
      <c r="K612" s="95" t="b">
        <v>0</v>
      </c>
      <c r="L612" s="95" t="b">
        <v>0</v>
      </c>
    </row>
    <row r="613" spans="1:12" ht="15">
      <c r="A613" s="95" t="s">
        <v>348</v>
      </c>
      <c r="B613" s="95" t="s">
        <v>2772</v>
      </c>
      <c r="C613" s="95">
        <v>2</v>
      </c>
      <c r="D613" s="122">
        <v>0.0014398275239361014</v>
      </c>
      <c r="E613" s="122">
        <v>1.9029089932481682</v>
      </c>
      <c r="F613" s="95" t="s">
        <v>3177</v>
      </c>
      <c r="G613" s="95" t="b">
        <v>0</v>
      </c>
      <c r="H613" s="95" t="b">
        <v>0</v>
      </c>
      <c r="I613" s="95" t="b">
        <v>0</v>
      </c>
      <c r="J613" s="95" t="b">
        <v>0</v>
      </c>
      <c r="K613" s="95" t="b">
        <v>0</v>
      </c>
      <c r="L613" s="95" t="b">
        <v>0</v>
      </c>
    </row>
    <row r="614" spans="1:12" ht="15">
      <c r="A614" s="95" t="s">
        <v>2772</v>
      </c>
      <c r="B614" s="95" t="s">
        <v>3173</v>
      </c>
      <c r="C614" s="95">
        <v>2</v>
      </c>
      <c r="D614" s="122">
        <v>0.0014398275239361014</v>
      </c>
      <c r="E614" s="122">
        <v>2.3008490019202057</v>
      </c>
      <c r="F614" s="95" t="s">
        <v>3177</v>
      </c>
      <c r="G614" s="95" t="b">
        <v>0</v>
      </c>
      <c r="H614" s="95" t="b">
        <v>0</v>
      </c>
      <c r="I614" s="95" t="b">
        <v>0</v>
      </c>
      <c r="J614" s="95" t="b">
        <v>0</v>
      </c>
      <c r="K614" s="95" t="b">
        <v>0</v>
      </c>
      <c r="L614" s="95" t="b">
        <v>0</v>
      </c>
    </row>
    <row r="615" spans="1:12" ht="15">
      <c r="A615" s="95" t="s">
        <v>3173</v>
      </c>
      <c r="B615" s="95" t="s">
        <v>2885</v>
      </c>
      <c r="C615" s="95">
        <v>2</v>
      </c>
      <c r="D615" s="122">
        <v>0.0014398275239361014</v>
      </c>
      <c r="E615" s="122">
        <v>2.7779702566398683</v>
      </c>
      <c r="F615" s="95" t="s">
        <v>3177</v>
      </c>
      <c r="G615" s="95" t="b">
        <v>0</v>
      </c>
      <c r="H615" s="95" t="b">
        <v>0</v>
      </c>
      <c r="I615" s="95" t="b">
        <v>0</v>
      </c>
      <c r="J615" s="95" t="b">
        <v>0</v>
      </c>
      <c r="K615" s="95" t="b">
        <v>0</v>
      </c>
      <c r="L615" s="95" t="b">
        <v>0</v>
      </c>
    </row>
    <row r="616" spans="1:12" ht="15">
      <c r="A616" s="95" t="s">
        <v>2885</v>
      </c>
      <c r="B616" s="95" t="s">
        <v>2780</v>
      </c>
      <c r="C616" s="95">
        <v>2</v>
      </c>
      <c r="D616" s="122">
        <v>0.0014398275239361014</v>
      </c>
      <c r="E616" s="122">
        <v>2.1247577428645243</v>
      </c>
      <c r="F616" s="95" t="s">
        <v>3177</v>
      </c>
      <c r="G616" s="95" t="b">
        <v>0</v>
      </c>
      <c r="H616" s="95" t="b">
        <v>0</v>
      </c>
      <c r="I616" s="95" t="b">
        <v>0</v>
      </c>
      <c r="J616" s="95" t="b">
        <v>0</v>
      </c>
      <c r="K616" s="95" t="b">
        <v>0</v>
      </c>
      <c r="L616" s="95" t="b">
        <v>0</v>
      </c>
    </row>
    <row r="617" spans="1:12" ht="15">
      <c r="A617" s="95" t="s">
        <v>2287</v>
      </c>
      <c r="B617" s="95" t="s">
        <v>2927</v>
      </c>
      <c r="C617" s="95">
        <v>2</v>
      </c>
      <c r="D617" s="122">
        <v>0.0014398275239361014</v>
      </c>
      <c r="E617" s="122">
        <v>2.0899956366053125</v>
      </c>
      <c r="F617" s="95" t="s">
        <v>3177</v>
      </c>
      <c r="G617" s="95" t="b">
        <v>0</v>
      </c>
      <c r="H617" s="95" t="b">
        <v>0</v>
      </c>
      <c r="I617" s="95" t="b">
        <v>0</v>
      </c>
      <c r="J617" s="95" t="b">
        <v>0</v>
      </c>
      <c r="K617" s="95" t="b">
        <v>0</v>
      </c>
      <c r="L617" s="95" t="b">
        <v>0</v>
      </c>
    </row>
    <row r="618" spans="1:12" ht="15">
      <c r="A618" s="95" t="s">
        <v>2927</v>
      </c>
      <c r="B618" s="95" t="s">
        <v>2382</v>
      </c>
      <c r="C618" s="95">
        <v>2</v>
      </c>
      <c r="D618" s="122">
        <v>0.0014398275239361014</v>
      </c>
      <c r="E618" s="122">
        <v>2.5049689845761307</v>
      </c>
      <c r="F618" s="95" t="s">
        <v>3177</v>
      </c>
      <c r="G618" s="95" t="b">
        <v>0</v>
      </c>
      <c r="H618" s="95" t="b">
        <v>0</v>
      </c>
      <c r="I618" s="95" t="b">
        <v>0</v>
      </c>
      <c r="J618" s="95" t="b">
        <v>0</v>
      </c>
      <c r="K618" s="95" t="b">
        <v>0</v>
      </c>
      <c r="L618" s="95" t="b">
        <v>0</v>
      </c>
    </row>
    <row r="619" spans="1:12" ht="15">
      <c r="A619" s="95" t="s">
        <v>2382</v>
      </c>
      <c r="B619" s="95" t="s">
        <v>2815</v>
      </c>
      <c r="C619" s="95">
        <v>2</v>
      </c>
      <c r="D619" s="122">
        <v>0.0014398275239361014</v>
      </c>
      <c r="E619" s="122">
        <v>1.9029089932481682</v>
      </c>
      <c r="F619" s="95" t="s">
        <v>3177</v>
      </c>
      <c r="G619" s="95" t="b">
        <v>0</v>
      </c>
      <c r="H619" s="95" t="b">
        <v>0</v>
      </c>
      <c r="I619" s="95" t="b">
        <v>0</v>
      </c>
      <c r="J619" s="95" t="b">
        <v>0</v>
      </c>
      <c r="K619" s="95" t="b">
        <v>0</v>
      </c>
      <c r="L619" s="95" t="b">
        <v>0</v>
      </c>
    </row>
    <row r="620" spans="1:12" ht="15">
      <c r="A620" s="95" t="s">
        <v>2815</v>
      </c>
      <c r="B620" s="95" t="s">
        <v>3174</v>
      </c>
      <c r="C620" s="95">
        <v>2</v>
      </c>
      <c r="D620" s="122">
        <v>0.0014398275239361014</v>
      </c>
      <c r="E620" s="122">
        <v>2.601878997584187</v>
      </c>
      <c r="F620" s="95" t="s">
        <v>3177</v>
      </c>
      <c r="G620" s="95" t="b">
        <v>0</v>
      </c>
      <c r="H620" s="95" t="b">
        <v>0</v>
      </c>
      <c r="I620" s="95" t="b">
        <v>0</v>
      </c>
      <c r="J620" s="95" t="b">
        <v>0</v>
      </c>
      <c r="K620" s="95" t="b">
        <v>0</v>
      </c>
      <c r="L620" s="95" t="b">
        <v>0</v>
      </c>
    </row>
    <row r="621" spans="1:12" ht="15">
      <c r="A621" s="95" t="s">
        <v>2336</v>
      </c>
      <c r="B621" s="95" t="s">
        <v>2774</v>
      </c>
      <c r="C621" s="95">
        <v>7</v>
      </c>
      <c r="D621" s="122">
        <v>0.007052231911992586</v>
      </c>
      <c r="E621" s="122">
        <v>2.0128372247051725</v>
      </c>
      <c r="F621" s="95" t="s">
        <v>2181</v>
      </c>
      <c r="G621" s="95" t="b">
        <v>0</v>
      </c>
      <c r="H621" s="95" t="b">
        <v>0</v>
      </c>
      <c r="I621" s="95" t="b">
        <v>0</v>
      </c>
      <c r="J621" s="95" t="b">
        <v>0</v>
      </c>
      <c r="K621" s="95" t="b">
        <v>0</v>
      </c>
      <c r="L621" s="95" t="b">
        <v>0</v>
      </c>
    </row>
    <row r="622" spans="1:12" ht="15">
      <c r="A622" s="95" t="s">
        <v>2774</v>
      </c>
      <c r="B622" s="95" t="s">
        <v>583</v>
      </c>
      <c r="C622" s="95">
        <v>7</v>
      </c>
      <c r="D622" s="122">
        <v>0.007052231911992586</v>
      </c>
      <c r="E622" s="122">
        <v>1.477724023007823</v>
      </c>
      <c r="F622" s="95" t="s">
        <v>2181</v>
      </c>
      <c r="G622" s="95" t="b">
        <v>0</v>
      </c>
      <c r="H622" s="95" t="b">
        <v>0</v>
      </c>
      <c r="I622" s="95" t="b">
        <v>0</v>
      </c>
      <c r="J622" s="95" t="b">
        <v>0</v>
      </c>
      <c r="K622" s="95" t="b">
        <v>0</v>
      </c>
      <c r="L622" s="95" t="b">
        <v>0</v>
      </c>
    </row>
    <row r="623" spans="1:12" ht="15">
      <c r="A623" s="95" t="s">
        <v>583</v>
      </c>
      <c r="B623" s="95" t="s">
        <v>2794</v>
      </c>
      <c r="C623" s="95">
        <v>7</v>
      </c>
      <c r="D623" s="122">
        <v>0.007052231911992586</v>
      </c>
      <c r="E623" s="122">
        <v>1.477724023007823</v>
      </c>
      <c r="F623" s="95" t="s">
        <v>2181</v>
      </c>
      <c r="G623" s="95" t="b">
        <v>0</v>
      </c>
      <c r="H623" s="95" t="b">
        <v>0</v>
      </c>
      <c r="I623" s="95" t="b">
        <v>0</v>
      </c>
      <c r="J623" s="95" t="b">
        <v>0</v>
      </c>
      <c r="K623" s="95" t="b">
        <v>0</v>
      </c>
      <c r="L623" s="95" t="b">
        <v>0</v>
      </c>
    </row>
    <row r="624" spans="1:12" ht="15">
      <c r="A624" s="95" t="s">
        <v>2794</v>
      </c>
      <c r="B624" s="95" t="s">
        <v>2795</v>
      </c>
      <c r="C624" s="95">
        <v>7</v>
      </c>
      <c r="D624" s="122">
        <v>0.007052231911992586</v>
      </c>
      <c r="E624" s="122">
        <v>2.0128372247051725</v>
      </c>
      <c r="F624" s="95" t="s">
        <v>2181</v>
      </c>
      <c r="G624" s="95" t="b">
        <v>0</v>
      </c>
      <c r="H624" s="95" t="b">
        <v>0</v>
      </c>
      <c r="I624" s="95" t="b">
        <v>0</v>
      </c>
      <c r="J624" s="95" t="b">
        <v>1</v>
      </c>
      <c r="K624" s="95" t="b">
        <v>0</v>
      </c>
      <c r="L624" s="95" t="b">
        <v>0</v>
      </c>
    </row>
    <row r="625" spans="1:12" ht="15">
      <c r="A625" s="95" t="s">
        <v>2795</v>
      </c>
      <c r="B625" s="95" t="s">
        <v>2334</v>
      </c>
      <c r="C625" s="95">
        <v>7</v>
      </c>
      <c r="D625" s="122">
        <v>0.007052231911992586</v>
      </c>
      <c r="E625" s="122">
        <v>1.9548452777274854</v>
      </c>
      <c r="F625" s="95" t="s">
        <v>2181</v>
      </c>
      <c r="G625" s="95" t="b">
        <v>1</v>
      </c>
      <c r="H625" s="95" t="b">
        <v>0</v>
      </c>
      <c r="I625" s="95" t="b">
        <v>0</v>
      </c>
      <c r="J625" s="95" t="b">
        <v>0</v>
      </c>
      <c r="K625" s="95" t="b">
        <v>0</v>
      </c>
      <c r="L625" s="95" t="b">
        <v>0</v>
      </c>
    </row>
    <row r="626" spans="1:12" ht="15">
      <c r="A626" s="95" t="s">
        <v>2334</v>
      </c>
      <c r="B626" s="95" t="s">
        <v>2777</v>
      </c>
      <c r="C626" s="95">
        <v>7</v>
      </c>
      <c r="D626" s="122">
        <v>0.007052231911992586</v>
      </c>
      <c r="E626" s="122">
        <v>1.9548452777274854</v>
      </c>
      <c r="F626" s="95" t="s">
        <v>2181</v>
      </c>
      <c r="G626" s="95" t="b">
        <v>0</v>
      </c>
      <c r="H626" s="95" t="b">
        <v>0</v>
      </c>
      <c r="I626" s="95" t="b">
        <v>0</v>
      </c>
      <c r="J626" s="95" t="b">
        <v>0</v>
      </c>
      <c r="K626" s="95" t="b">
        <v>0</v>
      </c>
      <c r="L626" s="95" t="b">
        <v>0</v>
      </c>
    </row>
    <row r="627" spans="1:12" ht="15">
      <c r="A627" s="95" t="s">
        <v>2383</v>
      </c>
      <c r="B627" s="95" t="s">
        <v>2788</v>
      </c>
      <c r="C627" s="95">
        <v>7</v>
      </c>
      <c r="D627" s="122">
        <v>0.007052231911992586</v>
      </c>
      <c r="E627" s="122">
        <v>2.0128372247051725</v>
      </c>
      <c r="F627" s="95" t="s">
        <v>2181</v>
      </c>
      <c r="G627" s="95" t="b">
        <v>0</v>
      </c>
      <c r="H627" s="95" t="b">
        <v>0</v>
      </c>
      <c r="I627" s="95" t="b">
        <v>0</v>
      </c>
      <c r="J627" s="95" t="b">
        <v>0</v>
      </c>
      <c r="K627" s="95" t="b">
        <v>0</v>
      </c>
      <c r="L627" s="95" t="b">
        <v>0</v>
      </c>
    </row>
    <row r="628" spans="1:12" ht="15">
      <c r="A628" s="95" t="s">
        <v>2788</v>
      </c>
      <c r="B628" s="95" t="s">
        <v>2331</v>
      </c>
      <c r="C628" s="95">
        <v>7</v>
      </c>
      <c r="D628" s="122">
        <v>0.007052231911992586</v>
      </c>
      <c r="E628" s="122">
        <v>1.711807229041191</v>
      </c>
      <c r="F628" s="95" t="s">
        <v>2181</v>
      </c>
      <c r="G628" s="95" t="b">
        <v>0</v>
      </c>
      <c r="H628" s="95" t="b">
        <v>0</v>
      </c>
      <c r="I628" s="95" t="b">
        <v>0</v>
      </c>
      <c r="J628" s="95" t="b">
        <v>0</v>
      </c>
      <c r="K628" s="95" t="b">
        <v>0</v>
      </c>
      <c r="L628" s="95" t="b">
        <v>0</v>
      </c>
    </row>
    <row r="629" spans="1:12" ht="15">
      <c r="A629" s="95" t="s">
        <v>2331</v>
      </c>
      <c r="B629" s="95" t="s">
        <v>2783</v>
      </c>
      <c r="C629" s="95">
        <v>7</v>
      </c>
      <c r="D629" s="122">
        <v>0.007052231911992586</v>
      </c>
      <c r="E629" s="122">
        <v>1.711807229041191</v>
      </c>
      <c r="F629" s="95" t="s">
        <v>2181</v>
      </c>
      <c r="G629" s="95" t="b">
        <v>0</v>
      </c>
      <c r="H629" s="95" t="b">
        <v>0</v>
      </c>
      <c r="I629" s="95" t="b">
        <v>0</v>
      </c>
      <c r="J629" s="95" t="b">
        <v>0</v>
      </c>
      <c r="K629" s="95" t="b">
        <v>0</v>
      </c>
      <c r="L629" s="95" t="b">
        <v>0</v>
      </c>
    </row>
    <row r="630" spans="1:12" ht="15">
      <c r="A630" s="95" t="s">
        <v>2783</v>
      </c>
      <c r="B630" s="95" t="s">
        <v>2781</v>
      </c>
      <c r="C630" s="95">
        <v>7</v>
      </c>
      <c r="D630" s="122">
        <v>0.007052231911992586</v>
      </c>
      <c r="E630" s="122">
        <v>2.0128372247051725</v>
      </c>
      <c r="F630" s="95" t="s">
        <v>2181</v>
      </c>
      <c r="G630" s="95" t="b">
        <v>0</v>
      </c>
      <c r="H630" s="95" t="b">
        <v>0</v>
      </c>
      <c r="I630" s="95" t="b">
        <v>0</v>
      </c>
      <c r="J630" s="95" t="b">
        <v>0</v>
      </c>
      <c r="K630" s="95" t="b">
        <v>0</v>
      </c>
      <c r="L630" s="95" t="b">
        <v>0</v>
      </c>
    </row>
    <row r="631" spans="1:12" ht="15">
      <c r="A631" s="95" t="s">
        <v>2781</v>
      </c>
      <c r="B631" s="95" t="s">
        <v>2796</v>
      </c>
      <c r="C631" s="95">
        <v>7</v>
      </c>
      <c r="D631" s="122">
        <v>0.007052231911992586</v>
      </c>
      <c r="E631" s="122">
        <v>2.0128372247051725</v>
      </c>
      <c r="F631" s="95" t="s">
        <v>2181</v>
      </c>
      <c r="G631" s="95" t="b">
        <v>0</v>
      </c>
      <c r="H631" s="95" t="b">
        <v>0</v>
      </c>
      <c r="I631" s="95" t="b">
        <v>0</v>
      </c>
      <c r="J631" s="95" t="b">
        <v>0</v>
      </c>
      <c r="K631" s="95" t="b">
        <v>0</v>
      </c>
      <c r="L631" s="95" t="b">
        <v>0</v>
      </c>
    </row>
    <row r="632" spans="1:12" ht="15">
      <c r="A632" s="95" t="s">
        <v>2796</v>
      </c>
      <c r="B632" s="95" t="s">
        <v>2797</v>
      </c>
      <c r="C632" s="95">
        <v>7</v>
      </c>
      <c r="D632" s="122">
        <v>0.007052231911992586</v>
      </c>
      <c r="E632" s="122">
        <v>2.0128372247051725</v>
      </c>
      <c r="F632" s="95" t="s">
        <v>2181</v>
      </c>
      <c r="G632" s="95" t="b">
        <v>0</v>
      </c>
      <c r="H632" s="95" t="b">
        <v>0</v>
      </c>
      <c r="I632" s="95" t="b">
        <v>0</v>
      </c>
      <c r="J632" s="95" t="b">
        <v>0</v>
      </c>
      <c r="K632" s="95" t="b">
        <v>1</v>
      </c>
      <c r="L632" s="95" t="b">
        <v>0</v>
      </c>
    </row>
    <row r="633" spans="1:12" ht="15">
      <c r="A633" s="95" t="s">
        <v>2797</v>
      </c>
      <c r="B633" s="95" t="s">
        <v>2798</v>
      </c>
      <c r="C633" s="95">
        <v>7</v>
      </c>
      <c r="D633" s="122">
        <v>0.007052231911992586</v>
      </c>
      <c r="E633" s="122">
        <v>2.0128372247051725</v>
      </c>
      <c r="F633" s="95" t="s">
        <v>2181</v>
      </c>
      <c r="G633" s="95" t="b">
        <v>0</v>
      </c>
      <c r="H633" s="95" t="b">
        <v>1</v>
      </c>
      <c r="I633" s="95" t="b">
        <v>0</v>
      </c>
      <c r="J633" s="95" t="b">
        <v>0</v>
      </c>
      <c r="K633" s="95" t="b">
        <v>0</v>
      </c>
      <c r="L633" s="95" t="b">
        <v>0</v>
      </c>
    </row>
    <row r="634" spans="1:12" ht="15">
      <c r="A634" s="95" t="s">
        <v>2798</v>
      </c>
      <c r="B634" s="95" t="s">
        <v>2799</v>
      </c>
      <c r="C634" s="95">
        <v>7</v>
      </c>
      <c r="D634" s="122">
        <v>0.007052231911992586</v>
      </c>
      <c r="E634" s="122">
        <v>2.0128372247051725</v>
      </c>
      <c r="F634" s="95" t="s">
        <v>2181</v>
      </c>
      <c r="G634" s="95" t="b">
        <v>0</v>
      </c>
      <c r="H634" s="95" t="b">
        <v>0</v>
      </c>
      <c r="I634" s="95" t="b">
        <v>0</v>
      </c>
      <c r="J634" s="95" t="b">
        <v>0</v>
      </c>
      <c r="K634" s="95" t="b">
        <v>0</v>
      </c>
      <c r="L634" s="95" t="b">
        <v>0</v>
      </c>
    </row>
    <row r="635" spans="1:12" ht="15">
      <c r="A635" s="95" t="s">
        <v>2799</v>
      </c>
      <c r="B635" s="95" t="s">
        <v>583</v>
      </c>
      <c r="C635" s="95">
        <v>7</v>
      </c>
      <c r="D635" s="122">
        <v>0.007052231911992586</v>
      </c>
      <c r="E635" s="122">
        <v>1.477724023007823</v>
      </c>
      <c r="F635" s="95" t="s">
        <v>2181</v>
      </c>
      <c r="G635" s="95" t="b">
        <v>0</v>
      </c>
      <c r="H635" s="95" t="b">
        <v>0</v>
      </c>
      <c r="I635" s="95" t="b">
        <v>0</v>
      </c>
      <c r="J635" s="95" t="b">
        <v>0</v>
      </c>
      <c r="K635" s="95" t="b">
        <v>0</v>
      </c>
      <c r="L635" s="95" t="b">
        <v>0</v>
      </c>
    </row>
    <row r="636" spans="1:12" ht="15">
      <c r="A636" s="95" t="s">
        <v>583</v>
      </c>
      <c r="B636" s="95" t="s">
        <v>2333</v>
      </c>
      <c r="C636" s="95">
        <v>7</v>
      </c>
      <c r="D636" s="122">
        <v>0.007052231911992586</v>
      </c>
      <c r="E636" s="122">
        <v>1.477724023007823</v>
      </c>
      <c r="F636" s="95" t="s">
        <v>2181</v>
      </c>
      <c r="G636" s="95" t="b">
        <v>0</v>
      </c>
      <c r="H636" s="95" t="b">
        <v>0</v>
      </c>
      <c r="I636" s="95" t="b">
        <v>0</v>
      </c>
      <c r="J636" s="95" t="b">
        <v>0</v>
      </c>
      <c r="K636" s="95" t="b">
        <v>0</v>
      </c>
      <c r="L636" s="95" t="b">
        <v>0</v>
      </c>
    </row>
    <row r="637" spans="1:12" ht="15">
      <c r="A637" s="95" t="s">
        <v>2333</v>
      </c>
      <c r="B637" s="95" t="s">
        <v>2332</v>
      </c>
      <c r="C637" s="95">
        <v>7</v>
      </c>
      <c r="D637" s="122">
        <v>0.007052231911992586</v>
      </c>
      <c r="E637" s="122">
        <v>1.8457008083024173</v>
      </c>
      <c r="F637" s="95" t="s">
        <v>2181</v>
      </c>
      <c r="G637" s="95" t="b">
        <v>0</v>
      </c>
      <c r="H637" s="95" t="b">
        <v>0</v>
      </c>
      <c r="I637" s="95" t="b">
        <v>0</v>
      </c>
      <c r="J637" s="95" t="b">
        <v>0</v>
      </c>
      <c r="K637" s="95" t="b">
        <v>0</v>
      </c>
      <c r="L637" s="95" t="b">
        <v>0</v>
      </c>
    </row>
    <row r="638" spans="1:12" ht="15">
      <c r="A638" s="95" t="s">
        <v>2332</v>
      </c>
      <c r="B638" s="95" t="s">
        <v>2331</v>
      </c>
      <c r="C638" s="95">
        <v>7</v>
      </c>
      <c r="D638" s="122">
        <v>0.007052231911992586</v>
      </c>
      <c r="E638" s="122">
        <v>1.602662759616123</v>
      </c>
      <c r="F638" s="95" t="s">
        <v>2181</v>
      </c>
      <c r="G638" s="95" t="b">
        <v>0</v>
      </c>
      <c r="H638" s="95" t="b">
        <v>0</v>
      </c>
      <c r="I638" s="95" t="b">
        <v>0</v>
      </c>
      <c r="J638" s="95" t="b">
        <v>0</v>
      </c>
      <c r="K638" s="95" t="b">
        <v>0</v>
      </c>
      <c r="L638" s="95" t="b">
        <v>0</v>
      </c>
    </row>
    <row r="639" spans="1:12" ht="15">
      <c r="A639" s="95" t="s">
        <v>2331</v>
      </c>
      <c r="B639" s="95" t="s">
        <v>2335</v>
      </c>
      <c r="C639" s="95">
        <v>7</v>
      </c>
      <c r="D639" s="122">
        <v>0.007052231911992586</v>
      </c>
      <c r="E639" s="122">
        <v>1.6538152820635044</v>
      </c>
      <c r="F639" s="95" t="s">
        <v>2181</v>
      </c>
      <c r="G639" s="95" t="b">
        <v>0</v>
      </c>
      <c r="H639" s="95" t="b">
        <v>0</v>
      </c>
      <c r="I639" s="95" t="b">
        <v>0</v>
      </c>
      <c r="J639" s="95" t="b">
        <v>0</v>
      </c>
      <c r="K639" s="95" t="b">
        <v>0</v>
      </c>
      <c r="L639" s="95" t="b">
        <v>0</v>
      </c>
    </row>
    <row r="640" spans="1:12" ht="15">
      <c r="A640" s="95" t="s">
        <v>2335</v>
      </c>
      <c r="B640" s="95" t="s">
        <v>2800</v>
      </c>
      <c r="C640" s="95">
        <v>7</v>
      </c>
      <c r="D640" s="122">
        <v>0.007052231911992586</v>
      </c>
      <c r="E640" s="122">
        <v>1.9548452777274854</v>
      </c>
      <c r="F640" s="95" t="s">
        <v>2181</v>
      </c>
      <c r="G640" s="95" t="b">
        <v>0</v>
      </c>
      <c r="H640" s="95" t="b">
        <v>0</v>
      </c>
      <c r="I640" s="95" t="b">
        <v>0</v>
      </c>
      <c r="J640" s="95" t="b">
        <v>0</v>
      </c>
      <c r="K640" s="95" t="b">
        <v>0</v>
      </c>
      <c r="L640" s="95" t="b">
        <v>0</v>
      </c>
    </row>
    <row r="641" spans="1:12" ht="15">
      <c r="A641" s="95" t="s">
        <v>2777</v>
      </c>
      <c r="B641" s="95" t="s">
        <v>2864</v>
      </c>
      <c r="C641" s="95">
        <v>4</v>
      </c>
      <c r="D641" s="122">
        <v>0.0053056370886707255</v>
      </c>
      <c r="E641" s="122">
        <v>2.012837224705172</v>
      </c>
      <c r="F641" s="95" t="s">
        <v>2181</v>
      </c>
      <c r="G641" s="95" t="b">
        <v>0</v>
      </c>
      <c r="H641" s="95" t="b">
        <v>0</v>
      </c>
      <c r="I641" s="95" t="b">
        <v>0</v>
      </c>
      <c r="J641" s="95" t="b">
        <v>0</v>
      </c>
      <c r="K641" s="95" t="b">
        <v>0</v>
      </c>
      <c r="L641" s="95" t="b">
        <v>0</v>
      </c>
    </row>
    <row r="642" spans="1:12" ht="15">
      <c r="A642" s="95" t="s">
        <v>2864</v>
      </c>
      <c r="B642" s="95" t="s">
        <v>2792</v>
      </c>
      <c r="C642" s="95">
        <v>4</v>
      </c>
      <c r="D642" s="122">
        <v>0.0053056370886707255</v>
      </c>
      <c r="E642" s="122">
        <v>2.2558752733914664</v>
      </c>
      <c r="F642" s="95" t="s">
        <v>2181</v>
      </c>
      <c r="G642" s="95" t="b">
        <v>0</v>
      </c>
      <c r="H642" s="95" t="b">
        <v>0</v>
      </c>
      <c r="I642" s="95" t="b">
        <v>0</v>
      </c>
      <c r="J642" s="95" t="b">
        <v>0</v>
      </c>
      <c r="K642" s="95" t="b">
        <v>0</v>
      </c>
      <c r="L642" s="95" t="b">
        <v>0</v>
      </c>
    </row>
    <row r="643" spans="1:12" ht="15">
      <c r="A643" s="95" t="s">
        <v>2792</v>
      </c>
      <c r="B643" s="95" t="s">
        <v>2383</v>
      </c>
      <c r="C643" s="95">
        <v>4</v>
      </c>
      <c r="D643" s="122">
        <v>0.0053056370886707255</v>
      </c>
      <c r="E643" s="122">
        <v>2.012837224705172</v>
      </c>
      <c r="F643" s="95" t="s">
        <v>2181</v>
      </c>
      <c r="G643" s="95" t="b">
        <v>0</v>
      </c>
      <c r="H643" s="95" t="b">
        <v>0</v>
      </c>
      <c r="I643" s="95" t="b">
        <v>0</v>
      </c>
      <c r="J643" s="95" t="b">
        <v>0</v>
      </c>
      <c r="K643" s="95" t="b">
        <v>0</v>
      </c>
      <c r="L643" s="95" t="b">
        <v>0</v>
      </c>
    </row>
    <row r="644" spans="1:12" ht="15">
      <c r="A644" s="95" t="s">
        <v>2393</v>
      </c>
      <c r="B644" s="95" t="s">
        <v>2394</v>
      </c>
      <c r="C644" s="95">
        <v>3</v>
      </c>
      <c r="D644" s="122">
        <v>0.0044711126062995</v>
      </c>
      <c r="E644" s="122">
        <v>2.15896526038341</v>
      </c>
      <c r="F644" s="95" t="s">
        <v>2181</v>
      </c>
      <c r="G644" s="95" t="b">
        <v>0</v>
      </c>
      <c r="H644" s="95" t="b">
        <v>0</v>
      </c>
      <c r="I644" s="95" t="b">
        <v>0</v>
      </c>
      <c r="J644" s="95" t="b">
        <v>0</v>
      </c>
      <c r="K644" s="95" t="b">
        <v>0</v>
      </c>
      <c r="L644" s="95" t="b">
        <v>0</v>
      </c>
    </row>
    <row r="645" spans="1:12" ht="15">
      <c r="A645" s="95" t="s">
        <v>2923</v>
      </c>
      <c r="B645" s="95" t="s">
        <v>2924</v>
      </c>
      <c r="C645" s="95">
        <v>3</v>
      </c>
      <c r="D645" s="122">
        <v>0.0044711126062995</v>
      </c>
      <c r="E645" s="122">
        <v>2.380814009999767</v>
      </c>
      <c r="F645" s="95" t="s">
        <v>2181</v>
      </c>
      <c r="G645" s="95" t="b">
        <v>0</v>
      </c>
      <c r="H645" s="95" t="b">
        <v>0</v>
      </c>
      <c r="I645" s="95" t="b">
        <v>0</v>
      </c>
      <c r="J645" s="95" t="b">
        <v>0</v>
      </c>
      <c r="K645" s="95" t="b">
        <v>0</v>
      </c>
      <c r="L645" s="95" t="b">
        <v>0</v>
      </c>
    </row>
    <row r="646" spans="1:12" ht="15">
      <c r="A646" s="95" t="s">
        <v>2328</v>
      </c>
      <c r="B646" s="95" t="s">
        <v>2327</v>
      </c>
      <c r="C646" s="95">
        <v>3</v>
      </c>
      <c r="D646" s="122">
        <v>0.0044711126062995</v>
      </c>
      <c r="E646" s="122">
        <v>1.376015127117998</v>
      </c>
      <c r="F646" s="95" t="s">
        <v>2181</v>
      </c>
      <c r="G646" s="95" t="b">
        <v>0</v>
      </c>
      <c r="H646" s="95" t="b">
        <v>0</v>
      </c>
      <c r="I646" s="95" t="b">
        <v>0</v>
      </c>
      <c r="J646" s="95" t="b">
        <v>0</v>
      </c>
      <c r="K646" s="95" t="b">
        <v>0</v>
      </c>
      <c r="L646" s="95" t="b">
        <v>0</v>
      </c>
    </row>
    <row r="647" spans="1:12" ht="15">
      <c r="A647" s="95" t="s">
        <v>2351</v>
      </c>
      <c r="B647" s="95" t="s">
        <v>2872</v>
      </c>
      <c r="C647" s="95">
        <v>3</v>
      </c>
      <c r="D647" s="122">
        <v>0.005164385279747064</v>
      </c>
      <c r="E647" s="122">
        <v>2.0128372247051725</v>
      </c>
      <c r="F647" s="95" t="s">
        <v>2181</v>
      </c>
      <c r="G647" s="95" t="b">
        <v>0</v>
      </c>
      <c r="H647" s="95" t="b">
        <v>0</v>
      </c>
      <c r="I647" s="95" t="b">
        <v>0</v>
      </c>
      <c r="J647" s="95" t="b">
        <v>0</v>
      </c>
      <c r="K647" s="95" t="b">
        <v>0</v>
      </c>
      <c r="L647" s="95" t="b">
        <v>0</v>
      </c>
    </row>
    <row r="648" spans="1:12" ht="15">
      <c r="A648" s="95" t="s">
        <v>2785</v>
      </c>
      <c r="B648" s="95" t="s">
        <v>2825</v>
      </c>
      <c r="C648" s="95">
        <v>3</v>
      </c>
      <c r="D648" s="122">
        <v>0.0044711126062995</v>
      </c>
      <c r="E648" s="122">
        <v>2.2558752733914664</v>
      </c>
      <c r="F648" s="95" t="s">
        <v>2181</v>
      </c>
      <c r="G648" s="95" t="b">
        <v>0</v>
      </c>
      <c r="H648" s="95" t="b">
        <v>0</v>
      </c>
      <c r="I648" s="95" t="b">
        <v>0</v>
      </c>
      <c r="J648" s="95" t="b">
        <v>0</v>
      </c>
      <c r="K648" s="95" t="b">
        <v>0</v>
      </c>
      <c r="L648" s="95" t="b">
        <v>0</v>
      </c>
    </row>
    <row r="649" spans="1:12" ht="15">
      <c r="A649" s="95" t="s">
        <v>2777</v>
      </c>
      <c r="B649" s="95" t="s">
        <v>2383</v>
      </c>
      <c r="C649" s="95">
        <v>3</v>
      </c>
      <c r="D649" s="122">
        <v>0.0044711126062995</v>
      </c>
      <c r="E649" s="122">
        <v>1.644860439410578</v>
      </c>
      <c r="F649" s="95" t="s">
        <v>2181</v>
      </c>
      <c r="G649" s="95" t="b">
        <v>0</v>
      </c>
      <c r="H649" s="95" t="b">
        <v>0</v>
      </c>
      <c r="I649" s="95" t="b">
        <v>0</v>
      </c>
      <c r="J649" s="95" t="b">
        <v>0</v>
      </c>
      <c r="K649" s="95" t="b">
        <v>0</v>
      </c>
      <c r="L649" s="95" t="b">
        <v>0</v>
      </c>
    </row>
    <row r="650" spans="1:12" ht="15">
      <c r="A650" s="95" t="s">
        <v>3035</v>
      </c>
      <c r="B650" s="95" t="s">
        <v>2393</v>
      </c>
      <c r="C650" s="95">
        <v>2</v>
      </c>
      <c r="D650" s="122">
        <v>0.003442923519831376</v>
      </c>
      <c r="E650" s="122">
        <v>2.15896526038341</v>
      </c>
      <c r="F650" s="95" t="s">
        <v>2181</v>
      </c>
      <c r="G650" s="95" t="b">
        <v>0</v>
      </c>
      <c r="H650" s="95" t="b">
        <v>0</v>
      </c>
      <c r="I650" s="95" t="b">
        <v>0</v>
      </c>
      <c r="J650" s="95" t="b">
        <v>0</v>
      </c>
      <c r="K650" s="95" t="b">
        <v>0</v>
      </c>
      <c r="L650" s="95" t="b">
        <v>0</v>
      </c>
    </row>
    <row r="651" spans="1:12" ht="15">
      <c r="A651" s="95" t="s">
        <v>2394</v>
      </c>
      <c r="B651" s="95" t="s">
        <v>3036</v>
      </c>
      <c r="C651" s="95">
        <v>2</v>
      </c>
      <c r="D651" s="122">
        <v>0.003442923519831376</v>
      </c>
      <c r="E651" s="122">
        <v>2.380814009999767</v>
      </c>
      <c r="F651" s="95" t="s">
        <v>2181</v>
      </c>
      <c r="G651" s="95" t="b">
        <v>0</v>
      </c>
      <c r="H651" s="95" t="b">
        <v>0</v>
      </c>
      <c r="I651" s="95" t="b">
        <v>0</v>
      </c>
      <c r="J651" s="95" t="b">
        <v>0</v>
      </c>
      <c r="K651" s="95" t="b">
        <v>0</v>
      </c>
      <c r="L651" s="95" t="b">
        <v>0</v>
      </c>
    </row>
    <row r="652" spans="1:12" ht="15">
      <c r="A652" s="95" t="s">
        <v>3036</v>
      </c>
      <c r="B652" s="95" t="s">
        <v>3037</v>
      </c>
      <c r="C652" s="95">
        <v>2</v>
      </c>
      <c r="D652" s="122">
        <v>0.003442923519831376</v>
      </c>
      <c r="E652" s="122">
        <v>2.5569052690554477</v>
      </c>
      <c r="F652" s="95" t="s">
        <v>2181</v>
      </c>
      <c r="G652" s="95" t="b">
        <v>0</v>
      </c>
      <c r="H652" s="95" t="b">
        <v>0</v>
      </c>
      <c r="I652" s="95" t="b">
        <v>0</v>
      </c>
      <c r="J652" s="95" t="b">
        <v>0</v>
      </c>
      <c r="K652" s="95" t="b">
        <v>0</v>
      </c>
      <c r="L652" s="95" t="b">
        <v>0</v>
      </c>
    </row>
    <row r="653" spans="1:12" ht="15">
      <c r="A653" s="95" t="s">
        <v>3037</v>
      </c>
      <c r="B653" s="95" t="s">
        <v>2846</v>
      </c>
      <c r="C653" s="95">
        <v>2</v>
      </c>
      <c r="D653" s="122">
        <v>0.003442923519831376</v>
      </c>
      <c r="E653" s="122">
        <v>2.380814009999767</v>
      </c>
      <c r="F653" s="95" t="s">
        <v>2181</v>
      </c>
      <c r="G653" s="95" t="b">
        <v>0</v>
      </c>
      <c r="H653" s="95" t="b">
        <v>0</v>
      </c>
      <c r="I653" s="95" t="b">
        <v>0</v>
      </c>
      <c r="J653" s="95" t="b">
        <v>0</v>
      </c>
      <c r="K653" s="95" t="b">
        <v>0</v>
      </c>
      <c r="L653" s="95" t="b">
        <v>0</v>
      </c>
    </row>
    <row r="654" spans="1:12" ht="15">
      <c r="A654" s="95" t="s">
        <v>2846</v>
      </c>
      <c r="B654" s="95" t="s">
        <v>2769</v>
      </c>
      <c r="C654" s="95">
        <v>2</v>
      </c>
      <c r="D654" s="122">
        <v>0.003442923519831376</v>
      </c>
      <c r="E654" s="122">
        <v>1.982874001327729</v>
      </c>
      <c r="F654" s="95" t="s">
        <v>2181</v>
      </c>
      <c r="G654" s="95" t="b">
        <v>0</v>
      </c>
      <c r="H654" s="95" t="b">
        <v>0</v>
      </c>
      <c r="I654" s="95" t="b">
        <v>0</v>
      </c>
      <c r="J654" s="95" t="b">
        <v>0</v>
      </c>
      <c r="K654" s="95" t="b">
        <v>0</v>
      </c>
      <c r="L654" s="95" t="b">
        <v>0</v>
      </c>
    </row>
    <row r="655" spans="1:12" ht="15">
      <c r="A655" s="95" t="s">
        <v>2769</v>
      </c>
      <c r="B655" s="95" t="s">
        <v>3038</v>
      </c>
      <c r="C655" s="95">
        <v>2</v>
      </c>
      <c r="D655" s="122">
        <v>0.003442923519831376</v>
      </c>
      <c r="E655" s="122">
        <v>2.15896526038341</v>
      </c>
      <c r="F655" s="95" t="s">
        <v>2181</v>
      </c>
      <c r="G655" s="95" t="b">
        <v>0</v>
      </c>
      <c r="H655" s="95" t="b">
        <v>0</v>
      </c>
      <c r="I655" s="95" t="b">
        <v>0</v>
      </c>
      <c r="J655" s="95" t="b">
        <v>1</v>
      </c>
      <c r="K655" s="95" t="b">
        <v>0</v>
      </c>
      <c r="L655" s="95" t="b">
        <v>0</v>
      </c>
    </row>
    <row r="656" spans="1:12" ht="15">
      <c r="A656" s="95" t="s">
        <v>3038</v>
      </c>
      <c r="B656" s="95" t="s">
        <v>583</v>
      </c>
      <c r="C656" s="95">
        <v>2</v>
      </c>
      <c r="D656" s="122">
        <v>0.003442923519831376</v>
      </c>
      <c r="E656" s="122">
        <v>1.477724023007823</v>
      </c>
      <c r="F656" s="95" t="s">
        <v>2181</v>
      </c>
      <c r="G656" s="95" t="b">
        <v>1</v>
      </c>
      <c r="H656" s="95" t="b">
        <v>0</v>
      </c>
      <c r="I656" s="95" t="b">
        <v>0</v>
      </c>
      <c r="J656" s="95" t="b">
        <v>0</v>
      </c>
      <c r="K656" s="95" t="b">
        <v>0</v>
      </c>
      <c r="L656" s="95" t="b">
        <v>0</v>
      </c>
    </row>
    <row r="657" spans="1:12" ht="15">
      <c r="A657" s="95" t="s">
        <v>583</v>
      </c>
      <c r="B657" s="95" t="s">
        <v>2828</v>
      </c>
      <c r="C657" s="95">
        <v>2</v>
      </c>
      <c r="D657" s="122">
        <v>0.003442923519831376</v>
      </c>
      <c r="E657" s="122">
        <v>1.477724023007823</v>
      </c>
      <c r="F657" s="95" t="s">
        <v>2181</v>
      </c>
      <c r="G657" s="95" t="b">
        <v>0</v>
      </c>
      <c r="H657" s="95" t="b">
        <v>0</v>
      </c>
      <c r="I657" s="95" t="b">
        <v>0</v>
      </c>
      <c r="J657" s="95" t="b">
        <v>0</v>
      </c>
      <c r="K657" s="95" t="b">
        <v>0</v>
      </c>
      <c r="L657" s="95" t="b">
        <v>0</v>
      </c>
    </row>
    <row r="658" spans="1:12" ht="15">
      <c r="A658" s="95" t="s">
        <v>2828</v>
      </c>
      <c r="B658" s="95" t="s">
        <v>2778</v>
      </c>
      <c r="C658" s="95">
        <v>2</v>
      </c>
      <c r="D658" s="122">
        <v>0.003442923519831376</v>
      </c>
      <c r="E658" s="122">
        <v>2.380814009999767</v>
      </c>
      <c r="F658" s="95" t="s">
        <v>2181</v>
      </c>
      <c r="G658" s="95" t="b">
        <v>0</v>
      </c>
      <c r="H658" s="95" t="b">
        <v>0</v>
      </c>
      <c r="I658" s="95" t="b">
        <v>0</v>
      </c>
      <c r="J658" s="95" t="b">
        <v>0</v>
      </c>
      <c r="K658" s="95" t="b">
        <v>0</v>
      </c>
      <c r="L658" s="95" t="b">
        <v>0</v>
      </c>
    </row>
    <row r="659" spans="1:12" ht="15">
      <c r="A659" s="95" t="s">
        <v>2778</v>
      </c>
      <c r="B659" s="95" t="s">
        <v>602</v>
      </c>
      <c r="C659" s="95">
        <v>2</v>
      </c>
      <c r="D659" s="122">
        <v>0.003442923519831376</v>
      </c>
      <c r="E659" s="122">
        <v>1.982874001327729</v>
      </c>
      <c r="F659" s="95" t="s">
        <v>2181</v>
      </c>
      <c r="G659" s="95" t="b">
        <v>0</v>
      </c>
      <c r="H659" s="95" t="b">
        <v>0</v>
      </c>
      <c r="I659" s="95" t="b">
        <v>0</v>
      </c>
      <c r="J659" s="95" t="b">
        <v>0</v>
      </c>
      <c r="K659" s="95" t="b">
        <v>0</v>
      </c>
      <c r="L659" s="95" t="b">
        <v>0</v>
      </c>
    </row>
    <row r="660" spans="1:12" ht="15">
      <c r="A660" s="95" t="s">
        <v>602</v>
      </c>
      <c r="B660" s="95" t="s">
        <v>2923</v>
      </c>
      <c r="C660" s="95">
        <v>2</v>
      </c>
      <c r="D660" s="122">
        <v>0.003442923519831376</v>
      </c>
      <c r="E660" s="122">
        <v>1.982874001327729</v>
      </c>
      <c r="F660" s="95" t="s">
        <v>2181</v>
      </c>
      <c r="G660" s="95" t="b">
        <v>0</v>
      </c>
      <c r="H660" s="95" t="b">
        <v>0</v>
      </c>
      <c r="I660" s="95" t="b">
        <v>0</v>
      </c>
      <c r="J660" s="95" t="b">
        <v>0</v>
      </c>
      <c r="K660" s="95" t="b">
        <v>0</v>
      </c>
      <c r="L660" s="95" t="b">
        <v>0</v>
      </c>
    </row>
    <row r="661" spans="1:12" ht="15">
      <c r="A661" s="95" t="s">
        <v>2924</v>
      </c>
      <c r="B661" s="95" t="s">
        <v>3039</v>
      </c>
      <c r="C661" s="95">
        <v>2</v>
      </c>
      <c r="D661" s="122">
        <v>0.003442923519831376</v>
      </c>
      <c r="E661" s="122">
        <v>2.380814009999767</v>
      </c>
      <c r="F661" s="95" t="s">
        <v>2181</v>
      </c>
      <c r="G661" s="95" t="b">
        <v>0</v>
      </c>
      <c r="H661" s="95" t="b">
        <v>0</v>
      </c>
      <c r="I661" s="95" t="b">
        <v>0</v>
      </c>
      <c r="J661" s="95" t="b">
        <v>0</v>
      </c>
      <c r="K661" s="95" t="b">
        <v>0</v>
      </c>
      <c r="L661" s="95" t="b">
        <v>0</v>
      </c>
    </row>
    <row r="662" spans="1:12" ht="15">
      <c r="A662" s="95" t="s">
        <v>3039</v>
      </c>
      <c r="B662" s="95" t="s">
        <v>3040</v>
      </c>
      <c r="C662" s="95">
        <v>2</v>
      </c>
      <c r="D662" s="122">
        <v>0.003442923519831376</v>
      </c>
      <c r="E662" s="122">
        <v>2.5569052690554477</v>
      </c>
      <c r="F662" s="95" t="s">
        <v>2181</v>
      </c>
      <c r="G662" s="95" t="b">
        <v>0</v>
      </c>
      <c r="H662" s="95" t="b">
        <v>0</v>
      </c>
      <c r="I662" s="95" t="b">
        <v>0</v>
      </c>
      <c r="J662" s="95" t="b">
        <v>0</v>
      </c>
      <c r="K662" s="95" t="b">
        <v>0</v>
      </c>
      <c r="L662" s="95" t="b">
        <v>0</v>
      </c>
    </row>
    <row r="663" spans="1:12" ht="15">
      <c r="A663" s="95" t="s">
        <v>3132</v>
      </c>
      <c r="B663" s="95" t="s">
        <v>3133</v>
      </c>
      <c r="C663" s="95">
        <v>2</v>
      </c>
      <c r="D663" s="122">
        <v>0.003442923519831376</v>
      </c>
      <c r="E663" s="122">
        <v>2.5569052690554477</v>
      </c>
      <c r="F663" s="95" t="s">
        <v>2181</v>
      </c>
      <c r="G663" s="95" t="b">
        <v>0</v>
      </c>
      <c r="H663" s="95" t="b">
        <v>0</v>
      </c>
      <c r="I663" s="95" t="b">
        <v>0</v>
      </c>
      <c r="J663" s="95" t="b">
        <v>0</v>
      </c>
      <c r="K663" s="95" t="b">
        <v>0</v>
      </c>
      <c r="L663" s="95" t="b">
        <v>0</v>
      </c>
    </row>
    <row r="664" spans="1:12" ht="15">
      <c r="A664" s="95" t="s">
        <v>3133</v>
      </c>
      <c r="B664" s="95" t="s">
        <v>3134</v>
      </c>
      <c r="C664" s="95">
        <v>2</v>
      </c>
      <c r="D664" s="122">
        <v>0.003442923519831376</v>
      </c>
      <c r="E664" s="122">
        <v>2.5569052690554477</v>
      </c>
      <c r="F664" s="95" t="s">
        <v>2181</v>
      </c>
      <c r="G664" s="95" t="b">
        <v>0</v>
      </c>
      <c r="H664" s="95" t="b">
        <v>0</v>
      </c>
      <c r="I664" s="95" t="b">
        <v>0</v>
      </c>
      <c r="J664" s="95" t="b">
        <v>0</v>
      </c>
      <c r="K664" s="95" t="b">
        <v>0</v>
      </c>
      <c r="L664" s="95" t="b">
        <v>0</v>
      </c>
    </row>
    <row r="665" spans="1:12" ht="15">
      <c r="A665" s="95" t="s">
        <v>3134</v>
      </c>
      <c r="B665" s="95" t="s">
        <v>2873</v>
      </c>
      <c r="C665" s="95">
        <v>2</v>
      </c>
      <c r="D665" s="122">
        <v>0.003442923519831376</v>
      </c>
      <c r="E665" s="122">
        <v>2.2558752733914664</v>
      </c>
      <c r="F665" s="95" t="s">
        <v>2181</v>
      </c>
      <c r="G665" s="95" t="b">
        <v>0</v>
      </c>
      <c r="H665" s="95" t="b">
        <v>0</v>
      </c>
      <c r="I665" s="95" t="b">
        <v>0</v>
      </c>
      <c r="J665" s="95" t="b">
        <v>0</v>
      </c>
      <c r="K665" s="95" t="b">
        <v>0</v>
      </c>
      <c r="L665" s="95" t="b">
        <v>0</v>
      </c>
    </row>
    <row r="666" spans="1:12" ht="15">
      <c r="A666" s="95" t="s">
        <v>2873</v>
      </c>
      <c r="B666" s="95" t="s">
        <v>3135</v>
      </c>
      <c r="C666" s="95">
        <v>2</v>
      </c>
      <c r="D666" s="122">
        <v>0.003442923519831376</v>
      </c>
      <c r="E666" s="122">
        <v>2.2558752733914664</v>
      </c>
      <c r="F666" s="95" t="s">
        <v>2181</v>
      </c>
      <c r="G666" s="95" t="b">
        <v>0</v>
      </c>
      <c r="H666" s="95" t="b">
        <v>0</v>
      </c>
      <c r="I666" s="95" t="b">
        <v>0</v>
      </c>
      <c r="J666" s="95" t="b">
        <v>0</v>
      </c>
      <c r="K666" s="95" t="b">
        <v>0</v>
      </c>
      <c r="L666" s="95" t="b">
        <v>0</v>
      </c>
    </row>
    <row r="667" spans="1:12" ht="15">
      <c r="A667" s="95" t="s">
        <v>3135</v>
      </c>
      <c r="B667" s="95" t="s">
        <v>3136</v>
      </c>
      <c r="C667" s="95">
        <v>2</v>
      </c>
      <c r="D667" s="122">
        <v>0.003442923519831376</v>
      </c>
      <c r="E667" s="122">
        <v>2.5569052690554477</v>
      </c>
      <c r="F667" s="95" t="s">
        <v>2181</v>
      </c>
      <c r="G667" s="95" t="b">
        <v>0</v>
      </c>
      <c r="H667" s="95" t="b">
        <v>0</v>
      </c>
      <c r="I667" s="95" t="b">
        <v>0</v>
      </c>
      <c r="J667" s="95" t="b">
        <v>0</v>
      </c>
      <c r="K667" s="95" t="b">
        <v>0</v>
      </c>
      <c r="L667" s="95" t="b">
        <v>0</v>
      </c>
    </row>
    <row r="668" spans="1:12" ht="15">
      <c r="A668" s="95" t="s">
        <v>3136</v>
      </c>
      <c r="B668" s="95" t="s">
        <v>2873</v>
      </c>
      <c r="C668" s="95">
        <v>2</v>
      </c>
      <c r="D668" s="122">
        <v>0.003442923519831376</v>
      </c>
      <c r="E668" s="122">
        <v>2.2558752733914664</v>
      </c>
      <c r="F668" s="95" t="s">
        <v>2181</v>
      </c>
      <c r="G668" s="95" t="b">
        <v>0</v>
      </c>
      <c r="H668" s="95" t="b">
        <v>0</v>
      </c>
      <c r="I668" s="95" t="b">
        <v>0</v>
      </c>
      <c r="J668" s="95" t="b">
        <v>0</v>
      </c>
      <c r="K668" s="95" t="b">
        <v>0</v>
      </c>
      <c r="L668" s="95" t="b">
        <v>0</v>
      </c>
    </row>
    <row r="669" spans="1:12" ht="15">
      <c r="A669" s="95" t="s">
        <v>2873</v>
      </c>
      <c r="B669" s="95" t="s">
        <v>2838</v>
      </c>
      <c r="C669" s="95">
        <v>2</v>
      </c>
      <c r="D669" s="122">
        <v>0.003442923519831376</v>
      </c>
      <c r="E669" s="122">
        <v>2.2558752733914664</v>
      </c>
      <c r="F669" s="95" t="s">
        <v>2181</v>
      </c>
      <c r="G669" s="95" t="b">
        <v>0</v>
      </c>
      <c r="H669" s="95" t="b">
        <v>0</v>
      </c>
      <c r="I669" s="95" t="b">
        <v>0</v>
      </c>
      <c r="J669" s="95" t="b">
        <v>0</v>
      </c>
      <c r="K669" s="95" t="b">
        <v>0</v>
      </c>
      <c r="L669" s="95" t="b">
        <v>0</v>
      </c>
    </row>
    <row r="670" spans="1:12" ht="15">
      <c r="A670" s="95" t="s">
        <v>2838</v>
      </c>
      <c r="B670" s="95" t="s">
        <v>2343</v>
      </c>
      <c r="C670" s="95">
        <v>2</v>
      </c>
      <c r="D670" s="122">
        <v>0.003442923519831376</v>
      </c>
      <c r="E670" s="122">
        <v>2.380814009999767</v>
      </c>
      <c r="F670" s="95" t="s">
        <v>2181</v>
      </c>
      <c r="G670" s="95" t="b">
        <v>0</v>
      </c>
      <c r="H670" s="95" t="b">
        <v>0</v>
      </c>
      <c r="I670" s="95" t="b">
        <v>0</v>
      </c>
      <c r="J670" s="95" t="b">
        <v>0</v>
      </c>
      <c r="K670" s="95" t="b">
        <v>0</v>
      </c>
      <c r="L670" s="95" t="b">
        <v>0</v>
      </c>
    </row>
    <row r="671" spans="1:12" ht="15">
      <c r="A671" s="95" t="s">
        <v>2343</v>
      </c>
      <c r="B671" s="95" t="s">
        <v>3137</v>
      </c>
      <c r="C671" s="95">
        <v>2</v>
      </c>
      <c r="D671" s="122">
        <v>0.003442923519831376</v>
      </c>
      <c r="E671" s="122">
        <v>2.380814009999767</v>
      </c>
      <c r="F671" s="95" t="s">
        <v>2181</v>
      </c>
      <c r="G671" s="95" t="b">
        <v>0</v>
      </c>
      <c r="H671" s="95" t="b">
        <v>0</v>
      </c>
      <c r="I671" s="95" t="b">
        <v>0</v>
      </c>
      <c r="J671" s="95" t="b">
        <v>0</v>
      </c>
      <c r="K671" s="95" t="b">
        <v>0</v>
      </c>
      <c r="L671" s="95" t="b">
        <v>0</v>
      </c>
    </row>
    <row r="672" spans="1:12" ht="15">
      <c r="A672" s="95" t="s">
        <v>3137</v>
      </c>
      <c r="B672" s="95" t="s">
        <v>3138</v>
      </c>
      <c r="C672" s="95">
        <v>2</v>
      </c>
      <c r="D672" s="122">
        <v>0.003442923519831376</v>
      </c>
      <c r="E672" s="122">
        <v>2.5569052690554477</v>
      </c>
      <c r="F672" s="95" t="s">
        <v>2181</v>
      </c>
      <c r="G672" s="95" t="b">
        <v>0</v>
      </c>
      <c r="H672" s="95" t="b">
        <v>0</v>
      </c>
      <c r="I672" s="95" t="b">
        <v>0</v>
      </c>
      <c r="J672" s="95" t="b">
        <v>0</v>
      </c>
      <c r="K672" s="95" t="b">
        <v>0</v>
      </c>
      <c r="L672" s="95" t="b">
        <v>0</v>
      </c>
    </row>
    <row r="673" spans="1:12" ht="15">
      <c r="A673" s="95" t="s">
        <v>3138</v>
      </c>
      <c r="B673" s="95" t="s">
        <v>3139</v>
      </c>
      <c r="C673" s="95">
        <v>2</v>
      </c>
      <c r="D673" s="122">
        <v>0.003442923519831376</v>
      </c>
      <c r="E673" s="122">
        <v>2.5569052690554477</v>
      </c>
      <c r="F673" s="95" t="s">
        <v>2181</v>
      </c>
      <c r="G673" s="95" t="b">
        <v>0</v>
      </c>
      <c r="H673" s="95" t="b">
        <v>0</v>
      </c>
      <c r="I673" s="95" t="b">
        <v>0</v>
      </c>
      <c r="J673" s="95" t="b">
        <v>0</v>
      </c>
      <c r="K673" s="95" t="b">
        <v>0</v>
      </c>
      <c r="L673" s="95" t="b">
        <v>0</v>
      </c>
    </row>
    <row r="674" spans="1:12" ht="15">
      <c r="A674" s="95" t="s">
        <v>3139</v>
      </c>
      <c r="B674" s="95" t="s">
        <v>3140</v>
      </c>
      <c r="C674" s="95">
        <v>2</v>
      </c>
      <c r="D674" s="122">
        <v>0.003442923519831376</v>
      </c>
      <c r="E674" s="122">
        <v>2.5569052690554477</v>
      </c>
      <c r="F674" s="95" t="s">
        <v>2181</v>
      </c>
      <c r="G674" s="95" t="b">
        <v>0</v>
      </c>
      <c r="H674" s="95" t="b">
        <v>0</v>
      </c>
      <c r="I674" s="95" t="b">
        <v>0</v>
      </c>
      <c r="J674" s="95" t="b">
        <v>0</v>
      </c>
      <c r="K674" s="95" t="b">
        <v>0</v>
      </c>
      <c r="L674" s="95" t="b">
        <v>0</v>
      </c>
    </row>
    <row r="675" spans="1:12" ht="15">
      <c r="A675" s="95" t="s">
        <v>3140</v>
      </c>
      <c r="B675" s="95" t="s">
        <v>3141</v>
      </c>
      <c r="C675" s="95">
        <v>2</v>
      </c>
      <c r="D675" s="122">
        <v>0.003442923519831376</v>
      </c>
      <c r="E675" s="122">
        <v>2.5569052690554477</v>
      </c>
      <c r="F675" s="95" t="s">
        <v>2181</v>
      </c>
      <c r="G675" s="95" t="b">
        <v>0</v>
      </c>
      <c r="H675" s="95" t="b">
        <v>0</v>
      </c>
      <c r="I675" s="95" t="b">
        <v>0</v>
      </c>
      <c r="J675" s="95" t="b">
        <v>0</v>
      </c>
      <c r="K675" s="95" t="b">
        <v>0</v>
      </c>
      <c r="L675" s="95" t="b">
        <v>0</v>
      </c>
    </row>
    <row r="676" spans="1:12" ht="15">
      <c r="A676" s="95" t="s">
        <v>3141</v>
      </c>
      <c r="B676" s="95" t="s">
        <v>2328</v>
      </c>
      <c r="C676" s="95">
        <v>2</v>
      </c>
      <c r="D676" s="122">
        <v>0.003442923519831376</v>
      </c>
      <c r="E676" s="122">
        <v>1.857935264719429</v>
      </c>
      <c r="F676" s="95" t="s">
        <v>2181</v>
      </c>
      <c r="G676" s="95" t="b">
        <v>0</v>
      </c>
      <c r="H676" s="95" t="b">
        <v>0</v>
      </c>
      <c r="I676" s="95" t="b">
        <v>0</v>
      </c>
      <c r="J676" s="95" t="b">
        <v>0</v>
      </c>
      <c r="K676" s="95" t="b">
        <v>0</v>
      </c>
      <c r="L676" s="95" t="b">
        <v>0</v>
      </c>
    </row>
    <row r="677" spans="1:12" ht="15">
      <c r="A677" s="95" t="s">
        <v>2327</v>
      </c>
      <c r="B677" s="95" t="s">
        <v>3142</v>
      </c>
      <c r="C677" s="95">
        <v>2</v>
      </c>
      <c r="D677" s="122">
        <v>0.003442923519831376</v>
      </c>
      <c r="E677" s="122">
        <v>1.816542579561204</v>
      </c>
      <c r="F677" s="95" t="s">
        <v>2181</v>
      </c>
      <c r="G677" s="95" t="b">
        <v>0</v>
      </c>
      <c r="H677" s="95" t="b">
        <v>0</v>
      </c>
      <c r="I677" s="95" t="b">
        <v>0</v>
      </c>
      <c r="J677" s="95" t="b">
        <v>0</v>
      </c>
      <c r="K677" s="95" t="b">
        <v>0</v>
      </c>
      <c r="L677" s="95" t="b">
        <v>0</v>
      </c>
    </row>
    <row r="678" spans="1:12" ht="15">
      <c r="A678" s="95" t="s">
        <v>3142</v>
      </c>
      <c r="B678" s="95" t="s">
        <v>2903</v>
      </c>
      <c r="C678" s="95">
        <v>2</v>
      </c>
      <c r="D678" s="122">
        <v>0.003442923519831376</v>
      </c>
      <c r="E678" s="122">
        <v>2.5569052690554477</v>
      </c>
      <c r="F678" s="95" t="s">
        <v>2181</v>
      </c>
      <c r="G678" s="95" t="b">
        <v>0</v>
      </c>
      <c r="H678" s="95" t="b">
        <v>0</v>
      </c>
      <c r="I678" s="95" t="b">
        <v>0</v>
      </c>
      <c r="J678" s="95" t="b">
        <v>0</v>
      </c>
      <c r="K678" s="95" t="b">
        <v>0</v>
      </c>
      <c r="L678" s="95" t="b">
        <v>0</v>
      </c>
    </row>
    <row r="679" spans="1:12" ht="15">
      <c r="A679" s="95" t="s">
        <v>2903</v>
      </c>
      <c r="B679" s="95" t="s">
        <v>3143</v>
      </c>
      <c r="C679" s="95">
        <v>2</v>
      </c>
      <c r="D679" s="122">
        <v>0.003442923519831376</v>
      </c>
      <c r="E679" s="122">
        <v>2.5569052690554477</v>
      </c>
      <c r="F679" s="95" t="s">
        <v>2181</v>
      </c>
      <c r="G679" s="95" t="b">
        <v>0</v>
      </c>
      <c r="H679" s="95" t="b">
        <v>0</v>
      </c>
      <c r="I679" s="95" t="b">
        <v>0</v>
      </c>
      <c r="J679" s="95" t="b">
        <v>0</v>
      </c>
      <c r="K679" s="95" t="b">
        <v>0</v>
      </c>
      <c r="L679" s="95" t="b">
        <v>0</v>
      </c>
    </row>
    <row r="680" spans="1:12" ht="15">
      <c r="A680" s="95" t="s">
        <v>3143</v>
      </c>
      <c r="B680" s="95" t="s">
        <v>2787</v>
      </c>
      <c r="C680" s="95">
        <v>2</v>
      </c>
      <c r="D680" s="122">
        <v>0.003442923519831376</v>
      </c>
      <c r="E680" s="122">
        <v>2.5569052690554477</v>
      </c>
      <c r="F680" s="95" t="s">
        <v>2181</v>
      </c>
      <c r="G680" s="95" t="b">
        <v>0</v>
      </c>
      <c r="H680" s="95" t="b">
        <v>0</v>
      </c>
      <c r="I680" s="95" t="b">
        <v>0</v>
      </c>
      <c r="J680" s="95" t="b">
        <v>0</v>
      </c>
      <c r="K680" s="95" t="b">
        <v>0</v>
      </c>
      <c r="L680" s="95" t="b">
        <v>0</v>
      </c>
    </row>
    <row r="681" spans="1:12" ht="15">
      <c r="A681" s="95" t="s">
        <v>3105</v>
      </c>
      <c r="B681" s="95" t="s">
        <v>3106</v>
      </c>
      <c r="C681" s="95">
        <v>2</v>
      </c>
      <c r="D681" s="122">
        <v>0.003442923519831376</v>
      </c>
      <c r="E681" s="122">
        <v>2.5569052690554477</v>
      </c>
      <c r="F681" s="95" t="s">
        <v>2181</v>
      </c>
      <c r="G681" s="95" t="b">
        <v>0</v>
      </c>
      <c r="H681" s="95" t="b">
        <v>0</v>
      </c>
      <c r="I681" s="95" t="b">
        <v>0</v>
      </c>
      <c r="J681" s="95" t="b">
        <v>0</v>
      </c>
      <c r="K681" s="95" t="b">
        <v>1</v>
      </c>
      <c r="L681" s="95" t="b">
        <v>0</v>
      </c>
    </row>
    <row r="682" spans="1:12" ht="15">
      <c r="A682" s="95" t="s">
        <v>3106</v>
      </c>
      <c r="B682" s="95" t="s">
        <v>3107</v>
      </c>
      <c r="C682" s="95">
        <v>2</v>
      </c>
      <c r="D682" s="122">
        <v>0.003442923519831376</v>
      </c>
      <c r="E682" s="122">
        <v>2.5569052690554477</v>
      </c>
      <c r="F682" s="95" t="s">
        <v>2181</v>
      </c>
      <c r="G682" s="95" t="b">
        <v>0</v>
      </c>
      <c r="H682" s="95" t="b">
        <v>1</v>
      </c>
      <c r="I682" s="95" t="b">
        <v>0</v>
      </c>
      <c r="J682" s="95" t="b">
        <v>0</v>
      </c>
      <c r="K682" s="95" t="b">
        <v>0</v>
      </c>
      <c r="L682" s="95" t="b">
        <v>0</v>
      </c>
    </row>
    <row r="683" spans="1:12" ht="15">
      <c r="A683" s="95" t="s">
        <v>3108</v>
      </c>
      <c r="B683" s="95" t="s">
        <v>3109</v>
      </c>
      <c r="C683" s="95">
        <v>2</v>
      </c>
      <c r="D683" s="122">
        <v>0.003442923519831376</v>
      </c>
      <c r="E683" s="122">
        <v>2.5569052690554477</v>
      </c>
      <c r="F683" s="95" t="s">
        <v>2181</v>
      </c>
      <c r="G683" s="95" t="b">
        <v>0</v>
      </c>
      <c r="H683" s="95" t="b">
        <v>0</v>
      </c>
      <c r="I683" s="95" t="b">
        <v>0</v>
      </c>
      <c r="J683" s="95" t="b">
        <v>0</v>
      </c>
      <c r="K683" s="95" t="b">
        <v>0</v>
      </c>
      <c r="L683" s="95" t="b">
        <v>0</v>
      </c>
    </row>
    <row r="684" spans="1:12" ht="15">
      <c r="A684" s="95" t="s">
        <v>3109</v>
      </c>
      <c r="B684" s="95" t="s">
        <v>3110</v>
      </c>
      <c r="C684" s="95">
        <v>2</v>
      </c>
      <c r="D684" s="122">
        <v>0.003442923519831376</v>
      </c>
      <c r="E684" s="122">
        <v>2.5569052690554477</v>
      </c>
      <c r="F684" s="95" t="s">
        <v>2181</v>
      </c>
      <c r="G684" s="95" t="b">
        <v>0</v>
      </c>
      <c r="H684" s="95" t="b">
        <v>0</v>
      </c>
      <c r="I684" s="95" t="b">
        <v>0</v>
      </c>
      <c r="J684" s="95" t="b">
        <v>0</v>
      </c>
      <c r="K684" s="95" t="b">
        <v>0</v>
      </c>
      <c r="L684" s="95" t="b">
        <v>0</v>
      </c>
    </row>
    <row r="685" spans="1:12" ht="15">
      <c r="A685" s="95" t="s">
        <v>3111</v>
      </c>
      <c r="B685" s="95" t="s">
        <v>3112</v>
      </c>
      <c r="C685" s="95">
        <v>2</v>
      </c>
      <c r="D685" s="122">
        <v>0.003442923519831376</v>
      </c>
      <c r="E685" s="122">
        <v>2.5569052690554477</v>
      </c>
      <c r="F685" s="95" t="s">
        <v>2181</v>
      </c>
      <c r="G685" s="95" t="b">
        <v>0</v>
      </c>
      <c r="H685" s="95" t="b">
        <v>0</v>
      </c>
      <c r="I685" s="95" t="b">
        <v>0</v>
      </c>
      <c r="J685" s="95" t="b">
        <v>0</v>
      </c>
      <c r="K685" s="95" t="b">
        <v>0</v>
      </c>
      <c r="L685" s="95" t="b">
        <v>0</v>
      </c>
    </row>
    <row r="686" spans="1:12" ht="15">
      <c r="A686" s="95" t="s">
        <v>3112</v>
      </c>
      <c r="B686" s="95" t="s">
        <v>2351</v>
      </c>
      <c r="C686" s="95">
        <v>2</v>
      </c>
      <c r="D686" s="122">
        <v>0.003442923519831376</v>
      </c>
      <c r="E686" s="122">
        <v>2.012837224705172</v>
      </c>
      <c r="F686" s="95" t="s">
        <v>2181</v>
      </c>
      <c r="G686" s="95" t="b">
        <v>0</v>
      </c>
      <c r="H686" s="95" t="b">
        <v>0</v>
      </c>
      <c r="I686" s="95" t="b">
        <v>0</v>
      </c>
      <c r="J686" s="95" t="b">
        <v>0</v>
      </c>
      <c r="K686" s="95" t="b">
        <v>0</v>
      </c>
      <c r="L686" s="95" t="b">
        <v>0</v>
      </c>
    </row>
    <row r="687" spans="1:12" ht="15">
      <c r="A687" s="95" t="s">
        <v>2872</v>
      </c>
      <c r="B687" s="95" t="s">
        <v>2772</v>
      </c>
      <c r="C687" s="95">
        <v>2</v>
      </c>
      <c r="D687" s="122">
        <v>0.003442923519831376</v>
      </c>
      <c r="E687" s="122">
        <v>1.7787540186718043</v>
      </c>
      <c r="F687" s="95" t="s">
        <v>2181</v>
      </c>
      <c r="G687" s="95" t="b">
        <v>0</v>
      </c>
      <c r="H687" s="95" t="b">
        <v>0</v>
      </c>
      <c r="I687" s="95" t="b">
        <v>0</v>
      </c>
      <c r="J687" s="95" t="b">
        <v>0</v>
      </c>
      <c r="K687" s="95" t="b">
        <v>0</v>
      </c>
      <c r="L687" s="95" t="b">
        <v>0</v>
      </c>
    </row>
    <row r="688" spans="1:12" ht="15">
      <c r="A688" s="95" t="s">
        <v>2772</v>
      </c>
      <c r="B688" s="95" t="s">
        <v>2892</v>
      </c>
      <c r="C688" s="95">
        <v>2</v>
      </c>
      <c r="D688" s="122">
        <v>0.003442923519831376</v>
      </c>
      <c r="E688" s="122">
        <v>1.9036927552801042</v>
      </c>
      <c r="F688" s="95" t="s">
        <v>2181</v>
      </c>
      <c r="G688" s="95" t="b">
        <v>0</v>
      </c>
      <c r="H688" s="95" t="b">
        <v>0</v>
      </c>
      <c r="I688" s="95" t="b">
        <v>0</v>
      </c>
      <c r="J688" s="95" t="b">
        <v>0</v>
      </c>
      <c r="K688" s="95" t="b">
        <v>0</v>
      </c>
      <c r="L688" s="95" t="b">
        <v>0</v>
      </c>
    </row>
    <row r="689" spans="1:12" ht="15">
      <c r="A689" s="95" t="s">
        <v>2283</v>
      </c>
      <c r="B689" s="95" t="s">
        <v>2329</v>
      </c>
      <c r="C689" s="95">
        <v>2</v>
      </c>
      <c r="D689" s="122">
        <v>0.003442923519831376</v>
      </c>
      <c r="E689" s="122">
        <v>1.1812416550945624</v>
      </c>
      <c r="F689" s="95" t="s">
        <v>2181</v>
      </c>
      <c r="G689" s="95" t="b">
        <v>0</v>
      </c>
      <c r="H689" s="95" t="b">
        <v>0</v>
      </c>
      <c r="I689" s="95" t="b">
        <v>0</v>
      </c>
      <c r="J689" s="95" t="b">
        <v>0</v>
      </c>
      <c r="K689" s="95" t="b">
        <v>0</v>
      </c>
      <c r="L689" s="95" t="b">
        <v>0</v>
      </c>
    </row>
    <row r="690" spans="1:12" ht="15">
      <c r="A690" s="95" t="s">
        <v>2329</v>
      </c>
      <c r="B690" s="95" t="s">
        <v>2771</v>
      </c>
      <c r="C690" s="95">
        <v>2</v>
      </c>
      <c r="D690" s="122">
        <v>0.003442923519831376</v>
      </c>
      <c r="E690" s="122">
        <v>1.982874001327729</v>
      </c>
      <c r="F690" s="95" t="s">
        <v>2181</v>
      </c>
      <c r="G690" s="95" t="b">
        <v>0</v>
      </c>
      <c r="H690" s="95" t="b">
        <v>0</v>
      </c>
      <c r="I690" s="95" t="b">
        <v>0</v>
      </c>
      <c r="J690" s="95" t="b">
        <v>0</v>
      </c>
      <c r="K690" s="95" t="b">
        <v>0</v>
      </c>
      <c r="L690" s="95" t="b">
        <v>0</v>
      </c>
    </row>
    <row r="691" spans="1:12" ht="15">
      <c r="A691" s="95" t="s">
        <v>2771</v>
      </c>
      <c r="B691" s="95" t="s">
        <v>2393</v>
      </c>
      <c r="C691" s="95">
        <v>2</v>
      </c>
      <c r="D691" s="122">
        <v>0.003442923519831376</v>
      </c>
      <c r="E691" s="122">
        <v>1.982874001327729</v>
      </c>
      <c r="F691" s="95" t="s">
        <v>2181</v>
      </c>
      <c r="G691" s="95" t="b">
        <v>0</v>
      </c>
      <c r="H691" s="95" t="b">
        <v>0</v>
      </c>
      <c r="I691" s="95" t="b">
        <v>0</v>
      </c>
      <c r="J691" s="95" t="b">
        <v>0</v>
      </c>
      <c r="K691" s="95" t="b">
        <v>0</v>
      </c>
      <c r="L691" s="95" t="b">
        <v>0</v>
      </c>
    </row>
    <row r="692" spans="1:12" ht="15">
      <c r="A692" s="95" t="s">
        <v>2393</v>
      </c>
      <c r="B692" s="95" t="s">
        <v>2826</v>
      </c>
      <c r="C692" s="95">
        <v>2</v>
      </c>
      <c r="D692" s="122">
        <v>0.003442923519831376</v>
      </c>
      <c r="E692" s="122">
        <v>1.982874001327729</v>
      </c>
      <c r="F692" s="95" t="s">
        <v>2181</v>
      </c>
      <c r="G692" s="95" t="b">
        <v>0</v>
      </c>
      <c r="H692" s="95" t="b">
        <v>0</v>
      </c>
      <c r="I692" s="95" t="b">
        <v>0</v>
      </c>
      <c r="J692" s="95" t="b">
        <v>0</v>
      </c>
      <c r="K692" s="95" t="b">
        <v>0</v>
      </c>
      <c r="L692" s="95" t="b">
        <v>0</v>
      </c>
    </row>
    <row r="693" spans="1:12" ht="15">
      <c r="A693" s="95" t="s">
        <v>2826</v>
      </c>
      <c r="B693" s="95" t="s">
        <v>2867</v>
      </c>
      <c r="C693" s="95">
        <v>2</v>
      </c>
      <c r="D693" s="122">
        <v>0.003442923519831376</v>
      </c>
      <c r="E693" s="122">
        <v>2.380814009999767</v>
      </c>
      <c r="F693" s="95" t="s">
        <v>2181</v>
      </c>
      <c r="G693" s="95" t="b">
        <v>0</v>
      </c>
      <c r="H693" s="95" t="b">
        <v>0</v>
      </c>
      <c r="I693" s="95" t="b">
        <v>0</v>
      </c>
      <c r="J693" s="95" t="b">
        <v>0</v>
      </c>
      <c r="K693" s="95" t="b">
        <v>0</v>
      </c>
      <c r="L693" s="95" t="b">
        <v>0</v>
      </c>
    </row>
    <row r="694" spans="1:12" ht="15">
      <c r="A694" s="95" t="s">
        <v>2867</v>
      </c>
      <c r="B694" s="95" t="s">
        <v>2868</v>
      </c>
      <c r="C694" s="95">
        <v>2</v>
      </c>
      <c r="D694" s="122">
        <v>0.003442923519831376</v>
      </c>
      <c r="E694" s="122">
        <v>2.5569052690554477</v>
      </c>
      <c r="F694" s="95" t="s">
        <v>2181</v>
      </c>
      <c r="G694" s="95" t="b">
        <v>0</v>
      </c>
      <c r="H694" s="95" t="b">
        <v>0</v>
      </c>
      <c r="I694" s="95" t="b">
        <v>0</v>
      </c>
      <c r="J694" s="95" t="b">
        <v>0</v>
      </c>
      <c r="K694" s="95" t="b">
        <v>0</v>
      </c>
      <c r="L694" s="95" t="b">
        <v>0</v>
      </c>
    </row>
    <row r="695" spans="1:12" ht="15">
      <c r="A695" s="95" t="s">
        <v>2868</v>
      </c>
      <c r="B695" s="95" t="s">
        <v>2785</v>
      </c>
      <c r="C695" s="95">
        <v>2</v>
      </c>
      <c r="D695" s="122">
        <v>0.003442923519831376</v>
      </c>
      <c r="E695" s="122">
        <v>2.2558752733914664</v>
      </c>
      <c r="F695" s="95" t="s">
        <v>2181</v>
      </c>
      <c r="G695" s="95" t="b">
        <v>0</v>
      </c>
      <c r="H695" s="95" t="b">
        <v>0</v>
      </c>
      <c r="I695" s="95" t="b">
        <v>0</v>
      </c>
      <c r="J695" s="95" t="b">
        <v>0</v>
      </c>
      <c r="K695" s="95" t="b">
        <v>0</v>
      </c>
      <c r="L695" s="95" t="b">
        <v>0</v>
      </c>
    </row>
    <row r="696" spans="1:12" ht="15">
      <c r="A696" s="95" t="s">
        <v>2825</v>
      </c>
      <c r="B696" s="95" t="s">
        <v>2869</v>
      </c>
      <c r="C696" s="95">
        <v>2</v>
      </c>
      <c r="D696" s="122">
        <v>0.003442923519831376</v>
      </c>
      <c r="E696" s="122">
        <v>2.380814009999767</v>
      </c>
      <c r="F696" s="95" t="s">
        <v>2181</v>
      </c>
      <c r="G696" s="95" t="b">
        <v>0</v>
      </c>
      <c r="H696" s="95" t="b">
        <v>0</v>
      </c>
      <c r="I696" s="95" t="b">
        <v>0</v>
      </c>
      <c r="J696" s="95" t="b">
        <v>0</v>
      </c>
      <c r="K696" s="95" t="b">
        <v>0</v>
      </c>
      <c r="L696" s="95" t="b">
        <v>0</v>
      </c>
    </row>
    <row r="697" spans="1:12" ht="15">
      <c r="A697" s="95" t="s">
        <v>2869</v>
      </c>
      <c r="B697" s="95" t="s">
        <v>2769</v>
      </c>
      <c r="C697" s="95">
        <v>2</v>
      </c>
      <c r="D697" s="122">
        <v>0.003442923519831376</v>
      </c>
      <c r="E697" s="122">
        <v>2.15896526038341</v>
      </c>
      <c r="F697" s="95" t="s">
        <v>2181</v>
      </c>
      <c r="G697" s="95" t="b">
        <v>0</v>
      </c>
      <c r="H697" s="95" t="b">
        <v>0</v>
      </c>
      <c r="I697" s="95" t="b">
        <v>0</v>
      </c>
      <c r="J697" s="95" t="b">
        <v>0</v>
      </c>
      <c r="K697" s="95" t="b">
        <v>0</v>
      </c>
      <c r="L697" s="95" t="b">
        <v>0</v>
      </c>
    </row>
    <row r="698" spans="1:12" ht="15">
      <c r="A698" s="95" t="s">
        <v>2769</v>
      </c>
      <c r="B698" s="95" t="s">
        <v>2870</v>
      </c>
      <c r="C698" s="95">
        <v>2</v>
      </c>
      <c r="D698" s="122">
        <v>0.003442923519831376</v>
      </c>
      <c r="E698" s="122">
        <v>2.15896526038341</v>
      </c>
      <c r="F698" s="95" t="s">
        <v>2181</v>
      </c>
      <c r="G698" s="95" t="b">
        <v>0</v>
      </c>
      <c r="H698" s="95" t="b">
        <v>0</v>
      </c>
      <c r="I698" s="95" t="b">
        <v>0</v>
      </c>
      <c r="J698" s="95" t="b">
        <v>1</v>
      </c>
      <c r="K698" s="95" t="b">
        <v>0</v>
      </c>
      <c r="L698" s="95" t="b">
        <v>0</v>
      </c>
    </row>
    <row r="699" spans="1:12" ht="15">
      <c r="A699" s="95" t="s">
        <v>2870</v>
      </c>
      <c r="B699" s="95" t="s">
        <v>2327</v>
      </c>
      <c r="C699" s="95">
        <v>2</v>
      </c>
      <c r="D699" s="122">
        <v>0.003442923519831376</v>
      </c>
      <c r="E699" s="122">
        <v>1.7439919124125922</v>
      </c>
      <c r="F699" s="95" t="s">
        <v>2181</v>
      </c>
      <c r="G699" s="95" t="b">
        <v>1</v>
      </c>
      <c r="H699" s="95" t="b">
        <v>0</v>
      </c>
      <c r="I699" s="95" t="b">
        <v>0</v>
      </c>
      <c r="J699" s="95" t="b">
        <v>0</v>
      </c>
      <c r="K699" s="95" t="b">
        <v>0</v>
      </c>
      <c r="L699" s="95" t="b">
        <v>0</v>
      </c>
    </row>
    <row r="700" spans="1:12" ht="15">
      <c r="A700" s="95" t="s">
        <v>2327</v>
      </c>
      <c r="B700" s="95" t="s">
        <v>2871</v>
      </c>
      <c r="C700" s="95">
        <v>2</v>
      </c>
      <c r="D700" s="122">
        <v>0.003442923519831376</v>
      </c>
      <c r="E700" s="122">
        <v>1.816542579561204</v>
      </c>
      <c r="F700" s="95" t="s">
        <v>2181</v>
      </c>
      <c r="G700" s="95" t="b">
        <v>0</v>
      </c>
      <c r="H700" s="95" t="b">
        <v>0</v>
      </c>
      <c r="I700" s="95" t="b">
        <v>0</v>
      </c>
      <c r="J700" s="95" t="b">
        <v>0</v>
      </c>
      <c r="K700" s="95" t="b">
        <v>0</v>
      </c>
      <c r="L700" s="95" t="b">
        <v>0</v>
      </c>
    </row>
    <row r="701" spans="1:12" ht="15">
      <c r="A701" s="95" t="s">
        <v>3066</v>
      </c>
      <c r="B701" s="95" t="s">
        <v>2351</v>
      </c>
      <c r="C701" s="95">
        <v>2</v>
      </c>
      <c r="D701" s="122">
        <v>0.00423302849532739</v>
      </c>
      <c r="E701" s="122">
        <v>2.012837224705172</v>
      </c>
      <c r="F701" s="95" t="s">
        <v>2181</v>
      </c>
      <c r="G701" s="95" t="b">
        <v>0</v>
      </c>
      <c r="H701" s="95" t="b">
        <v>0</v>
      </c>
      <c r="I701" s="95" t="b">
        <v>0</v>
      </c>
      <c r="J701" s="95" t="b">
        <v>0</v>
      </c>
      <c r="K701" s="95" t="b">
        <v>0</v>
      </c>
      <c r="L701" s="95" t="b">
        <v>0</v>
      </c>
    </row>
    <row r="702" spans="1:12" ht="15">
      <c r="A702" s="95" t="s">
        <v>2772</v>
      </c>
      <c r="B702" s="95" t="s">
        <v>2346</v>
      </c>
      <c r="C702" s="95">
        <v>2</v>
      </c>
      <c r="D702" s="122">
        <v>0.00423302849532739</v>
      </c>
      <c r="E702" s="122">
        <v>1.6818440056637478</v>
      </c>
      <c r="F702" s="95" t="s">
        <v>2181</v>
      </c>
      <c r="G702" s="95" t="b">
        <v>0</v>
      </c>
      <c r="H702" s="95" t="b">
        <v>0</v>
      </c>
      <c r="I702" s="95" t="b">
        <v>0</v>
      </c>
      <c r="J702" s="95" t="b">
        <v>0</v>
      </c>
      <c r="K702" s="95" t="b">
        <v>0</v>
      </c>
      <c r="L702" s="95" t="b">
        <v>0</v>
      </c>
    </row>
    <row r="703" spans="1:12" ht="15">
      <c r="A703" s="95" t="s">
        <v>2348</v>
      </c>
      <c r="B703" s="95" t="s">
        <v>2283</v>
      </c>
      <c r="C703" s="95">
        <v>2</v>
      </c>
      <c r="D703" s="122">
        <v>0.003442923519831376</v>
      </c>
      <c r="E703" s="122">
        <v>1.7439919124125922</v>
      </c>
      <c r="F703" s="95" t="s">
        <v>2181</v>
      </c>
      <c r="G703" s="95" t="b">
        <v>0</v>
      </c>
      <c r="H703" s="95" t="b">
        <v>0</v>
      </c>
      <c r="I703" s="95" t="b">
        <v>0</v>
      </c>
      <c r="J703" s="95" t="b">
        <v>0</v>
      </c>
      <c r="K703" s="95" t="b">
        <v>0</v>
      </c>
      <c r="L703" s="95" t="b">
        <v>0</v>
      </c>
    </row>
    <row r="704" spans="1:12" ht="15">
      <c r="A704" s="95" t="s">
        <v>2283</v>
      </c>
      <c r="B704" s="95" t="s">
        <v>583</v>
      </c>
      <c r="C704" s="95">
        <v>2</v>
      </c>
      <c r="D704" s="122">
        <v>0.003442923519831376</v>
      </c>
      <c r="E704" s="122">
        <v>0.5000004177189753</v>
      </c>
      <c r="F704" s="95" t="s">
        <v>2181</v>
      </c>
      <c r="G704" s="95" t="b">
        <v>0</v>
      </c>
      <c r="H704" s="95" t="b">
        <v>0</v>
      </c>
      <c r="I704" s="95" t="b">
        <v>0</v>
      </c>
      <c r="J704" s="95" t="b">
        <v>0</v>
      </c>
      <c r="K704" s="95" t="b">
        <v>0</v>
      </c>
      <c r="L704" s="95" t="b">
        <v>0</v>
      </c>
    </row>
    <row r="705" spans="1:12" ht="15">
      <c r="A705" s="95" t="s">
        <v>583</v>
      </c>
      <c r="B705" s="95" t="s">
        <v>2776</v>
      </c>
      <c r="C705" s="95">
        <v>2</v>
      </c>
      <c r="D705" s="122">
        <v>0.003442923519831376</v>
      </c>
      <c r="E705" s="122">
        <v>1.1766940273438418</v>
      </c>
      <c r="F705" s="95" t="s">
        <v>2181</v>
      </c>
      <c r="G705" s="95" t="b">
        <v>0</v>
      </c>
      <c r="H705" s="95" t="b">
        <v>0</v>
      </c>
      <c r="I705" s="95" t="b">
        <v>0</v>
      </c>
      <c r="J705" s="95" t="b">
        <v>0</v>
      </c>
      <c r="K705" s="95" t="b">
        <v>0</v>
      </c>
      <c r="L705" s="95" t="b">
        <v>0</v>
      </c>
    </row>
    <row r="706" spans="1:12" ht="15">
      <c r="A706" s="95" t="s">
        <v>2776</v>
      </c>
      <c r="B706" s="95" t="s">
        <v>3013</v>
      </c>
      <c r="C706" s="95">
        <v>2</v>
      </c>
      <c r="D706" s="122">
        <v>0.003442923519831376</v>
      </c>
      <c r="E706" s="122">
        <v>2.2558752733914664</v>
      </c>
      <c r="F706" s="95" t="s">
        <v>2181</v>
      </c>
      <c r="G706" s="95" t="b">
        <v>0</v>
      </c>
      <c r="H706" s="95" t="b">
        <v>0</v>
      </c>
      <c r="I706" s="95" t="b">
        <v>0</v>
      </c>
      <c r="J706" s="95" t="b">
        <v>0</v>
      </c>
      <c r="K706" s="95" t="b">
        <v>0</v>
      </c>
      <c r="L706" s="95" t="b">
        <v>0</v>
      </c>
    </row>
    <row r="707" spans="1:12" ht="15">
      <c r="A707" s="95" t="s">
        <v>3013</v>
      </c>
      <c r="B707" s="95" t="s">
        <v>3014</v>
      </c>
      <c r="C707" s="95">
        <v>2</v>
      </c>
      <c r="D707" s="122">
        <v>0.003442923519831376</v>
      </c>
      <c r="E707" s="122">
        <v>2.5569052690554477</v>
      </c>
      <c r="F707" s="95" t="s">
        <v>2181</v>
      </c>
      <c r="G707" s="95" t="b">
        <v>0</v>
      </c>
      <c r="H707" s="95" t="b">
        <v>0</v>
      </c>
      <c r="I707" s="95" t="b">
        <v>0</v>
      </c>
      <c r="J707" s="95" t="b">
        <v>0</v>
      </c>
      <c r="K707" s="95" t="b">
        <v>0</v>
      </c>
      <c r="L707" s="95" t="b">
        <v>0</v>
      </c>
    </row>
    <row r="708" spans="1:12" ht="15">
      <c r="A708" s="95" t="s">
        <v>3014</v>
      </c>
      <c r="B708" s="95" t="s">
        <v>3015</v>
      </c>
      <c r="C708" s="95">
        <v>2</v>
      </c>
      <c r="D708" s="122">
        <v>0.003442923519831376</v>
      </c>
      <c r="E708" s="122">
        <v>2.5569052690554477</v>
      </c>
      <c r="F708" s="95" t="s">
        <v>2181</v>
      </c>
      <c r="G708" s="95" t="b">
        <v>0</v>
      </c>
      <c r="H708" s="95" t="b">
        <v>0</v>
      </c>
      <c r="I708" s="95" t="b">
        <v>0</v>
      </c>
      <c r="J708" s="95" t="b">
        <v>0</v>
      </c>
      <c r="K708" s="95" t="b">
        <v>0</v>
      </c>
      <c r="L708" s="95" t="b">
        <v>0</v>
      </c>
    </row>
    <row r="709" spans="1:12" ht="15">
      <c r="A709" s="95" t="s">
        <v>3015</v>
      </c>
      <c r="B709" s="95" t="s">
        <v>3016</v>
      </c>
      <c r="C709" s="95">
        <v>2</v>
      </c>
      <c r="D709" s="122">
        <v>0.003442923519831376</v>
      </c>
      <c r="E709" s="122">
        <v>2.5569052690554477</v>
      </c>
      <c r="F709" s="95" t="s">
        <v>2181</v>
      </c>
      <c r="G709" s="95" t="b">
        <v>0</v>
      </c>
      <c r="H709" s="95" t="b">
        <v>0</v>
      </c>
      <c r="I709" s="95" t="b">
        <v>0</v>
      </c>
      <c r="J709" s="95" t="b">
        <v>0</v>
      </c>
      <c r="K709" s="95" t="b">
        <v>0</v>
      </c>
      <c r="L709" s="95" t="b">
        <v>0</v>
      </c>
    </row>
    <row r="710" spans="1:12" ht="15">
      <c r="A710" s="95" t="s">
        <v>3016</v>
      </c>
      <c r="B710" s="95" t="s">
        <v>2856</v>
      </c>
      <c r="C710" s="95">
        <v>2</v>
      </c>
      <c r="D710" s="122">
        <v>0.003442923519831376</v>
      </c>
      <c r="E710" s="122">
        <v>2.5569052690554477</v>
      </c>
      <c r="F710" s="95" t="s">
        <v>2181</v>
      </c>
      <c r="G710" s="95" t="b">
        <v>0</v>
      </c>
      <c r="H710" s="95" t="b">
        <v>0</v>
      </c>
      <c r="I710" s="95" t="b">
        <v>0</v>
      </c>
      <c r="J710" s="95" t="b">
        <v>0</v>
      </c>
      <c r="K710" s="95" t="b">
        <v>0</v>
      </c>
      <c r="L710" s="95" t="b">
        <v>0</v>
      </c>
    </row>
    <row r="711" spans="1:12" ht="15">
      <c r="A711" s="95" t="s">
        <v>2856</v>
      </c>
      <c r="B711" s="95" t="s">
        <v>3017</v>
      </c>
      <c r="C711" s="95">
        <v>2</v>
      </c>
      <c r="D711" s="122">
        <v>0.003442923519831376</v>
      </c>
      <c r="E711" s="122">
        <v>2.5569052690554477</v>
      </c>
      <c r="F711" s="95" t="s">
        <v>2181</v>
      </c>
      <c r="G711" s="95" t="b">
        <v>0</v>
      </c>
      <c r="H711" s="95" t="b">
        <v>0</v>
      </c>
      <c r="I711" s="95" t="b">
        <v>0</v>
      </c>
      <c r="J711" s="95" t="b">
        <v>0</v>
      </c>
      <c r="K711" s="95" t="b">
        <v>0</v>
      </c>
      <c r="L711" s="95" t="b">
        <v>0</v>
      </c>
    </row>
    <row r="712" spans="1:12" ht="15">
      <c r="A712" s="95" t="s">
        <v>3017</v>
      </c>
      <c r="B712" s="95" t="s">
        <v>2857</v>
      </c>
      <c r="C712" s="95">
        <v>2</v>
      </c>
      <c r="D712" s="122">
        <v>0.003442923519831376</v>
      </c>
      <c r="E712" s="122">
        <v>2.5569052690554477</v>
      </c>
      <c r="F712" s="95" t="s">
        <v>2181</v>
      </c>
      <c r="G712" s="95" t="b">
        <v>0</v>
      </c>
      <c r="H712" s="95" t="b">
        <v>0</v>
      </c>
      <c r="I712" s="95" t="b">
        <v>0</v>
      </c>
      <c r="J712" s="95" t="b">
        <v>0</v>
      </c>
      <c r="K712" s="95" t="b">
        <v>0</v>
      </c>
      <c r="L712" s="95" t="b">
        <v>0</v>
      </c>
    </row>
    <row r="713" spans="1:12" ht="15">
      <c r="A713" s="95" t="s">
        <v>2857</v>
      </c>
      <c r="B713" s="95" t="s">
        <v>3018</v>
      </c>
      <c r="C713" s="95">
        <v>2</v>
      </c>
      <c r="D713" s="122">
        <v>0.003442923519831376</v>
      </c>
      <c r="E713" s="122">
        <v>2.5569052690554477</v>
      </c>
      <c r="F713" s="95" t="s">
        <v>2181</v>
      </c>
      <c r="G713" s="95" t="b">
        <v>0</v>
      </c>
      <c r="H713" s="95" t="b">
        <v>0</v>
      </c>
      <c r="I713" s="95" t="b">
        <v>0</v>
      </c>
      <c r="J713" s="95" t="b">
        <v>0</v>
      </c>
      <c r="K713" s="95" t="b">
        <v>0</v>
      </c>
      <c r="L713" s="95" t="b">
        <v>0</v>
      </c>
    </row>
    <row r="714" spans="1:12" ht="15">
      <c r="A714" s="95" t="s">
        <v>3018</v>
      </c>
      <c r="B714" s="95" t="s">
        <v>3019</v>
      </c>
      <c r="C714" s="95">
        <v>2</v>
      </c>
      <c r="D714" s="122">
        <v>0.003442923519831376</v>
      </c>
      <c r="E714" s="122">
        <v>2.5569052690554477</v>
      </c>
      <c r="F714" s="95" t="s">
        <v>2181</v>
      </c>
      <c r="G714" s="95" t="b">
        <v>0</v>
      </c>
      <c r="H714" s="95" t="b">
        <v>0</v>
      </c>
      <c r="I714" s="95" t="b">
        <v>0</v>
      </c>
      <c r="J714" s="95" t="b">
        <v>0</v>
      </c>
      <c r="K714" s="95" t="b">
        <v>0</v>
      </c>
      <c r="L714" s="95" t="b">
        <v>0</v>
      </c>
    </row>
    <row r="715" spans="1:12" ht="15">
      <c r="A715" s="95" t="s">
        <v>583</v>
      </c>
      <c r="B715" s="95" t="s">
        <v>2338</v>
      </c>
      <c r="C715" s="95">
        <v>7</v>
      </c>
      <c r="D715" s="122">
        <v>0</v>
      </c>
      <c r="E715" s="122">
        <v>1.3280882283980173</v>
      </c>
      <c r="F715" s="95" t="s">
        <v>2182</v>
      </c>
      <c r="G715" s="95" t="b">
        <v>0</v>
      </c>
      <c r="H715" s="95" t="b">
        <v>0</v>
      </c>
      <c r="I715" s="95" t="b">
        <v>0</v>
      </c>
      <c r="J715" s="95" t="b">
        <v>0</v>
      </c>
      <c r="K715" s="95" t="b">
        <v>0</v>
      </c>
      <c r="L715" s="95" t="b">
        <v>0</v>
      </c>
    </row>
    <row r="716" spans="1:12" ht="15">
      <c r="A716" s="95" t="s">
        <v>2283</v>
      </c>
      <c r="B716" s="95" t="s">
        <v>2340</v>
      </c>
      <c r="C716" s="95">
        <v>7</v>
      </c>
      <c r="D716" s="122">
        <v>0</v>
      </c>
      <c r="E716" s="122">
        <v>1.3280882283980173</v>
      </c>
      <c r="F716" s="95" t="s">
        <v>2182</v>
      </c>
      <c r="G716" s="95" t="b">
        <v>0</v>
      </c>
      <c r="H716" s="95" t="b">
        <v>0</v>
      </c>
      <c r="I716" s="95" t="b">
        <v>0</v>
      </c>
      <c r="J716" s="95" t="b">
        <v>0</v>
      </c>
      <c r="K716" s="95" t="b">
        <v>0</v>
      </c>
      <c r="L716" s="95" t="b">
        <v>0</v>
      </c>
    </row>
    <row r="717" spans="1:12" ht="15">
      <c r="A717" s="95" t="s">
        <v>2340</v>
      </c>
      <c r="B717" s="95" t="s">
        <v>2341</v>
      </c>
      <c r="C717" s="95">
        <v>7</v>
      </c>
      <c r="D717" s="122">
        <v>0</v>
      </c>
      <c r="E717" s="122">
        <v>1.3280882283980173</v>
      </c>
      <c r="F717" s="95" t="s">
        <v>2182</v>
      </c>
      <c r="G717" s="95" t="b">
        <v>0</v>
      </c>
      <c r="H717" s="95" t="b">
        <v>0</v>
      </c>
      <c r="I717" s="95" t="b">
        <v>0</v>
      </c>
      <c r="J717" s="95" t="b">
        <v>0</v>
      </c>
      <c r="K717" s="95" t="b">
        <v>0</v>
      </c>
      <c r="L717" s="95" t="b">
        <v>0</v>
      </c>
    </row>
    <row r="718" spans="1:12" ht="15">
      <c r="A718" s="95" t="s">
        <v>2342</v>
      </c>
      <c r="B718" s="95" t="s">
        <v>583</v>
      </c>
      <c r="C718" s="95">
        <v>6</v>
      </c>
      <c r="D718" s="122">
        <v>0.0025748765242543546</v>
      </c>
      <c r="E718" s="122">
        <v>1.328088228398017</v>
      </c>
      <c r="F718" s="95" t="s">
        <v>2182</v>
      </c>
      <c r="G718" s="95" t="b">
        <v>0</v>
      </c>
      <c r="H718" s="95" t="b">
        <v>0</v>
      </c>
      <c r="I718" s="95" t="b">
        <v>0</v>
      </c>
      <c r="J718" s="95" t="b">
        <v>0</v>
      </c>
      <c r="K718" s="95" t="b">
        <v>0</v>
      </c>
      <c r="L718" s="95" t="b">
        <v>0</v>
      </c>
    </row>
    <row r="719" spans="1:12" ht="15">
      <c r="A719" s="95" t="s">
        <v>2338</v>
      </c>
      <c r="B719" s="95" t="s">
        <v>2343</v>
      </c>
      <c r="C719" s="95">
        <v>5</v>
      </c>
      <c r="D719" s="122">
        <v>0.004683590887123013</v>
      </c>
      <c r="E719" s="122">
        <v>1.2489069823503924</v>
      </c>
      <c r="F719" s="95" t="s">
        <v>2182</v>
      </c>
      <c r="G719" s="95" t="b">
        <v>0</v>
      </c>
      <c r="H719" s="95" t="b">
        <v>0</v>
      </c>
      <c r="I719" s="95" t="b">
        <v>0</v>
      </c>
      <c r="J719" s="95" t="b">
        <v>0</v>
      </c>
      <c r="K719" s="95" t="b">
        <v>0</v>
      </c>
      <c r="L719" s="95" t="b">
        <v>0</v>
      </c>
    </row>
    <row r="720" spans="1:12" ht="15">
      <c r="A720" s="95" t="s">
        <v>2343</v>
      </c>
      <c r="B720" s="95" t="s">
        <v>2339</v>
      </c>
      <c r="C720" s="95">
        <v>5</v>
      </c>
      <c r="D720" s="122">
        <v>0.004683590887123013</v>
      </c>
      <c r="E720" s="122">
        <v>1.2489069823503924</v>
      </c>
      <c r="F720" s="95" t="s">
        <v>2182</v>
      </c>
      <c r="G720" s="95" t="b">
        <v>0</v>
      </c>
      <c r="H720" s="95" t="b">
        <v>0</v>
      </c>
      <c r="I720" s="95" t="b">
        <v>0</v>
      </c>
      <c r="J720" s="95" t="b">
        <v>0</v>
      </c>
      <c r="K720" s="95" t="b">
        <v>0</v>
      </c>
      <c r="L720" s="95" t="b">
        <v>0</v>
      </c>
    </row>
    <row r="721" spans="1:12" ht="15">
      <c r="A721" s="95" t="s">
        <v>2791</v>
      </c>
      <c r="B721" s="95" t="s">
        <v>2342</v>
      </c>
      <c r="C721" s="95">
        <v>4</v>
      </c>
      <c r="D721" s="122">
        <v>0.006231744838110113</v>
      </c>
      <c r="E721" s="122">
        <v>1.3950350180286304</v>
      </c>
      <c r="F721" s="95" t="s">
        <v>2182</v>
      </c>
      <c r="G721" s="95" t="b">
        <v>0</v>
      </c>
      <c r="H721" s="95" t="b">
        <v>0</v>
      </c>
      <c r="I721" s="95" t="b">
        <v>0</v>
      </c>
      <c r="J721" s="95" t="b">
        <v>0</v>
      </c>
      <c r="K721" s="95" t="b">
        <v>0</v>
      </c>
      <c r="L721" s="95" t="b">
        <v>0</v>
      </c>
    </row>
    <row r="722" spans="1:12" ht="15">
      <c r="A722" s="95" t="s">
        <v>2339</v>
      </c>
      <c r="B722" s="95" t="s">
        <v>2848</v>
      </c>
      <c r="C722" s="95">
        <v>4</v>
      </c>
      <c r="D722" s="122">
        <v>0.006231744838110113</v>
      </c>
      <c r="E722" s="122">
        <v>1.328088228398017</v>
      </c>
      <c r="F722" s="95" t="s">
        <v>2182</v>
      </c>
      <c r="G722" s="95" t="b">
        <v>0</v>
      </c>
      <c r="H722" s="95" t="b">
        <v>0</v>
      </c>
      <c r="I722" s="95" t="b">
        <v>0</v>
      </c>
      <c r="J722" s="95" t="b">
        <v>0</v>
      </c>
      <c r="K722" s="95" t="b">
        <v>0</v>
      </c>
      <c r="L722" s="95" t="b">
        <v>0</v>
      </c>
    </row>
    <row r="723" spans="1:12" ht="15">
      <c r="A723" s="95" t="s">
        <v>2848</v>
      </c>
      <c r="B723" s="95" t="s">
        <v>2283</v>
      </c>
      <c r="C723" s="95">
        <v>4</v>
      </c>
      <c r="D723" s="122">
        <v>0.006231744838110113</v>
      </c>
      <c r="E723" s="122">
        <v>1.328088228398017</v>
      </c>
      <c r="F723" s="95" t="s">
        <v>2182</v>
      </c>
      <c r="G723" s="95" t="b">
        <v>0</v>
      </c>
      <c r="H723" s="95" t="b">
        <v>0</v>
      </c>
      <c r="I723" s="95" t="b">
        <v>0</v>
      </c>
      <c r="J723" s="95" t="b">
        <v>0</v>
      </c>
      <c r="K723" s="95" t="b">
        <v>0</v>
      </c>
      <c r="L723" s="95" t="b">
        <v>0</v>
      </c>
    </row>
    <row r="724" spans="1:12" ht="15">
      <c r="A724" s="95" t="s">
        <v>2341</v>
      </c>
      <c r="B724" s="95" t="s">
        <v>2849</v>
      </c>
      <c r="C724" s="95">
        <v>4</v>
      </c>
      <c r="D724" s="122">
        <v>0.006231744838110113</v>
      </c>
      <c r="E724" s="122">
        <v>1.3950350180286304</v>
      </c>
      <c r="F724" s="95" t="s">
        <v>2182</v>
      </c>
      <c r="G724" s="95" t="b">
        <v>0</v>
      </c>
      <c r="H724" s="95" t="b">
        <v>0</v>
      </c>
      <c r="I724" s="95" t="b">
        <v>0</v>
      </c>
      <c r="J724" s="95" t="b">
        <v>0</v>
      </c>
      <c r="K724" s="95" t="b">
        <v>0</v>
      </c>
      <c r="L724" s="95" t="b">
        <v>0</v>
      </c>
    </row>
    <row r="725" spans="1:12" ht="15">
      <c r="A725" s="95" t="s">
        <v>2849</v>
      </c>
      <c r="B725" s="95" t="s">
        <v>381</v>
      </c>
      <c r="C725" s="95">
        <v>4</v>
      </c>
      <c r="D725" s="122">
        <v>0.006231744838110113</v>
      </c>
      <c r="E725" s="122">
        <v>1.5711262770843117</v>
      </c>
      <c r="F725" s="95" t="s">
        <v>2182</v>
      </c>
      <c r="G725" s="95" t="b">
        <v>0</v>
      </c>
      <c r="H725" s="95" t="b">
        <v>0</v>
      </c>
      <c r="I725" s="95" t="b">
        <v>0</v>
      </c>
      <c r="J725" s="95" t="b">
        <v>0</v>
      </c>
      <c r="K725" s="95" t="b">
        <v>0</v>
      </c>
      <c r="L725" s="95" t="b">
        <v>0</v>
      </c>
    </row>
    <row r="726" spans="1:12" ht="15">
      <c r="A726" s="95" t="s">
        <v>381</v>
      </c>
      <c r="B726" s="95" t="s">
        <v>380</v>
      </c>
      <c r="C726" s="95">
        <v>4</v>
      </c>
      <c r="D726" s="122">
        <v>0.006231744838110113</v>
      </c>
      <c r="E726" s="122">
        <v>1.5711262770843117</v>
      </c>
      <c r="F726" s="95" t="s">
        <v>2182</v>
      </c>
      <c r="G726" s="95" t="b">
        <v>0</v>
      </c>
      <c r="H726" s="95" t="b">
        <v>0</v>
      </c>
      <c r="I726" s="95" t="b">
        <v>0</v>
      </c>
      <c r="J726" s="95" t="b">
        <v>0</v>
      </c>
      <c r="K726" s="95" t="b">
        <v>0</v>
      </c>
      <c r="L726" s="95" t="b">
        <v>0</v>
      </c>
    </row>
    <row r="727" spans="1:12" ht="15">
      <c r="A727" s="95" t="s">
        <v>380</v>
      </c>
      <c r="B727" s="95" t="s">
        <v>2850</v>
      </c>
      <c r="C727" s="95">
        <v>4</v>
      </c>
      <c r="D727" s="122">
        <v>0.006231744838110113</v>
      </c>
      <c r="E727" s="122">
        <v>1.5711262770843117</v>
      </c>
      <c r="F727" s="95" t="s">
        <v>2182</v>
      </c>
      <c r="G727" s="95" t="b">
        <v>0</v>
      </c>
      <c r="H727" s="95" t="b">
        <v>0</v>
      </c>
      <c r="I727" s="95" t="b">
        <v>0</v>
      </c>
      <c r="J727" s="95" t="b">
        <v>0</v>
      </c>
      <c r="K727" s="95" t="b">
        <v>0</v>
      </c>
      <c r="L727" s="95" t="b">
        <v>0</v>
      </c>
    </row>
    <row r="728" spans="1:12" ht="15">
      <c r="A728" s="95" t="s">
        <v>2850</v>
      </c>
      <c r="B728" s="95" t="s">
        <v>371</v>
      </c>
      <c r="C728" s="95">
        <v>4</v>
      </c>
      <c r="D728" s="122">
        <v>0.006231744838110113</v>
      </c>
      <c r="E728" s="122">
        <v>1.3950350180286304</v>
      </c>
      <c r="F728" s="95" t="s">
        <v>2182</v>
      </c>
      <c r="G728" s="95" t="b">
        <v>0</v>
      </c>
      <c r="H728" s="95" t="b">
        <v>0</v>
      </c>
      <c r="I728" s="95" t="b">
        <v>0</v>
      </c>
      <c r="J728" s="95" t="b">
        <v>0</v>
      </c>
      <c r="K728" s="95" t="b">
        <v>0</v>
      </c>
      <c r="L728" s="95" t="b">
        <v>0</v>
      </c>
    </row>
    <row r="729" spans="1:12" ht="15">
      <c r="A729" s="95" t="s">
        <v>371</v>
      </c>
      <c r="B729" s="95" t="s">
        <v>379</v>
      </c>
      <c r="C729" s="95">
        <v>4</v>
      </c>
      <c r="D729" s="122">
        <v>0.006231744838110113</v>
      </c>
      <c r="E729" s="122">
        <v>1.328088228398017</v>
      </c>
      <c r="F729" s="95" t="s">
        <v>2182</v>
      </c>
      <c r="G729" s="95" t="b">
        <v>0</v>
      </c>
      <c r="H729" s="95" t="b">
        <v>0</v>
      </c>
      <c r="I729" s="95" t="b">
        <v>0</v>
      </c>
      <c r="J729" s="95" t="b">
        <v>0</v>
      </c>
      <c r="K729" s="95" t="b">
        <v>0</v>
      </c>
      <c r="L729" s="95" t="b">
        <v>0</v>
      </c>
    </row>
    <row r="730" spans="1:12" ht="15">
      <c r="A730" s="95" t="s">
        <v>379</v>
      </c>
      <c r="B730" s="95" t="s">
        <v>372</v>
      </c>
      <c r="C730" s="95">
        <v>4</v>
      </c>
      <c r="D730" s="122">
        <v>0.006231744838110113</v>
      </c>
      <c r="E730" s="122">
        <v>1.2189437589729493</v>
      </c>
      <c r="F730" s="95" t="s">
        <v>2182</v>
      </c>
      <c r="G730" s="95" t="b">
        <v>0</v>
      </c>
      <c r="H730" s="95" t="b">
        <v>0</v>
      </c>
      <c r="I730" s="95" t="b">
        <v>0</v>
      </c>
      <c r="J730" s="95" t="b">
        <v>0</v>
      </c>
      <c r="K730" s="95" t="b">
        <v>0</v>
      </c>
      <c r="L730" s="95" t="b">
        <v>0</v>
      </c>
    </row>
    <row r="731" spans="1:12" ht="15">
      <c r="A731" s="95" t="s">
        <v>372</v>
      </c>
      <c r="B731" s="95" t="s">
        <v>2851</v>
      </c>
      <c r="C731" s="95">
        <v>4</v>
      </c>
      <c r="D731" s="122">
        <v>0.006231744838110113</v>
      </c>
      <c r="E731" s="122">
        <v>1.3950350180286304</v>
      </c>
      <c r="F731" s="95" t="s">
        <v>2182</v>
      </c>
      <c r="G731" s="95" t="b">
        <v>0</v>
      </c>
      <c r="H731" s="95" t="b">
        <v>0</v>
      </c>
      <c r="I731" s="95" t="b">
        <v>0</v>
      </c>
      <c r="J731" s="95" t="b">
        <v>0</v>
      </c>
      <c r="K731" s="95" t="b">
        <v>0</v>
      </c>
      <c r="L731" s="95" t="b">
        <v>0</v>
      </c>
    </row>
    <row r="732" spans="1:12" ht="15">
      <c r="A732" s="95" t="s">
        <v>2851</v>
      </c>
      <c r="B732" s="95" t="s">
        <v>2852</v>
      </c>
      <c r="C732" s="95">
        <v>4</v>
      </c>
      <c r="D732" s="122">
        <v>0.006231744838110113</v>
      </c>
      <c r="E732" s="122">
        <v>1.5711262770843117</v>
      </c>
      <c r="F732" s="95" t="s">
        <v>2182</v>
      </c>
      <c r="G732" s="95" t="b">
        <v>0</v>
      </c>
      <c r="H732" s="95" t="b">
        <v>0</v>
      </c>
      <c r="I732" s="95" t="b">
        <v>0</v>
      </c>
      <c r="J732" s="95" t="b">
        <v>0</v>
      </c>
      <c r="K732" s="95" t="b">
        <v>0</v>
      </c>
      <c r="L732" s="95" t="b">
        <v>0</v>
      </c>
    </row>
    <row r="733" spans="1:12" ht="15">
      <c r="A733" s="95" t="s">
        <v>379</v>
      </c>
      <c r="B733" s="95" t="s">
        <v>378</v>
      </c>
      <c r="C733" s="95">
        <v>2</v>
      </c>
      <c r="D733" s="122">
        <v>0.006975231337824047</v>
      </c>
      <c r="E733" s="122">
        <v>1.0940050223646494</v>
      </c>
      <c r="F733" s="95" t="s">
        <v>2182</v>
      </c>
      <c r="G733" s="95" t="b">
        <v>0</v>
      </c>
      <c r="H733" s="95" t="b">
        <v>0</v>
      </c>
      <c r="I733" s="95" t="b">
        <v>0</v>
      </c>
      <c r="J733" s="95" t="b">
        <v>0</v>
      </c>
      <c r="K733" s="95" t="b">
        <v>0</v>
      </c>
      <c r="L733" s="95" t="b">
        <v>0</v>
      </c>
    </row>
    <row r="734" spans="1:12" ht="15">
      <c r="A734" s="95" t="s">
        <v>378</v>
      </c>
      <c r="B734" s="95" t="s">
        <v>377</v>
      </c>
      <c r="C734" s="95">
        <v>2</v>
      </c>
      <c r="D734" s="122">
        <v>0.006975231337824047</v>
      </c>
      <c r="E734" s="122">
        <v>1.5711262770843117</v>
      </c>
      <c r="F734" s="95" t="s">
        <v>2182</v>
      </c>
      <c r="G734" s="95" t="b">
        <v>0</v>
      </c>
      <c r="H734" s="95" t="b">
        <v>0</v>
      </c>
      <c r="I734" s="95" t="b">
        <v>0</v>
      </c>
      <c r="J734" s="95" t="b">
        <v>0</v>
      </c>
      <c r="K734" s="95" t="b">
        <v>0</v>
      </c>
      <c r="L734" s="95" t="b">
        <v>0</v>
      </c>
    </row>
    <row r="735" spans="1:12" ht="15">
      <c r="A735" s="95" t="s">
        <v>377</v>
      </c>
      <c r="B735" s="95" t="s">
        <v>376</v>
      </c>
      <c r="C735" s="95">
        <v>2</v>
      </c>
      <c r="D735" s="122">
        <v>0.006975231337824047</v>
      </c>
      <c r="E735" s="122">
        <v>1.8721562727482928</v>
      </c>
      <c r="F735" s="95" t="s">
        <v>2182</v>
      </c>
      <c r="G735" s="95" t="b">
        <v>0</v>
      </c>
      <c r="H735" s="95" t="b">
        <v>0</v>
      </c>
      <c r="I735" s="95" t="b">
        <v>0</v>
      </c>
      <c r="J735" s="95" t="b">
        <v>0</v>
      </c>
      <c r="K735" s="95" t="b">
        <v>0</v>
      </c>
      <c r="L735" s="95" t="b">
        <v>0</v>
      </c>
    </row>
    <row r="736" spans="1:12" ht="15">
      <c r="A736" s="95" t="s">
        <v>376</v>
      </c>
      <c r="B736" s="95" t="s">
        <v>375</v>
      </c>
      <c r="C736" s="95">
        <v>2</v>
      </c>
      <c r="D736" s="122">
        <v>0.006975231337824047</v>
      </c>
      <c r="E736" s="122">
        <v>1.8721562727482928</v>
      </c>
      <c r="F736" s="95" t="s">
        <v>2182</v>
      </c>
      <c r="G736" s="95" t="b">
        <v>0</v>
      </c>
      <c r="H736" s="95" t="b">
        <v>0</v>
      </c>
      <c r="I736" s="95" t="b">
        <v>0</v>
      </c>
      <c r="J736" s="95" t="b">
        <v>0</v>
      </c>
      <c r="K736" s="95" t="b">
        <v>0</v>
      </c>
      <c r="L736" s="95" t="b">
        <v>0</v>
      </c>
    </row>
    <row r="737" spans="1:12" ht="15">
      <c r="A737" s="95" t="s">
        <v>375</v>
      </c>
      <c r="B737" s="95" t="s">
        <v>374</v>
      </c>
      <c r="C737" s="95">
        <v>2</v>
      </c>
      <c r="D737" s="122">
        <v>0.006975231337824047</v>
      </c>
      <c r="E737" s="122">
        <v>1.8721562727482928</v>
      </c>
      <c r="F737" s="95" t="s">
        <v>2182</v>
      </c>
      <c r="G737" s="95" t="b">
        <v>0</v>
      </c>
      <c r="H737" s="95" t="b">
        <v>0</v>
      </c>
      <c r="I737" s="95" t="b">
        <v>0</v>
      </c>
      <c r="J737" s="95" t="b">
        <v>0</v>
      </c>
      <c r="K737" s="95" t="b">
        <v>0</v>
      </c>
      <c r="L737" s="95" t="b">
        <v>0</v>
      </c>
    </row>
    <row r="738" spans="1:12" ht="15">
      <c r="A738" s="95" t="s">
        <v>374</v>
      </c>
      <c r="B738" s="95" t="s">
        <v>373</v>
      </c>
      <c r="C738" s="95">
        <v>2</v>
      </c>
      <c r="D738" s="122">
        <v>0.006975231337824047</v>
      </c>
      <c r="E738" s="122">
        <v>1.8721562727482928</v>
      </c>
      <c r="F738" s="95" t="s">
        <v>2182</v>
      </c>
      <c r="G738" s="95" t="b">
        <v>0</v>
      </c>
      <c r="H738" s="95" t="b">
        <v>0</v>
      </c>
      <c r="I738" s="95" t="b">
        <v>0</v>
      </c>
      <c r="J738" s="95" t="b">
        <v>0</v>
      </c>
      <c r="K738" s="95" t="b">
        <v>0</v>
      </c>
      <c r="L738" s="95" t="b">
        <v>0</v>
      </c>
    </row>
    <row r="739" spans="1:12" ht="15">
      <c r="A739" s="95" t="s">
        <v>373</v>
      </c>
      <c r="B739" s="95" t="s">
        <v>372</v>
      </c>
      <c r="C739" s="95">
        <v>2</v>
      </c>
      <c r="D739" s="122">
        <v>0.006975231337824047</v>
      </c>
      <c r="E739" s="122">
        <v>1.3950350180286304</v>
      </c>
      <c r="F739" s="95" t="s">
        <v>2182</v>
      </c>
      <c r="G739" s="95" t="b">
        <v>0</v>
      </c>
      <c r="H739" s="95" t="b">
        <v>0</v>
      </c>
      <c r="I739" s="95" t="b">
        <v>0</v>
      </c>
      <c r="J739" s="95" t="b">
        <v>0</v>
      </c>
      <c r="K739" s="95" t="b">
        <v>0</v>
      </c>
      <c r="L739" s="95" t="b">
        <v>0</v>
      </c>
    </row>
    <row r="740" spans="1:12" ht="15">
      <c r="A740" s="95" t="s">
        <v>372</v>
      </c>
      <c r="B740" s="95" t="s">
        <v>371</v>
      </c>
      <c r="C740" s="95">
        <v>2</v>
      </c>
      <c r="D740" s="122">
        <v>0.006975231337824047</v>
      </c>
      <c r="E740" s="122">
        <v>0.917913763308968</v>
      </c>
      <c r="F740" s="95" t="s">
        <v>2182</v>
      </c>
      <c r="G740" s="95" t="b">
        <v>0</v>
      </c>
      <c r="H740" s="95" t="b">
        <v>0</v>
      </c>
      <c r="I740" s="95" t="b">
        <v>0</v>
      </c>
      <c r="J740" s="95" t="b">
        <v>0</v>
      </c>
      <c r="K740" s="95" t="b">
        <v>0</v>
      </c>
      <c r="L740" s="95" t="b">
        <v>0</v>
      </c>
    </row>
    <row r="741" spans="1:12" ht="15">
      <c r="A741" s="95" t="s">
        <v>371</v>
      </c>
      <c r="B741" s="95" t="s">
        <v>370</v>
      </c>
      <c r="C741" s="95">
        <v>2</v>
      </c>
      <c r="D741" s="122">
        <v>0.006975231337824047</v>
      </c>
      <c r="E741" s="122">
        <v>1.328088228398017</v>
      </c>
      <c r="F741" s="95" t="s">
        <v>2182</v>
      </c>
      <c r="G741" s="95" t="b">
        <v>0</v>
      </c>
      <c r="H741" s="95" t="b">
        <v>0</v>
      </c>
      <c r="I741" s="95" t="b">
        <v>0</v>
      </c>
      <c r="J741" s="95" t="b">
        <v>0</v>
      </c>
      <c r="K741" s="95" t="b">
        <v>0</v>
      </c>
      <c r="L741" s="95" t="b">
        <v>0</v>
      </c>
    </row>
    <row r="742" spans="1:12" ht="15">
      <c r="A742" s="95" t="s">
        <v>370</v>
      </c>
      <c r="B742" s="95" t="s">
        <v>369</v>
      </c>
      <c r="C742" s="95">
        <v>2</v>
      </c>
      <c r="D742" s="122">
        <v>0.006975231337824047</v>
      </c>
      <c r="E742" s="122">
        <v>1.8721562727482928</v>
      </c>
      <c r="F742" s="95" t="s">
        <v>2182</v>
      </c>
      <c r="G742" s="95" t="b">
        <v>0</v>
      </c>
      <c r="H742" s="95" t="b">
        <v>0</v>
      </c>
      <c r="I742" s="95" t="b">
        <v>0</v>
      </c>
      <c r="J742" s="95" t="b">
        <v>0</v>
      </c>
      <c r="K742" s="95" t="b">
        <v>0</v>
      </c>
      <c r="L742" s="95" t="b">
        <v>0</v>
      </c>
    </row>
    <row r="743" spans="1:12" ht="15">
      <c r="A743" s="95" t="s">
        <v>369</v>
      </c>
      <c r="B743" s="95" t="s">
        <v>368</v>
      </c>
      <c r="C743" s="95">
        <v>2</v>
      </c>
      <c r="D743" s="122">
        <v>0.006975231337824047</v>
      </c>
      <c r="E743" s="122">
        <v>1.8721562727482928</v>
      </c>
      <c r="F743" s="95" t="s">
        <v>2182</v>
      </c>
      <c r="G743" s="95" t="b">
        <v>0</v>
      </c>
      <c r="H743" s="95" t="b">
        <v>0</v>
      </c>
      <c r="I743" s="95" t="b">
        <v>0</v>
      </c>
      <c r="J743" s="95" t="b">
        <v>0</v>
      </c>
      <c r="K743" s="95" t="b">
        <v>0</v>
      </c>
      <c r="L743" s="95" t="b">
        <v>0</v>
      </c>
    </row>
    <row r="744" spans="1:12" ht="15">
      <c r="A744" s="95" t="s">
        <v>368</v>
      </c>
      <c r="B744" s="95" t="s">
        <v>367</v>
      </c>
      <c r="C744" s="95">
        <v>2</v>
      </c>
      <c r="D744" s="122">
        <v>0.006975231337824047</v>
      </c>
      <c r="E744" s="122">
        <v>1.8721562727482928</v>
      </c>
      <c r="F744" s="95" t="s">
        <v>2182</v>
      </c>
      <c r="G744" s="95" t="b">
        <v>0</v>
      </c>
      <c r="H744" s="95" t="b">
        <v>0</v>
      </c>
      <c r="I744" s="95" t="b">
        <v>0</v>
      </c>
      <c r="J744" s="95" t="b">
        <v>0</v>
      </c>
      <c r="K744" s="95" t="b">
        <v>0</v>
      </c>
      <c r="L744" s="95" t="b">
        <v>0</v>
      </c>
    </row>
    <row r="745" spans="1:12" ht="15">
      <c r="A745" s="95" t="s">
        <v>367</v>
      </c>
      <c r="B745" s="95" t="s">
        <v>366</v>
      </c>
      <c r="C745" s="95">
        <v>2</v>
      </c>
      <c r="D745" s="122">
        <v>0.006975231337824047</v>
      </c>
      <c r="E745" s="122">
        <v>1.8721562727482928</v>
      </c>
      <c r="F745" s="95" t="s">
        <v>2182</v>
      </c>
      <c r="G745" s="95" t="b">
        <v>0</v>
      </c>
      <c r="H745" s="95" t="b">
        <v>0</v>
      </c>
      <c r="I745" s="95" t="b">
        <v>0</v>
      </c>
      <c r="J745" s="95" t="b">
        <v>0</v>
      </c>
      <c r="K745" s="95" t="b">
        <v>0</v>
      </c>
      <c r="L745" s="95" t="b">
        <v>0</v>
      </c>
    </row>
    <row r="746" spans="1:12" ht="15">
      <c r="A746" s="95" t="s">
        <v>366</v>
      </c>
      <c r="B746" s="95" t="s">
        <v>295</v>
      </c>
      <c r="C746" s="95">
        <v>2</v>
      </c>
      <c r="D746" s="122">
        <v>0.006975231337824047</v>
      </c>
      <c r="E746" s="122">
        <v>1.8721562727482928</v>
      </c>
      <c r="F746" s="95" t="s">
        <v>2182</v>
      </c>
      <c r="G746" s="95" t="b">
        <v>0</v>
      </c>
      <c r="H746" s="95" t="b">
        <v>0</v>
      </c>
      <c r="I746" s="95" t="b">
        <v>0</v>
      </c>
      <c r="J746" s="95" t="b">
        <v>0</v>
      </c>
      <c r="K746" s="95" t="b">
        <v>0</v>
      </c>
      <c r="L746" s="95" t="b">
        <v>0</v>
      </c>
    </row>
    <row r="747" spans="1:12" ht="15">
      <c r="A747" s="95" t="s">
        <v>295</v>
      </c>
      <c r="B747" s="95" t="s">
        <v>2817</v>
      </c>
      <c r="C747" s="95">
        <v>2</v>
      </c>
      <c r="D747" s="122">
        <v>0.006975231337824047</v>
      </c>
      <c r="E747" s="122">
        <v>1.8721562727482928</v>
      </c>
      <c r="F747" s="95" t="s">
        <v>2182</v>
      </c>
      <c r="G747" s="95" t="b">
        <v>0</v>
      </c>
      <c r="H747" s="95" t="b">
        <v>0</v>
      </c>
      <c r="I747" s="95" t="b">
        <v>0</v>
      </c>
      <c r="J747" s="95" t="b">
        <v>1</v>
      </c>
      <c r="K747" s="95" t="b">
        <v>0</v>
      </c>
      <c r="L747" s="95" t="b">
        <v>0</v>
      </c>
    </row>
    <row r="748" spans="1:12" ht="15">
      <c r="A748" s="95" t="s">
        <v>2817</v>
      </c>
      <c r="B748" s="95" t="s">
        <v>378</v>
      </c>
      <c r="C748" s="95">
        <v>2</v>
      </c>
      <c r="D748" s="122">
        <v>0.006975231337824047</v>
      </c>
      <c r="E748" s="122">
        <v>1.5711262770843117</v>
      </c>
      <c r="F748" s="95" t="s">
        <v>2182</v>
      </c>
      <c r="G748" s="95" t="b">
        <v>1</v>
      </c>
      <c r="H748" s="95" t="b">
        <v>0</v>
      </c>
      <c r="I748" s="95" t="b">
        <v>0</v>
      </c>
      <c r="J748" s="95" t="b">
        <v>0</v>
      </c>
      <c r="K748" s="95" t="b">
        <v>0</v>
      </c>
      <c r="L748" s="95" t="b">
        <v>0</v>
      </c>
    </row>
    <row r="749" spans="1:12" ht="15">
      <c r="A749" s="95" t="s">
        <v>378</v>
      </c>
      <c r="B749" s="95" t="s">
        <v>365</v>
      </c>
      <c r="C749" s="95">
        <v>2</v>
      </c>
      <c r="D749" s="122">
        <v>0.006975231337824047</v>
      </c>
      <c r="E749" s="122">
        <v>1.3950350180286304</v>
      </c>
      <c r="F749" s="95" t="s">
        <v>2182</v>
      </c>
      <c r="G749" s="95" t="b">
        <v>0</v>
      </c>
      <c r="H749" s="95" t="b">
        <v>0</v>
      </c>
      <c r="I749" s="95" t="b">
        <v>0</v>
      </c>
      <c r="J749" s="95" t="b">
        <v>0</v>
      </c>
      <c r="K749" s="95" t="b">
        <v>0</v>
      </c>
      <c r="L749" s="95" t="b">
        <v>0</v>
      </c>
    </row>
    <row r="750" spans="1:12" ht="15">
      <c r="A750" s="95" t="s">
        <v>365</v>
      </c>
      <c r="B750" s="95" t="s">
        <v>2342</v>
      </c>
      <c r="C750" s="95">
        <v>2</v>
      </c>
      <c r="D750" s="122">
        <v>0.006975231337824047</v>
      </c>
      <c r="E750" s="122">
        <v>1.2189437589729493</v>
      </c>
      <c r="F750" s="95" t="s">
        <v>2182</v>
      </c>
      <c r="G750" s="95" t="b">
        <v>0</v>
      </c>
      <c r="H750" s="95" t="b">
        <v>0</v>
      </c>
      <c r="I750" s="95" t="b">
        <v>0</v>
      </c>
      <c r="J750" s="95" t="b">
        <v>0</v>
      </c>
      <c r="K750" s="95" t="b">
        <v>0</v>
      </c>
      <c r="L750" s="95" t="b">
        <v>0</v>
      </c>
    </row>
    <row r="751" spans="1:12" ht="15">
      <c r="A751" s="95" t="s">
        <v>2338</v>
      </c>
      <c r="B751" s="95" t="s">
        <v>3042</v>
      </c>
      <c r="C751" s="95">
        <v>2</v>
      </c>
      <c r="D751" s="122">
        <v>0.006975231337824047</v>
      </c>
      <c r="E751" s="122">
        <v>1.328088228398017</v>
      </c>
      <c r="F751" s="95" t="s">
        <v>2182</v>
      </c>
      <c r="G751" s="95" t="b">
        <v>0</v>
      </c>
      <c r="H751" s="95" t="b">
        <v>0</v>
      </c>
      <c r="I751" s="95" t="b">
        <v>0</v>
      </c>
      <c r="J751" s="95" t="b">
        <v>0</v>
      </c>
      <c r="K751" s="95" t="b">
        <v>0</v>
      </c>
      <c r="L751" s="95" t="b">
        <v>0</v>
      </c>
    </row>
    <row r="752" spans="1:12" ht="15">
      <c r="A752" s="95" t="s">
        <v>3042</v>
      </c>
      <c r="B752" s="95" t="s">
        <v>2778</v>
      </c>
      <c r="C752" s="95">
        <v>2</v>
      </c>
      <c r="D752" s="122">
        <v>0.006975231337824047</v>
      </c>
      <c r="E752" s="122">
        <v>1.8721562727482928</v>
      </c>
      <c r="F752" s="95" t="s">
        <v>2182</v>
      </c>
      <c r="G752" s="95" t="b">
        <v>0</v>
      </c>
      <c r="H752" s="95" t="b">
        <v>0</v>
      </c>
      <c r="I752" s="95" t="b">
        <v>0</v>
      </c>
      <c r="J752" s="95" t="b">
        <v>0</v>
      </c>
      <c r="K752" s="95" t="b">
        <v>0</v>
      </c>
      <c r="L752" s="95" t="b">
        <v>0</v>
      </c>
    </row>
    <row r="753" spans="1:12" ht="15">
      <c r="A753" s="95" t="s">
        <v>2778</v>
      </c>
      <c r="B753" s="95" t="s">
        <v>2339</v>
      </c>
      <c r="C753" s="95">
        <v>2</v>
      </c>
      <c r="D753" s="122">
        <v>0.006975231337824047</v>
      </c>
      <c r="E753" s="122">
        <v>1.328088228398017</v>
      </c>
      <c r="F753" s="95" t="s">
        <v>2182</v>
      </c>
      <c r="G753" s="95" t="b">
        <v>0</v>
      </c>
      <c r="H753" s="95" t="b">
        <v>0</v>
      </c>
      <c r="I753" s="95" t="b">
        <v>0</v>
      </c>
      <c r="J753" s="95" t="b">
        <v>0</v>
      </c>
      <c r="K753" s="95" t="b">
        <v>0</v>
      </c>
      <c r="L753" s="95" t="b">
        <v>0</v>
      </c>
    </row>
    <row r="754" spans="1:12" ht="15">
      <c r="A754" s="95" t="s">
        <v>2339</v>
      </c>
      <c r="B754" s="95" t="s">
        <v>2862</v>
      </c>
      <c r="C754" s="95">
        <v>2</v>
      </c>
      <c r="D754" s="122">
        <v>0.006975231337824047</v>
      </c>
      <c r="E754" s="122">
        <v>1.328088228398017</v>
      </c>
      <c r="F754" s="95" t="s">
        <v>2182</v>
      </c>
      <c r="G754" s="95" t="b">
        <v>0</v>
      </c>
      <c r="H754" s="95" t="b">
        <v>0</v>
      </c>
      <c r="I754" s="95" t="b">
        <v>0</v>
      </c>
      <c r="J754" s="95" t="b">
        <v>0</v>
      </c>
      <c r="K754" s="95" t="b">
        <v>0</v>
      </c>
      <c r="L754" s="95" t="b">
        <v>0</v>
      </c>
    </row>
    <row r="755" spans="1:12" ht="15">
      <c r="A755" s="95" t="s">
        <v>2862</v>
      </c>
      <c r="B755" s="95" t="s">
        <v>2283</v>
      </c>
      <c r="C755" s="95">
        <v>2</v>
      </c>
      <c r="D755" s="122">
        <v>0.006975231337824047</v>
      </c>
      <c r="E755" s="122">
        <v>1.328088228398017</v>
      </c>
      <c r="F755" s="95" t="s">
        <v>2182</v>
      </c>
      <c r="G755" s="95" t="b">
        <v>0</v>
      </c>
      <c r="H755" s="95" t="b">
        <v>0</v>
      </c>
      <c r="I755" s="95" t="b">
        <v>0</v>
      </c>
      <c r="J755" s="95" t="b">
        <v>0</v>
      </c>
      <c r="K755" s="95" t="b">
        <v>0</v>
      </c>
      <c r="L755" s="95" t="b">
        <v>0</v>
      </c>
    </row>
    <row r="756" spans="1:12" ht="15">
      <c r="A756" s="95" t="s">
        <v>2341</v>
      </c>
      <c r="B756" s="95" t="s">
        <v>3043</v>
      </c>
      <c r="C756" s="95">
        <v>2</v>
      </c>
      <c r="D756" s="122">
        <v>0.006975231337824047</v>
      </c>
      <c r="E756" s="122">
        <v>1.3950350180286304</v>
      </c>
      <c r="F756" s="95" t="s">
        <v>2182</v>
      </c>
      <c r="G756" s="95" t="b">
        <v>0</v>
      </c>
      <c r="H756" s="95" t="b">
        <v>0</v>
      </c>
      <c r="I756" s="95" t="b">
        <v>0</v>
      </c>
      <c r="J756" s="95" t="b">
        <v>1</v>
      </c>
      <c r="K756" s="95" t="b">
        <v>0</v>
      </c>
      <c r="L756" s="95" t="b">
        <v>0</v>
      </c>
    </row>
    <row r="757" spans="1:12" ht="15">
      <c r="A757" s="95" t="s">
        <v>3043</v>
      </c>
      <c r="B757" s="95" t="s">
        <v>3044</v>
      </c>
      <c r="C757" s="95">
        <v>2</v>
      </c>
      <c r="D757" s="122">
        <v>0.006975231337824047</v>
      </c>
      <c r="E757" s="122">
        <v>1.8721562727482928</v>
      </c>
      <c r="F757" s="95" t="s">
        <v>2182</v>
      </c>
      <c r="G757" s="95" t="b">
        <v>1</v>
      </c>
      <c r="H757" s="95" t="b">
        <v>0</v>
      </c>
      <c r="I757" s="95" t="b">
        <v>0</v>
      </c>
      <c r="J757" s="95" t="b">
        <v>0</v>
      </c>
      <c r="K757" s="95" t="b">
        <v>0</v>
      </c>
      <c r="L757" s="95" t="b">
        <v>0</v>
      </c>
    </row>
    <row r="758" spans="1:12" ht="15">
      <c r="A758" s="95" t="s">
        <v>2345</v>
      </c>
      <c r="B758" s="95" t="s">
        <v>2346</v>
      </c>
      <c r="C758" s="95">
        <v>3</v>
      </c>
      <c r="D758" s="122">
        <v>0.00715641127794698</v>
      </c>
      <c r="E758" s="122">
        <v>1.4673614174305063</v>
      </c>
      <c r="F758" s="95" t="s">
        <v>2183</v>
      </c>
      <c r="G758" s="95" t="b">
        <v>0</v>
      </c>
      <c r="H758" s="95" t="b">
        <v>0</v>
      </c>
      <c r="I758" s="95" t="b">
        <v>0</v>
      </c>
      <c r="J758" s="95" t="b">
        <v>0</v>
      </c>
      <c r="K758" s="95" t="b">
        <v>0</v>
      </c>
      <c r="L758" s="95" t="b">
        <v>0</v>
      </c>
    </row>
    <row r="759" spans="1:12" ht="15">
      <c r="A759" s="95" t="s">
        <v>2346</v>
      </c>
      <c r="B759" s="95" t="s">
        <v>2347</v>
      </c>
      <c r="C759" s="95">
        <v>3</v>
      </c>
      <c r="D759" s="122">
        <v>0.00715641127794698</v>
      </c>
      <c r="E759" s="122">
        <v>1.4673614174305063</v>
      </c>
      <c r="F759" s="95" t="s">
        <v>2183</v>
      </c>
      <c r="G759" s="95" t="b">
        <v>0</v>
      </c>
      <c r="H759" s="95" t="b">
        <v>0</v>
      </c>
      <c r="I759" s="95" t="b">
        <v>0</v>
      </c>
      <c r="J759" s="95" t="b">
        <v>1</v>
      </c>
      <c r="K759" s="95" t="b">
        <v>0</v>
      </c>
      <c r="L759" s="95" t="b">
        <v>0</v>
      </c>
    </row>
    <row r="760" spans="1:12" ht="15">
      <c r="A760" s="95" t="s">
        <v>2347</v>
      </c>
      <c r="B760" s="95" t="s">
        <v>2348</v>
      </c>
      <c r="C760" s="95">
        <v>3</v>
      </c>
      <c r="D760" s="122">
        <v>0.00715641127794698</v>
      </c>
      <c r="E760" s="122">
        <v>1.4673614174305063</v>
      </c>
      <c r="F760" s="95" t="s">
        <v>2183</v>
      </c>
      <c r="G760" s="95" t="b">
        <v>1</v>
      </c>
      <c r="H760" s="95" t="b">
        <v>0</v>
      </c>
      <c r="I760" s="95" t="b">
        <v>0</v>
      </c>
      <c r="J760" s="95" t="b">
        <v>0</v>
      </c>
      <c r="K760" s="95" t="b">
        <v>0</v>
      </c>
      <c r="L760" s="95" t="b">
        <v>0</v>
      </c>
    </row>
    <row r="761" spans="1:12" ht="15">
      <c r="A761" s="95" t="s">
        <v>2348</v>
      </c>
      <c r="B761" s="95" t="s">
        <v>2349</v>
      </c>
      <c r="C761" s="95">
        <v>3</v>
      </c>
      <c r="D761" s="122">
        <v>0.00715641127794698</v>
      </c>
      <c r="E761" s="122">
        <v>1.4673614174305063</v>
      </c>
      <c r="F761" s="95" t="s">
        <v>2183</v>
      </c>
      <c r="G761" s="95" t="b">
        <v>0</v>
      </c>
      <c r="H761" s="95" t="b">
        <v>0</v>
      </c>
      <c r="I761" s="95" t="b">
        <v>0</v>
      </c>
      <c r="J761" s="95" t="b">
        <v>0</v>
      </c>
      <c r="K761" s="95" t="b">
        <v>0</v>
      </c>
      <c r="L761" s="95" t="b">
        <v>0</v>
      </c>
    </row>
    <row r="762" spans="1:12" ht="15">
      <c r="A762" s="95" t="s">
        <v>2349</v>
      </c>
      <c r="B762" s="95" t="s">
        <v>2350</v>
      </c>
      <c r="C762" s="95">
        <v>3</v>
      </c>
      <c r="D762" s="122">
        <v>0.00715641127794698</v>
      </c>
      <c r="E762" s="122">
        <v>1.4673614174305063</v>
      </c>
      <c r="F762" s="95" t="s">
        <v>2183</v>
      </c>
      <c r="G762" s="95" t="b">
        <v>0</v>
      </c>
      <c r="H762" s="95" t="b">
        <v>0</v>
      </c>
      <c r="I762" s="95" t="b">
        <v>0</v>
      </c>
      <c r="J762" s="95" t="b">
        <v>0</v>
      </c>
      <c r="K762" s="95" t="b">
        <v>0</v>
      </c>
      <c r="L762" s="95" t="b">
        <v>0</v>
      </c>
    </row>
    <row r="763" spans="1:12" ht="15">
      <c r="A763" s="95" t="s">
        <v>2350</v>
      </c>
      <c r="B763" s="95" t="s">
        <v>2351</v>
      </c>
      <c r="C763" s="95">
        <v>3</v>
      </c>
      <c r="D763" s="122">
        <v>0.00715641127794698</v>
      </c>
      <c r="E763" s="122">
        <v>1.4673614174305063</v>
      </c>
      <c r="F763" s="95" t="s">
        <v>2183</v>
      </c>
      <c r="G763" s="95" t="b">
        <v>0</v>
      </c>
      <c r="H763" s="95" t="b">
        <v>0</v>
      </c>
      <c r="I763" s="95" t="b">
        <v>0</v>
      </c>
      <c r="J763" s="95" t="b">
        <v>0</v>
      </c>
      <c r="K763" s="95" t="b">
        <v>0</v>
      </c>
      <c r="L763" s="95" t="b">
        <v>0</v>
      </c>
    </row>
    <row r="764" spans="1:12" ht="15">
      <c r="A764" s="95" t="s">
        <v>2351</v>
      </c>
      <c r="B764" s="95" t="s">
        <v>2352</v>
      </c>
      <c r="C764" s="95">
        <v>3</v>
      </c>
      <c r="D764" s="122">
        <v>0.00715641127794698</v>
      </c>
      <c r="E764" s="122">
        <v>1.4673614174305063</v>
      </c>
      <c r="F764" s="95" t="s">
        <v>2183</v>
      </c>
      <c r="G764" s="95" t="b">
        <v>0</v>
      </c>
      <c r="H764" s="95" t="b">
        <v>0</v>
      </c>
      <c r="I764" s="95" t="b">
        <v>0</v>
      </c>
      <c r="J764" s="95" t="b">
        <v>0</v>
      </c>
      <c r="K764" s="95" t="b">
        <v>0</v>
      </c>
      <c r="L764" s="95" t="b">
        <v>0</v>
      </c>
    </row>
    <row r="765" spans="1:12" ht="15">
      <c r="A765" s="95" t="s">
        <v>2352</v>
      </c>
      <c r="B765" s="95" t="s">
        <v>2948</v>
      </c>
      <c r="C765" s="95">
        <v>3</v>
      </c>
      <c r="D765" s="122">
        <v>0.00715641127794698</v>
      </c>
      <c r="E765" s="122">
        <v>1.4673614174305063</v>
      </c>
      <c r="F765" s="95" t="s">
        <v>2183</v>
      </c>
      <c r="G765" s="95" t="b">
        <v>0</v>
      </c>
      <c r="H765" s="95" t="b">
        <v>0</v>
      </c>
      <c r="I765" s="95" t="b">
        <v>0</v>
      </c>
      <c r="J765" s="95" t="b">
        <v>0</v>
      </c>
      <c r="K765" s="95" t="b">
        <v>0</v>
      </c>
      <c r="L765" s="95" t="b">
        <v>0</v>
      </c>
    </row>
    <row r="766" spans="1:12" ht="15">
      <c r="A766" s="95" t="s">
        <v>2948</v>
      </c>
      <c r="B766" s="95" t="s">
        <v>2949</v>
      </c>
      <c r="C766" s="95">
        <v>3</v>
      </c>
      <c r="D766" s="122">
        <v>0.00715641127794698</v>
      </c>
      <c r="E766" s="122">
        <v>1.4673614174305063</v>
      </c>
      <c r="F766" s="95" t="s">
        <v>2183</v>
      </c>
      <c r="G766" s="95" t="b">
        <v>0</v>
      </c>
      <c r="H766" s="95" t="b">
        <v>0</v>
      </c>
      <c r="I766" s="95" t="b">
        <v>0</v>
      </c>
      <c r="J766" s="95" t="b">
        <v>0</v>
      </c>
      <c r="K766" s="95" t="b">
        <v>0</v>
      </c>
      <c r="L766" s="95" t="b">
        <v>0</v>
      </c>
    </row>
    <row r="767" spans="1:12" ht="15">
      <c r="A767" s="95" t="s">
        <v>2949</v>
      </c>
      <c r="B767" s="95" t="s">
        <v>360</v>
      </c>
      <c r="C767" s="95">
        <v>3</v>
      </c>
      <c r="D767" s="122">
        <v>0.00715641127794698</v>
      </c>
      <c r="E767" s="122">
        <v>1.24551266781415</v>
      </c>
      <c r="F767" s="95" t="s">
        <v>2183</v>
      </c>
      <c r="G767" s="95" t="b">
        <v>0</v>
      </c>
      <c r="H767" s="95" t="b">
        <v>0</v>
      </c>
      <c r="I767" s="95" t="b">
        <v>0</v>
      </c>
      <c r="J767" s="95" t="b">
        <v>0</v>
      </c>
      <c r="K767" s="95" t="b">
        <v>0</v>
      </c>
      <c r="L767" s="95" t="b">
        <v>0</v>
      </c>
    </row>
    <row r="768" spans="1:12" ht="15">
      <c r="A768" s="95" t="s">
        <v>360</v>
      </c>
      <c r="B768" s="95" t="s">
        <v>583</v>
      </c>
      <c r="C768" s="95">
        <v>3</v>
      </c>
      <c r="D768" s="122">
        <v>0.00715641127794698</v>
      </c>
      <c r="E768" s="122">
        <v>1.0236639181977936</v>
      </c>
      <c r="F768" s="95" t="s">
        <v>2183</v>
      </c>
      <c r="G768" s="95" t="b">
        <v>0</v>
      </c>
      <c r="H768" s="95" t="b">
        <v>0</v>
      </c>
      <c r="I768" s="95" t="b">
        <v>0</v>
      </c>
      <c r="J768" s="95" t="b">
        <v>0</v>
      </c>
      <c r="K768" s="95" t="b">
        <v>0</v>
      </c>
      <c r="L768" s="95" t="b">
        <v>0</v>
      </c>
    </row>
    <row r="769" spans="1:12" ht="15">
      <c r="A769" s="95" t="s">
        <v>583</v>
      </c>
      <c r="B769" s="95" t="s">
        <v>2789</v>
      </c>
      <c r="C769" s="95">
        <v>3</v>
      </c>
      <c r="D769" s="122">
        <v>0.00715641127794698</v>
      </c>
      <c r="E769" s="122">
        <v>1.4673614174305063</v>
      </c>
      <c r="F769" s="95" t="s">
        <v>2183</v>
      </c>
      <c r="G769" s="95" t="b">
        <v>0</v>
      </c>
      <c r="H769" s="95" t="b">
        <v>0</v>
      </c>
      <c r="I769" s="95" t="b">
        <v>0</v>
      </c>
      <c r="J769" s="95" t="b">
        <v>0</v>
      </c>
      <c r="K769" s="95" t="b">
        <v>0</v>
      </c>
      <c r="L769" s="95" t="b">
        <v>0</v>
      </c>
    </row>
    <row r="770" spans="1:12" ht="15">
      <c r="A770" s="95" t="s">
        <v>2789</v>
      </c>
      <c r="B770" s="95" t="s">
        <v>2283</v>
      </c>
      <c r="C770" s="95">
        <v>3</v>
      </c>
      <c r="D770" s="122">
        <v>0.00715641127794698</v>
      </c>
      <c r="E770" s="122">
        <v>1.4673614174305063</v>
      </c>
      <c r="F770" s="95" t="s">
        <v>2183</v>
      </c>
      <c r="G770" s="95" t="b">
        <v>0</v>
      </c>
      <c r="H770" s="95" t="b">
        <v>0</v>
      </c>
      <c r="I770" s="95" t="b">
        <v>0</v>
      </c>
      <c r="J770" s="95" t="b">
        <v>0</v>
      </c>
      <c r="K770" s="95" t="b">
        <v>0</v>
      </c>
      <c r="L770" s="95" t="b">
        <v>0</v>
      </c>
    </row>
    <row r="771" spans="1:12" ht="15">
      <c r="A771" s="95" t="s">
        <v>2283</v>
      </c>
      <c r="B771" s="95" t="s">
        <v>2770</v>
      </c>
      <c r="C771" s="95">
        <v>3</v>
      </c>
      <c r="D771" s="122">
        <v>0.00715641127794698</v>
      </c>
      <c r="E771" s="122">
        <v>1.4673614174305063</v>
      </c>
      <c r="F771" s="95" t="s">
        <v>2183</v>
      </c>
      <c r="G771" s="95" t="b">
        <v>0</v>
      </c>
      <c r="H771" s="95" t="b">
        <v>0</v>
      </c>
      <c r="I771" s="95" t="b">
        <v>0</v>
      </c>
      <c r="J771" s="95" t="b">
        <v>0</v>
      </c>
      <c r="K771" s="95" t="b">
        <v>0</v>
      </c>
      <c r="L771" s="95" t="b">
        <v>0</v>
      </c>
    </row>
    <row r="772" spans="1:12" ht="15">
      <c r="A772" s="95" t="s">
        <v>2770</v>
      </c>
      <c r="B772" s="95" t="s">
        <v>2364</v>
      </c>
      <c r="C772" s="95">
        <v>3</v>
      </c>
      <c r="D772" s="122">
        <v>0.00715641127794698</v>
      </c>
      <c r="E772" s="122">
        <v>1.4673614174305063</v>
      </c>
      <c r="F772" s="95" t="s">
        <v>2183</v>
      </c>
      <c r="G772" s="95" t="b">
        <v>0</v>
      </c>
      <c r="H772" s="95" t="b">
        <v>0</v>
      </c>
      <c r="I772" s="95" t="b">
        <v>0</v>
      </c>
      <c r="J772" s="95" t="b">
        <v>0</v>
      </c>
      <c r="K772" s="95" t="b">
        <v>0</v>
      </c>
      <c r="L772" s="95" t="b">
        <v>0</v>
      </c>
    </row>
    <row r="773" spans="1:12" ht="15">
      <c r="A773" s="95" t="s">
        <v>2364</v>
      </c>
      <c r="B773" s="95" t="s">
        <v>2950</v>
      </c>
      <c r="C773" s="95">
        <v>3</v>
      </c>
      <c r="D773" s="122">
        <v>0.00715641127794698</v>
      </c>
      <c r="E773" s="122">
        <v>1.4673614174305063</v>
      </c>
      <c r="F773" s="95" t="s">
        <v>2183</v>
      </c>
      <c r="G773" s="95" t="b">
        <v>0</v>
      </c>
      <c r="H773" s="95" t="b">
        <v>0</v>
      </c>
      <c r="I773" s="95" t="b">
        <v>0</v>
      </c>
      <c r="J773" s="95" t="b">
        <v>0</v>
      </c>
      <c r="K773" s="95" t="b">
        <v>0</v>
      </c>
      <c r="L773" s="95" t="b">
        <v>0</v>
      </c>
    </row>
    <row r="774" spans="1:12" ht="15">
      <c r="A774" s="95" t="s">
        <v>2951</v>
      </c>
      <c r="B774" s="95" t="s">
        <v>2952</v>
      </c>
      <c r="C774" s="95">
        <v>2</v>
      </c>
      <c r="D774" s="122">
        <v>0.008557849648861025</v>
      </c>
      <c r="E774" s="122">
        <v>1.6434526764861874</v>
      </c>
      <c r="F774" s="95" t="s">
        <v>2183</v>
      </c>
      <c r="G774" s="95" t="b">
        <v>0</v>
      </c>
      <c r="H774" s="95" t="b">
        <v>0</v>
      </c>
      <c r="I774" s="95" t="b">
        <v>0</v>
      </c>
      <c r="J774" s="95" t="b">
        <v>0</v>
      </c>
      <c r="K774" s="95" t="b">
        <v>0</v>
      </c>
      <c r="L774" s="95" t="b">
        <v>0</v>
      </c>
    </row>
    <row r="775" spans="1:12" ht="15">
      <c r="A775" s="95" t="s">
        <v>2952</v>
      </c>
      <c r="B775" s="95" t="s">
        <v>2844</v>
      </c>
      <c r="C775" s="95">
        <v>2</v>
      </c>
      <c r="D775" s="122">
        <v>0.008557849648861025</v>
      </c>
      <c r="E775" s="122">
        <v>1.6434526764861874</v>
      </c>
      <c r="F775" s="95" t="s">
        <v>2183</v>
      </c>
      <c r="G775" s="95" t="b">
        <v>0</v>
      </c>
      <c r="H775" s="95" t="b">
        <v>0</v>
      </c>
      <c r="I775" s="95" t="b">
        <v>0</v>
      </c>
      <c r="J775" s="95" t="b">
        <v>0</v>
      </c>
      <c r="K775" s="95" t="b">
        <v>0</v>
      </c>
      <c r="L775" s="95" t="b">
        <v>0</v>
      </c>
    </row>
    <row r="776" spans="1:12" ht="15">
      <c r="A776" s="95" t="s">
        <v>2844</v>
      </c>
      <c r="B776" s="95" t="s">
        <v>2953</v>
      </c>
      <c r="C776" s="95">
        <v>2</v>
      </c>
      <c r="D776" s="122">
        <v>0.008557849648861025</v>
      </c>
      <c r="E776" s="122">
        <v>1.6434526764861874</v>
      </c>
      <c r="F776" s="95" t="s">
        <v>2183</v>
      </c>
      <c r="G776" s="95" t="b">
        <v>0</v>
      </c>
      <c r="H776" s="95" t="b">
        <v>0</v>
      </c>
      <c r="I776" s="95" t="b">
        <v>0</v>
      </c>
      <c r="J776" s="95" t="b">
        <v>0</v>
      </c>
      <c r="K776" s="95" t="b">
        <v>0</v>
      </c>
      <c r="L776" s="95" t="b">
        <v>0</v>
      </c>
    </row>
    <row r="777" spans="1:12" ht="15">
      <c r="A777" s="95" t="s">
        <v>2953</v>
      </c>
      <c r="B777" s="95" t="s">
        <v>2782</v>
      </c>
      <c r="C777" s="95">
        <v>2</v>
      </c>
      <c r="D777" s="122">
        <v>0.008557849648861025</v>
      </c>
      <c r="E777" s="122">
        <v>1.6434526764861874</v>
      </c>
      <c r="F777" s="95" t="s">
        <v>2183</v>
      </c>
      <c r="G777" s="95" t="b">
        <v>0</v>
      </c>
      <c r="H777" s="95" t="b">
        <v>0</v>
      </c>
      <c r="I777" s="95" t="b">
        <v>0</v>
      </c>
      <c r="J777" s="95" t="b">
        <v>0</v>
      </c>
      <c r="K777" s="95" t="b">
        <v>0</v>
      </c>
      <c r="L777" s="95" t="b">
        <v>0</v>
      </c>
    </row>
    <row r="778" spans="1:12" ht="15">
      <c r="A778" s="95" t="s">
        <v>2782</v>
      </c>
      <c r="B778" s="95" t="s">
        <v>2837</v>
      </c>
      <c r="C778" s="95">
        <v>2</v>
      </c>
      <c r="D778" s="122">
        <v>0.008557849648861025</v>
      </c>
      <c r="E778" s="122">
        <v>1.6434526764861874</v>
      </c>
      <c r="F778" s="95" t="s">
        <v>2183</v>
      </c>
      <c r="G778" s="95" t="b">
        <v>0</v>
      </c>
      <c r="H778" s="95" t="b">
        <v>0</v>
      </c>
      <c r="I778" s="95" t="b">
        <v>0</v>
      </c>
      <c r="J778" s="95" t="b">
        <v>0</v>
      </c>
      <c r="K778" s="95" t="b">
        <v>0</v>
      </c>
      <c r="L778" s="95" t="b">
        <v>0</v>
      </c>
    </row>
    <row r="779" spans="1:12" ht="15">
      <c r="A779" s="95" t="s">
        <v>2837</v>
      </c>
      <c r="B779" s="95" t="s">
        <v>2954</v>
      </c>
      <c r="C779" s="95">
        <v>2</v>
      </c>
      <c r="D779" s="122">
        <v>0.008557849648861025</v>
      </c>
      <c r="E779" s="122">
        <v>1.6434526764861874</v>
      </c>
      <c r="F779" s="95" t="s">
        <v>2183</v>
      </c>
      <c r="G779" s="95" t="b">
        <v>0</v>
      </c>
      <c r="H779" s="95" t="b">
        <v>0</v>
      </c>
      <c r="I779" s="95" t="b">
        <v>0</v>
      </c>
      <c r="J779" s="95" t="b">
        <v>0</v>
      </c>
      <c r="K779" s="95" t="b">
        <v>0</v>
      </c>
      <c r="L779" s="95" t="b">
        <v>0</v>
      </c>
    </row>
    <row r="780" spans="1:12" ht="15">
      <c r="A780" s="95" t="s">
        <v>2954</v>
      </c>
      <c r="B780" s="95" t="s">
        <v>2955</v>
      </c>
      <c r="C780" s="95">
        <v>2</v>
      </c>
      <c r="D780" s="122">
        <v>0.008557849648861025</v>
      </c>
      <c r="E780" s="122">
        <v>1.6434526764861874</v>
      </c>
      <c r="F780" s="95" t="s">
        <v>2183</v>
      </c>
      <c r="G780" s="95" t="b">
        <v>0</v>
      </c>
      <c r="H780" s="95" t="b">
        <v>0</v>
      </c>
      <c r="I780" s="95" t="b">
        <v>0</v>
      </c>
      <c r="J780" s="95" t="b">
        <v>0</v>
      </c>
      <c r="K780" s="95" t="b">
        <v>0</v>
      </c>
      <c r="L780" s="95" t="b">
        <v>0</v>
      </c>
    </row>
    <row r="781" spans="1:12" ht="15">
      <c r="A781" s="95" t="s">
        <v>2955</v>
      </c>
      <c r="B781" s="95" t="s">
        <v>360</v>
      </c>
      <c r="C781" s="95">
        <v>2</v>
      </c>
      <c r="D781" s="122">
        <v>0.008557849648861025</v>
      </c>
      <c r="E781" s="122">
        <v>1.24551266781415</v>
      </c>
      <c r="F781" s="95" t="s">
        <v>2183</v>
      </c>
      <c r="G781" s="95" t="b">
        <v>0</v>
      </c>
      <c r="H781" s="95" t="b">
        <v>0</v>
      </c>
      <c r="I781" s="95" t="b">
        <v>0</v>
      </c>
      <c r="J781" s="95" t="b">
        <v>0</v>
      </c>
      <c r="K781" s="95" t="b">
        <v>0</v>
      </c>
      <c r="L781" s="95" t="b">
        <v>0</v>
      </c>
    </row>
    <row r="782" spans="1:12" ht="15">
      <c r="A782" s="95" t="s">
        <v>360</v>
      </c>
      <c r="B782" s="95" t="s">
        <v>359</v>
      </c>
      <c r="C782" s="95">
        <v>2</v>
      </c>
      <c r="D782" s="122">
        <v>0.008557849648861025</v>
      </c>
      <c r="E782" s="122">
        <v>1.24551266781415</v>
      </c>
      <c r="F782" s="95" t="s">
        <v>2183</v>
      </c>
      <c r="G782" s="95" t="b">
        <v>0</v>
      </c>
      <c r="H782" s="95" t="b">
        <v>0</v>
      </c>
      <c r="I782" s="95" t="b">
        <v>0</v>
      </c>
      <c r="J782" s="95" t="b">
        <v>0</v>
      </c>
      <c r="K782" s="95" t="b">
        <v>0</v>
      </c>
      <c r="L782" s="95" t="b">
        <v>0</v>
      </c>
    </row>
    <row r="783" spans="1:12" ht="15">
      <c r="A783" s="95" t="s">
        <v>359</v>
      </c>
      <c r="B783" s="95" t="s">
        <v>2956</v>
      </c>
      <c r="C783" s="95">
        <v>2</v>
      </c>
      <c r="D783" s="122">
        <v>0.008557849648861025</v>
      </c>
      <c r="E783" s="122">
        <v>1.6434526764861874</v>
      </c>
      <c r="F783" s="95" t="s">
        <v>2183</v>
      </c>
      <c r="G783" s="95" t="b">
        <v>0</v>
      </c>
      <c r="H783" s="95" t="b">
        <v>0</v>
      </c>
      <c r="I783" s="95" t="b">
        <v>0</v>
      </c>
      <c r="J783" s="95" t="b">
        <v>0</v>
      </c>
      <c r="K783" s="95" t="b">
        <v>0</v>
      </c>
      <c r="L783" s="95" t="b">
        <v>0</v>
      </c>
    </row>
    <row r="784" spans="1:12" ht="15">
      <c r="A784" s="95" t="s">
        <v>2956</v>
      </c>
      <c r="B784" s="95" t="s">
        <v>2832</v>
      </c>
      <c r="C784" s="95">
        <v>2</v>
      </c>
      <c r="D784" s="122">
        <v>0.008557849648861025</v>
      </c>
      <c r="E784" s="122">
        <v>1.6434526764861874</v>
      </c>
      <c r="F784" s="95" t="s">
        <v>2183</v>
      </c>
      <c r="G784" s="95" t="b">
        <v>0</v>
      </c>
      <c r="H784" s="95" t="b">
        <v>0</v>
      </c>
      <c r="I784" s="95" t="b">
        <v>0</v>
      </c>
      <c r="J784" s="95" t="b">
        <v>0</v>
      </c>
      <c r="K784" s="95" t="b">
        <v>0</v>
      </c>
      <c r="L784" s="95" t="b">
        <v>0</v>
      </c>
    </row>
    <row r="785" spans="1:12" ht="15">
      <c r="A785" s="95" t="s">
        <v>2832</v>
      </c>
      <c r="B785" s="95" t="s">
        <v>250</v>
      </c>
      <c r="C785" s="95">
        <v>2</v>
      </c>
      <c r="D785" s="122">
        <v>0.008557849648861025</v>
      </c>
      <c r="E785" s="122">
        <v>1.6434526764861874</v>
      </c>
      <c r="F785" s="95" t="s">
        <v>2183</v>
      </c>
      <c r="G785" s="95" t="b">
        <v>0</v>
      </c>
      <c r="H785" s="95" t="b">
        <v>0</v>
      </c>
      <c r="I785" s="95" t="b">
        <v>0</v>
      </c>
      <c r="J785" s="95" t="b">
        <v>0</v>
      </c>
      <c r="K785" s="95" t="b">
        <v>0</v>
      </c>
      <c r="L785" s="95" t="b">
        <v>0</v>
      </c>
    </row>
    <row r="786" spans="1:12" ht="15">
      <c r="A786" s="95" t="s">
        <v>250</v>
      </c>
      <c r="B786" s="95" t="s">
        <v>2957</v>
      </c>
      <c r="C786" s="95">
        <v>2</v>
      </c>
      <c r="D786" s="122">
        <v>0.008557849648861025</v>
      </c>
      <c r="E786" s="122">
        <v>1.6434526764861874</v>
      </c>
      <c r="F786" s="95" t="s">
        <v>2183</v>
      </c>
      <c r="G786" s="95" t="b">
        <v>0</v>
      </c>
      <c r="H786" s="95" t="b">
        <v>0</v>
      </c>
      <c r="I786" s="95" t="b">
        <v>0</v>
      </c>
      <c r="J786" s="95" t="b">
        <v>0</v>
      </c>
      <c r="K786" s="95" t="b">
        <v>0</v>
      </c>
      <c r="L786" s="95" t="b">
        <v>0</v>
      </c>
    </row>
    <row r="787" spans="1:12" ht="15">
      <c r="A787" s="95" t="s">
        <v>2957</v>
      </c>
      <c r="B787" s="95" t="s">
        <v>358</v>
      </c>
      <c r="C787" s="95">
        <v>2</v>
      </c>
      <c r="D787" s="122">
        <v>0.008557849648861025</v>
      </c>
      <c r="E787" s="122">
        <v>1.6434526764861874</v>
      </c>
      <c r="F787" s="95" t="s">
        <v>2183</v>
      </c>
      <c r="G787" s="95" t="b">
        <v>0</v>
      </c>
      <c r="H787" s="95" t="b">
        <v>0</v>
      </c>
      <c r="I787" s="95" t="b">
        <v>0</v>
      </c>
      <c r="J787" s="95" t="b">
        <v>0</v>
      </c>
      <c r="K787" s="95" t="b">
        <v>0</v>
      </c>
      <c r="L787" s="95" t="b">
        <v>0</v>
      </c>
    </row>
    <row r="788" spans="1:12" ht="15">
      <c r="A788" s="95" t="s">
        <v>358</v>
      </c>
      <c r="B788" s="95" t="s">
        <v>2958</v>
      </c>
      <c r="C788" s="95">
        <v>2</v>
      </c>
      <c r="D788" s="122">
        <v>0.008557849648861025</v>
      </c>
      <c r="E788" s="122">
        <v>1.6434526764861874</v>
      </c>
      <c r="F788" s="95" t="s">
        <v>2183</v>
      </c>
      <c r="G788" s="95" t="b">
        <v>0</v>
      </c>
      <c r="H788" s="95" t="b">
        <v>0</v>
      </c>
      <c r="I788" s="95" t="b">
        <v>0</v>
      </c>
      <c r="J788" s="95" t="b">
        <v>0</v>
      </c>
      <c r="K788" s="95" t="b">
        <v>0</v>
      </c>
      <c r="L788" s="95" t="b">
        <v>0</v>
      </c>
    </row>
    <row r="789" spans="1:12" ht="15">
      <c r="A789" s="95" t="s">
        <v>2958</v>
      </c>
      <c r="B789" s="95" t="s">
        <v>2959</v>
      </c>
      <c r="C789" s="95">
        <v>2</v>
      </c>
      <c r="D789" s="122">
        <v>0.008557849648861025</v>
      </c>
      <c r="E789" s="122">
        <v>1.6434526764861874</v>
      </c>
      <c r="F789" s="95" t="s">
        <v>2183</v>
      </c>
      <c r="G789" s="95" t="b">
        <v>0</v>
      </c>
      <c r="H789" s="95" t="b">
        <v>0</v>
      </c>
      <c r="I789" s="95" t="b">
        <v>0</v>
      </c>
      <c r="J789" s="95" t="b">
        <v>0</v>
      </c>
      <c r="K789" s="95" t="b">
        <v>0</v>
      </c>
      <c r="L789" s="95" t="b">
        <v>0</v>
      </c>
    </row>
    <row r="790" spans="1:12" ht="15">
      <c r="A790" s="95" t="s">
        <v>2959</v>
      </c>
      <c r="B790" s="95" t="s">
        <v>2960</v>
      </c>
      <c r="C790" s="95">
        <v>2</v>
      </c>
      <c r="D790" s="122">
        <v>0.008557849648861025</v>
      </c>
      <c r="E790" s="122">
        <v>1.6434526764861874</v>
      </c>
      <c r="F790" s="95" t="s">
        <v>2183</v>
      </c>
      <c r="G790" s="95" t="b">
        <v>0</v>
      </c>
      <c r="H790" s="95" t="b">
        <v>0</v>
      </c>
      <c r="I790" s="95" t="b">
        <v>0</v>
      </c>
      <c r="J790" s="95" t="b">
        <v>0</v>
      </c>
      <c r="K790" s="95" t="b">
        <v>0</v>
      </c>
      <c r="L790" s="95" t="b">
        <v>0</v>
      </c>
    </row>
    <row r="791" spans="1:12" ht="15">
      <c r="A791" s="95" t="s">
        <v>2960</v>
      </c>
      <c r="B791" s="95" t="s">
        <v>2961</v>
      </c>
      <c r="C791" s="95">
        <v>2</v>
      </c>
      <c r="D791" s="122">
        <v>0.008557849648861025</v>
      </c>
      <c r="E791" s="122">
        <v>1.6434526764861874</v>
      </c>
      <c r="F791" s="95" t="s">
        <v>2183</v>
      </c>
      <c r="G791" s="95" t="b">
        <v>0</v>
      </c>
      <c r="H791" s="95" t="b">
        <v>0</v>
      </c>
      <c r="I791" s="95" t="b">
        <v>0</v>
      </c>
      <c r="J791" s="95" t="b">
        <v>0</v>
      </c>
      <c r="K791" s="95" t="b">
        <v>0</v>
      </c>
      <c r="L791" s="95" t="b">
        <v>0</v>
      </c>
    </row>
    <row r="792" spans="1:12" ht="15">
      <c r="A792" s="95" t="s">
        <v>2961</v>
      </c>
      <c r="B792" s="95" t="s">
        <v>602</v>
      </c>
      <c r="C792" s="95">
        <v>2</v>
      </c>
      <c r="D792" s="122">
        <v>0.008557849648861025</v>
      </c>
      <c r="E792" s="122">
        <v>1.6434526764861874</v>
      </c>
      <c r="F792" s="95" t="s">
        <v>2183</v>
      </c>
      <c r="G792" s="95" t="b">
        <v>0</v>
      </c>
      <c r="H792" s="95" t="b">
        <v>0</v>
      </c>
      <c r="I792" s="95" t="b">
        <v>0</v>
      </c>
      <c r="J792" s="95" t="b">
        <v>0</v>
      </c>
      <c r="K792" s="95" t="b">
        <v>0</v>
      </c>
      <c r="L792" s="95" t="b">
        <v>0</v>
      </c>
    </row>
    <row r="793" spans="1:12" ht="15">
      <c r="A793" s="95" t="s">
        <v>602</v>
      </c>
      <c r="B793" s="95" t="s">
        <v>583</v>
      </c>
      <c r="C793" s="95">
        <v>2</v>
      </c>
      <c r="D793" s="122">
        <v>0.008557849648861025</v>
      </c>
      <c r="E793" s="122">
        <v>1.24551266781415</v>
      </c>
      <c r="F793" s="95" t="s">
        <v>2183</v>
      </c>
      <c r="G793" s="95" t="b">
        <v>0</v>
      </c>
      <c r="H793" s="95" t="b">
        <v>0</v>
      </c>
      <c r="I793" s="95" t="b">
        <v>0</v>
      </c>
      <c r="J793" s="95" t="b">
        <v>0</v>
      </c>
      <c r="K793" s="95" t="b">
        <v>0</v>
      </c>
      <c r="L793" s="95" t="b">
        <v>0</v>
      </c>
    </row>
    <row r="794" spans="1:12" ht="15">
      <c r="A794" s="95" t="s">
        <v>2327</v>
      </c>
      <c r="B794" s="95" t="s">
        <v>2356</v>
      </c>
      <c r="C794" s="95">
        <v>5</v>
      </c>
      <c r="D794" s="122">
        <v>0.007830444941819205</v>
      </c>
      <c r="E794" s="122">
        <v>1.4885507165004443</v>
      </c>
      <c r="F794" s="95" t="s">
        <v>2184</v>
      </c>
      <c r="G794" s="95" t="b">
        <v>0</v>
      </c>
      <c r="H794" s="95" t="b">
        <v>0</v>
      </c>
      <c r="I794" s="95" t="b">
        <v>0</v>
      </c>
      <c r="J794" s="95" t="b">
        <v>0</v>
      </c>
      <c r="K794" s="95" t="b">
        <v>1</v>
      </c>
      <c r="L794" s="95" t="b">
        <v>0</v>
      </c>
    </row>
    <row r="795" spans="1:12" ht="15">
      <c r="A795" s="95" t="s">
        <v>2356</v>
      </c>
      <c r="B795" s="95" t="s">
        <v>2357</v>
      </c>
      <c r="C795" s="95">
        <v>5</v>
      </c>
      <c r="D795" s="122">
        <v>0.007830444941819205</v>
      </c>
      <c r="E795" s="122">
        <v>1.4885507165004443</v>
      </c>
      <c r="F795" s="95" t="s">
        <v>2184</v>
      </c>
      <c r="G795" s="95" t="b">
        <v>0</v>
      </c>
      <c r="H795" s="95" t="b">
        <v>1</v>
      </c>
      <c r="I795" s="95" t="b">
        <v>0</v>
      </c>
      <c r="J795" s="95" t="b">
        <v>0</v>
      </c>
      <c r="K795" s="95" t="b">
        <v>0</v>
      </c>
      <c r="L795" s="95" t="b">
        <v>0</v>
      </c>
    </row>
    <row r="796" spans="1:12" ht="15">
      <c r="A796" s="95" t="s">
        <v>2357</v>
      </c>
      <c r="B796" s="95" t="s">
        <v>2358</v>
      </c>
      <c r="C796" s="95">
        <v>5</v>
      </c>
      <c r="D796" s="122">
        <v>0.007830444941819205</v>
      </c>
      <c r="E796" s="122">
        <v>1.4885507165004443</v>
      </c>
      <c r="F796" s="95" t="s">
        <v>2184</v>
      </c>
      <c r="G796" s="95" t="b">
        <v>0</v>
      </c>
      <c r="H796" s="95" t="b">
        <v>0</v>
      </c>
      <c r="I796" s="95" t="b">
        <v>0</v>
      </c>
      <c r="J796" s="95" t="b">
        <v>0</v>
      </c>
      <c r="K796" s="95" t="b">
        <v>0</v>
      </c>
      <c r="L796" s="95" t="b">
        <v>0</v>
      </c>
    </row>
    <row r="797" spans="1:12" ht="15">
      <c r="A797" s="95" t="s">
        <v>2358</v>
      </c>
      <c r="B797" s="95" t="s">
        <v>2359</v>
      </c>
      <c r="C797" s="95">
        <v>5</v>
      </c>
      <c r="D797" s="122">
        <v>0.007830444941819205</v>
      </c>
      <c r="E797" s="122">
        <v>1.4885507165004443</v>
      </c>
      <c r="F797" s="95" t="s">
        <v>2184</v>
      </c>
      <c r="G797" s="95" t="b">
        <v>0</v>
      </c>
      <c r="H797" s="95" t="b">
        <v>0</v>
      </c>
      <c r="I797" s="95" t="b">
        <v>0</v>
      </c>
      <c r="J797" s="95" t="b">
        <v>0</v>
      </c>
      <c r="K797" s="95" t="b">
        <v>0</v>
      </c>
      <c r="L797" s="95" t="b">
        <v>0</v>
      </c>
    </row>
    <row r="798" spans="1:12" ht="15">
      <c r="A798" s="95" t="s">
        <v>2359</v>
      </c>
      <c r="B798" s="95" t="s">
        <v>2287</v>
      </c>
      <c r="C798" s="95">
        <v>5</v>
      </c>
      <c r="D798" s="122">
        <v>0.007830444941819205</v>
      </c>
      <c r="E798" s="122">
        <v>1.4885507165004443</v>
      </c>
      <c r="F798" s="95" t="s">
        <v>2184</v>
      </c>
      <c r="G798" s="95" t="b">
        <v>0</v>
      </c>
      <c r="H798" s="95" t="b">
        <v>0</v>
      </c>
      <c r="I798" s="95" t="b">
        <v>0</v>
      </c>
      <c r="J798" s="95" t="b">
        <v>0</v>
      </c>
      <c r="K798" s="95" t="b">
        <v>0</v>
      </c>
      <c r="L798" s="95" t="b">
        <v>0</v>
      </c>
    </row>
    <row r="799" spans="1:12" ht="15">
      <c r="A799" s="95" t="s">
        <v>2287</v>
      </c>
      <c r="B799" s="95" t="s">
        <v>2360</v>
      </c>
      <c r="C799" s="95">
        <v>5</v>
      </c>
      <c r="D799" s="122">
        <v>0.007830444941819205</v>
      </c>
      <c r="E799" s="122">
        <v>1.4885507165004443</v>
      </c>
      <c r="F799" s="95" t="s">
        <v>2184</v>
      </c>
      <c r="G799" s="95" t="b">
        <v>0</v>
      </c>
      <c r="H799" s="95" t="b">
        <v>0</v>
      </c>
      <c r="I799" s="95" t="b">
        <v>0</v>
      </c>
      <c r="J799" s="95" t="b">
        <v>0</v>
      </c>
      <c r="K799" s="95" t="b">
        <v>0</v>
      </c>
      <c r="L799" s="95" t="b">
        <v>0</v>
      </c>
    </row>
    <row r="800" spans="1:12" ht="15">
      <c r="A800" s="95" t="s">
        <v>2360</v>
      </c>
      <c r="B800" s="95" t="s">
        <v>2361</v>
      </c>
      <c r="C800" s="95">
        <v>5</v>
      </c>
      <c r="D800" s="122">
        <v>0.007830444941819205</v>
      </c>
      <c r="E800" s="122">
        <v>1.4885507165004443</v>
      </c>
      <c r="F800" s="95" t="s">
        <v>2184</v>
      </c>
      <c r="G800" s="95" t="b">
        <v>0</v>
      </c>
      <c r="H800" s="95" t="b">
        <v>0</v>
      </c>
      <c r="I800" s="95" t="b">
        <v>0</v>
      </c>
      <c r="J800" s="95" t="b">
        <v>0</v>
      </c>
      <c r="K800" s="95" t="b">
        <v>0</v>
      </c>
      <c r="L800" s="95" t="b">
        <v>0</v>
      </c>
    </row>
    <row r="801" spans="1:12" ht="15">
      <c r="A801" s="95" t="s">
        <v>2361</v>
      </c>
      <c r="B801" s="95" t="s">
        <v>2801</v>
      </c>
      <c r="C801" s="95">
        <v>5</v>
      </c>
      <c r="D801" s="122">
        <v>0.007830444941819205</v>
      </c>
      <c r="E801" s="122">
        <v>1.4885507165004443</v>
      </c>
      <c r="F801" s="95" t="s">
        <v>2184</v>
      </c>
      <c r="G801" s="95" t="b">
        <v>0</v>
      </c>
      <c r="H801" s="95" t="b">
        <v>0</v>
      </c>
      <c r="I801" s="95" t="b">
        <v>0</v>
      </c>
      <c r="J801" s="95" t="b">
        <v>1</v>
      </c>
      <c r="K801" s="95" t="b">
        <v>0</v>
      </c>
      <c r="L801" s="95" t="b">
        <v>0</v>
      </c>
    </row>
    <row r="802" spans="1:12" ht="15">
      <c r="A802" s="95" t="s">
        <v>2801</v>
      </c>
      <c r="B802" s="95" t="s">
        <v>2769</v>
      </c>
      <c r="C802" s="95">
        <v>5</v>
      </c>
      <c r="D802" s="122">
        <v>0.007830444941819205</v>
      </c>
      <c r="E802" s="122">
        <v>1.4885507165004443</v>
      </c>
      <c r="F802" s="95" t="s">
        <v>2184</v>
      </c>
      <c r="G802" s="95" t="b">
        <v>1</v>
      </c>
      <c r="H802" s="95" t="b">
        <v>0</v>
      </c>
      <c r="I802" s="95" t="b">
        <v>0</v>
      </c>
      <c r="J802" s="95" t="b">
        <v>0</v>
      </c>
      <c r="K802" s="95" t="b">
        <v>0</v>
      </c>
      <c r="L802" s="95" t="b">
        <v>0</v>
      </c>
    </row>
    <row r="803" spans="1:12" ht="15">
      <c r="A803" s="95" t="s">
        <v>2769</v>
      </c>
      <c r="B803" s="95" t="s">
        <v>2840</v>
      </c>
      <c r="C803" s="95">
        <v>5</v>
      </c>
      <c r="D803" s="122">
        <v>0.007830444941819205</v>
      </c>
      <c r="E803" s="122">
        <v>1.4885507165004443</v>
      </c>
      <c r="F803" s="95" t="s">
        <v>2184</v>
      </c>
      <c r="G803" s="95" t="b">
        <v>0</v>
      </c>
      <c r="H803" s="95" t="b">
        <v>0</v>
      </c>
      <c r="I803" s="95" t="b">
        <v>0</v>
      </c>
      <c r="J803" s="95" t="b">
        <v>0</v>
      </c>
      <c r="K803" s="95" t="b">
        <v>0</v>
      </c>
      <c r="L803" s="95" t="b">
        <v>0</v>
      </c>
    </row>
    <row r="804" spans="1:12" ht="15">
      <c r="A804" s="95" t="s">
        <v>2840</v>
      </c>
      <c r="B804" s="95" t="s">
        <v>2355</v>
      </c>
      <c r="C804" s="95">
        <v>5</v>
      </c>
      <c r="D804" s="122">
        <v>0.007830444941819205</v>
      </c>
      <c r="E804" s="122">
        <v>1.2332782113971381</v>
      </c>
      <c r="F804" s="95" t="s">
        <v>2184</v>
      </c>
      <c r="G804" s="95" t="b">
        <v>0</v>
      </c>
      <c r="H804" s="95" t="b">
        <v>0</v>
      </c>
      <c r="I804" s="95" t="b">
        <v>0</v>
      </c>
      <c r="J804" s="95" t="b">
        <v>0</v>
      </c>
      <c r="K804" s="95" t="b">
        <v>0</v>
      </c>
      <c r="L804" s="95" t="b">
        <v>0</v>
      </c>
    </row>
    <row r="805" spans="1:12" ht="15">
      <c r="A805" s="95" t="s">
        <v>2355</v>
      </c>
      <c r="B805" s="95" t="s">
        <v>255</v>
      </c>
      <c r="C805" s="95">
        <v>5</v>
      </c>
      <c r="D805" s="122">
        <v>0.007830444941819205</v>
      </c>
      <c r="E805" s="122">
        <v>1.2332782113971381</v>
      </c>
      <c r="F805" s="95" t="s">
        <v>2184</v>
      </c>
      <c r="G805" s="95" t="b">
        <v>0</v>
      </c>
      <c r="H805" s="95" t="b">
        <v>0</v>
      </c>
      <c r="I805" s="95" t="b">
        <v>0</v>
      </c>
      <c r="J805" s="95" t="b">
        <v>0</v>
      </c>
      <c r="K805" s="95" t="b">
        <v>0</v>
      </c>
      <c r="L805" s="95" t="b">
        <v>0</v>
      </c>
    </row>
    <row r="806" spans="1:12" ht="15">
      <c r="A806" s="95" t="s">
        <v>255</v>
      </c>
      <c r="B806" s="95" t="s">
        <v>2841</v>
      </c>
      <c r="C806" s="95">
        <v>5</v>
      </c>
      <c r="D806" s="122">
        <v>0.007830444941819205</v>
      </c>
      <c r="E806" s="122">
        <v>1.4885507165004443</v>
      </c>
      <c r="F806" s="95" t="s">
        <v>2184</v>
      </c>
      <c r="G806" s="95" t="b">
        <v>0</v>
      </c>
      <c r="H806" s="95" t="b">
        <v>0</v>
      </c>
      <c r="I806" s="95" t="b">
        <v>0</v>
      </c>
      <c r="J806" s="95" t="b">
        <v>0</v>
      </c>
      <c r="K806" s="95" t="b">
        <v>0</v>
      </c>
      <c r="L806" s="95" t="b">
        <v>0</v>
      </c>
    </row>
    <row r="807" spans="1:12" ht="15">
      <c r="A807" s="95" t="s">
        <v>2841</v>
      </c>
      <c r="B807" s="95" t="s">
        <v>2354</v>
      </c>
      <c r="C807" s="95">
        <v>5</v>
      </c>
      <c r="D807" s="122">
        <v>0.007830444941819205</v>
      </c>
      <c r="E807" s="122">
        <v>0.9570717994581892</v>
      </c>
      <c r="F807" s="95" t="s">
        <v>2184</v>
      </c>
      <c r="G807" s="95" t="b">
        <v>0</v>
      </c>
      <c r="H807" s="95" t="b">
        <v>0</v>
      </c>
      <c r="I807" s="95" t="b">
        <v>0</v>
      </c>
      <c r="J807" s="95" t="b">
        <v>0</v>
      </c>
      <c r="K807" s="95" t="b">
        <v>0</v>
      </c>
      <c r="L807" s="95" t="b">
        <v>0</v>
      </c>
    </row>
    <row r="808" spans="1:12" ht="15">
      <c r="A808" s="95" t="s">
        <v>2874</v>
      </c>
      <c r="B808" s="95" t="s">
        <v>2776</v>
      </c>
      <c r="C808" s="95">
        <v>4</v>
      </c>
      <c r="D808" s="122">
        <v>0.008642515781873927</v>
      </c>
      <c r="E808" s="122">
        <v>1.5854607295085006</v>
      </c>
      <c r="F808" s="95" t="s">
        <v>2184</v>
      </c>
      <c r="G808" s="95" t="b">
        <v>0</v>
      </c>
      <c r="H808" s="95" t="b">
        <v>0</v>
      </c>
      <c r="I808" s="95" t="b">
        <v>0</v>
      </c>
      <c r="J808" s="95" t="b">
        <v>0</v>
      </c>
      <c r="K808" s="95" t="b">
        <v>0</v>
      </c>
      <c r="L808" s="95" t="b">
        <v>0</v>
      </c>
    </row>
    <row r="809" spans="1:12" ht="15">
      <c r="A809" s="95" t="s">
        <v>2776</v>
      </c>
      <c r="B809" s="95" t="s">
        <v>2875</v>
      </c>
      <c r="C809" s="95">
        <v>4</v>
      </c>
      <c r="D809" s="122">
        <v>0.008642515781873927</v>
      </c>
      <c r="E809" s="122">
        <v>1.5854607295085006</v>
      </c>
      <c r="F809" s="95" t="s">
        <v>2184</v>
      </c>
      <c r="G809" s="95" t="b">
        <v>0</v>
      </c>
      <c r="H809" s="95" t="b">
        <v>0</v>
      </c>
      <c r="I809" s="95" t="b">
        <v>0</v>
      </c>
      <c r="J809" s="95" t="b">
        <v>0</v>
      </c>
      <c r="K809" s="95" t="b">
        <v>0</v>
      </c>
      <c r="L809" s="95" t="b">
        <v>0</v>
      </c>
    </row>
    <row r="810" spans="1:12" ht="15">
      <c r="A810" s="95" t="s">
        <v>2875</v>
      </c>
      <c r="B810" s="95" t="s">
        <v>2775</v>
      </c>
      <c r="C810" s="95">
        <v>4</v>
      </c>
      <c r="D810" s="122">
        <v>0.008642515781873927</v>
      </c>
      <c r="E810" s="122">
        <v>1.5854607295085006</v>
      </c>
      <c r="F810" s="95" t="s">
        <v>2184</v>
      </c>
      <c r="G810" s="95" t="b">
        <v>0</v>
      </c>
      <c r="H810" s="95" t="b">
        <v>0</v>
      </c>
      <c r="I810" s="95" t="b">
        <v>0</v>
      </c>
      <c r="J810" s="95" t="b">
        <v>0</v>
      </c>
      <c r="K810" s="95" t="b">
        <v>0</v>
      </c>
      <c r="L810" s="95" t="b">
        <v>0</v>
      </c>
    </row>
    <row r="811" spans="1:12" ht="15">
      <c r="A811" s="95" t="s">
        <v>2775</v>
      </c>
      <c r="B811" s="95" t="s">
        <v>2354</v>
      </c>
      <c r="C811" s="95">
        <v>4</v>
      </c>
      <c r="D811" s="122">
        <v>0.008642515781873927</v>
      </c>
      <c r="E811" s="122">
        <v>0.9570717994581892</v>
      </c>
      <c r="F811" s="95" t="s">
        <v>2184</v>
      </c>
      <c r="G811" s="95" t="b">
        <v>0</v>
      </c>
      <c r="H811" s="95" t="b">
        <v>0</v>
      </c>
      <c r="I811" s="95" t="b">
        <v>0</v>
      </c>
      <c r="J811" s="95" t="b">
        <v>0</v>
      </c>
      <c r="K811" s="95" t="b">
        <v>0</v>
      </c>
      <c r="L811" s="95" t="b">
        <v>0</v>
      </c>
    </row>
    <row r="812" spans="1:12" ht="15">
      <c r="A812" s="95" t="s">
        <v>2354</v>
      </c>
      <c r="B812" s="95" t="s">
        <v>2355</v>
      </c>
      <c r="C812" s="95">
        <v>4</v>
      </c>
      <c r="D812" s="122">
        <v>0.008642515781873927</v>
      </c>
      <c r="E812" s="122">
        <v>0.932248215733157</v>
      </c>
      <c r="F812" s="95" t="s">
        <v>2184</v>
      </c>
      <c r="G812" s="95" t="b">
        <v>0</v>
      </c>
      <c r="H812" s="95" t="b">
        <v>0</v>
      </c>
      <c r="I812" s="95" t="b">
        <v>0</v>
      </c>
      <c r="J812" s="95" t="b">
        <v>0</v>
      </c>
      <c r="K812" s="95" t="b">
        <v>0</v>
      </c>
      <c r="L812" s="95" t="b">
        <v>0</v>
      </c>
    </row>
    <row r="813" spans="1:12" ht="15">
      <c r="A813" s="95" t="s">
        <v>2355</v>
      </c>
      <c r="B813" s="95" t="s">
        <v>2876</v>
      </c>
      <c r="C813" s="95">
        <v>4</v>
      </c>
      <c r="D813" s="122">
        <v>0.008642515781873927</v>
      </c>
      <c r="E813" s="122">
        <v>1.2332782113971381</v>
      </c>
      <c r="F813" s="95" t="s">
        <v>2184</v>
      </c>
      <c r="G813" s="95" t="b">
        <v>0</v>
      </c>
      <c r="H813" s="95" t="b">
        <v>0</v>
      </c>
      <c r="I813" s="95" t="b">
        <v>0</v>
      </c>
      <c r="J813" s="95" t="b">
        <v>0</v>
      </c>
      <c r="K813" s="95" t="b">
        <v>0</v>
      </c>
      <c r="L813" s="95" t="b">
        <v>0</v>
      </c>
    </row>
    <row r="814" spans="1:12" ht="15">
      <c r="A814" s="95" t="s">
        <v>2876</v>
      </c>
      <c r="B814" s="95" t="s">
        <v>2354</v>
      </c>
      <c r="C814" s="95">
        <v>4</v>
      </c>
      <c r="D814" s="122">
        <v>0.008642515781873927</v>
      </c>
      <c r="E814" s="122">
        <v>0.9570717994581892</v>
      </c>
      <c r="F814" s="95" t="s">
        <v>2184</v>
      </c>
      <c r="G814" s="95" t="b">
        <v>0</v>
      </c>
      <c r="H814" s="95" t="b">
        <v>0</v>
      </c>
      <c r="I814" s="95" t="b">
        <v>0</v>
      </c>
      <c r="J814" s="95" t="b">
        <v>0</v>
      </c>
      <c r="K814" s="95" t="b">
        <v>0</v>
      </c>
      <c r="L814" s="95" t="b">
        <v>0</v>
      </c>
    </row>
    <row r="815" spans="1:12" ht="15">
      <c r="A815" s="95" t="s">
        <v>2354</v>
      </c>
      <c r="B815" s="95" t="s">
        <v>2786</v>
      </c>
      <c r="C815" s="95">
        <v>4</v>
      </c>
      <c r="D815" s="122">
        <v>0.008642515781873927</v>
      </c>
      <c r="E815" s="122">
        <v>1.2844307338445196</v>
      </c>
      <c r="F815" s="95" t="s">
        <v>2184</v>
      </c>
      <c r="G815" s="95" t="b">
        <v>0</v>
      </c>
      <c r="H815" s="95" t="b">
        <v>0</v>
      </c>
      <c r="I815" s="95" t="b">
        <v>0</v>
      </c>
      <c r="J815" s="95" t="b">
        <v>0</v>
      </c>
      <c r="K815" s="95" t="b">
        <v>0</v>
      </c>
      <c r="L815" s="95" t="b">
        <v>0</v>
      </c>
    </row>
    <row r="816" spans="1:12" ht="15">
      <c r="A816" s="95" t="s">
        <v>2786</v>
      </c>
      <c r="B816" s="95" t="s">
        <v>2817</v>
      </c>
      <c r="C816" s="95">
        <v>4</v>
      </c>
      <c r="D816" s="122">
        <v>0.008642515781873927</v>
      </c>
      <c r="E816" s="122">
        <v>1.5854607295085006</v>
      </c>
      <c r="F816" s="95" t="s">
        <v>2184</v>
      </c>
      <c r="G816" s="95" t="b">
        <v>0</v>
      </c>
      <c r="H816" s="95" t="b">
        <v>0</v>
      </c>
      <c r="I816" s="95" t="b">
        <v>0</v>
      </c>
      <c r="J816" s="95" t="b">
        <v>1</v>
      </c>
      <c r="K816" s="95" t="b">
        <v>0</v>
      </c>
      <c r="L816" s="95" t="b">
        <v>0</v>
      </c>
    </row>
    <row r="817" spans="1:12" ht="15">
      <c r="A817" s="95" t="s">
        <v>2817</v>
      </c>
      <c r="B817" s="95" t="s">
        <v>2877</v>
      </c>
      <c r="C817" s="95">
        <v>4</v>
      </c>
      <c r="D817" s="122">
        <v>0.008642515781873927</v>
      </c>
      <c r="E817" s="122">
        <v>1.5854607295085006</v>
      </c>
      <c r="F817" s="95" t="s">
        <v>2184</v>
      </c>
      <c r="G817" s="95" t="b">
        <v>1</v>
      </c>
      <c r="H817" s="95" t="b">
        <v>0</v>
      </c>
      <c r="I817" s="95" t="b">
        <v>0</v>
      </c>
      <c r="J817" s="95" t="b">
        <v>0</v>
      </c>
      <c r="K817" s="95" t="b">
        <v>0</v>
      </c>
      <c r="L817" s="95" t="b">
        <v>0</v>
      </c>
    </row>
    <row r="818" spans="1:12" ht="15">
      <c r="A818" s="95" t="s">
        <v>2877</v>
      </c>
      <c r="B818" s="95" t="s">
        <v>2878</v>
      </c>
      <c r="C818" s="95">
        <v>4</v>
      </c>
      <c r="D818" s="122">
        <v>0.008642515781873927</v>
      </c>
      <c r="E818" s="122">
        <v>1.5854607295085006</v>
      </c>
      <c r="F818" s="95" t="s">
        <v>2184</v>
      </c>
      <c r="G818" s="95" t="b">
        <v>0</v>
      </c>
      <c r="H818" s="95" t="b">
        <v>0</v>
      </c>
      <c r="I818" s="95" t="b">
        <v>0</v>
      </c>
      <c r="J818" s="95" t="b">
        <v>0</v>
      </c>
      <c r="K818" s="95" t="b">
        <v>0</v>
      </c>
      <c r="L818" s="95" t="b">
        <v>0</v>
      </c>
    </row>
    <row r="819" spans="1:12" ht="15">
      <c r="A819" s="95" t="s">
        <v>2878</v>
      </c>
      <c r="B819" s="95" t="s">
        <v>2879</v>
      </c>
      <c r="C819" s="95">
        <v>4</v>
      </c>
      <c r="D819" s="122">
        <v>0.008642515781873927</v>
      </c>
      <c r="E819" s="122">
        <v>1.5854607295085006</v>
      </c>
      <c r="F819" s="95" t="s">
        <v>2184</v>
      </c>
      <c r="G819" s="95" t="b">
        <v>0</v>
      </c>
      <c r="H819" s="95" t="b">
        <v>0</v>
      </c>
      <c r="I819" s="95" t="b">
        <v>0</v>
      </c>
      <c r="J819" s="95" t="b">
        <v>0</v>
      </c>
      <c r="K819" s="95" t="b">
        <v>0</v>
      </c>
      <c r="L819" s="95" t="b">
        <v>0</v>
      </c>
    </row>
    <row r="820" spans="1:12" ht="15">
      <c r="A820" s="95" t="s">
        <v>2879</v>
      </c>
      <c r="B820" s="95" t="s">
        <v>2880</v>
      </c>
      <c r="C820" s="95">
        <v>4</v>
      </c>
      <c r="D820" s="122">
        <v>0.008642515781873927</v>
      </c>
      <c r="E820" s="122">
        <v>1.5854607295085006</v>
      </c>
      <c r="F820" s="95" t="s">
        <v>2184</v>
      </c>
      <c r="G820" s="95" t="b">
        <v>0</v>
      </c>
      <c r="H820" s="95" t="b">
        <v>0</v>
      </c>
      <c r="I820" s="95" t="b">
        <v>0</v>
      </c>
      <c r="J820" s="95" t="b">
        <v>0</v>
      </c>
      <c r="K820" s="95" t="b">
        <v>0</v>
      </c>
      <c r="L820" s="95" t="b">
        <v>0</v>
      </c>
    </row>
    <row r="821" spans="1:12" ht="15">
      <c r="A821" s="95" t="s">
        <v>2880</v>
      </c>
      <c r="B821" s="95" t="s">
        <v>583</v>
      </c>
      <c r="C821" s="95">
        <v>4</v>
      </c>
      <c r="D821" s="122">
        <v>0.008642515781873927</v>
      </c>
      <c r="E821" s="122">
        <v>1.5854607295085006</v>
      </c>
      <c r="F821" s="95" t="s">
        <v>2184</v>
      </c>
      <c r="G821" s="95" t="b">
        <v>0</v>
      </c>
      <c r="H821" s="95" t="b">
        <v>0</v>
      </c>
      <c r="I821" s="95" t="b">
        <v>0</v>
      </c>
      <c r="J821" s="95" t="b">
        <v>0</v>
      </c>
      <c r="K821" s="95" t="b">
        <v>0</v>
      </c>
      <c r="L821" s="95" t="b">
        <v>0</v>
      </c>
    </row>
    <row r="822" spans="1:12" ht="15">
      <c r="A822" s="95" t="s">
        <v>583</v>
      </c>
      <c r="B822" s="95" t="s">
        <v>2881</v>
      </c>
      <c r="C822" s="95">
        <v>4</v>
      </c>
      <c r="D822" s="122">
        <v>0.008642515781873927</v>
      </c>
      <c r="E822" s="122">
        <v>1.5854607295085006</v>
      </c>
      <c r="F822" s="95" t="s">
        <v>2184</v>
      </c>
      <c r="G822" s="95" t="b">
        <v>0</v>
      </c>
      <c r="H822" s="95" t="b">
        <v>0</v>
      </c>
      <c r="I822" s="95" t="b">
        <v>0</v>
      </c>
      <c r="J822" s="95" t="b">
        <v>0</v>
      </c>
      <c r="K822" s="95" t="b">
        <v>1</v>
      </c>
      <c r="L822" s="95" t="b">
        <v>0</v>
      </c>
    </row>
    <row r="823" spans="1:12" ht="15">
      <c r="A823" s="95" t="s">
        <v>2881</v>
      </c>
      <c r="B823" s="95" t="s">
        <v>2351</v>
      </c>
      <c r="C823" s="95">
        <v>4</v>
      </c>
      <c r="D823" s="122">
        <v>0.008642515781873927</v>
      </c>
      <c r="E823" s="122">
        <v>1.5854607295085006</v>
      </c>
      <c r="F823" s="95" t="s">
        <v>2184</v>
      </c>
      <c r="G823" s="95" t="b">
        <v>0</v>
      </c>
      <c r="H823" s="95" t="b">
        <v>1</v>
      </c>
      <c r="I823" s="95" t="b">
        <v>0</v>
      </c>
      <c r="J823" s="95" t="b">
        <v>0</v>
      </c>
      <c r="K823" s="95" t="b">
        <v>0</v>
      </c>
      <c r="L823" s="95" t="b">
        <v>0</v>
      </c>
    </row>
    <row r="824" spans="1:12" ht="15">
      <c r="A824" s="95" t="s">
        <v>2351</v>
      </c>
      <c r="B824" s="95" t="s">
        <v>2814</v>
      </c>
      <c r="C824" s="95">
        <v>4</v>
      </c>
      <c r="D824" s="122">
        <v>0.008642515781873927</v>
      </c>
      <c r="E824" s="122">
        <v>1.5854607295085006</v>
      </c>
      <c r="F824" s="95" t="s">
        <v>2184</v>
      </c>
      <c r="G824" s="95" t="b">
        <v>0</v>
      </c>
      <c r="H824" s="95" t="b">
        <v>0</v>
      </c>
      <c r="I824" s="95" t="b">
        <v>0</v>
      </c>
      <c r="J824" s="95" t="b">
        <v>0</v>
      </c>
      <c r="K824" s="95" t="b">
        <v>0</v>
      </c>
      <c r="L824" s="95" t="b">
        <v>0</v>
      </c>
    </row>
    <row r="825" spans="1:12" ht="15">
      <c r="A825" s="95" t="s">
        <v>2814</v>
      </c>
      <c r="B825" s="95" t="s">
        <v>2882</v>
      </c>
      <c r="C825" s="95">
        <v>4</v>
      </c>
      <c r="D825" s="122">
        <v>0.008642515781873927</v>
      </c>
      <c r="E825" s="122">
        <v>1.5854607295085006</v>
      </c>
      <c r="F825" s="95" t="s">
        <v>2184</v>
      </c>
      <c r="G825" s="95" t="b">
        <v>0</v>
      </c>
      <c r="H825" s="95" t="b">
        <v>0</v>
      </c>
      <c r="I825" s="95" t="b">
        <v>0</v>
      </c>
      <c r="J825" s="95" t="b">
        <v>0</v>
      </c>
      <c r="K825" s="95" t="b">
        <v>0</v>
      </c>
      <c r="L825" s="95" t="b">
        <v>0</v>
      </c>
    </row>
    <row r="826" spans="1:12" ht="15">
      <c r="A826" s="95" t="s">
        <v>2882</v>
      </c>
      <c r="B826" s="95" t="s">
        <v>2883</v>
      </c>
      <c r="C826" s="95">
        <v>4</v>
      </c>
      <c r="D826" s="122">
        <v>0.008642515781873927</v>
      </c>
      <c r="E826" s="122">
        <v>1.5854607295085006</v>
      </c>
      <c r="F826" s="95" t="s">
        <v>2184</v>
      </c>
      <c r="G826" s="95" t="b">
        <v>0</v>
      </c>
      <c r="H826" s="95" t="b">
        <v>0</v>
      </c>
      <c r="I826" s="95" t="b">
        <v>0</v>
      </c>
      <c r="J826" s="95" t="b">
        <v>0</v>
      </c>
      <c r="K826" s="95" t="b">
        <v>0</v>
      </c>
      <c r="L826" s="95" t="b">
        <v>0</v>
      </c>
    </row>
    <row r="827" spans="1:12" ht="15">
      <c r="A827" s="95" t="s">
        <v>2883</v>
      </c>
      <c r="B827" s="95" t="s">
        <v>2884</v>
      </c>
      <c r="C827" s="95">
        <v>4</v>
      </c>
      <c r="D827" s="122">
        <v>0.008642515781873927</v>
      </c>
      <c r="E827" s="122">
        <v>1.5854607295085006</v>
      </c>
      <c r="F827" s="95" t="s">
        <v>2184</v>
      </c>
      <c r="G827" s="95" t="b">
        <v>0</v>
      </c>
      <c r="H827" s="95" t="b">
        <v>0</v>
      </c>
      <c r="I827" s="95" t="b">
        <v>0</v>
      </c>
      <c r="J827" s="95" t="b">
        <v>0</v>
      </c>
      <c r="K827" s="95" t="b">
        <v>0</v>
      </c>
      <c r="L827" s="95" t="b">
        <v>0</v>
      </c>
    </row>
    <row r="828" spans="1:12" ht="15">
      <c r="A828" s="95" t="s">
        <v>2884</v>
      </c>
      <c r="B828" s="95" t="s">
        <v>2354</v>
      </c>
      <c r="C828" s="95">
        <v>4</v>
      </c>
      <c r="D828" s="122">
        <v>0.008642515781873927</v>
      </c>
      <c r="E828" s="122">
        <v>0.9570717994581892</v>
      </c>
      <c r="F828" s="95" t="s">
        <v>2184</v>
      </c>
      <c r="G828" s="95" t="b">
        <v>0</v>
      </c>
      <c r="H828" s="95" t="b">
        <v>0</v>
      </c>
      <c r="I828" s="95" t="b">
        <v>0</v>
      </c>
      <c r="J828" s="95" t="b">
        <v>0</v>
      </c>
      <c r="K828" s="95" t="b">
        <v>0</v>
      </c>
      <c r="L828" s="95" t="b">
        <v>0</v>
      </c>
    </row>
    <row r="829" spans="1:12" ht="15">
      <c r="A829" s="95" t="s">
        <v>2327</v>
      </c>
      <c r="B829" s="95" t="s">
        <v>2328</v>
      </c>
      <c r="C829" s="95">
        <v>4</v>
      </c>
      <c r="D829" s="122">
        <v>0.006354754951347962</v>
      </c>
      <c r="E829" s="122">
        <v>0.9523080096621251</v>
      </c>
      <c r="F829" s="95" t="s">
        <v>2185</v>
      </c>
      <c r="G829" s="95" t="b">
        <v>0</v>
      </c>
      <c r="H829" s="95" t="b">
        <v>0</v>
      </c>
      <c r="I829" s="95" t="b">
        <v>0</v>
      </c>
      <c r="J829" s="95" t="b">
        <v>0</v>
      </c>
      <c r="K829" s="95" t="b">
        <v>0</v>
      </c>
      <c r="L829" s="95" t="b">
        <v>0</v>
      </c>
    </row>
    <row r="830" spans="1:12" ht="15">
      <c r="A830" s="95" t="s">
        <v>2363</v>
      </c>
      <c r="B830" s="95" t="s">
        <v>2364</v>
      </c>
      <c r="C830" s="95">
        <v>2</v>
      </c>
      <c r="D830" s="122">
        <v>0.0130472133990832</v>
      </c>
      <c r="E830" s="122">
        <v>1.4471580313422192</v>
      </c>
      <c r="F830" s="95" t="s">
        <v>2185</v>
      </c>
      <c r="G830" s="95" t="b">
        <v>0</v>
      </c>
      <c r="H830" s="95" t="b">
        <v>0</v>
      </c>
      <c r="I830" s="95" t="b">
        <v>0</v>
      </c>
      <c r="J830" s="95" t="b">
        <v>0</v>
      </c>
      <c r="K830" s="95" t="b">
        <v>0</v>
      </c>
      <c r="L830" s="95" t="b">
        <v>0</v>
      </c>
    </row>
    <row r="831" spans="1:12" ht="15">
      <c r="A831" s="95" t="s">
        <v>2364</v>
      </c>
      <c r="B831" s="95" t="s">
        <v>2365</v>
      </c>
      <c r="C831" s="95">
        <v>2</v>
      </c>
      <c r="D831" s="122">
        <v>0.0130472133990832</v>
      </c>
      <c r="E831" s="122">
        <v>1.4471580313422192</v>
      </c>
      <c r="F831" s="95" t="s">
        <v>2185</v>
      </c>
      <c r="G831" s="95" t="b">
        <v>0</v>
      </c>
      <c r="H831" s="95" t="b">
        <v>0</v>
      </c>
      <c r="I831" s="95" t="b">
        <v>0</v>
      </c>
      <c r="J831" s="95" t="b">
        <v>0</v>
      </c>
      <c r="K831" s="95" t="b">
        <v>0</v>
      </c>
      <c r="L831" s="95" t="b">
        <v>0</v>
      </c>
    </row>
    <row r="832" spans="1:12" ht="15">
      <c r="A832" s="95" t="s">
        <v>2365</v>
      </c>
      <c r="B832" s="95" t="s">
        <v>2366</v>
      </c>
      <c r="C832" s="95">
        <v>2</v>
      </c>
      <c r="D832" s="122">
        <v>0.0130472133990832</v>
      </c>
      <c r="E832" s="122">
        <v>1.4471580313422192</v>
      </c>
      <c r="F832" s="95" t="s">
        <v>2185</v>
      </c>
      <c r="G832" s="95" t="b">
        <v>0</v>
      </c>
      <c r="H832" s="95" t="b">
        <v>0</v>
      </c>
      <c r="I832" s="95" t="b">
        <v>0</v>
      </c>
      <c r="J832" s="95" t="b">
        <v>0</v>
      </c>
      <c r="K832" s="95" t="b">
        <v>0</v>
      </c>
      <c r="L832" s="95" t="b">
        <v>0</v>
      </c>
    </row>
    <row r="833" spans="1:12" ht="15">
      <c r="A833" s="95" t="s">
        <v>2366</v>
      </c>
      <c r="B833" s="95" t="s">
        <v>2367</v>
      </c>
      <c r="C833" s="95">
        <v>2</v>
      </c>
      <c r="D833" s="122">
        <v>0.0130472133990832</v>
      </c>
      <c r="E833" s="122">
        <v>1.4471580313422192</v>
      </c>
      <c r="F833" s="95" t="s">
        <v>2185</v>
      </c>
      <c r="G833" s="95" t="b">
        <v>0</v>
      </c>
      <c r="H833" s="95" t="b">
        <v>0</v>
      </c>
      <c r="I833" s="95" t="b">
        <v>0</v>
      </c>
      <c r="J833" s="95" t="b">
        <v>0</v>
      </c>
      <c r="K833" s="95" t="b">
        <v>0</v>
      </c>
      <c r="L833" s="95" t="b">
        <v>0</v>
      </c>
    </row>
    <row r="834" spans="1:12" ht="15">
      <c r="A834" s="95" t="s">
        <v>2367</v>
      </c>
      <c r="B834" s="95" t="s">
        <v>2368</v>
      </c>
      <c r="C834" s="95">
        <v>2</v>
      </c>
      <c r="D834" s="122">
        <v>0.0130472133990832</v>
      </c>
      <c r="E834" s="122">
        <v>1.4471580313422192</v>
      </c>
      <c r="F834" s="95" t="s">
        <v>2185</v>
      </c>
      <c r="G834" s="95" t="b">
        <v>0</v>
      </c>
      <c r="H834" s="95" t="b">
        <v>0</v>
      </c>
      <c r="I834" s="95" t="b">
        <v>0</v>
      </c>
      <c r="J834" s="95" t="b">
        <v>0</v>
      </c>
      <c r="K834" s="95" t="b">
        <v>0</v>
      </c>
      <c r="L834" s="95" t="b">
        <v>0</v>
      </c>
    </row>
    <row r="835" spans="1:12" ht="15">
      <c r="A835" s="95" t="s">
        <v>2368</v>
      </c>
      <c r="B835" s="95" t="s">
        <v>395</v>
      </c>
      <c r="C835" s="95">
        <v>2</v>
      </c>
      <c r="D835" s="122">
        <v>0.0130472133990832</v>
      </c>
      <c r="E835" s="122">
        <v>1.4471580313422192</v>
      </c>
      <c r="F835" s="95" t="s">
        <v>2185</v>
      </c>
      <c r="G835" s="95" t="b">
        <v>0</v>
      </c>
      <c r="H835" s="95" t="b">
        <v>0</v>
      </c>
      <c r="I835" s="95" t="b">
        <v>0</v>
      </c>
      <c r="J835" s="95" t="b">
        <v>0</v>
      </c>
      <c r="K835" s="95" t="b">
        <v>0</v>
      </c>
      <c r="L835" s="95" t="b">
        <v>0</v>
      </c>
    </row>
    <row r="836" spans="1:12" ht="15">
      <c r="A836" s="95" t="s">
        <v>395</v>
      </c>
      <c r="B836" s="95" t="s">
        <v>2327</v>
      </c>
      <c r="C836" s="95">
        <v>2</v>
      </c>
      <c r="D836" s="122">
        <v>0.0130472133990832</v>
      </c>
      <c r="E836" s="122">
        <v>1.0492180226701815</v>
      </c>
      <c r="F836" s="95" t="s">
        <v>2185</v>
      </c>
      <c r="G836" s="95" t="b">
        <v>0</v>
      </c>
      <c r="H836" s="95" t="b">
        <v>0</v>
      </c>
      <c r="I836" s="95" t="b">
        <v>0</v>
      </c>
      <c r="J836" s="95" t="b">
        <v>0</v>
      </c>
      <c r="K836" s="95" t="b">
        <v>0</v>
      </c>
      <c r="L836" s="95" t="b">
        <v>0</v>
      </c>
    </row>
    <row r="837" spans="1:12" ht="15">
      <c r="A837" s="95" t="s">
        <v>2328</v>
      </c>
      <c r="B837" s="95" t="s">
        <v>2369</v>
      </c>
      <c r="C837" s="95">
        <v>2</v>
      </c>
      <c r="D837" s="122">
        <v>0.0130472133990832</v>
      </c>
      <c r="E837" s="122">
        <v>1.271066772286538</v>
      </c>
      <c r="F837" s="95" t="s">
        <v>2185</v>
      </c>
      <c r="G837" s="95" t="b">
        <v>0</v>
      </c>
      <c r="H837" s="95" t="b">
        <v>0</v>
      </c>
      <c r="I837" s="95" t="b">
        <v>0</v>
      </c>
      <c r="J837" s="95" t="b">
        <v>0</v>
      </c>
      <c r="K837" s="95" t="b">
        <v>0</v>
      </c>
      <c r="L837" s="95" t="b">
        <v>0</v>
      </c>
    </row>
    <row r="838" spans="1:12" ht="15">
      <c r="A838" s="95" t="s">
        <v>2842</v>
      </c>
      <c r="B838" s="95" t="s">
        <v>2962</v>
      </c>
      <c r="C838" s="95">
        <v>2</v>
      </c>
      <c r="D838" s="122">
        <v>0.0130472133990832</v>
      </c>
      <c r="E838" s="122">
        <v>1.4471580313422192</v>
      </c>
      <c r="F838" s="95" t="s">
        <v>2185</v>
      </c>
      <c r="G838" s="95" t="b">
        <v>0</v>
      </c>
      <c r="H838" s="95" t="b">
        <v>0</v>
      </c>
      <c r="I838" s="95" t="b">
        <v>0</v>
      </c>
      <c r="J838" s="95" t="b">
        <v>1</v>
      </c>
      <c r="K838" s="95" t="b">
        <v>0</v>
      </c>
      <c r="L838" s="95" t="b">
        <v>0</v>
      </c>
    </row>
    <row r="839" spans="1:12" ht="15">
      <c r="A839" s="95" t="s">
        <v>2962</v>
      </c>
      <c r="B839" s="95" t="s">
        <v>2963</v>
      </c>
      <c r="C839" s="95">
        <v>2</v>
      </c>
      <c r="D839" s="122">
        <v>0.0130472133990832</v>
      </c>
      <c r="E839" s="122">
        <v>1.4471580313422192</v>
      </c>
      <c r="F839" s="95" t="s">
        <v>2185</v>
      </c>
      <c r="G839" s="95" t="b">
        <v>1</v>
      </c>
      <c r="H839" s="95" t="b">
        <v>0</v>
      </c>
      <c r="I839" s="95" t="b">
        <v>0</v>
      </c>
      <c r="J839" s="95" t="b">
        <v>0</v>
      </c>
      <c r="K839" s="95" t="b">
        <v>0</v>
      </c>
      <c r="L839" s="95" t="b">
        <v>0</v>
      </c>
    </row>
    <row r="840" spans="1:12" ht="15">
      <c r="A840" s="95" t="s">
        <v>2963</v>
      </c>
      <c r="B840" s="95" t="s">
        <v>2964</v>
      </c>
      <c r="C840" s="95">
        <v>2</v>
      </c>
      <c r="D840" s="122">
        <v>0.0130472133990832</v>
      </c>
      <c r="E840" s="122">
        <v>1.4471580313422192</v>
      </c>
      <c r="F840" s="95" t="s">
        <v>2185</v>
      </c>
      <c r="G840" s="95" t="b">
        <v>0</v>
      </c>
      <c r="H840" s="95" t="b">
        <v>0</v>
      </c>
      <c r="I840" s="95" t="b">
        <v>0</v>
      </c>
      <c r="J840" s="95" t="b">
        <v>0</v>
      </c>
      <c r="K840" s="95" t="b">
        <v>0</v>
      </c>
      <c r="L840" s="95" t="b">
        <v>0</v>
      </c>
    </row>
    <row r="841" spans="1:12" ht="15">
      <c r="A841" s="95" t="s">
        <v>2964</v>
      </c>
      <c r="B841" s="95" t="s">
        <v>2965</v>
      </c>
      <c r="C841" s="95">
        <v>2</v>
      </c>
      <c r="D841" s="122">
        <v>0.0130472133990832</v>
      </c>
      <c r="E841" s="122">
        <v>1.4471580313422192</v>
      </c>
      <c r="F841" s="95" t="s">
        <v>2185</v>
      </c>
      <c r="G841" s="95" t="b">
        <v>0</v>
      </c>
      <c r="H841" s="95" t="b">
        <v>0</v>
      </c>
      <c r="I841" s="95" t="b">
        <v>0</v>
      </c>
      <c r="J841" s="95" t="b">
        <v>0</v>
      </c>
      <c r="K841" s="95" t="b">
        <v>1</v>
      </c>
      <c r="L841" s="95" t="b">
        <v>1</v>
      </c>
    </row>
    <row r="842" spans="1:12" ht="15">
      <c r="A842" s="95" t="s">
        <v>2965</v>
      </c>
      <c r="B842" s="95" t="s">
        <v>2889</v>
      </c>
      <c r="C842" s="95">
        <v>2</v>
      </c>
      <c r="D842" s="122">
        <v>0.0130472133990832</v>
      </c>
      <c r="E842" s="122">
        <v>1.4471580313422192</v>
      </c>
      <c r="F842" s="95" t="s">
        <v>2185</v>
      </c>
      <c r="G842" s="95" t="b">
        <v>0</v>
      </c>
      <c r="H842" s="95" t="b">
        <v>1</v>
      </c>
      <c r="I842" s="95" t="b">
        <v>1</v>
      </c>
      <c r="J842" s="95" t="b">
        <v>0</v>
      </c>
      <c r="K842" s="95" t="b">
        <v>0</v>
      </c>
      <c r="L842" s="95" t="b">
        <v>0</v>
      </c>
    </row>
    <row r="843" spans="1:12" ht="15">
      <c r="A843" s="95" t="s">
        <v>2889</v>
      </c>
      <c r="B843" s="95" t="s">
        <v>2784</v>
      </c>
      <c r="C843" s="95">
        <v>2</v>
      </c>
      <c r="D843" s="122">
        <v>0.0130472133990832</v>
      </c>
      <c r="E843" s="122">
        <v>1.4471580313422192</v>
      </c>
      <c r="F843" s="95" t="s">
        <v>2185</v>
      </c>
      <c r="G843" s="95" t="b">
        <v>0</v>
      </c>
      <c r="H843" s="95" t="b">
        <v>0</v>
      </c>
      <c r="I843" s="95" t="b">
        <v>0</v>
      </c>
      <c r="J843" s="95" t="b">
        <v>0</v>
      </c>
      <c r="K843" s="95" t="b">
        <v>0</v>
      </c>
      <c r="L843" s="95" t="b">
        <v>0</v>
      </c>
    </row>
    <row r="844" spans="1:12" ht="15">
      <c r="A844" s="95" t="s">
        <v>2784</v>
      </c>
      <c r="B844" s="95" t="s">
        <v>2966</v>
      </c>
      <c r="C844" s="95">
        <v>2</v>
      </c>
      <c r="D844" s="122">
        <v>0.0130472133990832</v>
      </c>
      <c r="E844" s="122">
        <v>1.4471580313422192</v>
      </c>
      <c r="F844" s="95" t="s">
        <v>2185</v>
      </c>
      <c r="G844" s="95" t="b">
        <v>0</v>
      </c>
      <c r="H844" s="95" t="b">
        <v>0</v>
      </c>
      <c r="I844" s="95" t="b">
        <v>0</v>
      </c>
      <c r="J844" s="95" t="b">
        <v>0</v>
      </c>
      <c r="K844" s="95" t="b">
        <v>0</v>
      </c>
      <c r="L844" s="95" t="b">
        <v>0</v>
      </c>
    </row>
    <row r="845" spans="1:12" ht="15">
      <c r="A845" s="95" t="s">
        <v>2966</v>
      </c>
      <c r="B845" s="95" t="s">
        <v>2347</v>
      </c>
      <c r="C845" s="95">
        <v>2</v>
      </c>
      <c r="D845" s="122">
        <v>0.0130472133990832</v>
      </c>
      <c r="E845" s="122">
        <v>1.4471580313422192</v>
      </c>
      <c r="F845" s="95" t="s">
        <v>2185</v>
      </c>
      <c r="G845" s="95" t="b">
        <v>0</v>
      </c>
      <c r="H845" s="95" t="b">
        <v>0</v>
      </c>
      <c r="I845" s="95" t="b">
        <v>0</v>
      </c>
      <c r="J845" s="95" t="b">
        <v>1</v>
      </c>
      <c r="K845" s="95" t="b">
        <v>0</v>
      </c>
      <c r="L845" s="95" t="b">
        <v>0</v>
      </c>
    </row>
    <row r="846" spans="1:12" ht="15">
      <c r="A846" s="95" t="s">
        <v>2347</v>
      </c>
      <c r="B846" s="95" t="s">
        <v>2967</v>
      </c>
      <c r="C846" s="95">
        <v>2</v>
      </c>
      <c r="D846" s="122">
        <v>0.0130472133990832</v>
      </c>
      <c r="E846" s="122">
        <v>1.4471580313422192</v>
      </c>
      <c r="F846" s="95" t="s">
        <v>2185</v>
      </c>
      <c r="G846" s="95" t="b">
        <v>1</v>
      </c>
      <c r="H846" s="95" t="b">
        <v>0</v>
      </c>
      <c r="I846" s="95" t="b">
        <v>0</v>
      </c>
      <c r="J846" s="95" t="b">
        <v>0</v>
      </c>
      <c r="K846" s="95" t="b">
        <v>1</v>
      </c>
      <c r="L846" s="95" t="b">
        <v>0</v>
      </c>
    </row>
    <row r="847" spans="1:12" ht="15">
      <c r="A847" s="95" t="s">
        <v>2967</v>
      </c>
      <c r="B847" s="95" t="s">
        <v>2968</v>
      </c>
      <c r="C847" s="95">
        <v>2</v>
      </c>
      <c r="D847" s="122">
        <v>0.0130472133990832</v>
      </c>
      <c r="E847" s="122">
        <v>1.4471580313422192</v>
      </c>
      <c r="F847" s="95" t="s">
        <v>2185</v>
      </c>
      <c r="G847" s="95" t="b">
        <v>0</v>
      </c>
      <c r="H847" s="95" t="b">
        <v>1</v>
      </c>
      <c r="I847" s="95" t="b">
        <v>0</v>
      </c>
      <c r="J847" s="95" t="b">
        <v>0</v>
      </c>
      <c r="K847" s="95" t="b">
        <v>0</v>
      </c>
      <c r="L847" s="95" t="b">
        <v>0</v>
      </c>
    </row>
    <row r="848" spans="1:12" ht="15">
      <c r="A848" s="95" t="s">
        <v>2968</v>
      </c>
      <c r="B848" s="95" t="s">
        <v>2822</v>
      </c>
      <c r="C848" s="95">
        <v>2</v>
      </c>
      <c r="D848" s="122">
        <v>0.0130472133990832</v>
      </c>
      <c r="E848" s="122">
        <v>1.4471580313422192</v>
      </c>
      <c r="F848" s="95" t="s">
        <v>2185</v>
      </c>
      <c r="G848" s="95" t="b">
        <v>0</v>
      </c>
      <c r="H848" s="95" t="b">
        <v>0</v>
      </c>
      <c r="I848" s="95" t="b">
        <v>0</v>
      </c>
      <c r="J848" s="95" t="b">
        <v>0</v>
      </c>
      <c r="K848" s="95" t="b">
        <v>0</v>
      </c>
      <c r="L848" s="95" t="b">
        <v>0</v>
      </c>
    </row>
    <row r="849" spans="1:12" ht="15">
      <c r="A849" s="95" t="s">
        <v>2822</v>
      </c>
      <c r="B849" s="95" t="s">
        <v>2969</v>
      </c>
      <c r="C849" s="95">
        <v>2</v>
      </c>
      <c r="D849" s="122">
        <v>0.0130472133990832</v>
      </c>
      <c r="E849" s="122">
        <v>1.4471580313422192</v>
      </c>
      <c r="F849" s="95" t="s">
        <v>2185</v>
      </c>
      <c r="G849" s="95" t="b">
        <v>0</v>
      </c>
      <c r="H849" s="95" t="b">
        <v>0</v>
      </c>
      <c r="I849" s="95" t="b">
        <v>0</v>
      </c>
      <c r="J849" s="95" t="b">
        <v>0</v>
      </c>
      <c r="K849" s="95" t="b">
        <v>0</v>
      </c>
      <c r="L849" s="95" t="b">
        <v>0</v>
      </c>
    </row>
    <row r="850" spans="1:12" ht="15">
      <c r="A850" s="95" t="s">
        <v>2969</v>
      </c>
      <c r="B850" s="95" t="s">
        <v>394</v>
      </c>
      <c r="C850" s="95">
        <v>2</v>
      </c>
      <c r="D850" s="122">
        <v>0.0130472133990832</v>
      </c>
      <c r="E850" s="122">
        <v>1.4471580313422192</v>
      </c>
      <c r="F850" s="95" t="s">
        <v>2185</v>
      </c>
      <c r="G850" s="95" t="b">
        <v>0</v>
      </c>
      <c r="H850" s="95" t="b">
        <v>0</v>
      </c>
      <c r="I850" s="95" t="b">
        <v>0</v>
      </c>
      <c r="J850" s="95" t="b">
        <v>0</v>
      </c>
      <c r="K850" s="95" t="b">
        <v>0</v>
      </c>
      <c r="L850" s="95" t="b">
        <v>0</v>
      </c>
    </row>
    <row r="851" spans="1:12" ht="15">
      <c r="A851" s="95" t="s">
        <v>394</v>
      </c>
      <c r="B851" s="95" t="s">
        <v>2327</v>
      </c>
      <c r="C851" s="95">
        <v>2</v>
      </c>
      <c r="D851" s="122">
        <v>0.0130472133990832</v>
      </c>
      <c r="E851" s="122">
        <v>1.0492180226701815</v>
      </c>
      <c r="F851" s="95" t="s">
        <v>2185</v>
      </c>
      <c r="G851" s="95" t="b">
        <v>0</v>
      </c>
      <c r="H851" s="95" t="b">
        <v>0</v>
      </c>
      <c r="I851" s="95" t="b">
        <v>0</v>
      </c>
      <c r="J851" s="95" t="b">
        <v>0</v>
      </c>
      <c r="K851" s="95" t="b">
        <v>0</v>
      </c>
      <c r="L851" s="95" t="b">
        <v>0</v>
      </c>
    </row>
    <row r="852" spans="1:12" ht="15">
      <c r="A852" s="95" t="s">
        <v>2371</v>
      </c>
      <c r="B852" s="95" t="s">
        <v>2372</v>
      </c>
      <c r="C852" s="95">
        <v>6</v>
      </c>
      <c r="D852" s="122">
        <v>0</v>
      </c>
      <c r="E852" s="122">
        <v>1.3424226808222062</v>
      </c>
      <c r="F852" s="95" t="s">
        <v>2186</v>
      </c>
      <c r="G852" s="95" t="b">
        <v>0</v>
      </c>
      <c r="H852" s="95" t="b">
        <v>1</v>
      </c>
      <c r="I852" s="95" t="b">
        <v>0</v>
      </c>
      <c r="J852" s="95" t="b">
        <v>0</v>
      </c>
      <c r="K852" s="95" t="b">
        <v>1</v>
      </c>
      <c r="L852" s="95" t="b">
        <v>0</v>
      </c>
    </row>
    <row r="853" spans="1:12" ht="15">
      <c r="A853" s="95" t="s">
        <v>2372</v>
      </c>
      <c r="B853" s="95" t="s">
        <v>2373</v>
      </c>
      <c r="C853" s="95">
        <v>6</v>
      </c>
      <c r="D853" s="122">
        <v>0</v>
      </c>
      <c r="E853" s="122">
        <v>1.3424226808222062</v>
      </c>
      <c r="F853" s="95" t="s">
        <v>2186</v>
      </c>
      <c r="G853" s="95" t="b">
        <v>0</v>
      </c>
      <c r="H853" s="95" t="b">
        <v>1</v>
      </c>
      <c r="I853" s="95" t="b">
        <v>0</v>
      </c>
      <c r="J853" s="95" t="b">
        <v>0</v>
      </c>
      <c r="K853" s="95" t="b">
        <v>0</v>
      </c>
      <c r="L853" s="95" t="b">
        <v>0</v>
      </c>
    </row>
    <row r="854" spans="1:12" ht="15">
      <c r="A854" s="95" t="s">
        <v>2373</v>
      </c>
      <c r="B854" s="95" t="s">
        <v>2374</v>
      </c>
      <c r="C854" s="95">
        <v>6</v>
      </c>
      <c r="D854" s="122">
        <v>0</v>
      </c>
      <c r="E854" s="122">
        <v>1.3424226808222062</v>
      </c>
      <c r="F854" s="95" t="s">
        <v>2186</v>
      </c>
      <c r="G854" s="95" t="b">
        <v>0</v>
      </c>
      <c r="H854" s="95" t="b">
        <v>0</v>
      </c>
      <c r="I854" s="95" t="b">
        <v>0</v>
      </c>
      <c r="J854" s="95" t="b">
        <v>0</v>
      </c>
      <c r="K854" s="95" t="b">
        <v>0</v>
      </c>
      <c r="L854" s="95" t="b">
        <v>0</v>
      </c>
    </row>
    <row r="855" spans="1:12" ht="15">
      <c r="A855" s="95" t="s">
        <v>2374</v>
      </c>
      <c r="B855" s="95" t="s">
        <v>331</v>
      </c>
      <c r="C855" s="95">
        <v>6</v>
      </c>
      <c r="D855" s="122">
        <v>0</v>
      </c>
      <c r="E855" s="122">
        <v>1.3424226808222062</v>
      </c>
      <c r="F855" s="95" t="s">
        <v>2186</v>
      </c>
      <c r="G855" s="95" t="b">
        <v>0</v>
      </c>
      <c r="H855" s="95" t="b">
        <v>0</v>
      </c>
      <c r="I855" s="95" t="b">
        <v>0</v>
      </c>
      <c r="J855" s="95" t="b">
        <v>0</v>
      </c>
      <c r="K855" s="95" t="b">
        <v>0</v>
      </c>
      <c r="L855" s="95" t="b">
        <v>0</v>
      </c>
    </row>
    <row r="856" spans="1:12" ht="15">
      <c r="A856" s="95" t="s">
        <v>331</v>
      </c>
      <c r="B856" s="95" t="s">
        <v>330</v>
      </c>
      <c r="C856" s="95">
        <v>6</v>
      </c>
      <c r="D856" s="122">
        <v>0</v>
      </c>
      <c r="E856" s="122">
        <v>1.3424226808222062</v>
      </c>
      <c r="F856" s="95" t="s">
        <v>2186</v>
      </c>
      <c r="G856" s="95" t="b">
        <v>0</v>
      </c>
      <c r="H856" s="95" t="b">
        <v>0</v>
      </c>
      <c r="I856" s="95" t="b">
        <v>0</v>
      </c>
      <c r="J856" s="95" t="b">
        <v>0</v>
      </c>
      <c r="K856" s="95" t="b">
        <v>0</v>
      </c>
      <c r="L856" s="95" t="b">
        <v>0</v>
      </c>
    </row>
    <row r="857" spans="1:12" ht="15">
      <c r="A857" s="95" t="s">
        <v>330</v>
      </c>
      <c r="B857" s="95" t="s">
        <v>2375</v>
      </c>
      <c r="C857" s="95">
        <v>6</v>
      </c>
      <c r="D857" s="122">
        <v>0</v>
      </c>
      <c r="E857" s="122">
        <v>1.3424226808222062</v>
      </c>
      <c r="F857" s="95" t="s">
        <v>2186</v>
      </c>
      <c r="G857" s="95" t="b">
        <v>0</v>
      </c>
      <c r="H857" s="95" t="b">
        <v>0</v>
      </c>
      <c r="I857" s="95" t="b">
        <v>0</v>
      </c>
      <c r="J857" s="95" t="b">
        <v>0</v>
      </c>
      <c r="K857" s="95" t="b">
        <v>0</v>
      </c>
      <c r="L857" s="95" t="b">
        <v>0</v>
      </c>
    </row>
    <row r="858" spans="1:12" ht="15">
      <c r="A858" s="95" t="s">
        <v>2375</v>
      </c>
      <c r="B858" s="95" t="s">
        <v>2376</v>
      </c>
      <c r="C858" s="95">
        <v>6</v>
      </c>
      <c r="D858" s="122">
        <v>0</v>
      </c>
      <c r="E858" s="122">
        <v>1.3424226808222062</v>
      </c>
      <c r="F858" s="95" t="s">
        <v>2186</v>
      </c>
      <c r="G858" s="95" t="b">
        <v>0</v>
      </c>
      <c r="H858" s="95" t="b">
        <v>0</v>
      </c>
      <c r="I858" s="95" t="b">
        <v>0</v>
      </c>
      <c r="J858" s="95" t="b">
        <v>1</v>
      </c>
      <c r="K858" s="95" t="b">
        <v>0</v>
      </c>
      <c r="L858" s="95" t="b">
        <v>0</v>
      </c>
    </row>
    <row r="859" spans="1:12" ht="15">
      <c r="A859" s="95" t="s">
        <v>2376</v>
      </c>
      <c r="B859" s="95" t="s">
        <v>2377</v>
      </c>
      <c r="C859" s="95">
        <v>6</v>
      </c>
      <c r="D859" s="122">
        <v>0</v>
      </c>
      <c r="E859" s="122">
        <v>1.3424226808222062</v>
      </c>
      <c r="F859" s="95" t="s">
        <v>2186</v>
      </c>
      <c r="G859" s="95" t="b">
        <v>1</v>
      </c>
      <c r="H859" s="95" t="b">
        <v>0</v>
      </c>
      <c r="I859" s="95" t="b">
        <v>0</v>
      </c>
      <c r="J859" s="95" t="b">
        <v>0</v>
      </c>
      <c r="K859" s="95" t="b">
        <v>0</v>
      </c>
      <c r="L859" s="95" t="b">
        <v>0</v>
      </c>
    </row>
    <row r="860" spans="1:12" ht="15">
      <c r="A860" s="95" t="s">
        <v>2377</v>
      </c>
      <c r="B860" s="95" t="s">
        <v>2378</v>
      </c>
      <c r="C860" s="95">
        <v>6</v>
      </c>
      <c r="D860" s="122">
        <v>0</v>
      </c>
      <c r="E860" s="122">
        <v>1.3424226808222062</v>
      </c>
      <c r="F860" s="95" t="s">
        <v>2186</v>
      </c>
      <c r="G860" s="95" t="b">
        <v>0</v>
      </c>
      <c r="H860" s="95" t="b">
        <v>0</v>
      </c>
      <c r="I860" s="95" t="b">
        <v>0</v>
      </c>
      <c r="J860" s="95" t="b">
        <v>0</v>
      </c>
      <c r="K860" s="95" t="b">
        <v>0</v>
      </c>
      <c r="L860" s="95" t="b">
        <v>0</v>
      </c>
    </row>
    <row r="861" spans="1:12" ht="15">
      <c r="A861" s="95" t="s">
        <v>2378</v>
      </c>
      <c r="B861" s="95" t="s">
        <v>2771</v>
      </c>
      <c r="C861" s="95">
        <v>6</v>
      </c>
      <c r="D861" s="122">
        <v>0</v>
      </c>
      <c r="E861" s="122">
        <v>1.3424226808222062</v>
      </c>
      <c r="F861" s="95" t="s">
        <v>2186</v>
      </c>
      <c r="G861" s="95" t="b">
        <v>0</v>
      </c>
      <c r="H861" s="95" t="b">
        <v>0</v>
      </c>
      <c r="I861" s="95" t="b">
        <v>0</v>
      </c>
      <c r="J861" s="95" t="b">
        <v>0</v>
      </c>
      <c r="K861" s="95" t="b">
        <v>0</v>
      </c>
      <c r="L861" s="95" t="b">
        <v>0</v>
      </c>
    </row>
    <row r="862" spans="1:12" ht="15">
      <c r="A862" s="95" t="s">
        <v>2771</v>
      </c>
      <c r="B862" s="95" t="s">
        <v>2283</v>
      </c>
      <c r="C862" s="95">
        <v>6</v>
      </c>
      <c r="D862" s="122">
        <v>0</v>
      </c>
      <c r="E862" s="122">
        <v>1.3424226808222062</v>
      </c>
      <c r="F862" s="95" t="s">
        <v>2186</v>
      </c>
      <c r="G862" s="95" t="b">
        <v>0</v>
      </c>
      <c r="H862" s="95" t="b">
        <v>0</v>
      </c>
      <c r="I862" s="95" t="b">
        <v>0</v>
      </c>
      <c r="J862" s="95" t="b">
        <v>0</v>
      </c>
      <c r="K862" s="95" t="b">
        <v>0</v>
      </c>
      <c r="L862" s="95" t="b">
        <v>0</v>
      </c>
    </row>
    <row r="863" spans="1:12" ht="15">
      <c r="A863" s="95" t="s">
        <v>2283</v>
      </c>
      <c r="B863" s="95" t="s">
        <v>2327</v>
      </c>
      <c r="C863" s="95">
        <v>6</v>
      </c>
      <c r="D863" s="122">
        <v>0</v>
      </c>
      <c r="E863" s="122">
        <v>1.3424226808222062</v>
      </c>
      <c r="F863" s="95" t="s">
        <v>2186</v>
      </c>
      <c r="G863" s="95" t="b">
        <v>0</v>
      </c>
      <c r="H863" s="95" t="b">
        <v>0</v>
      </c>
      <c r="I863" s="95" t="b">
        <v>0</v>
      </c>
      <c r="J863" s="95" t="b">
        <v>0</v>
      </c>
      <c r="K863" s="95" t="b">
        <v>0</v>
      </c>
      <c r="L863" s="95" t="b">
        <v>0</v>
      </c>
    </row>
    <row r="864" spans="1:12" ht="15">
      <c r="A864" s="95" t="s">
        <v>2327</v>
      </c>
      <c r="B864" s="95" t="s">
        <v>2802</v>
      </c>
      <c r="C864" s="95">
        <v>6</v>
      </c>
      <c r="D864" s="122">
        <v>0</v>
      </c>
      <c r="E864" s="122">
        <v>1.3424226808222062</v>
      </c>
      <c r="F864" s="95" t="s">
        <v>2186</v>
      </c>
      <c r="G864" s="95" t="b">
        <v>0</v>
      </c>
      <c r="H864" s="95" t="b">
        <v>0</v>
      </c>
      <c r="I864" s="95" t="b">
        <v>0</v>
      </c>
      <c r="J864" s="95" t="b">
        <v>0</v>
      </c>
      <c r="K864" s="95" t="b">
        <v>0</v>
      </c>
      <c r="L864" s="95" t="b">
        <v>0</v>
      </c>
    </row>
    <row r="865" spans="1:12" ht="15">
      <c r="A865" s="95" t="s">
        <v>2802</v>
      </c>
      <c r="B865" s="95" t="s">
        <v>2803</v>
      </c>
      <c r="C865" s="95">
        <v>6</v>
      </c>
      <c r="D865" s="122">
        <v>0</v>
      </c>
      <c r="E865" s="122">
        <v>1.3424226808222062</v>
      </c>
      <c r="F865" s="95" t="s">
        <v>2186</v>
      </c>
      <c r="G865" s="95" t="b">
        <v>0</v>
      </c>
      <c r="H865" s="95" t="b">
        <v>0</v>
      </c>
      <c r="I865" s="95" t="b">
        <v>0</v>
      </c>
      <c r="J865" s="95" t="b">
        <v>0</v>
      </c>
      <c r="K865" s="95" t="b">
        <v>0</v>
      </c>
      <c r="L865" s="95" t="b">
        <v>0</v>
      </c>
    </row>
    <row r="866" spans="1:12" ht="15">
      <c r="A866" s="95" t="s">
        <v>2803</v>
      </c>
      <c r="B866" s="95" t="s">
        <v>2804</v>
      </c>
      <c r="C866" s="95">
        <v>6</v>
      </c>
      <c r="D866" s="122">
        <v>0</v>
      </c>
      <c r="E866" s="122">
        <v>1.3424226808222062</v>
      </c>
      <c r="F866" s="95" t="s">
        <v>2186</v>
      </c>
      <c r="G866" s="95" t="b">
        <v>0</v>
      </c>
      <c r="H866" s="95" t="b">
        <v>0</v>
      </c>
      <c r="I866" s="95" t="b">
        <v>0</v>
      </c>
      <c r="J866" s="95" t="b">
        <v>0</v>
      </c>
      <c r="K866" s="95" t="b">
        <v>0</v>
      </c>
      <c r="L866" s="95" t="b">
        <v>0</v>
      </c>
    </row>
    <row r="867" spans="1:12" ht="15">
      <c r="A867" s="95" t="s">
        <v>2804</v>
      </c>
      <c r="B867" s="95" t="s">
        <v>2790</v>
      </c>
      <c r="C867" s="95">
        <v>6</v>
      </c>
      <c r="D867" s="122">
        <v>0</v>
      </c>
      <c r="E867" s="122">
        <v>1.3424226808222062</v>
      </c>
      <c r="F867" s="95" t="s">
        <v>2186</v>
      </c>
      <c r="G867" s="95" t="b">
        <v>0</v>
      </c>
      <c r="H867" s="95" t="b">
        <v>0</v>
      </c>
      <c r="I867" s="95" t="b">
        <v>0</v>
      </c>
      <c r="J867" s="95" t="b">
        <v>0</v>
      </c>
      <c r="K867" s="95" t="b">
        <v>0</v>
      </c>
      <c r="L867" s="95" t="b">
        <v>0</v>
      </c>
    </row>
    <row r="868" spans="1:12" ht="15">
      <c r="A868" s="95" t="s">
        <v>2790</v>
      </c>
      <c r="B868" s="95" t="s">
        <v>2805</v>
      </c>
      <c r="C868" s="95">
        <v>6</v>
      </c>
      <c r="D868" s="122">
        <v>0</v>
      </c>
      <c r="E868" s="122">
        <v>1.3424226808222062</v>
      </c>
      <c r="F868" s="95" t="s">
        <v>2186</v>
      </c>
      <c r="G868" s="95" t="b">
        <v>0</v>
      </c>
      <c r="H868" s="95" t="b">
        <v>0</v>
      </c>
      <c r="I868" s="95" t="b">
        <v>0</v>
      </c>
      <c r="J868" s="95" t="b">
        <v>0</v>
      </c>
      <c r="K868" s="95" t="b">
        <v>0</v>
      </c>
      <c r="L868" s="95" t="b">
        <v>0</v>
      </c>
    </row>
    <row r="869" spans="1:12" ht="15">
      <c r="A869" s="95" t="s">
        <v>2805</v>
      </c>
      <c r="B869" s="95" t="s">
        <v>2806</v>
      </c>
      <c r="C869" s="95">
        <v>6</v>
      </c>
      <c r="D869" s="122">
        <v>0</v>
      </c>
      <c r="E869" s="122">
        <v>1.3424226808222062</v>
      </c>
      <c r="F869" s="95" t="s">
        <v>2186</v>
      </c>
      <c r="G869" s="95" t="b">
        <v>0</v>
      </c>
      <c r="H869" s="95" t="b">
        <v>0</v>
      </c>
      <c r="I869" s="95" t="b">
        <v>0</v>
      </c>
      <c r="J869" s="95" t="b">
        <v>1</v>
      </c>
      <c r="K869" s="95" t="b">
        <v>0</v>
      </c>
      <c r="L869" s="95" t="b">
        <v>0</v>
      </c>
    </row>
    <row r="870" spans="1:12" ht="15">
      <c r="A870" s="95" t="s">
        <v>2806</v>
      </c>
      <c r="B870" s="95" t="s">
        <v>2775</v>
      </c>
      <c r="C870" s="95">
        <v>6</v>
      </c>
      <c r="D870" s="122">
        <v>0</v>
      </c>
      <c r="E870" s="122">
        <v>1.3424226808222062</v>
      </c>
      <c r="F870" s="95" t="s">
        <v>2186</v>
      </c>
      <c r="G870" s="95" t="b">
        <v>1</v>
      </c>
      <c r="H870" s="95" t="b">
        <v>0</v>
      </c>
      <c r="I870" s="95" t="b">
        <v>0</v>
      </c>
      <c r="J870" s="95" t="b">
        <v>0</v>
      </c>
      <c r="K870" s="95" t="b">
        <v>0</v>
      </c>
      <c r="L870" s="95" t="b">
        <v>0</v>
      </c>
    </row>
    <row r="871" spans="1:12" ht="15">
      <c r="A871" s="95" t="s">
        <v>2775</v>
      </c>
      <c r="B871" s="95" t="s">
        <v>2807</v>
      </c>
      <c r="C871" s="95">
        <v>6</v>
      </c>
      <c r="D871" s="122">
        <v>0</v>
      </c>
      <c r="E871" s="122">
        <v>1.3424226808222062</v>
      </c>
      <c r="F871" s="95" t="s">
        <v>2186</v>
      </c>
      <c r="G871" s="95" t="b">
        <v>0</v>
      </c>
      <c r="H871" s="95" t="b">
        <v>0</v>
      </c>
      <c r="I871" s="95" t="b">
        <v>0</v>
      </c>
      <c r="J871" s="95" t="b">
        <v>0</v>
      </c>
      <c r="K871" s="95" t="b">
        <v>0</v>
      </c>
      <c r="L871" s="95" t="b">
        <v>0</v>
      </c>
    </row>
    <row r="872" spans="1:12" ht="15">
      <c r="A872" s="95" t="s">
        <v>2807</v>
      </c>
      <c r="B872" s="95" t="s">
        <v>2808</v>
      </c>
      <c r="C872" s="95">
        <v>6</v>
      </c>
      <c r="D872" s="122">
        <v>0</v>
      </c>
      <c r="E872" s="122">
        <v>1.3424226808222062</v>
      </c>
      <c r="F872" s="95" t="s">
        <v>2186</v>
      </c>
      <c r="G872" s="95" t="b">
        <v>0</v>
      </c>
      <c r="H872" s="95" t="b">
        <v>0</v>
      </c>
      <c r="I872" s="95" t="b">
        <v>0</v>
      </c>
      <c r="J872" s="95" t="b">
        <v>0</v>
      </c>
      <c r="K872" s="95" t="b">
        <v>0</v>
      </c>
      <c r="L872" s="95" t="b">
        <v>0</v>
      </c>
    </row>
    <row r="873" spans="1:12" ht="15">
      <c r="A873" s="95" t="s">
        <v>2808</v>
      </c>
      <c r="B873" s="95" t="s">
        <v>2809</v>
      </c>
      <c r="C873" s="95">
        <v>6</v>
      </c>
      <c r="D873" s="122">
        <v>0</v>
      </c>
      <c r="E873" s="122">
        <v>1.3424226808222062</v>
      </c>
      <c r="F873" s="95" t="s">
        <v>2186</v>
      </c>
      <c r="G873" s="95" t="b">
        <v>0</v>
      </c>
      <c r="H873" s="95" t="b">
        <v>0</v>
      </c>
      <c r="I873" s="95" t="b">
        <v>0</v>
      </c>
      <c r="J873" s="95" t="b">
        <v>0</v>
      </c>
      <c r="K873" s="95" t="b">
        <v>0</v>
      </c>
      <c r="L873" s="95" t="b">
        <v>0</v>
      </c>
    </row>
    <row r="874" spans="1:12" ht="15">
      <c r="A874" s="95" t="s">
        <v>2382</v>
      </c>
      <c r="B874" s="95" t="s">
        <v>2383</v>
      </c>
      <c r="C874" s="95">
        <v>4</v>
      </c>
      <c r="D874" s="122">
        <v>0</v>
      </c>
      <c r="E874" s="122">
        <v>1.3617278360175928</v>
      </c>
      <c r="F874" s="95" t="s">
        <v>2188</v>
      </c>
      <c r="G874" s="95" t="b">
        <v>0</v>
      </c>
      <c r="H874" s="95" t="b">
        <v>0</v>
      </c>
      <c r="I874" s="95" t="b">
        <v>0</v>
      </c>
      <c r="J874" s="95" t="b">
        <v>0</v>
      </c>
      <c r="K874" s="95" t="b">
        <v>0</v>
      </c>
      <c r="L874" s="95" t="b">
        <v>0</v>
      </c>
    </row>
    <row r="875" spans="1:12" ht="15">
      <c r="A875" s="95" t="s">
        <v>2383</v>
      </c>
      <c r="B875" s="95" t="s">
        <v>2384</v>
      </c>
      <c r="C875" s="95">
        <v>4</v>
      </c>
      <c r="D875" s="122">
        <v>0</v>
      </c>
      <c r="E875" s="122">
        <v>1.3617278360175928</v>
      </c>
      <c r="F875" s="95" t="s">
        <v>2188</v>
      </c>
      <c r="G875" s="95" t="b">
        <v>0</v>
      </c>
      <c r="H875" s="95" t="b">
        <v>0</v>
      </c>
      <c r="I875" s="95" t="b">
        <v>0</v>
      </c>
      <c r="J875" s="95" t="b">
        <v>0</v>
      </c>
      <c r="K875" s="95" t="b">
        <v>0</v>
      </c>
      <c r="L875" s="95" t="b">
        <v>0</v>
      </c>
    </row>
    <row r="876" spans="1:12" ht="15">
      <c r="A876" s="95" t="s">
        <v>2384</v>
      </c>
      <c r="B876" s="95" t="s">
        <v>2329</v>
      </c>
      <c r="C876" s="95">
        <v>4</v>
      </c>
      <c r="D876" s="122">
        <v>0</v>
      </c>
      <c r="E876" s="122">
        <v>1.3617278360175928</v>
      </c>
      <c r="F876" s="95" t="s">
        <v>2188</v>
      </c>
      <c r="G876" s="95" t="b">
        <v>0</v>
      </c>
      <c r="H876" s="95" t="b">
        <v>0</v>
      </c>
      <c r="I876" s="95" t="b">
        <v>0</v>
      </c>
      <c r="J876" s="95" t="b">
        <v>0</v>
      </c>
      <c r="K876" s="95" t="b">
        <v>0</v>
      </c>
      <c r="L876" s="95" t="b">
        <v>0</v>
      </c>
    </row>
    <row r="877" spans="1:12" ht="15">
      <c r="A877" s="95" t="s">
        <v>2329</v>
      </c>
      <c r="B877" s="95" t="s">
        <v>385</v>
      </c>
      <c r="C877" s="95">
        <v>4</v>
      </c>
      <c r="D877" s="122">
        <v>0</v>
      </c>
      <c r="E877" s="122">
        <v>1.3617278360175928</v>
      </c>
      <c r="F877" s="95" t="s">
        <v>2188</v>
      </c>
      <c r="G877" s="95" t="b">
        <v>0</v>
      </c>
      <c r="H877" s="95" t="b">
        <v>0</v>
      </c>
      <c r="I877" s="95" t="b">
        <v>0</v>
      </c>
      <c r="J877" s="95" t="b">
        <v>0</v>
      </c>
      <c r="K877" s="95" t="b">
        <v>0</v>
      </c>
      <c r="L877" s="95" t="b">
        <v>0</v>
      </c>
    </row>
    <row r="878" spans="1:12" ht="15">
      <c r="A878" s="95" t="s">
        <v>385</v>
      </c>
      <c r="B878" s="95" t="s">
        <v>2309</v>
      </c>
      <c r="C878" s="95">
        <v>4</v>
      </c>
      <c r="D878" s="122">
        <v>0</v>
      </c>
      <c r="E878" s="122">
        <v>1.3617278360175928</v>
      </c>
      <c r="F878" s="95" t="s">
        <v>2188</v>
      </c>
      <c r="G878" s="95" t="b">
        <v>0</v>
      </c>
      <c r="H878" s="95" t="b">
        <v>0</v>
      </c>
      <c r="I878" s="95" t="b">
        <v>0</v>
      </c>
      <c r="J878" s="95" t="b">
        <v>0</v>
      </c>
      <c r="K878" s="95" t="b">
        <v>0</v>
      </c>
      <c r="L878" s="95" t="b">
        <v>0</v>
      </c>
    </row>
    <row r="879" spans="1:12" ht="15">
      <c r="A879" s="95" t="s">
        <v>2309</v>
      </c>
      <c r="B879" s="95" t="s">
        <v>2385</v>
      </c>
      <c r="C879" s="95">
        <v>4</v>
      </c>
      <c r="D879" s="122">
        <v>0</v>
      </c>
      <c r="E879" s="122">
        <v>1.3617278360175928</v>
      </c>
      <c r="F879" s="95" t="s">
        <v>2188</v>
      </c>
      <c r="G879" s="95" t="b">
        <v>0</v>
      </c>
      <c r="H879" s="95" t="b">
        <v>0</v>
      </c>
      <c r="I879" s="95" t="b">
        <v>0</v>
      </c>
      <c r="J879" s="95" t="b">
        <v>0</v>
      </c>
      <c r="K879" s="95" t="b">
        <v>0</v>
      </c>
      <c r="L879" s="95" t="b">
        <v>0</v>
      </c>
    </row>
    <row r="880" spans="1:12" ht="15">
      <c r="A880" s="95" t="s">
        <v>2385</v>
      </c>
      <c r="B880" s="95" t="s">
        <v>2343</v>
      </c>
      <c r="C880" s="95">
        <v>4</v>
      </c>
      <c r="D880" s="122">
        <v>0</v>
      </c>
      <c r="E880" s="122">
        <v>1.3617278360175928</v>
      </c>
      <c r="F880" s="95" t="s">
        <v>2188</v>
      </c>
      <c r="G880" s="95" t="b">
        <v>0</v>
      </c>
      <c r="H880" s="95" t="b">
        <v>0</v>
      </c>
      <c r="I880" s="95" t="b">
        <v>0</v>
      </c>
      <c r="J880" s="95" t="b">
        <v>0</v>
      </c>
      <c r="K880" s="95" t="b">
        <v>0</v>
      </c>
      <c r="L880" s="95" t="b">
        <v>0</v>
      </c>
    </row>
    <row r="881" spans="1:12" ht="15">
      <c r="A881" s="95" t="s">
        <v>2343</v>
      </c>
      <c r="B881" s="95" t="s">
        <v>2386</v>
      </c>
      <c r="C881" s="95">
        <v>4</v>
      </c>
      <c r="D881" s="122">
        <v>0</v>
      </c>
      <c r="E881" s="122">
        <v>1.3617278360175928</v>
      </c>
      <c r="F881" s="95" t="s">
        <v>2188</v>
      </c>
      <c r="G881" s="95" t="b">
        <v>0</v>
      </c>
      <c r="H881" s="95" t="b">
        <v>0</v>
      </c>
      <c r="I881" s="95" t="b">
        <v>0</v>
      </c>
      <c r="J881" s="95" t="b">
        <v>0</v>
      </c>
      <c r="K881" s="95" t="b">
        <v>0</v>
      </c>
      <c r="L881" s="95" t="b">
        <v>0</v>
      </c>
    </row>
    <row r="882" spans="1:12" ht="15">
      <c r="A882" s="95" t="s">
        <v>2386</v>
      </c>
      <c r="B882" s="95" t="s">
        <v>2387</v>
      </c>
      <c r="C882" s="95">
        <v>4</v>
      </c>
      <c r="D882" s="122">
        <v>0</v>
      </c>
      <c r="E882" s="122">
        <v>1.3617278360175928</v>
      </c>
      <c r="F882" s="95" t="s">
        <v>2188</v>
      </c>
      <c r="G882" s="95" t="b">
        <v>0</v>
      </c>
      <c r="H882" s="95" t="b">
        <v>0</v>
      </c>
      <c r="I882" s="95" t="b">
        <v>0</v>
      </c>
      <c r="J882" s="95" t="b">
        <v>0</v>
      </c>
      <c r="K882" s="95" t="b">
        <v>0</v>
      </c>
      <c r="L882" s="95" t="b">
        <v>0</v>
      </c>
    </row>
    <row r="883" spans="1:12" ht="15">
      <c r="A883" s="95" t="s">
        <v>2387</v>
      </c>
      <c r="B883" s="95" t="s">
        <v>2392</v>
      </c>
      <c r="C883" s="95">
        <v>4</v>
      </c>
      <c r="D883" s="122">
        <v>0</v>
      </c>
      <c r="E883" s="122">
        <v>1.3617278360175928</v>
      </c>
      <c r="F883" s="95" t="s">
        <v>2188</v>
      </c>
      <c r="G883" s="95" t="b">
        <v>0</v>
      </c>
      <c r="H883" s="95" t="b">
        <v>0</v>
      </c>
      <c r="I883" s="95" t="b">
        <v>0</v>
      </c>
      <c r="J883" s="95" t="b">
        <v>0</v>
      </c>
      <c r="K883" s="95" t="b">
        <v>0</v>
      </c>
      <c r="L883" s="95" t="b">
        <v>0</v>
      </c>
    </row>
    <row r="884" spans="1:12" ht="15">
      <c r="A884" s="95" t="s">
        <v>2392</v>
      </c>
      <c r="B884" s="95" t="s">
        <v>2812</v>
      </c>
      <c r="C884" s="95">
        <v>4</v>
      </c>
      <c r="D884" s="122">
        <v>0</v>
      </c>
      <c r="E884" s="122">
        <v>1.3617278360175928</v>
      </c>
      <c r="F884" s="95" t="s">
        <v>2188</v>
      </c>
      <c r="G884" s="95" t="b">
        <v>0</v>
      </c>
      <c r="H884" s="95" t="b">
        <v>0</v>
      </c>
      <c r="I884" s="95" t="b">
        <v>0</v>
      </c>
      <c r="J884" s="95" t="b">
        <v>0</v>
      </c>
      <c r="K884" s="95" t="b">
        <v>0</v>
      </c>
      <c r="L884" s="95" t="b">
        <v>0</v>
      </c>
    </row>
    <row r="885" spans="1:12" ht="15">
      <c r="A885" s="95" t="s">
        <v>2812</v>
      </c>
      <c r="B885" s="95" t="s">
        <v>323</v>
      </c>
      <c r="C885" s="95">
        <v>4</v>
      </c>
      <c r="D885" s="122">
        <v>0</v>
      </c>
      <c r="E885" s="122">
        <v>1.3617278360175928</v>
      </c>
      <c r="F885" s="95" t="s">
        <v>2188</v>
      </c>
      <c r="G885" s="95" t="b">
        <v>0</v>
      </c>
      <c r="H885" s="95" t="b">
        <v>0</v>
      </c>
      <c r="I885" s="95" t="b">
        <v>0</v>
      </c>
      <c r="J885" s="95" t="b">
        <v>0</v>
      </c>
      <c r="K885" s="95" t="b">
        <v>0</v>
      </c>
      <c r="L885" s="95" t="b">
        <v>0</v>
      </c>
    </row>
    <row r="886" spans="1:12" ht="15">
      <c r="A886" s="95" t="s">
        <v>323</v>
      </c>
      <c r="B886" s="95" t="s">
        <v>2829</v>
      </c>
      <c r="C886" s="95">
        <v>4</v>
      </c>
      <c r="D886" s="122">
        <v>0</v>
      </c>
      <c r="E886" s="122">
        <v>1.3617278360175928</v>
      </c>
      <c r="F886" s="95" t="s">
        <v>2188</v>
      </c>
      <c r="G886" s="95" t="b">
        <v>0</v>
      </c>
      <c r="H886" s="95" t="b">
        <v>0</v>
      </c>
      <c r="I886" s="95" t="b">
        <v>0</v>
      </c>
      <c r="J886" s="95" t="b">
        <v>0</v>
      </c>
      <c r="K886" s="95" t="b">
        <v>0</v>
      </c>
      <c r="L886" s="95" t="b">
        <v>0</v>
      </c>
    </row>
    <row r="887" spans="1:12" ht="15">
      <c r="A887" s="95" t="s">
        <v>2829</v>
      </c>
      <c r="B887" s="95" t="s">
        <v>2830</v>
      </c>
      <c r="C887" s="95">
        <v>4</v>
      </c>
      <c r="D887" s="122">
        <v>0</v>
      </c>
      <c r="E887" s="122">
        <v>1.3617278360175928</v>
      </c>
      <c r="F887" s="95" t="s">
        <v>2188</v>
      </c>
      <c r="G887" s="95" t="b">
        <v>0</v>
      </c>
      <c r="H887" s="95" t="b">
        <v>0</v>
      </c>
      <c r="I887" s="95" t="b">
        <v>0</v>
      </c>
      <c r="J887" s="95" t="b">
        <v>0</v>
      </c>
      <c r="K887" s="95" t="b">
        <v>0</v>
      </c>
      <c r="L887" s="95" t="b">
        <v>0</v>
      </c>
    </row>
    <row r="888" spans="1:12" ht="15">
      <c r="A888" s="95" t="s">
        <v>2830</v>
      </c>
      <c r="B888" s="95" t="s">
        <v>2831</v>
      </c>
      <c r="C888" s="95">
        <v>4</v>
      </c>
      <c r="D888" s="122">
        <v>0</v>
      </c>
      <c r="E888" s="122">
        <v>1.3617278360175928</v>
      </c>
      <c r="F888" s="95" t="s">
        <v>2188</v>
      </c>
      <c r="G888" s="95" t="b">
        <v>0</v>
      </c>
      <c r="H888" s="95" t="b">
        <v>0</v>
      </c>
      <c r="I888" s="95" t="b">
        <v>0</v>
      </c>
      <c r="J888" s="95" t="b">
        <v>0</v>
      </c>
      <c r="K888" s="95" t="b">
        <v>0</v>
      </c>
      <c r="L888" s="95" t="b">
        <v>0</v>
      </c>
    </row>
    <row r="889" spans="1:12" ht="15">
      <c r="A889" s="95" t="s">
        <v>2831</v>
      </c>
      <c r="B889" s="95" t="s">
        <v>2853</v>
      </c>
      <c r="C889" s="95">
        <v>4</v>
      </c>
      <c r="D889" s="122">
        <v>0</v>
      </c>
      <c r="E889" s="122">
        <v>1.3617278360175928</v>
      </c>
      <c r="F889" s="95" t="s">
        <v>2188</v>
      </c>
      <c r="G889" s="95" t="b">
        <v>0</v>
      </c>
      <c r="H889" s="95" t="b">
        <v>0</v>
      </c>
      <c r="I889" s="95" t="b">
        <v>0</v>
      </c>
      <c r="J889" s="95" t="b">
        <v>0</v>
      </c>
      <c r="K889" s="95" t="b">
        <v>0</v>
      </c>
      <c r="L889" s="95" t="b">
        <v>0</v>
      </c>
    </row>
    <row r="890" spans="1:12" ht="15">
      <c r="A890" s="95" t="s">
        <v>2853</v>
      </c>
      <c r="B890" s="95" t="s">
        <v>2854</v>
      </c>
      <c r="C890" s="95">
        <v>4</v>
      </c>
      <c r="D890" s="122">
        <v>0</v>
      </c>
      <c r="E890" s="122">
        <v>1.3617278360175928</v>
      </c>
      <c r="F890" s="95" t="s">
        <v>2188</v>
      </c>
      <c r="G890" s="95" t="b">
        <v>0</v>
      </c>
      <c r="H890" s="95" t="b">
        <v>0</v>
      </c>
      <c r="I890" s="95" t="b">
        <v>0</v>
      </c>
      <c r="J890" s="95" t="b">
        <v>0</v>
      </c>
      <c r="K890" s="95" t="b">
        <v>0</v>
      </c>
      <c r="L890" s="95" t="b">
        <v>0</v>
      </c>
    </row>
    <row r="891" spans="1:12" ht="15">
      <c r="A891" s="95" t="s">
        <v>2854</v>
      </c>
      <c r="B891" s="95" t="s">
        <v>2813</v>
      </c>
      <c r="C891" s="95">
        <v>4</v>
      </c>
      <c r="D891" s="122">
        <v>0</v>
      </c>
      <c r="E891" s="122">
        <v>1.3617278360175928</v>
      </c>
      <c r="F891" s="95" t="s">
        <v>2188</v>
      </c>
      <c r="G891" s="95" t="b">
        <v>0</v>
      </c>
      <c r="H891" s="95" t="b">
        <v>0</v>
      </c>
      <c r="I891" s="95" t="b">
        <v>0</v>
      </c>
      <c r="J891" s="95" t="b">
        <v>0</v>
      </c>
      <c r="K891" s="95" t="b">
        <v>0</v>
      </c>
      <c r="L891" s="95" t="b">
        <v>0</v>
      </c>
    </row>
    <row r="892" spans="1:12" ht="15">
      <c r="A892" s="95" t="s">
        <v>2813</v>
      </c>
      <c r="B892" s="95" t="s">
        <v>2811</v>
      </c>
      <c r="C892" s="95">
        <v>4</v>
      </c>
      <c r="D892" s="122">
        <v>0</v>
      </c>
      <c r="E892" s="122">
        <v>1.3617278360175928</v>
      </c>
      <c r="F892" s="95" t="s">
        <v>2188</v>
      </c>
      <c r="G892" s="95" t="b">
        <v>0</v>
      </c>
      <c r="H892" s="95" t="b">
        <v>0</v>
      </c>
      <c r="I892" s="95" t="b">
        <v>0</v>
      </c>
      <c r="J892" s="95" t="b">
        <v>0</v>
      </c>
      <c r="K892" s="95" t="b">
        <v>0</v>
      </c>
      <c r="L892" s="95" t="b">
        <v>0</v>
      </c>
    </row>
    <row r="893" spans="1:12" ht="15">
      <c r="A893" s="95" t="s">
        <v>2811</v>
      </c>
      <c r="B893" s="95" t="s">
        <v>2328</v>
      </c>
      <c r="C893" s="95">
        <v>4</v>
      </c>
      <c r="D893" s="122">
        <v>0</v>
      </c>
      <c r="E893" s="122">
        <v>1.3617278360175928</v>
      </c>
      <c r="F893" s="95" t="s">
        <v>2188</v>
      </c>
      <c r="G893" s="95" t="b">
        <v>0</v>
      </c>
      <c r="H893" s="95" t="b">
        <v>0</v>
      </c>
      <c r="I893" s="95" t="b">
        <v>0</v>
      </c>
      <c r="J893" s="95" t="b">
        <v>0</v>
      </c>
      <c r="K893" s="95" t="b">
        <v>0</v>
      </c>
      <c r="L893" s="95" t="b">
        <v>0</v>
      </c>
    </row>
    <row r="894" spans="1:12" ht="15">
      <c r="A894" s="95" t="s">
        <v>2328</v>
      </c>
      <c r="B894" s="95" t="s">
        <v>2787</v>
      </c>
      <c r="C894" s="95">
        <v>4</v>
      </c>
      <c r="D894" s="122">
        <v>0</v>
      </c>
      <c r="E894" s="122">
        <v>1.3617278360175928</v>
      </c>
      <c r="F894" s="95" t="s">
        <v>2188</v>
      </c>
      <c r="G894" s="95" t="b">
        <v>0</v>
      </c>
      <c r="H894" s="95" t="b">
        <v>0</v>
      </c>
      <c r="I894" s="95" t="b">
        <v>0</v>
      </c>
      <c r="J894" s="95" t="b">
        <v>0</v>
      </c>
      <c r="K894" s="95" t="b">
        <v>0</v>
      </c>
      <c r="L894" s="95" t="b">
        <v>0</v>
      </c>
    </row>
    <row r="895" spans="1:12" ht="15">
      <c r="A895" s="95" t="s">
        <v>2787</v>
      </c>
      <c r="B895" s="95" t="s">
        <v>2327</v>
      </c>
      <c r="C895" s="95">
        <v>4</v>
      </c>
      <c r="D895" s="122">
        <v>0</v>
      </c>
      <c r="E895" s="122">
        <v>1.3617278360175928</v>
      </c>
      <c r="F895" s="95" t="s">
        <v>2188</v>
      </c>
      <c r="G895" s="95" t="b">
        <v>0</v>
      </c>
      <c r="H895" s="95" t="b">
        <v>0</v>
      </c>
      <c r="I895" s="95" t="b">
        <v>0</v>
      </c>
      <c r="J895" s="95" t="b">
        <v>0</v>
      </c>
      <c r="K895" s="95" t="b">
        <v>0</v>
      </c>
      <c r="L895" s="95" t="b">
        <v>0</v>
      </c>
    </row>
    <row r="896" spans="1:12" ht="15">
      <c r="A896" s="95" t="s">
        <v>2327</v>
      </c>
      <c r="B896" s="95" t="s">
        <v>2855</v>
      </c>
      <c r="C896" s="95">
        <v>4</v>
      </c>
      <c r="D896" s="122">
        <v>0</v>
      </c>
      <c r="E896" s="122">
        <v>1.3617278360175928</v>
      </c>
      <c r="F896" s="95" t="s">
        <v>2188</v>
      </c>
      <c r="G896" s="95" t="b">
        <v>0</v>
      </c>
      <c r="H896" s="95" t="b">
        <v>0</v>
      </c>
      <c r="I896" s="95" t="b">
        <v>0</v>
      </c>
      <c r="J896" s="95" t="b">
        <v>0</v>
      </c>
      <c r="K896" s="95" t="b">
        <v>0</v>
      </c>
      <c r="L896" s="95" t="b">
        <v>0</v>
      </c>
    </row>
    <row r="897" spans="1:12" ht="15">
      <c r="A897" s="95" t="s">
        <v>2393</v>
      </c>
      <c r="B897" s="95" t="s">
        <v>2394</v>
      </c>
      <c r="C897" s="95">
        <v>3</v>
      </c>
      <c r="D897" s="122">
        <v>0.008424636061380622</v>
      </c>
      <c r="E897" s="122">
        <v>1.3921104650113136</v>
      </c>
      <c r="F897" s="95" t="s">
        <v>2189</v>
      </c>
      <c r="G897" s="95" t="b">
        <v>0</v>
      </c>
      <c r="H897" s="95" t="b">
        <v>0</v>
      </c>
      <c r="I897" s="95" t="b">
        <v>0</v>
      </c>
      <c r="J897" s="95" t="b">
        <v>0</v>
      </c>
      <c r="K897" s="95" t="b">
        <v>0</v>
      </c>
      <c r="L897" s="95" t="b">
        <v>0</v>
      </c>
    </row>
    <row r="898" spans="1:12" ht="15">
      <c r="A898" s="95" t="s">
        <v>2387</v>
      </c>
      <c r="B898" s="95" t="s">
        <v>2392</v>
      </c>
      <c r="C898" s="95">
        <v>2</v>
      </c>
      <c r="D898" s="122">
        <v>0.01007443059929209</v>
      </c>
      <c r="E898" s="122">
        <v>1.3921104650113136</v>
      </c>
      <c r="F898" s="95" t="s">
        <v>2189</v>
      </c>
      <c r="G898" s="95" t="b">
        <v>0</v>
      </c>
      <c r="H898" s="95" t="b">
        <v>0</v>
      </c>
      <c r="I898" s="95" t="b">
        <v>0</v>
      </c>
      <c r="J898" s="95" t="b">
        <v>0</v>
      </c>
      <c r="K898" s="95" t="b">
        <v>0</v>
      </c>
      <c r="L898" s="95" t="b">
        <v>0</v>
      </c>
    </row>
    <row r="899" spans="1:12" ht="15">
      <c r="A899" s="95" t="s">
        <v>2392</v>
      </c>
      <c r="B899" s="95" t="s">
        <v>2389</v>
      </c>
      <c r="C899" s="95">
        <v>2</v>
      </c>
      <c r="D899" s="122">
        <v>0.01007443059929209</v>
      </c>
      <c r="E899" s="122">
        <v>1.0910804693473326</v>
      </c>
      <c r="F899" s="95" t="s">
        <v>2189</v>
      </c>
      <c r="G899" s="95" t="b">
        <v>0</v>
      </c>
      <c r="H899" s="95" t="b">
        <v>0</v>
      </c>
      <c r="I899" s="95" t="b">
        <v>0</v>
      </c>
      <c r="J899" s="95" t="b">
        <v>0</v>
      </c>
      <c r="K899" s="95" t="b">
        <v>0</v>
      </c>
      <c r="L899" s="95" t="b">
        <v>0</v>
      </c>
    </row>
    <row r="900" spans="1:12" ht="15">
      <c r="A900" s="95" t="s">
        <v>2389</v>
      </c>
      <c r="B900" s="95" t="s">
        <v>2390</v>
      </c>
      <c r="C900" s="95">
        <v>2</v>
      </c>
      <c r="D900" s="122">
        <v>0.01007443059929209</v>
      </c>
      <c r="E900" s="122">
        <v>0.9661417327390325</v>
      </c>
      <c r="F900" s="95" t="s">
        <v>2189</v>
      </c>
      <c r="G900" s="95" t="b">
        <v>0</v>
      </c>
      <c r="H900" s="95" t="b">
        <v>0</v>
      </c>
      <c r="I900" s="95" t="b">
        <v>0</v>
      </c>
      <c r="J900" s="95" t="b">
        <v>0</v>
      </c>
      <c r="K900" s="95" t="b">
        <v>0</v>
      </c>
      <c r="L900" s="95" t="b">
        <v>0</v>
      </c>
    </row>
    <row r="901" spans="1:12" ht="15">
      <c r="A901" s="95" t="s">
        <v>2390</v>
      </c>
      <c r="B901" s="95" t="s">
        <v>2832</v>
      </c>
      <c r="C901" s="95">
        <v>2</v>
      </c>
      <c r="D901" s="122">
        <v>0.01007443059929209</v>
      </c>
      <c r="E901" s="122">
        <v>1.2671717284030137</v>
      </c>
      <c r="F901" s="95" t="s">
        <v>2189</v>
      </c>
      <c r="G901" s="95" t="b">
        <v>0</v>
      </c>
      <c r="H901" s="95" t="b">
        <v>0</v>
      </c>
      <c r="I901" s="95" t="b">
        <v>0</v>
      </c>
      <c r="J901" s="95" t="b">
        <v>0</v>
      </c>
      <c r="K901" s="95" t="b">
        <v>0</v>
      </c>
      <c r="L901" s="95" t="b">
        <v>0</v>
      </c>
    </row>
    <row r="902" spans="1:12" ht="15">
      <c r="A902" s="95" t="s">
        <v>2832</v>
      </c>
      <c r="B902" s="95" t="s">
        <v>319</v>
      </c>
      <c r="C902" s="95">
        <v>2</v>
      </c>
      <c r="D902" s="122">
        <v>0.01007443059929209</v>
      </c>
      <c r="E902" s="122">
        <v>1.568201724066995</v>
      </c>
      <c r="F902" s="95" t="s">
        <v>2189</v>
      </c>
      <c r="G902" s="95" t="b">
        <v>0</v>
      </c>
      <c r="H902" s="95" t="b">
        <v>0</v>
      </c>
      <c r="I902" s="95" t="b">
        <v>0</v>
      </c>
      <c r="J902" s="95" t="b">
        <v>0</v>
      </c>
      <c r="K902" s="95" t="b">
        <v>0</v>
      </c>
      <c r="L902" s="95" t="b">
        <v>0</v>
      </c>
    </row>
    <row r="903" spans="1:12" ht="15">
      <c r="A903" s="95" t="s">
        <v>319</v>
      </c>
      <c r="B903" s="95" t="s">
        <v>2990</v>
      </c>
      <c r="C903" s="95">
        <v>2</v>
      </c>
      <c r="D903" s="122">
        <v>0.01007443059929209</v>
      </c>
      <c r="E903" s="122">
        <v>1.3921104650113136</v>
      </c>
      <c r="F903" s="95" t="s">
        <v>2189</v>
      </c>
      <c r="G903" s="95" t="b">
        <v>0</v>
      </c>
      <c r="H903" s="95" t="b">
        <v>0</v>
      </c>
      <c r="I903" s="95" t="b">
        <v>0</v>
      </c>
      <c r="J903" s="95" t="b">
        <v>0</v>
      </c>
      <c r="K903" s="95" t="b">
        <v>0</v>
      </c>
      <c r="L903" s="95" t="b">
        <v>0</v>
      </c>
    </row>
    <row r="904" spans="1:12" ht="15">
      <c r="A904" s="95" t="s">
        <v>2990</v>
      </c>
      <c r="B904" s="95" t="s">
        <v>2991</v>
      </c>
      <c r="C904" s="95">
        <v>2</v>
      </c>
      <c r="D904" s="122">
        <v>0.01007443059929209</v>
      </c>
      <c r="E904" s="122">
        <v>1.568201724066995</v>
      </c>
      <c r="F904" s="95" t="s">
        <v>2189</v>
      </c>
      <c r="G904" s="95" t="b">
        <v>0</v>
      </c>
      <c r="H904" s="95" t="b">
        <v>0</v>
      </c>
      <c r="I904" s="95" t="b">
        <v>0</v>
      </c>
      <c r="J904" s="95" t="b">
        <v>0</v>
      </c>
      <c r="K904" s="95" t="b">
        <v>0</v>
      </c>
      <c r="L904" s="95" t="b">
        <v>0</v>
      </c>
    </row>
    <row r="905" spans="1:12" ht="15">
      <c r="A905" s="95" t="s">
        <v>2991</v>
      </c>
      <c r="B905" s="95" t="s">
        <v>314</v>
      </c>
      <c r="C905" s="95">
        <v>2</v>
      </c>
      <c r="D905" s="122">
        <v>0.01007443059929209</v>
      </c>
      <c r="E905" s="122">
        <v>1.568201724066995</v>
      </c>
      <c r="F905" s="95" t="s">
        <v>2189</v>
      </c>
      <c r="G905" s="95" t="b">
        <v>0</v>
      </c>
      <c r="H905" s="95" t="b">
        <v>0</v>
      </c>
      <c r="I905" s="95" t="b">
        <v>0</v>
      </c>
      <c r="J905" s="95" t="b">
        <v>0</v>
      </c>
      <c r="K905" s="95" t="b">
        <v>0</v>
      </c>
      <c r="L905" s="95" t="b">
        <v>0</v>
      </c>
    </row>
    <row r="906" spans="1:12" ht="15">
      <c r="A906" s="95" t="s">
        <v>314</v>
      </c>
      <c r="B906" s="95" t="s">
        <v>2780</v>
      </c>
      <c r="C906" s="95">
        <v>2</v>
      </c>
      <c r="D906" s="122">
        <v>0.01007443059929209</v>
      </c>
      <c r="E906" s="122">
        <v>1.2671717284030137</v>
      </c>
      <c r="F906" s="95" t="s">
        <v>2189</v>
      </c>
      <c r="G906" s="95" t="b">
        <v>0</v>
      </c>
      <c r="H906" s="95" t="b">
        <v>0</v>
      </c>
      <c r="I906" s="95" t="b">
        <v>0</v>
      </c>
      <c r="J906" s="95" t="b">
        <v>0</v>
      </c>
      <c r="K906" s="95" t="b">
        <v>0</v>
      </c>
      <c r="L906" s="95" t="b">
        <v>0</v>
      </c>
    </row>
    <row r="907" spans="1:12" ht="15">
      <c r="A907" s="95" t="s">
        <v>2780</v>
      </c>
      <c r="B907" s="95" t="s">
        <v>2813</v>
      </c>
      <c r="C907" s="95">
        <v>2</v>
      </c>
      <c r="D907" s="122">
        <v>0.01007443059929209</v>
      </c>
      <c r="E907" s="122">
        <v>1.568201724066995</v>
      </c>
      <c r="F907" s="95" t="s">
        <v>2189</v>
      </c>
      <c r="G907" s="95" t="b">
        <v>0</v>
      </c>
      <c r="H907" s="95" t="b">
        <v>0</v>
      </c>
      <c r="I907" s="95" t="b">
        <v>0</v>
      </c>
      <c r="J907" s="95" t="b">
        <v>0</v>
      </c>
      <c r="K907" s="95" t="b">
        <v>0</v>
      </c>
      <c r="L907" s="95" t="b">
        <v>0</v>
      </c>
    </row>
    <row r="908" spans="1:12" ht="15">
      <c r="A908" s="95" t="s">
        <v>2813</v>
      </c>
      <c r="B908" s="95" t="s">
        <v>2391</v>
      </c>
      <c r="C908" s="95">
        <v>2</v>
      </c>
      <c r="D908" s="122">
        <v>0.01007443059929209</v>
      </c>
      <c r="E908" s="122">
        <v>1.2671717284030137</v>
      </c>
      <c r="F908" s="95" t="s">
        <v>2189</v>
      </c>
      <c r="G908" s="95" t="b">
        <v>0</v>
      </c>
      <c r="H908" s="95" t="b">
        <v>0</v>
      </c>
      <c r="I908" s="95" t="b">
        <v>0</v>
      </c>
      <c r="J908" s="95" t="b">
        <v>0</v>
      </c>
      <c r="K908" s="95" t="b">
        <v>0</v>
      </c>
      <c r="L908" s="95" t="b">
        <v>0</v>
      </c>
    </row>
    <row r="909" spans="1:12" ht="15">
      <c r="A909" s="95" t="s">
        <v>2391</v>
      </c>
      <c r="B909" s="95" t="s">
        <v>2992</v>
      </c>
      <c r="C909" s="95">
        <v>2</v>
      </c>
      <c r="D909" s="122">
        <v>0.01007443059929209</v>
      </c>
      <c r="E909" s="122">
        <v>1.568201724066995</v>
      </c>
      <c r="F909" s="95" t="s">
        <v>2189</v>
      </c>
      <c r="G909" s="95" t="b">
        <v>0</v>
      </c>
      <c r="H909" s="95" t="b">
        <v>0</v>
      </c>
      <c r="I909" s="95" t="b">
        <v>0</v>
      </c>
      <c r="J909" s="95" t="b">
        <v>0</v>
      </c>
      <c r="K909" s="95" t="b">
        <v>0</v>
      </c>
      <c r="L909" s="95" t="b">
        <v>0</v>
      </c>
    </row>
    <row r="910" spans="1:12" ht="15">
      <c r="A910" s="95" t="s">
        <v>2992</v>
      </c>
      <c r="B910" s="95" t="s">
        <v>2993</v>
      </c>
      <c r="C910" s="95">
        <v>2</v>
      </c>
      <c r="D910" s="122">
        <v>0.01007443059929209</v>
      </c>
      <c r="E910" s="122">
        <v>1.568201724066995</v>
      </c>
      <c r="F910" s="95" t="s">
        <v>2189</v>
      </c>
      <c r="G910" s="95" t="b">
        <v>0</v>
      </c>
      <c r="H910" s="95" t="b">
        <v>0</v>
      </c>
      <c r="I910" s="95" t="b">
        <v>0</v>
      </c>
      <c r="J910" s="95" t="b">
        <v>0</v>
      </c>
      <c r="K910" s="95" t="b">
        <v>0</v>
      </c>
      <c r="L910" s="95" t="b">
        <v>0</v>
      </c>
    </row>
    <row r="911" spans="1:12" ht="15">
      <c r="A911" s="95" t="s">
        <v>2993</v>
      </c>
      <c r="B911" s="95" t="s">
        <v>2814</v>
      </c>
      <c r="C911" s="95">
        <v>2</v>
      </c>
      <c r="D911" s="122">
        <v>0.01007443059929209</v>
      </c>
      <c r="E911" s="122">
        <v>1.568201724066995</v>
      </c>
      <c r="F911" s="95" t="s">
        <v>2189</v>
      </c>
      <c r="G911" s="95" t="b">
        <v>0</v>
      </c>
      <c r="H911" s="95" t="b">
        <v>0</v>
      </c>
      <c r="I911" s="95" t="b">
        <v>0</v>
      </c>
      <c r="J911" s="95" t="b">
        <v>0</v>
      </c>
      <c r="K911" s="95" t="b">
        <v>0</v>
      </c>
      <c r="L911" s="95" t="b">
        <v>0</v>
      </c>
    </row>
    <row r="912" spans="1:12" ht="15">
      <c r="A912" s="95" t="s">
        <v>2814</v>
      </c>
      <c r="B912" s="95" t="s">
        <v>2815</v>
      </c>
      <c r="C912" s="95">
        <v>2</v>
      </c>
      <c r="D912" s="122">
        <v>0.01007443059929209</v>
      </c>
      <c r="E912" s="122">
        <v>1.568201724066995</v>
      </c>
      <c r="F912" s="95" t="s">
        <v>2189</v>
      </c>
      <c r="G912" s="95" t="b">
        <v>0</v>
      </c>
      <c r="H912" s="95" t="b">
        <v>0</v>
      </c>
      <c r="I912" s="95" t="b">
        <v>0</v>
      </c>
      <c r="J912" s="95" t="b">
        <v>0</v>
      </c>
      <c r="K912" s="95" t="b">
        <v>0</v>
      </c>
      <c r="L912" s="95" t="b">
        <v>0</v>
      </c>
    </row>
    <row r="913" spans="1:12" ht="15">
      <c r="A913" s="95" t="s">
        <v>2815</v>
      </c>
      <c r="B913" s="95" t="s">
        <v>2994</v>
      </c>
      <c r="C913" s="95">
        <v>2</v>
      </c>
      <c r="D913" s="122">
        <v>0.01007443059929209</v>
      </c>
      <c r="E913" s="122">
        <v>1.568201724066995</v>
      </c>
      <c r="F913" s="95" t="s">
        <v>2189</v>
      </c>
      <c r="G913" s="95" t="b">
        <v>0</v>
      </c>
      <c r="H913" s="95" t="b">
        <v>0</v>
      </c>
      <c r="I913" s="95" t="b">
        <v>0</v>
      </c>
      <c r="J913" s="95" t="b">
        <v>0</v>
      </c>
      <c r="K913" s="95" t="b">
        <v>0</v>
      </c>
      <c r="L913" s="95" t="b">
        <v>0</v>
      </c>
    </row>
    <row r="914" spans="1:12" ht="15">
      <c r="A914" s="95" t="s">
        <v>2994</v>
      </c>
      <c r="B914" s="95" t="s">
        <v>2393</v>
      </c>
      <c r="C914" s="95">
        <v>2</v>
      </c>
      <c r="D914" s="122">
        <v>0.01007443059929209</v>
      </c>
      <c r="E914" s="122">
        <v>1.3921104650113136</v>
      </c>
      <c r="F914" s="95" t="s">
        <v>2189</v>
      </c>
      <c r="G914" s="95" t="b">
        <v>0</v>
      </c>
      <c r="H914" s="95" t="b">
        <v>0</v>
      </c>
      <c r="I914" s="95" t="b">
        <v>0</v>
      </c>
      <c r="J914" s="95" t="b">
        <v>0</v>
      </c>
      <c r="K914" s="95" t="b">
        <v>0</v>
      </c>
      <c r="L914" s="95" t="b">
        <v>0</v>
      </c>
    </row>
    <row r="915" spans="1:12" ht="15">
      <c r="A915" s="95" t="s">
        <v>2394</v>
      </c>
      <c r="B915" s="95" t="s">
        <v>2995</v>
      </c>
      <c r="C915" s="95">
        <v>2</v>
      </c>
      <c r="D915" s="122">
        <v>0.01007443059929209</v>
      </c>
      <c r="E915" s="122">
        <v>1.3921104650113136</v>
      </c>
      <c r="F915" s="95" t="s">
        <v>2189</v>
      </c>
      <c r="G915" s="95" t="b">
        <v>0</v>
      </c>
      <c r="H915" s="95" t="b">
        <v>0</v>
      </c>
      <c r="I915" s="95" t="b">
        <v>0</v>
      </c>
      <c r="J915" s="95" t="b">
        <v>0</v>
      </c>
      <c r="K915" s="95" t="b">
        <v>0</v>
      </c>
      <c r="L915" s="95" t="b">
        <v>0</v>
      </c>
    </row>
    <row r="916" spans="1:12" ht="15">
      <c r="A916" s="95" t="s">
        <v>314</v>
      </c>
      <c r="B916" s="95" t="s">
        <v>3008</v>
      </c>
      <c r="C916" s="95">
        <v>2</v>
      </c>
      <c r="D916" s="122">
        <v>0.01007443059929209</v>
      </c>
      <c r="E916" s="122">
        <v>1.2671717284030137</v>
      </c>
      <c r="F916" s="95" t="s">
        <v>2189</v>
      </c>
      <c r="G916" s="95" t="b">
        <v>0</v>
      </c>
      <c r="H916" s="95" t="b">
        <v>0</v>
      </c>
      <c r="I916" s="95" t="b">
        <v>0</v>
      </c>
      <c r="J916" s="95" t="b">
        <v>0</v>
      </c>
      <c r="K916" s="95" t="b">
        <v>0</v>
      </c>
      <c r="L916" s="95" t="b">
        <v>0</v>
      </c>
    </row>
    <row r="917" spans="1:12" ht="15">
      <c r="A917" s="95" t="s">
        <v>3008</v>
      </c>
      <c r="B917" s="95" t="s">
        <v>3009</v>
      </c>
      <c r="C917" s="95">
        <v>2</v>
      </c>
      <c r="D917" s="122">
        <v>0.01007443059929209</v>
      </c>
      <c r="E917" s="122">
        <v>1.568201724066995</v>
      </c>
      <c r="F917" s="95" t="s">
        <v>2189</v>
      </c>
      <c r="G917" s="95" t="b">
        <v>0</v>
      </c>
      <c r="H917" s="95" t="b">
        <v>0</v>
      </c>
      <c r="I917" s="95" t="b">
        <v>0</v>
      </c>
      <c r="J917" s="95" t="b">
        <v>0</v>
      </c>
      <c r="K917" s="95" t="b">
        <v>0</v>
      </c>
      <c r="L917" s="95" t="b">
        <v>0</v>
      </c>
    </row>
    <row r="918" spans="1:12" ht="15">
      <c r="A918" s="95" t="s">
        <v>3009</v>
      </c>
      <c r="B918" s="95" t="s">
        <v>3010</v>
      </c>
      <c r="C918" s="95">
        <v>2</v>
      </c>
      <c r="D918" s="122">
        <v>0.01007443059929209</v>
      </c>
      <c r="E918" s="122">
        <v>1.568201724066995</v>
      </c>
      <c r="F918" s="95" t="s">
        <v>2189</v>
      </c>
      <c r="G918" s="95" t="b">
        <v>0</v>
      </c>
      <c r="H918" s="95" t="b">
        <v>0</v>
      </c>
      <c r="I918" s="95" t="b">
        <v>0</v>
      </c>
      <c r="J918" s="95" t="b">
        <v>0</v>
      </c>
      <c r="K918" s="95" t="b">
        <v>0</v>
      </c>
      <c r="L918" s="95" t="b">
        <v>0</v>
      </c>
    </row>
    <row r="919" spans="1:12" ht="15">
      <c r="A919" s="95" t="s">
        <v>3010</v>
      </c>
      <c r="B919" s="95" t="s">
        <v>2395</v>
      </c>
      <c r="C919" s="95">
        <v>2</v>
      </c>
      <c r="D919" s="122">
        <v>0.01007443059929209</v>
      </c>
      <c r="E919" s="122">
        <v>1.3921104650113136</v>
      </c>
      <c r="F919" s="95" t="s">
        <v>2189</v>
      </c>
      <c r="G919" s="95" t="b">
        <v>0</v>
      </c>
      <c r="H919" s="95" t="b">
        <v>0</v>
      </c>
      <c r="I919" s="95" t="b">
        <v>0</v>
      </c>
      <c r="J919" s="95" t="b">
        <v>0</v>
      </c>
      <c r="K919" s="95" t="b">
        <v>0</v>
      </c>
      <c r="L919" s="95" t="b">
        <v>0</v>
      </c>
    </row>
    <row r="920" spans="1:12" ht="15">
      <c r="A920" s="95" t="s">
        <v>2395</v>
      </c>
      <c r="B920" s="95" t="s">
        <v>2389</v>
      </c>
      <c r="C920" s="95">
        <v>2</v>
      </c>
      <c r="D920" s="122">
        <v>0.01007443059929209</v>
      </c>
      <c r="E920" s="122">
        <v>1.0910804693473326</v>
      </c>
      <c r="F920" s="95" t="s">
        <v>2189</v>
      </c>
      <c r="G920" s="95" t="b">
        <v>0</v>
      </c>
      <c r="H920" s="95" t="b">
        <v>0</v>
      </c>
      <c r="I920" s="95" t="b">
        <v>0</v>
      </c>
      <c r="J920" s="95" t="b">
        <v>0</v>
      </c>
      <c r="K920" s="95" t="b">
        <v>0</v>
      </c>
      <c r="L920" s="95" t="b">
        <v>0</v>
      </c>
    </row>
    <row r="921" spans="1:12" ht="15">
      <c r="A921" s="95" t="s">
        <v>2389</v>
      </c>
      <c r="B921" s="95" t="s">
        <v>2328</v>
      </c>
      <c r="C921" s="95">
        <v>2</v>
      </c>
      <c r="D921" s="122">
        <v>0.01007443059929209</v>
      </c>
      <c r="E921" s="122">
        <v>1.2671717284030137</v>
      </c>
      <c r="F921" s="95" t="s">
        <v>2189</v>
      </c>
      <c r="G921" s="95" t="b">
        <v>0</v>
      </c>
      <c r="H921" s="95" t="b">
        <v>0</v>
      </c>
      <c r="I921" s="95" t="b">
        <v>0</v>
      </c>
      <c r="J921" s="95" t="b">
        <v>0</v>
      </c>
      <c r="K921" s="95" t="b">
        <v>0</v>
      </c>
      <c r="L921" s="95" t="b">
        <v>0</v>
      </c>
    </row>
    <row r="922" spans="1:12" ht="15">
      <c r="A922" s="95" t="s">
        <v>2328</v>
      </c>
      <c r="B922" s="95" t="s">
        <v>2390</v>
      </c>
      <c r="C922" s="95">
        <v>2</v>
      </c>
      <c r="D922" s="122">
        <v>0.01007443059929209</v>
      </c>
      <c r="E922" s="122">
        <v>1.2671717284030137</v>
      </c>
      <c r="F922" s="95" t="s">
        <v>2189</v>
      </c>
      <c r="G922" s="95" t="b">
        <v>0</v>
      </c>
      <c r="H922" s="95" t="b">
        <v>0</v>
      </c>
      <c r="I922" s="95" t="b">
        <v>0</v>
      </c>
      <c r="J922" s="95" t="b">
        <v>0</v>
      </c>
      <c r="K922" s="95" t="b">
        <v>0</v>
      </c>
      <c r="L922" s="95" t="b">
        <v>0</v>
      </c>
    </row>
    <row r="923" spans="1:12" ht="15">
      <c r="A923" s="95" t="s">
        <v>2390</v>
      </c>
      <c r="B923" s="95" t="s">
        <v>3011</v>
      </c>
      <c r="C923" s="95">
        <v>2</v>
      </c>
      <c r="D923" s="122">
        <v>0.01007443059929209</v>
      </c>
      <c r="E923" s="122">
        <v>1.2671717284030137</v>
      </c>
      <c r="F923" s="95" t="s">
        <v>2189</v>
      </c>
      <c r="G923" s="95" t="b">
        <v>0</v>
      </c>
      <c r="H923" s="95" t="b">
        <v>0</v>
      </c>
      <c r="I923" s="95" t="b">
        <v>0</v>
      </c>
      <c r="J923" s="95" t="b">
        <v>0</v>
      </c>
      <c r="K923" s="95" t="b">
        <v>0</v>
      </c>
      <c r="L923" s="95" t="b">
        <v>0</v>
      </c>
    </row>
    <row r="924" spans="1:12" ht="15">
      <c r="A924" s="95" t="s">
        <v>3011</v>
      </c>
      <c r="B924" s="95" t="s">
        <v>3012</v>
      </c>
      <c r="C924" s="95">
        <v>2</v>
      </c>
      <c r="D924" s="122">
        <v>0.01007443059929209</v>
      </c>
      <c r="E924" s="122">
        <v>1.568201724066995</v>
      </c>
      <c r="F924" s="95" t="s">
        <v>2189</v>
      </c>
      <c r="G924" s="95" t="b">
        <v>0</v>
      </c>
      <c r="H924" s="95" t="b">
        <v>0</v>
      </c>
      <c r="I924" s="95" t="b">
        <v>0</v>
      </c>
      <c r="J924" s="95" t="b">
        <v>0</v>
      </c>
      <c r="K924" s="95" t="b">
        <v>0</v>
      </c>
      <c r="L924" s="95" t="b">
        <v>0</v>
      </c>
    </row>
    <row r="925" spans="1:12" ht="15">
      <c r="A925" s="95" t="s">
        <v>3012</v>
      </c>
      <c r="B925" s="95" t="s">
        <v>2787</v>
      </c>
      <c r="C925" s="95">
        <v>2</v>
      </c>
      <c r="D925" s="122">
        <v>0.01007443059929209</v>
      </c>
      <c r="E925" s="122">
        <v>1.568201724066995</v>
      </c>
      <c r="F925" s="95" t="s">
        <v>2189</v>
      </c>
      <c r="G925" s="95" t="b">
        <v>0</v>
      </c>
      <c r="H925" s="95" t="b">
        <v>0</v>
      </c>
      <c r="I925" s="95" t="b">
        <v>0</v>
      </c>
      <c r="J925" s="95" t="b">
        <v>0</v>
      </c>
      <c r="K925" s="95" t="b">
        <v>0</v>
      </c>
      <c r="L925" s="95" t="b">
        <v>0</v>
      </c>
    </row>
    <row r="926" spans="1:12" ht="15">
      <c r="A926" s="95" t="s">
        <v>2787</v>
      </c>
      <c r="B926" s="95" t="s">
        <v>2816</v>
      </c>
      <c r="C926" s="95">
        <v>2</v>
      </c>
      <c r="D926" s="122">
        <v>0.01007443059929209</v>
      </c>
      <c r="E926" s="122">
        <v>1.568201724066995</v>
      </c>
      <c r="F926" s="95" t="s">
        <v>2189</v>
      </c>
      <c r="G926" s="95" t="b">
        <v>0</v>
      </c>
      <c r="H926" s="95" t="b">
        <v>0</v>
      </c>
      <c r="I926" s="95" t="b">
        <v>0</v>
      </c>
      <c r="J926" s="95" t="b">
        <v>0</v>
      </c>
      <c r="K926" s="95" t="b">
        <v>0</v>
      </c>
      <c r="L926" s="95" t="b">
        <v>0</v>
      </c>
    </row>
    <row r="927" spans="1:12" ht="15">
      <c r="A927" s="95" t="s">
        <v>2816</v>
      </c>
      <c r="B927" s="95" t="s">
        <v>2391</v>
      </c>
      <c r="C927" s="95">
        <v>2</v>
      </c>
      <c r="D927" s="122">
        <v>0.01007443059929209</v>
      </c>
      <c r="E927" s="122">
        <v>1.2671717284030137</v>
      </c>
      <c r="F927" s="95" t="s">
        <v>2189</v>
      </c>
      <c r="G927" s="95" t="b">
        <v>0</v>
      </c>
      <c r="H927" s="95" t="b">
        <v>0</v>
      </c>
      <c r="I927" s="95" t="b">
        <v>0</v>
      </c>
      <c r="J927" s="95" t="b">
        <v>0</v>
      </c>
      <c r="K927" s="95" t="b">
        <v>0</v>
      </c>
      <c r="L927" s="95" t="b">
        <v>0</v>
      </c>
    </row>
    <row r="928" spans="1:12" ht="15">
      <c r="A928" s="95" t="s">
        <v>2336</v>
      </c>
      <c r="B928" s="95" t="s">
        <v>2996</v>
      </c>
      <c r="C928" s="95">
        <v>2</v>
      </c>
      <c r="D928" s="122">
        <v>0</v>
      </c>
      <c r="E928" s="122">
        <v>1.3521825181113625</v>
      </c>
      <c r="F928" s="95" t="s">
        <v>2191</v>
      </c>
      <c r="G928" s="95" t="b">
        <v>0</v>
      </c>
      <c r="H928" s="95" t="b">
        <v>0</v>
      </c>
      <c r="I928" s="95" t="b">
        <v>0</v>
      </c>
      <c r="J928" s="95" t="b">
        <v>0</v>
      </c>
      <c r="K928" s="95" t="b">
        <v>0</v>
      </c>
      <c r="L928" s="95" t="b">
        <v>0</v>
      </c>
    </row>
    <row r="929" spans="1:12" ht="15">
      <c r="A929" s="95" t="s">
        <v>2996</v>
      </c>
      <c r="B929" s="95" t="s">
        <v>2997</v>
      </c>
      <c r="C929" s="95">
        <v>2</v>
      </c>
      <c r="D929" s="122">
        <v>0</v>
      </c>
      <c r="E929" s="122">
        <v>1.3521825181113625</v>
      </c>
      <c r="F929" s="95" t="s">
        <v>2191</v>
      </c>
      <c r="G929" s="95" t="b">
        <v>0</v>
      </c>
      <c r="H929" s="95" t="b">
        <v>0</v>
      </c>
      <c r="I929" s="95" t="b">
        <v>0</v>
      </c>
      <c r="J929" s="95" t="b">
        <v>0</v>
      </c>
      <c r="K929" s="95" t="b">
        <v>0</v>
      </c>
      <c r="L929" s="95" t="b">
        <v>0</v>
      </c>
    </row>
    <row r="930" spans="1:12" ht="15">
      <c r="A930" s="95" t="s">
        <v>2997</v>
      </c>
      <c r="B930" s="95" t="s">
        <v>2327</v>
      </c>
      <c r="C930" s="95">
        <v>2</v>
      </c>
      <c r="D930" s="122">
        <v>0</v>
      </c>
      <c r="E930" s="122">
        <v>1.3521825181113625</v>
      </c>
      <c r="F930" s="95" t="s">
        <v>2191</v>
      </c>
      <c r="G930" s="95" t="b">
        <v>0</v>
      </c>
      <c r="H930" s="95" t="b">
        <v>0</v>
      </c>
      <c r="I930" s="95" t="b">
        <v>0</v>
      </c>
      <c r="J930" s="95" t="b">
        <v>0</v>
      </c>
      <c r="K930" s="95" t="b">
        <v>0</v>
      </c>
      <c r="L930" s="95" t="b">
        <v>0</v>
      </c>
    </row>
    <row r="931" spans="1:12" ht="15">
      <c r="A931" s="95" t="s">
        <v>2327</v>
      </c>
      <c r="B931" s="95" t="s">
        <v>2998</v>
      </c>
      <c r="C931" s="95">
        <v>2</v>
      </c>
      <c r="D931" s="122">
        <v>0</v>
      </c>
      <c r="E931" s="122">
        <v>1.3521825181113625</v>
      </c>
      <c r="F931" s="95" t="s">
        <v>2191</v>
      </c>
      <c r="G931" s="95" t="b">
        <v>0</v>
      </c>
      <c r="H931" s="95" t="b">
        <v>0</v>
      </c>
      <c r="I931" s="95" t="b">
        <v>0</v>
      </c>
      <c r="J931" s="95" t="b">
        <v>0</v>
      </c>
      <c r="K931" s="95" t="b">
        <v>0</v>
      </c>
      <c r="L931" s="95" t="b">
        <v>0</v>
      </c>
    </row>
    <row r="932" spans="1:12" ht="15">
      <c r="A932" s="95" t="s">
        <v>2998</v>
      </c>
      <c r="B932" s="95" t="s">
        <v>2999</v>
      </c>
      <c r="C932" s="95">
        <v>2</v>
      </c>
      <c r="D932" s="122">
        <v>0</v>
      </c>
      <c r="E932" s="122">
        <v>1.3521825181113625</v>
      </c>
      <c r="F932" s="95" t="s">
        <v>2191</v>
      </c>
      <c r="G932" s="95" t="b">
        <v>0</v>
      </c>
      <c r="H932" s="95" t="b">
        <v>0</v>
      </c>
      <c r="I932" s="95" t="b">
        <v>0</v>
      </c>
      <c r="J932" s="95" t="b">
        <v>0</v>
      </c>
      <c r="K932" s="95" t="b">
        <v>0</v>
      </c>
      <c r="L932" s="95" t="b">
        <v>0</v>
      </c>
    </row>
    <row r="933" spans="1:12" ht="15">
      <c r="A933" s="95" t="s">
        <v>2999</v>
      </c>
      <c r="B933" s="95" t="s">
        <v>3000</v>
      </c>
      <c r="C933" s="95">
        <v>2</v>
      </c>
      <c r="D933" s="122">
        <v>0</v>
      </c>
      <c r="E933" s="122">
        <v>1.3521825181113625</v>
      </c>
      <c r="F933" s="95" t="s">
        <v>2191</v>
      </c>
      <c r="G933" s="95" t="b">
        <v>0</v>
      </c>
      <c r="H933" s="95" t="b">
        <v>0</v>
      </c>
      <c r="I933" s="95" t="b">
        <v>0</v>
      </c>
      <c r="J933" s="95" t="b">
        <v>0</v>
      </c>
      <c r="K933" s="95" t="b">
        <v>0</v>
      </c>
      <c r="L933" s="95" t="b">
        <v>0</v>
      </c>
    </row>
    <row r="934" spans="1:12" ht="15">
      <c r="A934" s="95" t="s">
        <v>3000</v>
      </c>
      <c r="B934" s="95" t="s">
        <v>3001</v>
      </c>
      <c r="C934" s="95">
        <v>2</v>
      </c>
      <c r="D934" s="122">
        <v>0</v>
      </c>
      <c r="E934" s="122">
        <v>1.3521825181113625</v>
      </c>
      <c r="F934" s="95" t="s">
        <v>2191</v>
      </c>
      <c r="G934" s="95" t="b">
        <v>0</v>
      </c>
      <c r="H934" s="95" t="b">
        <v>0</v>
      </c>
      <c r="I934" s="95" t="b">
        <v>0</v>
      </c>
      <c r="J934" s="95" t="b">
        <v>0</v>
      </c>
      <c r="K934" s="95" t="b">
        <v>0</v>
      </c>
      <c r="L934" s="95" t="b">
        <v>0</v>
      </c>
    </row>
    <row r="935" spans="1:12" ht="15">
      <c r="A935" s="95" t="s">
        <v>3001</v>
      </c>
      <c r="B935" s="95" t="s">
        <v>2908</v>
      </c>
      <c r="C935" s="95">
        <v>2</v>
      </c>
      <c r="D935" s="122">
        <v>0</v>
      </c>
      <c r="E935" s="122">
        <v>1.3521825181113625</v>
      </c>
      <c r="F935" s="95" t="s">
        <v>2191</v>
      </c>
      <c r="G935" s="95" t="b">
        <v>0</v>
      </c>
      <c r="H935" s="95" t="b">
        <v>0</v>
      </c>
      <c r="I935" s="95" t="b">
        <v>0</v>
      </c>
      <c r="J935" s="95" t="b">
        <v>0</v>
      </c>
      <c r="K935" s="95" t="b">
        <v>0</v>
      </c>
      <c r="L935" s="95" t="b">
        <v>0</v>
      </c>
    </row>
    <row r="936" spans="1:12" ht="15">
      <c r="A936" s="95" t="s">
        <v>2908</v>
      </c>
      <c r="B936" s="95" t="s">
        <v>3002</v>
      </c>
      <c r="C936" s="95">
        <v>2</v>
      </c>
      <c r="D936" s="122">
        <v>0</v>
      </c>
      <c r="E936" s="122">
        <v>1.3521825181113625</v>
      </c>
      <c r="F936" s="95" t="s">
        <v>2191</v>
      </c>
      <c r="G936" s="95" t="b">
        <v>0</v>
      </c>
      <c r="H936" s="95" t="b">
        <v>0</v>
      </c>
      <c r="I936" s="95" t="b">
        <v>0</v>
      </c>
      <c r="J936" s="95" t="b">
        <v>0</v>
      </c>
      <c r="K936" s="95" t="b">
        <v>0</v>
      </c>
      <c r="L936" s="95" t="b">
        <v>0</v>
      </c>
    </row>
    <row r="937" spans="1:12" ht="15">
      <c r="A937" s="95" t="s">
        <v>3002</v>
      </c>
      <c r="B937" s="95" t="s">
        <v>3003</v>
      </c>
      <c r="C937" s="95">
        <v>2</v>
      </c>
      <c r="D937" s="122">
        <v>0</v>
      </c>
      <c r="E937" s="122">
        <v>1.3521825181113625</v>
      </c>
      <c r="F937" s="95" t="s">
        <v>2191</v>
      </c>
      <c r="G937" s="95" t="b">
        <v>0</v>
      </c>
      <c r="H937" s="95" t="b">
        <v>0</v>
      </c>
      <c r="I937" s="95" t="b">
        <v>0</v>
      </c>
      <c r="J937" s="95" t="b">
        <v>0</v>
      </c>
      <c r="K937" s="95" t="b">
        <v>0</v>
      </c>
      <c r="L937" s="95" t="b">
        <v>0</v>
      </c>
    </row>
    <row r="938" spans="1:12" ht="15">
      <c r="A938" s="95" t="s">
        <v>3003</v>
      </c>
      <c r="B938" s="95" t="s">
        <v>3004</v>
      </c>
      <c r="C938" s="95">
        <v>2</v>
      </c>
      <c r="D938" s="122">
        <v>0</v>
      </c>
      <c r="E938" s="122">
        <v>1.3521825181113625</v>
      </c>
      <c r="F938" s="95" t="s">
        <v>2191</v>
      </c>
      <c r="G938" s="95" t="b">
        <v>0</v>
      </c>
      <c r="H938" s="95" t="b">
        <v>0</v>
      </c>
      <c r="I938" s="95" t="b">
        <v>0</v>
      </c>
      <c r="J938" s="95" t="b">
        <v>0</v>
      </c>
      <c r="K938" s="95" t="b">
        <v>0</v>
      </c>
      <c r="L938" s="95" t="b">
        <v>0</v>
      </c>
    </row>
    <row r="939" spans="1:12" ht="15">
      <c r="A939" s="95" t="s">
        <v>3004</v>
      </c>
      <c r="B939" s="95" t="s">
        <v>3005</v>
      </c>
      <c r="C939" s="95">
        <v>2</v>
      </c>
      <c r="D939" s="122">
        <v>0</v>
      </c>
      <c r="E939" s="122">
        <v>1.3521825181113625</v>
      </c>
      <c r="F939" s="95" t="s">
        <v>2191</v>
      </c>
      <c r="G939" s="95" t="b">
        <v>0</v>
      </c>
      <c r="H939" s="95" t="b">
        <v>0</v>
      </c>
      <c r="I939" s="95" t="b">
        <v>0</v>
      </c>
      <c r="J939" s="95" t="b">
        <v>0</v>
      </c>
      <c r="K939" s="95" t="b">
        <v>0</v>
      </c>
      <c r="L939" s="95" t="b">
        <v>0</v>
      </c>
    </row>
    <row r="940" spans="1:12" ht="15">
      <c r="A940" s="95" t="s">
        <v>3005</v>
      </c>
      <c r="B940" s="95" t="s">
        <v>3006</v>
      </c>
      <c r="C940" s="95">
        <v>2</v>
      </c>
      <c r="D940" s="122">
        <v>0</v>
      </c>
      <c r="E940" s="122">
        <v>1.3521825181113625</v>
      </c>
      <c r="F940" s="95" t="s">
        <v>2191</v>
      </c>
      <c r="G940" s="95" t="b">
        <v>0</v>
      </c>
      <c r="H940" s="95" t="b">
        <v>0</v>
      </c>
      <c r="I940" s="95" t="b">
        <v>0</v>
      </c>
      <c r="J940" s="95" t="b">
        <v>0</v>
      </c>
      <c r="K940" s="95" t="b">
        <v>0</v>
      </c>
      <c r="L940" s="95" t="b">
        <v>0</v>
      </c>
    </row>
    <row r="941" spans="1:12" ht="15">
      <c r="A941" s="95" t="s">
        <v>3006</v>
      </c>
      <c r="B941" s="95" t="s">
        <v>2909</v>
      </c>
      <c r="C941" s="95">
        <v>2</v>
      </c>
      <c r="D941" s="122">
        <v>0</v>
      </c>
      <c r="E941" s="122">
        <v>1.3521825181113625</v>
      </c>
      <c r="F941" s="95" t="s">
        <v>2191</v>
      </c>
      <c r="G941" s="95" t="b">
        <v>0</v>
      </c>
      <c r="H941" s="95" t="b">
        <v>0</v>
      </c>
      <c r="I941" s="95" t="b">
        <v>0</v>
      </c>
      <c r="J941" s="95" t="b">
        <v>0</v>
      </c>
      <c r="K941" s="95" t="b">
        <v>0</v>
      </c>
      <c r="L941" s="95" t="b">
        <v>0</v>
      </c>
    </row>
    <row r="942" spans="1:12" ht="15">
      <c r="A942" s="95" t="s">
        <v>2909</v>
      </c>
      <c r="B942" s="95" t="s">
        <v>2293</v>
      </c>
      <c r="C942" s="95">
        <v>2</v>
      </c>
      <c r="D942" s="122">
        <v>0</v>
      </c>
      <c r="E942" s="122">
        <v>1.3521825181113625</v>
      </c>
      <c r="F942" s="95" t="s">
        <v>2191</v>
      </c>
      <c r="G942" s="95" t="b">
        <v>0</v>
      </c>
      <c r="H942" s="95" t="b">
        <v>0</v>
      </c>
      <c r="I942" s="95" t="b">
        <v>0</v>
      </c>
      <c r="J942" s="95" t="b">
        <v>0</v>
      </c>
      <c r="K942" s="95" t="b">
        <v>0</v>
      </c>
      <c r="L942" s="95" t="b">
        <v>0</v>
      </c>
    </row>
    <row r="943" spans="1:12" ht="15">
      <c r="A943" s="95" t="s">
        <v>2293</v>
      </c>
      <c r="B943" s="95" t="s">
        <v>2910</v>
      </c>
      <c r="C943" s="95">
        <v>2</v>
      </c>
      <c r="D943" s="122">
        <v>0</v>
      </c>
      <c r="E943" s="122">
        <v>1.3521825181113625</v>
      </c>
      <c r="F943" s="95" t="s">
        <v>2191</v>
      </c>
      <c r="G943" s="95" t="b">
        <v>0</v>
      </c>
      <c r="H943" s="95" t="b">
        <v>0</v>
      </c>
      <c r="I943" s="95" t="b">
        <v>0</v>
      </c>
      <c r="J943" s="95" t="b">
        <v>0</v>
      </c>
      <c r="K943" s="95" t="b">
        <v>0</v>
      </c>
      <c r="L943" s="95" t="b">
        <v>0</v>
      </c>
    </row>
    <row r="944" spans="1:12" ht="15">
      <c r="A944" s="95" t="s">
        <v>2910</v>
      </c>
      <c r="B944" s="95" t="s">
        <v>2328</v>
      </c>
      <c r="C944" s="95">
        <v>2</v>
      </c>
      <c r="D944" s="122">
        <v>0</v>
      </c>
      <c r="E944" s="122">
        <v>1.3521825181113625</v>
      </c>
      <c r="F944" s="95" t="s">
        <v>2191</v>
      </c>
      <c r="G944" s="95" t="b">
        <v>0</v>
      </c>
      <c r="H944" s="95" t="b">
        <v>0</v>
      </c>
      <c r="I944" s="95" t="b">
        <v>0</v>
      </c>
      <c r="J944" s="95" t="b">
        <v>0</v>
      </c>
      <c r="K944" s="95" t="b">
        <v>0</v>
      </c>
      <c r="L944" s="95" t="b">
        <v>0</v>
      </c>
    </row>
    <row r="945" spans="1:12" ht="15">
      <c r="A945" s="95" t="s">
        <v>2328</v>
      </c>
      <c r="B945" s="95" t="s">
        <v>2781</v>
      </c>
      <c r="C945" s="95">
        <v>2</v>
      </c>
      <c r="D945" s="122">
        <v>0</v>
      </c>
      <c r="E945" s="122">
        <v>1.3521825181113625</v>
      </c>
      <c r="F945" s="95" t="s">
        <v>2191</v>
      </c>
      <c r="G945" s="95" t="b">
        <v>0</v>
      </c>
      <c r="H945" s="95" t="b">
        <v>0</v>
      </c>
      <c r="I945" s="95" t="b">
        <v>0</v>
      </c>
      <c r="J945" s="95" t="b">
        <v>0</v>
      </c>
      <c r="K945" s="95" t="b">
        <v>0</v>
      </c>
      <c r="L945" s="95" t="b">
        <v>0</v>
      </c>
    </row>
    <row r="946" spans="1:12" ht="15">
      <c r="A946" s="95" t="s">
        <v>2781</v>
      </c>
      <c r="B946" s="95" t="s">
        <v>2856</v>
      </c>
      <c r="C946" s="95">
        <v>2</v>
      </c>
      <c r="D946" s="122">
        <v>0</v>
      </c>
      <c r="E946" s="122">
        <v>1.3521825181113625</v>
      </c>
      <c r="F946" s="95" t="s">
        <v>2191</v>
      </c>
      <c r="G946" s="95" t="b">
        <v>0</v>
      </c>
      <c r="H946" s="95" t="b">
        <v>0</v>
      </c>
      <c r="I946" s="95" t="b">
        <v>0</v>
      </c>
      <c r="J946" s="95" t="b">
        <v>0</v>
      </c>
      <c r="K946" s="95" t="b">
        <v>0</v>
      </c>
      <c r="L946" s="95" t="b">
        <v>0</v>
      </c>
    </row>
    <row r="947" spans="1:12" ht="15">
      <c r="A947" s="95" t="s">
        <v>2856</v>
      </c>
      <c r="B947" s="95" t="s">
        <v>2782</v>
      </c>
      <c r="C947" s="95">
        <v>2</v>
      </c>
      <c r="D947" s="122">
        <v>0</v>
      </c>
      <c r="E947" s="122">
        <v>1.3521825181113625</v>
      </c>
      <c r="F947" s="95" t="s">
        <v>2191</v>
      </c>
      <c r="G947" s="95" t="b">
        <v>0</v>
      </c>
      <c r="H947" s="95" t="b">
        <v>0</v>
      </c>
      <c r="I947" s="95" t="b">
        <v>0</v>
      </c>
      <c r="J947" s="95" t="b">
        <v>0</v>
      </c>
      <c r="K947" s="95" t="b">
        <v>0</v>
      </c>
      <c r="L947" s="95" t="b">
        <v>0</v>
      </c>
    </row>
    <row r="948" spans="1:12" ht="15">
      <c r="A948" s="95" t="s">
        <v>2782</v>
      </c>
      <c r="B948" s="95" t="s">
        <v>3007</v>
      </c>
      <c r="C948" s="95">
        <v>2</v>
      </c>
      <c r="D948" s="122">
        <v>0</v>
      </c>
      <c r="E948" s="122">
        <v>1.3521825181113625</v>
      </c>
      <c r="F948" s="95" t="s">
        <v>2191</v>
      </c>
      <c r="G948" s="95" t="b">
        <v>0</v>
      </c>
      <c r="H948" s="95" t="b">
        <v>0</v>
      </c>
      <c r="I948" s="95" t="b">
        <v>0</v>
      </c>
      <c r="J948" s="95" t="b">
        <v>0</v>
      </c>
      <c r="K948" s="95" t="b">
        <v>1</v>
      </c>
      <c r="L948" s="95" t="b">
        <v>0</v>
      </c>
    </row>
    <row r="949" spans="1:12" ht="15">
      <c r="A949" s="95" t="s">
        <v>3007</v>
      </c>
      <c r="B949" s="95" t="s">
        <v>383</v>
      </c>
      <c r="C949" s="95">
        <v>2</v>
      </c>
      <c r="D949" s="122">
        <v>0</v>
      </c>
      <c r="E949" s="122">
        <v>1.3521825181113625</v>
      </c>
      <c r="F949" s="95" t="s">
        <v>2191</v>
      </c>
      <c r="G949" s="95" t="b">
        <v>0</v>
      </c>
      <c r="H949" s="95" t="b">
        <v>1</v>
      </c>
      <c r="I949" s="95" t="b">
        <v>0</v>
      </c>
      <c r="J949" s="95" t="b">
        <v>0</v>
      </c>
      <c r="K949" s="95" t="b">
        <v>0</v>
      </c>
      <c r="L949" s="95" t="b">
        <v>0</v>
      </c>
    </row>
    <row r="950" spans="1:12" ht="15">
      <c r="A950" s="95" t="s">
        <v>2818</v>
      </c>
      <c r="B950" s="95" t="s">
        <v>2819</v>
      </c>
      <c r="C950" s="95">
        <v>6</v>
      </c>
      <c r="D950" s="122">
        <v>0</v>
      </c>
      <c r="E950" s="122">
        <v>1.2130748253088512</v>
      </c>
      <c r="F950" s="95" t="s">
        <v>2192</v>
      </c>
      <c r="G950" s="95" t="b">
        <v>0</v>
      </c>
      <c r="H950" s="95" t="b">
        <v>0</v>
      </c>
      <c r="I950" s="95" t="b">
        <v>0</v>
      </c>
      <c r="J950" s="95" t="b">
        <v>0</v>
      </c>
      <c r="K950" s="95" t="b">
        <v>0</v>
      </c>
      <c r="L950" s="95" t="b">
        <v>0</v>
      </c>
    </row>
    <row r="951" spans="1:12" ht="15">
      <c r="A951" s="95" t="s">
        <v>2780</v>
      </c>
      <c r="B951" s="95" t="s">
        <v>2283</v>
      </c>
      <c r="C951" s="95">
        <v>6</v>
      </c>
      <c r="D951" s="122">
        <v>0</v>
      </c>
      <c r="E951" s="122">
        <v>1.2130748253088512</v>
      </c>
      <c r="F951" s="95" t="s">
        <v>2192</v>
      </c>
      <c r="G951" s="95" t="b">
        <v>0</v>
      </c>
      <c r="H951" s="95" t="b">
        <v>0</v>
      </c>
      <c r="I951" s="95" t="b">
        <v>0</v>
      </c>
      <c r="J951" s="95" t="b">
        <v>0</v>
      </c>
      <c r="K951" s="95" t="b">
        <v>0</v>
      </c>
      <c r="L951" s="95" t="b">
        <v>0</v>
      </c>
    </row>
    <row r="952" spans="1:12" ht="15">
      <c r="A952" s="95" t="s">
        <v>2283</v>
      </c>
      <c r="B952" s="95" t="s">
        <v>583</v>
      </c>
      <c r="C952" s="95">
        <v>6</v>
      </c>
      <c r="D952" s="122">
        <v>0</v>
      </c>
      <c r="E952" s="122">
        <v>1.2130748253088512</v>
      </c>
      <c r="F952" s="95" t="s">
        <v>2192</v>
      </c>
      <c r="G952" s="95" t="b">
        <v>0</v>
      </c>
      <c r="H952" s="95" t="b">
        <v>0</v>
      </c>
      <c r="I952" s="95" t="b">
        <v>0</v>
      </c>
      <c r="J952" s="95" t="b">
        <v>0</v>
      </c>
      <c r="K952" s="95" t="b">
        <v>0</v>
      </c>
      <c r="L952" s="95" t="b">
        <v>0</v>
      </c>
    </row>
    <row r="953" spans="1:12" ht="15">
      <c r="A953" s="95" t="s">
        <v>583</v>
      </c>
      <c r="B953" s="95" t="s">
        <v>2820</v>
      </c>
      <c r="C953" s="95">
        <v>6</v>
      </c>
      <c r="D953" s="122">
        <v>0</v>
      </c>
      <c r="E953" s="122">
        <v>1.2130748253088512</v>
      </c>
      <c r="F953" s="95" t="s">
        <v>2192</v>
      </c>
      <c r="G953" s="95" t="b">
        <v>0</v>
      </c>
      <c r="H953" s="95" t="b">
        <v>0</v>
      </c>
      <c r="I953" s="95" t="b">
        <v>0</v>
      </c>
      <c r="J953" s="95" t="b">
        <v>0</v>
      </c>
      <c r="K953" s="95" t="b">
        <v>0</v>
      </c>
      <c r="L953" s="95" t="b">
        <v>0</v>
      </c>
    </row>
    <row r="954" spans="1:12" ht="15">
      <c r="A954" s="95" t="s">
        <v>2820</v>
      </c>
      <c r="B954" s="95" t="s">
        <v>2821</v>
      </c>
      <c r="C954" s="95">
        <v>6</v>
      </c>
      <c r="D954" s="122">
        <v>0</v>
      </c>
      <c r="E954" s="122">
        <v>1.2130748253088512</v>
      </c>
      <c r="F954" s="95" t="s">
        <v>2192</v>
      </c>
      <c r="G954" s="95" t="b">
        <v>0</v>
      </c>
      <c r="H954" s="95" t="b">
        <v>0</v>
      </c>
      <c r="I954" s="95" t="b">
        <v>0</v>
      </c>
      <c r="J954" s="95" t="b">
        <v>0</v>
      </c>
      <c r="K954" s="95" t="b">
        <v>0</v>
      </c>
      <c r="L954" s="95" t="b">
        <v>0</v>
      </c>
    </row>
    <row r="955" spans="1:12" ht="15">
      <c r="A955" s="95" t="s">
        <v>2821</v>
      </c>
      <c r="B955" s="95" t="s">
        <v>2287</v>
      </c>
      <c r="C955" s="95">
        <v>6</v>
      </c>
      <c r="D955" s="122">
        <v>0</v>
      </c>
      <c r="E955" s="122">
        <v>1.2130748253088512</v>
      </c>
      <c r="F955" s="95" t="s">
        <v>2192</v>
      </c>
      <c r="G955" s="95" t="b">
        <v>0</v>
      </c>
      <c r="H955" s="95" t="b">
        <v>0</v>
      </c>
      <c r="I955" s="95" t="b">
        <v>0</v>
      </c>
      <c r="J955" s="95" t="b">
        <v>0</v>
      </c>
      <c r="K955" s="95" t="b">
        <v>0</v>
      </c>
      <c r="L955" s="95" t="b">
        <v>0</v>
      </c>
    </row>
    <row r="956" spans="1:12" ht="15">
      <c r="A956" s="95" t="s">
        <v>232</v>
      </c>
      <c r="B956" s="95" t="s">
        <v>2886</v>
      </c>
      <c r="C956" s="95">
        <v>4</v>
      </c>
      <c r="D956" s="122">
        <v>0.006772740732910817</v>
      </c>
      <c r="E956" s="122">
        <v>1.3891660843645326</v>
      </c>
      <c r="F956" s="95" t="s">
        <v>2192</v>
      </c>
      <c r="G956" s="95" t="b">
        <v>0</v>
      </c>
      <c r="H956" s="95" t="b">
        <v>0</v>
      </c>
      <c r="I956" s="95" t="b">
        <v>0</v>
      </c>
      <c r="J956" s="95" t="b">
        <v>0</v>
      </c>
      <c r="K956" s="95" t="b">
        <v>0</v>
      </c>
      <c r="L956" s="95" t="b">
        <v>0</v>
      </c>
    </row>
    <row r="957" spans="1:12" ht="15">
      <c r="A957" s="95" t="s">
        <v>2886</v>
      </c>
      <c r="B957" s="95" t="s">
        <v>348</v>
      </c>
      <c r="C957" s="95">
        <v>4</v>
      </c>
      <c r="D957" s="122">
        <v>0.006772740732910817</v>
      </c>
      <c r="E957" s="122">
        <v>1.2130748253088512</v>
      </c>
      <c r="F957" s="95" t="s">
        <v>2192</v>
      </c>
      <c r="G957" s="95" t="b">
        <v>0</v>
      </c>
      <c r="H957" s="95" t="b">
        <v>0</v>
      </c>
      <c r="I957" s="95" t="b">
        <v>0</v>
      </c>
      <c r="J957" s="95" t="b">
        <v>0</v>
      </c>
      <c r="K957" s="95" t="b">
        <v>0</v>
      </c>
      <c r="L957" s="95" t="b">
        <v>0</v>
      </c>
    </row>
    <row r="958" spans="1:12" ht="15">
      <c r="A958" s="95" t="s">
        <v>349</v>
      </c>
      <c r="B958" s="95" t="s">
        <v>2823</v>
      </c>
      <c r="C958" s="95">
        <v>4</v>
      </c>
      <c r="D958" s="122">
        <v>0.006772740732910817</v>
      </c>
      <c r="E958" s="122">
        <v>1.2130748253088512</v>
      </c>
      <c r="F958" s="95" t="s">
        <v>2192</v>
      </c>
      <c r="G958" s="95" t="b">
        <v>0</v>
      </c>
      <c r="H958" s="95" t="b">
        <v>0</v>
      </c>
      <c r="I958" s="95" t="b">
        <v>0</v>
      </c>
      <c r="J958" s="95" t="b">
        <v>0</v>
      </c>
      <c r="K958" s="95" t="b">
        <v>0</v>
      </c>
      <c r="L958" s="95" t="b">
        <v>0</v>
      </c>
    </row>
    <row r="959" spans="1:12" ht="15">
      <c r="A959" s="95" t="s">
        <v>2823</v>
      </c>
      <c r="B959" s="95" t="s">
        <v>2818</v>
      </c>
      <c r="C959" s="95">
        <v>4</v>
      </c>
      <c r="D959" s="122">
        <v>0.006772740732910817</v>
      </c>
      <c r="E959" s="122">
        <v>1.2130748253088512</v>
      </c>
      <c r="F959" s="95" t="s">
        <v>2192</v>
      </c>
      <c r="G959" s="95" t="b">
        <v>0</v>
      </c>
      <c r="H959" s="95" t="b">
        <v>0</v>
      </c>
      <c r="I959" s="95" t="b">
        <v>0</v>
      </c>
      <c r="J959" s="95" t="b">
        <v>0</v>
      </c>
      <c r="K959" s="95" t="b">
        <v>0</v>
      </c>
      <c r="L959" s="95" t="b">
        <v>0</v>
      </c>
    </row>
    <row r="960" spans="1:12" ht="15">
      <c r="A960" s="95" t="s">
        <v>2819</v>
      </c>
      <c r="B960" s="95" t="s">
        <v>2782</v>
      </c>
      <c r="C960" s="95">
        <v>4</v>
      </c>
      <c r="D960" s="122">
        <v>0.006772740732910817</v>
      </c>
      <c r="E960" s="122">
        <v>1.2130748253088512</v>
      </c>
      <c r="F960" s="95" t="s">
        <v>2192</v>
      </c>
      <c r="G960" s="95" t="b">
        <v>0</v>
      </c>
      <c r="H960" s="95" t="b">
        <v>0</v>
      </c>
      <c r="I960" s="95" t="b">
        <v>0</v>
      </c>
      <c r="J960" s="95" t="b">
        <v>0</v>
      </c>
      <c r="K960" s="95" t="b">
        <v>0</v>
      </c>
      <c r="L960" s="95" t="b">
        <v>0</v>
      </c>
    </row>
    <row r="961" spans="1:12" ht="15">
      <c r="A961" s="95" t="s">
        <v>2782</v>
      </c>
      <c r="B961" s="95" t="s">
        <v>2887</v>
      </c>
      <c r="C961" s="95">
        <v>4</v>
      </c>
      <c r="D961" s="122">
        <v>0.006772740732910817</v>
      </c>
      <c r="E961" s="122">
        <v>1.3891660843645326</v>
      </c>
      <c r="F961" s="95" t="s">
        <v>2192</v>
      </c>
      <c r="G961" s="95" t="b">
        <v>0</v>
      </c>
      <c r="H961" s="95" t="b">
        <v>0</v>
      </c>
      <c r="I961" s="95" t="b">
        <v>0</v>
      </c>
      <c r="J961" s="95" t="b">
        <v>0</v>
      </c>
      <c r="K961" s="95" t="b">
        <v>0</v>
      </c>
      <c r="L961" s="95" t="b">
        <v>0</v>
      </c>
    </row>
    <row r="962" spans="1:12" ht="15">
      <c r="A962" s="95" t="s">
        <v>2887</v>
      </c>
      <c r="B962" s="95" t="s">
        <v>2780</v>
      </c>
      <c r="C962" s="95">
        <v>4</v>
      </c>
      <c r="D962" s="122">
        <v>0.006772740732910817</v>
      </c>
      <c r="E962" s="122">
        <v>1.2130748253088512</v>
      </c>
      <c r="F962" s="95" t="s">
        <v>2192</v>
      </c>
      <c r="G962" s="95" t="b">
        <v>0</v>
      </c>
      <c r="H962" s="95" t="b">
        <v>0</v>
      </c>
      <c r="I962" s="95" t="b">
        <v>0</v>
      </c>
      <c r="J962" s="95" t="b">
        <v>0</v>
      </c>
      <c r="K962" s="95" t="b">
        <v>0</v>
      </c>
      <c r="L962" s="95" t="b">
        <v>0</v>
      </c>
    </row>
    <row r="963" spans="1:12" ht="15">
      <c r="A963" s="95" t="s">
        <v>2287</v>
      </c>
      <c r="B963" s="95" t="s">
        <v>2888</v>
      </c>
      <c r="C963" s="95">
        <v>4</v>
      </c>
      <c r="D963" s="122">
        <v>0.006772740732910817</v>
      </c>
      <c r="E963" s="122">
        <v>1.2130748253088512</v>
      </c>
      <c r="F963" s="95" t="s">
        <v>2192</v>
      </c>
      <c r="G963" s="95" t="b">
        <v>0</v>
      </c>
      <c r="H963" s="95" t="b">
        <v>0</v>
      </c>
      <c r="I963" s="95" t="b">
        <v>0</v>
      </c>
      <c r="J963" s="95" t="b">
        <v>0</v>
      </c>
      <c r="K963" s="95" t="b">
        <v>0</v>
      </c>
      <c r="L963" s="95" t="b">
        <v>0</v>
      </c>
    </row>
    <row r="964" spans="1:12" ht="15">
      <c r="A964" s="95" t="s">
        <v>348</v>
      </c>
      <c r="B964" s="95" t="s">
        <v>3171</v>
      </c>
      <c r="C964" s="95">
        <v>2</v>
      </c>
      <c r="D964" s="122">
        <v>0.009175408744608893</v>
      </c>
      <c r="E964" s="122">
        <v>1.2130748253088512</v>
      </c>
      <c r="F964" s="95" t="s">
        <v>2192</v>
      </c>
      <c r="G964" s="95" t="b">
        <v>0</v>
      </c>
      <c r="H964" s="95" t="b">
        <v>0</v>
      </c>
      <c r="I964" s="95" t="b">
        <v>0</v>
      </c>
      <c r="J964" s="95" t="b">
        <v>0</v>
      </c>
      <c r="K964" s="95" t="b">
        <v>0</v>
      </c>
      <c r="L964" s="95" t="b">
        <v>0</v>
      </c>
    </row>
    <row r="965" spans="1:12" ht="15">
      <c r="A965" s="95" t="s">
        <v>3171</v>
      </c>
      <c r="B965" s="95" t="s">
        <v>349</v>
      </c>
      <c r="C965" s="95">
        <v>2</v>
      </c>
      <c r="D965" s="122">
        <v>0.009175408744608893</v>
      </c>
      <c r="E965" s="122">
        <v>1.2130748253088512</v>
      </c>
      <c r="F965" s="95" t="s">
        <v>2192</v>
      </c>
      <c r="G965" s="95" t="b">
        <v>0</v>
      </c>
      <c r="H965" s="95" t="b">
        <v>0</v>
      </c>
      <c r="I965" s="95" t="b">
        <v>0</v>
      </c>
      <c r="J965" s="95" t="b">
        <v>0</v>
      </c>
      <c r="K965" s="95" t="b">
        <v>0</v>
      </c>
      <c r="L965" s="95" t="b">
        <v>0</v>
      </c>
    </row>
    <row r="966" spans="1:12" ht="15">
      <c r="A966" s="95" t="s">
        <v>3172</v>
      </c>
      <c r="B966" s="95" t="s">
        <v>349</v>
      </c>
      <c r="C966" s="95">
        <v>2</v>
      </c>
      <c r="D966" s="122">
        <v>0.009175408744608893</v>
      </c>
      <c r="E966" s="122">
        <v>1.2130748253088512</v>
      </c>
      <c r="F966" s="95" t="s">
        <v>2192</v>
      </c>
      <c r="G966" s="95" t="b">
        <v>0</v>
      </c>
      <c r="H966" s="95" t="b">
        <v>0</v>
      </c>
      <c r="I966" s="95" t="b">
        <v>0</v>
      </c>
      <c r="J966" s="95" t="b">
        <v>0</v>
      </c>
      <c r="K966" s="95" t="b">
        <v>0</v>
      </c>
      <c r="L966" s="95" t="b">
        <v>0</v>
      </c>
    </row>
    <row r="967" spans="1:12" ht="15">
      <c r="A967" s="95" t="s">
        <v>349</v>
      </c>
      <c r="B967" s="95" t="s">
        <v>2818</v>
      </c>
      <c r="C967" s="95">
        <v>2</v>
      </c>
      <c r="D967" s="122">
        <v>0.009175408744608893</v>
      </c>
      <c r="E967" s="122">
        <v>0.7359535705891888</v>
      </c>
      <c r="F967" s="95" t="s">
        <v>2192</v>
      </c>
      <c r="G967" s="95" t="b">
        <v>0</v>
      </c>
      <c r="H967" s="95" t="b">
        <v>0</v>
      </c>
      <c r="I967" s="95" t="b">
        <v>0</v>
      </c>
      <c r="J967" s="95" t="b">
        <v>0</v>
      </c>
      <c r="K967" s="95" t="b">
        <v>0</v>
      </c>
      <c r="L967" s="95" t="b">
        <v>0</v>
      </c>
    </row>
    <row r="968" spans="1:12" ht="15">
      <c r="A968" s="95" t="s">
        <v>2819</v>
      </c>
      <c r="B968" s="95" t="s">
        <v>348</v>
      </c>
      <c r="C968" s="95">
        <v>2</v>
      </c>
      <c r="D968" s="122">
        <v>0.009175408744608893</v>
      </c>
      <c r="E968" s="122">
        <v>0.7359535705891888</v>
      </c>
      <c r="F968" s="95" t="s">
        <v>2192</v>
      </c>
      <c r="G968" s="95" t="b">
        <v>0</v>
      </c>
      <c r="H968" s="95" t="b">
        <v>0</v>
      </c>
      <c r="I968" s="95" t="b">
        <v>0</v>
      </c>
      <c r="J968" s="95" t="b">
        <v>0</v>
      </c>
      <c r="K968" s="95" t="b">
        <v>0</v>
      </c>
      <c r="L968" s="95" t="b">
        <v>0</v>
      </c>
    </row>
    <row r="969" spans="1:12" ht="15">
      <c r="A969" s="95" t="s">
        <v>348</v>
      </c>
      <c r="B969" s="95" t="s">
        <v>2772</v>
      </c>
      <c r="C969" s="95">
        <v>2</v>
      </c>
      <c r="D969" s="122">
        <v>0.009175408744608893</v>
      </c>
      <c r="E969" s="122">
        <v>1.2130748253088512</v>
      </c>
      <c r="F969" s="95" t="s">
        <v>2192</v>
      </c>
      <c r="G969" s="95" t="b">
        <v>0</v>
      </c>
      <c r="H969" s="95" t="b">
        <v>0</v>
      </c>
      <c r="I969" s="95" t="b">
        <v>0</v>
      </c>
      <c r="J969" s="95" t="b">
        <v>0</v>
      </c>
      <c r="K969" s="95" t="b">
        <v>0</v>
      </c>
      <c r="L969" s="95" t="b">
        <v>0</v>
      </c>
    </row>
    <row r="970" spans="1:12" ht="15">
      <c r="A970" s="95" t="s">
        <v>2772</v>
      </c>
      <c r="B970" s="95" t="s">
        <v>3173</v>
      </c>
      <c r="C970" s="95">
        <v>2</v>
      </c>
      <c r="D970" s="122">
        <v>0.009175408744608893</v>
      </c>
      <c r="E970" s="122">
        <v>1.6901960800285136</v>
      </c>
      <c r="F970" s="95" t="s">
        <v>2192</v>
      </c>
      <c r="G970" s="95" t="b">
        <v>0</v>
      </c>
      <c r="H970" s="95" t="b">
        <v>0</v>
      </c>
      <c r="I970" s="95" t="b">
        <v>0</v>
      </c>
      <c r="J970" s="95" t="b">
        <v>0</v>
      </c>
      <c r="K970" s="95" t="b">
        <v>0</v>
      </c>
      <c r="L970" s="95" t="b">
        <v>0</v>
      </c>
    </row>
    <row r="971" spans="1:12" ht="15">
      <c r="A971" s="95" t="s">
        <v>3173</v>
      </c>
      <c r="B971" s="95" t="s">
        <v>2885</v>
      </c>
      <c r="C971" s="95">
        <v>2</v>
      </c>
      <c r="D971" s="122">
        <v>0.009175408744608893</v>
      </c>
      <c r="E971" s="122">
        <v>1.6901960800285136</v>
      </c>
      <c r="F971" s="95" t="s">
        <v>2192</v>
      </c>
      <c r="G971" s="95" t="b">
        <v>0</v>
      </c>
      <c r="H971" s="95" t="b">
        <v>0</v>
      </c>
      <c r="I971" s="95" t="b">
        <v>0</v>
      </c>
      <c r="J971" s="95" t="b">
        <v>0</v>
      </c>
      <c r="K971" s="95" t="b">
        <v>0</v>
      </c>
      <c r="L971" s="95" t="b">
        <v>0</v>
      </c>
    </row>
    <row r="972" spans="1:12" ht="15">
      <c r="A972" s="95" t="s">
        <v>2885</v>
      </c>
      <c r="B972" s="95" t="s">
        <v>2780</v>
      </c>
      <c r="C972" s="95">
        <v>2</v>
      </c>
      <c r="D972" s="122">
        <v>0.009175408744608893</v>
      </c>
      <c r="E972" s="122">
        <v>1.2130748253088512</v>
      </c>
      <c r="F972" s="95" t="s">
        <v>2192</v>
      </c>
      <c r="G972" s="95" t="b">
        <v>0</v>
      </c>
      <c r="H972" s="95" t="b">
        <v>0</v>
      </c>
      <c r="I972" s="95" t="b">
        <v>0</v>
      </c>
      <c r="J972" s="95" t="b">
        <v>0</v>
      </c>
      <c r="K972" s="95" t="b">
        <v>0</v>
      </c>
      <c r="L972" s="95" t="b">
        <v>0</v>
      </c>
    </row>
    <row r="973" spans="1:12" ht="15">
      <c r="A973" s="95" t="s">
        <v>2287</v>
      </c>
      <c r="B973" s="95" t="s">
        <v>2927</v>
      </c>
      <c r="C973" s="95">
        <v>2</v>
      </c>
      <c r="D973" s="122">
        <v>0.009175408744608893</v>
      </c>
      <c r="E973" s="122">
        <v>1.2130748253088512</v>
      </c>
      <c r="F973" s="95" t="s">
        <v>2192</v>
      </c>
      <c r="G973" s="95" t="b">
        <v>0</v>
      </c>
      <c r="H973" s="95" t="b">
        <v>0</v>
      </c>
      <c r="I973" s="95" t="b">
        <v>0</v>
      </c>
      <c r="J973" s="95" t="b">
        <v>0</v>
      </c>
      <c r="K973" s="95" t="b">
        <v>0</v>
      </c>
      <c r="L973" s="95" t="b">
        <v>0</v>
      </c>
    </row>
    <row r="974" spans="1:12" ht="15">
      <c r="A974" s="95" t="s">
        <v>2927</v>
      </c>
      <c r="B974" s="95" t="s">
        <v>2382</v>
      </c>
      <c r="C974" s="95">
        <v>2</v>
      </c>
      <c r="D974" s="122">
        <v>0.009175408744608893</v>
      </c>
      <c r="E974" s="122">
        <v>1.6901960800285136</v>
      </c>
      <c r="F974" s="95" t="s">
        <v>2192</v>
      </c>
      <c r="G974" s="95" t="b">
        <v>0</v>
      </c>
      <c r="H974" s="95" t="b">
        <v>0</v>
      </c>
      <c r="I974" s="95" t="b">
        <v>0</v>
      </c>
      <c r="J974" s="95" t="b">
        <v>0</v>
      </c>
      <c r="K974" s="95" t="b">
        <v>0</v>
      </c>
      <c r="L974" s="95" t="b">
        <v>0</v>
      </c>
    </row>
    <row r="975" spans="1:12" ht="15">
      <c r="A975" s="95" t="s">
        <v>2382</v>
      </c>
      <c r="B975" s="95" t="s">
        <v>2815</v>
      </c>
      <c r="C975" s="95">
        <v>2</v>
      </c>
      <c r="D975" s="122">
        <v>0.009175408744608893</v>
      </c>
      <c r="E975" s="122">
        <v>1.6901960800285136</v>
      </c>
      <c r="F975" s="95" t="s">
        <v>2192</v>
      </c>
      <c r="G975" s="95" t="b">
        <v>0</v>
      </c>
      <c r="H975" s="95" t="b">
        <v>0</v>
      </c>
      <c r="I975" s="95" t="b">
        <v>0</v>
      </c>
      <c r="J975" s="95" t="b">
        <v>0</v>
      </c>
      <c r="K975" s="95" t="b">
        <v>0</v>
      </c>
      <c r="L975" s="95" t="b">
        <v>0</v>
      </c>
    </row>
    <row r="976" spans="1:12" ht="15">
      <c r="A976" s="95" t="s">
        <v>2815</v>
      </c>
      <c r="B976" s="95" t="s">
        <v>3174</v>
      </c>
      <c r="C976" s="95">
        <v>2</v>
      </c>
      <c r="D976" s="122">
        <v>0.009175408744608893</v>
      </c>
      <c r="E976" s="122">
        <v>1.6901960800285136</v>
      </c>
      <c r="F976" s="95" t="s">
        <v>2192</v>
      </c>
      <c r="G976" s="95" t="b">
        <v>0</v>
      </c>
      <c r="H976" s="95" t="b">
        <v>0</v>
      </c>
      <c r="I976" s="95" t="b">
        <v>0</v>
      </c>
      <c r="J976" s="95" t="b">
        <v>0</v>
      </c>
      <c r="K976" s="95" t="b">
        <v>0</v>
      </c>
      <c r="L976" s="95" t="b">
        <v>0</v>
      </c>
    </row>
    <row r="977" spans="1:12" ht="15">
      <c r="A977" s="95" t="s">
        <v>348</v>
      </c>
      <c r="B977" s="95" t="s">
        <v>2890</v>
      </c>
      <c r="C977" s="95">
        <v>2</v>
      </c>
      <c r="D977" s="122">
        <v>0.009175408744608893</v>
      </c>
      <c r="E977" s="122">
        <v>1.2130748253088512</v>
      </c>
      <c r="F977" s="95" t="s">
        <v>2192</v>
      </c>
      <c r="G977" s="95" t="b">
        <v>0</v>
      </c>
      <c r="H977" s="95" t="b">
        <v>0</v>
      </c>
      <c r="I977" s="95" t="b">
        <v>0</v>
      </c>
      <c r="J977" s="95" t="b">
        <v>0</v>
      </c>
      <c r="K977" s="95" t="b">
        <v>0</v>
      </c>
      <c r="L977" s="95" t="b">
        <v>0</v>
      </c>
    </row>
    <row r="978" spans="1:12" ht="15">
      <c r="A978" s="95" t="s">
        <v>2890</v>
      </c>
      <c r="B978" s="95" t="s">
        <v>349</v>
      </c>
      <c r="C978" s="95">
        <v>2</v>
      </c>
      <c r="D978" s="122">
        <v>0.009175408744608893</v>
      </c>
      <c r="E978" s="122">
        <v>1.2130748253088512</v>
      </c>
      <c r="F978" s="95" t="s">
        <v>2192</v>
      </c>
      <c r="G978" s="95" t="b">
        <v>0</v>
      </c>
      <c r="H978" s="95" t="b">
        <v>0</v>
      </c>
      <c r="I978" s="95" t="b">
        <v>0</v>
      </c>
      <c r="J978" s="95" t="b">
        <v>0</v>
      </c>
      <c r="K978" s="95" t="b">
        <v>0</v>
      </c>
      <c r="L978" s="95" t="b">
        <v>0</v>
      </c>
    </row>
    <row r="979" spans="1:12" ht="15">
      <c r="A979" s="95" t="s">
        <v>363</v>
      </c>
      <c r="B979" s="95" t="s">
        <v>2835</v>
      </c>
      <c r="C979" s="95">
        <v>2</v>
      </c>
      <c r="D979" s="122">
        <v>0</v>
      </c>
      <c r="E979" s="122">
        <v>1.3222192947339193</v>
      </c>
      <c r="F979" s="95" t="s">
        <v>2193</v>
      </c>
      <c r="G979" s="95" t="b">
        <v>0</v>
      </c>
      <c r="H979" s="95" t="b">
        <v>0</v>
      </c>
      <c r="I979" s="95" t="b">
        <v>0</v>
      </c>
      <c r="J979" s="95" t="b">
        <v>0</v>
      </c>
      <c r="K979" s="95" t="b">
        <v>0</v>
      </c>
      <c r="L979" s="95" t="b">
        <v>0</v>
      </c>
    </row>
    <row r="980" spans="1:12" ht="15">
      <c r="A980" s="95" t="s">
        <v>2835</v>
      </c>
      <c r="B980" s="95" t="s">
        <v>3068</v>
      </c>
      <c r="C980" s="95">
        <v>2</v>
      </c>
      <c r="D980" s="122">
        <v>0</v>
      </c>
      <c r="E980" s="122">
        <v>1.3222192947339193</v>
      </c>
      <c r="F980" s="95" t="s">
        <v>2193</v>
      </c>
      <c r="G980" s="95" t="b">
        <v>0</v>
      </c>
      <c r="H980" s="95" t="b">
        <v>0</v>
      </c>
      <c r="I980" s="95" t="b">
        <v>0</v>
      </c>
      <c r="J980" s="95" t="b">
        <v>0</v>
      </c>
      <c r="K980" s="95" t="b">
        <v>0</v>
      </c>
      <c r="L980" s="95" t="b">
        <v>0</v>
      </c>
    </row>
    <row r="981" spans="1:12" ht="15">
      <c r="A981" s="95" t="s">
        <v>3068</v>
      </c>
      <c r="B981" s="95" t="s">
        <v>2929</v>
      </c>
      <c r="C981" s="95">
        <v>2</v>
      </c>
      <c r="D981" s="122">
        <v>0</v>
      </c>
      <c r="E981" s="122">
        <v>1.3222192947339193</v>
      </c>
      <c r="F981" s="95" t="s">
        <v>2193</v>
      </c>
      <c r="G981" s="95" t="b">
        <v>0</v>
      </c>
      <c r="H981" s="95" t="b">
        <v>0</v>
      </c>
      <c r="I981" s="95" t="b">
        <v>0</v>
      </c>
      <c r="J981" s="95" t="b">
        <v>0</v>
      </c>
      <c r="K981" s="95" t="b">
        <v>0</v>
      </c>
      <c r="L981" s="95" t="b">
        <v>0</v>
      </c>
    </row>
    <row r="982" spans="1:12" ht="15">
      <c r="A982" s="95" t="s">
        <v>2929</v>
      </c>
      <c r="B982" s="95" t="s">
        <v>2836</v>
      </c>
      <c r="C982" s="95">
        <v>2</v>
      </c>
      <c r="D982" s="122">
        <v>0</v>
      </c>
      <c r="E982" s="122">
        <v>1.021189299069938</v>
      </c>
      <c r="F982" s="95" t="s">
        <v>2193</v>
      </c>
      <c r="G982" s="95" t="b">
        <v>0</v>
      </c>
      <c r="H982" s="95" t="b">
        <v>0</v>
      </c>
      <c r="I982" s="95" t="b">
        <v>0</v>
      </c>
      <c r="J982" s="95" t="b">
        <v>0</v>
      </c>
      <c r="K982" s="95" t="b">
        <v>0</v>
      </c>
      <c r="L982" s="95" t="b">
        <v>0</v>
      </c>
    </row>
    <row r="983" spans="1:12" ht="15">
      <c r="A983" s="95" t="s">
        <v>2836</v>
      </c>
      <c r="B983" s="95" t="s">
        <v>2283</v>
      </c>
      <c r="C983" s="95">
        <v>2</v>
      </c>
      <c r="D983" s="122">
        <v>0</v>
      </c>
      <c r="E983" s="122">
        <v>0.7201593034059569</v>
      </c>
      <c r="F983" s="95" t="s">
        <v>2193</v>
      </c>
      <c r="G983" s="95" t="b">
        <v>0</v>
      </c>
      <c r="H983" s="95" t="b">
        <v>0</v>
      </c>
      <c r="I983" s="95" t="b">
        <v>0</v>
      </c>
      <c r="J983" s="95" t="b">
        <v>0</v>
      </c>
      <c r="K983" s="95" t="b">
        <v>0</v>
      </c>
      <c r="L983" s="95" t="b">
        <v>0</v>
      </c>
    </row>
    <row r="984" spans="1:12" ht="15">
      <c r="A984" s="95" t="s">
        <v>2283</v>
      </c>
      <c r="B984" s="95" t="s">
        <v>2822</v>
      </c>
      <c r="C984" s="95">
        <v>2</v>
      </c>
      <c r="D984" s="122">
        <v>0</v>
      </c>
      <c r="E984" s="122">
        <v>1.021189299069938</v>
      </c>
      <c r="F984" s="95" t="s">
        <v>2193</v>
      </c>
      <c r="G984" s="95" t="b">
        <v>0</v>
      </c>
      <c r="H984" s="95" t="b">
        <v>0</v>
      </c>
      <c r="I984" s="95" t="b">
        <v>0</v>
      </c>
      <c r="J984" s="95" t="b">
        <v>0</v>
      </c>
      <c r="K984" s="95" t="b">
        <v>0</v>
      </c>
      <c r="L984" s="95" t="b">
        <v>0</v>
      </c>
    </row>
    <row r="985" spans="1:12" ht="15">
      <c r="A985" s="95" t="s">
        <v>2822</v>
      </c>
      <c r="B985" s="95" t="s">
        <v>2930</v>
      </c>
      <c r="C985" s="95">
        <v>2</v>
      </c>
      <c r="D985" s="122">
        <v>0</v>
      </c>
      <c r="E985" s="122">
        <v>1.3222192947339193</v>
      </c>
      <c r="F985" s="95" t="s">
        <v>2193</v>
      </c>
      <c r="G985" s="95" t="b">
        <v>0</v>
      </c>
      <c r="H985" s="95" t="b">
        <v>0</v>
      </c>
      <c r="I985" s="95" t="b">
        <v>0</v>
      </c>
      <c r="J985" s="95" t="b">
        <v>0</v>
      </c>
      <c r="K985" s="95" t="b">
        <v>0</v>
      </c>
      <c r="L985" s="95" t="b">
        <v>0</v>
      </c>
    </row>
    <row r="986" spans="1:12" ht="15">
      <c r="A986" s="95" t="s">
        <v>2930</v>
      </c>
      <c r="B986" s="95" t="s">
        <v>2778</v>
      </c>
      <c r="C986" s="95">
        <v>2</v>
      </c>
      <c r="D986" s="122">
        <v>0</v>
      </c>
      <c r="E986" s="122">
        <v>1.3222192947339193</v>
      </c>
      <c r="F986" s="95" t="s">
        <v>2193</v>
      </c>
      <c r="G986" s="95" t="b">
        <v>0</v>
      </c>
      <c r="H986" s="95" t="b">
        <v>0</v>
      </c>
      <c r="I986" s="95" t="b">
        <v>0</v>
      </c>
      <c r="J986" s="95" t="b">
        <v>0</v>
      </c>
      <c r="K986" s="95" t="b">
        <v>0</v>
      </c>
      <c r="L986" s="95" t="b">
        <v>0</v>
      </c>
    </row>
    <row r="987" spans="1:12" ht="15">
      <c r="A987" s="95" t="s">
        <v>2778</v>
      </c>
      <c r="B987" s="95" t="s">
        <v>2931</v>
      </c>
      <c r="C987" s="95">
        <v>2</v>
      </c>
      <c r="D987" s="122">
        <v>0</v>
      </c>
      <c r="E987" s="122">
        <v>1.3222192947339193</v>
      </c>
      <c r="F987" s="95" t="s">
        <v>2193</v>
      </c>
      <c r="G987" s="95" t="b">
        <v>0</v>
      </c>
      <c r="H987" s="95" t="b">
        <v>0</v>
      </c>
      <c r="I987" s="95" t="b">
        <v>0</v>
      </c>
      <c r="J987" s="95" t="b">
        <v>0</v>
      </c>
      <c r="K987" s="95" t="b">
        <v>0</v>
      </c>
      <c r="L987" s="95" t="b">
        <v>0</v>
      </c>
    </row>
    <row r="988" spans="1:12" ht="15">
      <c r="A988" s="95" t="s">
        <v>2931</v>
      </c>
      <c r="B988" s="95" t="s">
        <v>2283</v>
      </c>
      <c r="C988" s="95">
        <v>2</v>
      </c>
      <c r="D988" s="122">
        <v>0</v>
      </c>
      <c r="E988" s="122">
        <v>1.021189299069938</v>
      </c>
      <c r="F988" s="95" t="s">
        <v>2193</v>
      </c>
      <c r="G988" s="95" t="b">
        <v>0</v>
      </c>
      <c r="H988" s="95" t="b">
        <v>0</v>
      </c>
      <c r="I988" s="95" t="b">
        <v>0</v>
      </c>
      <c r="J988" s="95" t="b">
        <v>0</v>
      </c>
      <c r="K988" s="95" t="b">
        <v>0</v>
      </c>
      <c r="L988" s="95" t="b">
        <v>0</v>
      </c>
    </row>
    <row r="989" spans="1:12" ht="15">
      <c r="A989" s="95" t="s">
        <v>2283</v>
      </c>
      <c r="B989" s="95" t="s">
        <v>2836</v>
      </c>
      <c r="C989" s="95">
        <v>2</v>
      </c>
      <c r="D989" s="122">
        <v>0</v>
      </c>
      <c r="E989" s="122">
        <v>0.7201593034059569</v>
      </c>
      <c r="F989" s="95" t="s">
        <v>2193</v>
      </c>
      <c r="G989" s="95" t="b">
        <v>0</v>
      </c>
      <c r="H989" s="95" t="b">
        <v>0</v>
      </c>
      <c r="I989" s="95" t="b">
        <v>0</v>
      </c>
      <c r="J989" s="95" t="b">
        <v>0</v>
      </c>
      <c r="K989" s="95" t="b">
        <v>0</v>
      </c>
      <c r="L989" s="95" t="b">
        <v>0</v>
      </c>
    </row>
    <row r="990" spans="1:12" ht="15">
      <c r="A990" s="95" t="s">
        <v>2836</v>
      </c>
      <c r="B990" s="95" t="s">
        <v>3069</v>
      </c>
      <c r="C990" s="95">
        <v>2</v>
      </c>
      <c r="D990" s="122">
        <v>0</v>
      </c>
      <c r="E990" s="122">
        <v>1.021189299069938</v>
      </c>
      <c r="F990" s="95" t="s">
        <v>2193</v>
      </c>
      <c r="G990" s="95" t="b">
        <v>0</v>
      </c>
      <c r="H990" s="95" t="b">
        <v>0</v>
      </c>
      <c r="I990" s="95" t="b">
        <v>0</v>
      </c>
      <c r="J990" s="95" t="b">
        <v>0</v>
      </c>
      <c r="K990" s="95" t="b">
        <v>0</v>
      </c>
      <c r="L990" s="95" t="b">
        <v>0</v>
      </c>
    </row>
    <row r="991" spans="1:12" ht="15">
      <c r="A991" s="95" t="s">
        <v>3069</v>
      </c>
      <c r="B991" s="95" t="s">
        <v>2783</v>
      </c>
      <c r="C991" s="95">
        <v>2</v>
      </c>
      <c r="D991" s="122">
        <v>0</v>
      </c>
      <c r="E991" s="122">
        <v>1.3222192947339193</v>
      </c>
      <c r="F991" s="95" t="s">
        <v>2193</v>
      </c>
      <c r="G991" s="95" t="b">
        <v>0</v>
      </c>
      <c r="H991" s="95" t="b">
        <v>0</v>
      </c>
      <c r="I991" s="95" t="b">
        <v>0</v>
      </c>
      <c r="J991" s="95" t="b">
        <v>0</v>
      </c>
      <c r="K991" s="95" t="b">
        <v>0</v>
      </c>
      <c r="L991" s="95" t="b">
        <v>0</v>
      </c>
    </row>
    <row r="992" spans="1:12" ht="15">
      <c r="A992" s="95" t="s">
        <v>2783</v>
      </c>
      <c r="B992" s="95" t="s">
        <v>2774</v>
      </c>
      <c r="C992" s="95">
        <v>2</v>
      </c>
      <c r="D992" s="122">
        <v>0</v>
      </c>
      <c r="E992" s="122">
        <v>1.3222192947339193</v>
      </c>
      <c r="F992" s="95" t="s">
        <v>2193</v>
      </c>
      <c r="G992" s="95" t="b">
        <v>0</v>
      </c>
      <c r="H992" s="95" t="b">
        <v>0</v>
      </c>
      <c r="I992" s="95" t="b">
        <v>0</v>
      </c>
      <c r="J992" s="95" t="b">
        <v>0</v>
      </c>
      <c r="K992" s="95" t="b">
        <v>0</v>
      </c>
      <c r="L992" s="95" t="b">
        <v>0</v>
      </c>
    </row>
    <row r="993" spans="1:12" ht="15">
      <c r="A993" s="95" t="s">
        <v>2774</v>
      </c>
      <c r="B993" s="95" t="s">
        <v>3070</v>
      </c>
      <c r="C993" s="95">
        <v>2</v>
      </c>
      <c r="D993" s="122">
        <v>0</v>
      </c>
      <c r="E993" s="122">
        <v>1.3222192947339193</v>
      </c>
      <c r="F993" s="95" t="s">
        <v>2193</v>
      </c>
      <c r="G993" s="95" t="b">
        <v>0</v>
      </c>
      <c r="H993" s="95" t="b">
        <v>0</v>
      </c>
      <c r="I993" s="95" t="b">
        <v>0</v>
      </c>
      <c r="J993" s="95" t="b">
        <v>0</v>
      </c>
      <c r="K993" s="95" t="b">
        <v>0</v>
      </c>
      <c r="L993" s="95" t="b">
        <v>0</v>
      </c>
    </row>
    <row r="994" spans="1:12" ht="15">
      <c r="A994" s="95" t="s">
        <v>3070</v>
      </c>
      <c r="B994" s="95" t="s">
        <v>3071</v>
      </c>
      <c r="C994" s="95">
        <v>2</v>
      </c>
      <c r="D994" s="122">
        <v>0</v>
      </c>
      <c r="E994" s="122">
        <v>1.3222192947339193</v>
      </c>
      <c r="F994" s="95" t="s">
        <v>2193</v>
      </c>
      <c r="G994" s="95" t="b">
        <v>0</v>
      </c>
      <c r="H994" s="95" t="b">
        <v>0</v>
      </c>
      <c r="I994" s="95" t="b">
        <v>0</v>
      </c>
      <c r="J994" s="95" t="b">
        <v>1</v>
      </c>
      <c r="K994" s="95" t="b">
        <v>0</v>
      </c>
      <c r="L994" s="95" t="b">
        <v>0</v>
      </c>
    </row>
    <row r="995" spans="1:12" ht="15">
      <c r="A995" s="95" t="s">
        <v>3071</v>
      </c>
      <c r="B995" s="95" t="s">
        <v>583</v>
      </c>
      <c r="C995" s="95">
        <v>2</v>
      </c>
      <c r="D995" s="122">
        <v>0</v>
      </c>
      <c r="E995" s="122">
        <v>1.3222192947339193</v>
      </c>
      <c r="F995" s="95" t="s">
        <v>2193</v>
      </c>
      <c r="G995" s="95" t="b">
        <v>1</v>
      </c>
      <c r="H995" s="95" t="b">
        <v>0</v>
      </c>
      <c r="I995" s="95" t="b">
        <v>0</v>
      </c>
      <c r="J995" s="95" t="b">
        <v>0</v>
      </c>
      <c r="K995" s="95" t="b">
        <v>0</v>
      </c>
      <c r="L995" s="95" t="b">
        <v>0</v>
      </c>
    </row>
    <row r="996" spans="1:12" ht="15">
      <c r="A996" s="95" t="s">
        <v>583</v>
      </c>
      <c r="B996" s="95" t="s">
        <v>3072</v>
      </c>
      <c r="C996" s="95">
        <v>2</v>
      </c>
      <c r="D996" s="122">
        <v>0</v>
      </c>
      <c r="E996" s="122">
        <v>1.3222192947339193</v>
      </c>
      <c r="F996" s="95" t="s">
        <v>2193</v>
      </c>
      <c r="G996" s="95" t="b">
        <v>0</v>
      </c>
      <c r="H996" s="95" t="b">
        <v>0</v>
      </c>
      <c r="I996" s="95" t="b">
        <v>0</v>
      </c>
      <c r="J996" s="95" t="b">
        <v>0</v>
      </c>
      <c r="K996" s="95" t="b">
        <v>0</v>
      </c>
      <c r="L996" s="95" t="b">
        <v>0</v>
      </c>
    </row>
    <row r="997" spans="1:12" ht="15">
      <c r="A997" s="95" t="s">
        <v>3072</v>
      </c>
      <c r="B997" s="95" t="s">
        <v>3073</v>
      </c>
      <c r="C997" s="95">
        <v>2</v>
      </c>
      <c r="D997" s="122">
        <v>0</v>
      </c>
      <c r="E997" s="122">
        <v>1.3222192947339193</v>
      </c>
      <c r="F997" s="95" t="s">
        <v>2193</v>
      </c>
      <c r="G997" s="95" t="b">
        <v>0</v>
      </c>
      <c r="H997" s="95" t="b">
        <v>0</v>
      </c>
      <c r="I997" s="95" t="b">
        <v>0</v>
      </c>
      <c r="J997" s="95" t="b">
        <v>0</v>
      </c>
      <c r="K997" s="95" t="b">
        <v>0</v>
      </c>
      <c r="L997" s="95" t="b">
        <v>0</v>
      </c>
    </row>
    <row r="998" spans="1:12" ht="15">
      <c r="A998" s="95" t="s">
        <v>3073</v>
      </c>
      <c r="B998" s="95" t="s">
        <v>2865</v>
      </c>
      <c r="C998" s="95">
        <v>2</v>
      </c>
      <c r="D998" s="122">
        <v>0</v>
      </c>
      <c r="E998" s="122">
        <v>1.3222192947339193</v>
      </c>
      <c r="F998" s="95" t="s">
        <v>2193</v>
      </c>
      <c r="G998" s="95" t="b">
        <v>0</v>
      </c>
      <c r="H998" s="95" t="b">
        <v>0</v>
      </c>
      <c r="I998" s="95" t="b">
        <v>0</v>
      </c>
      <c r="J998" s="95" t="b">
        <v>0</v>
      </c>
      <c r="K998" s="95" t="b">
        <v>0</v>
      </c>
      <c r="L998" s="95" t="b">
        <v>0</v>
      </c>
    </row>
    <row r="999" spans="1:12" ht="15">
      <c r="A999" s="95" t="s">
        <v>2865</v>
      </c>
      <c r="B999" s="95" t="s">
        <v>3074</v>
      </c>
      <c r="C999" s="95">
        <v>2</v>
      </c>
      <c r="D999" s="122">
        <v>0</v>
      </c>
      <c r="E999" s="122">
        <v>1.3222192947339193</v>
      </c>
      <c r="F999" s="95" t="s">
        <v>2193</v>
      </c>
      <c r="G999" s="95" t="b">
        <v>0</v>
      </c>
      <c r="H999" s="95" t="b">
        <v>0</v>
      </c>
      <c r="I999" s="95" t="b">
        <v>0</v>
      </c>
      <c r="J999" s="95" t="b">
        <v>0</v>
      </c>
      <c r="K999" s="95" t="b">
        <v>0</v>
      </c>
      <c r="L999" s="95" t="b">
        <v>0</v>
      </c>
    </row>
    <row r="1000" spans="1:12" ht="15">
      <c r="A1000" s="95" t="s">
        <v>2933</v>
      </c>
      <c r="B1000" s="95" t="s">
        <v>2934</v>
      </c>
      <c r="C1000" s="95">
        <v>3</v>
      </c>
      <c r="D1000" s="122">
        <v>0</v>
      </c>
      <c r="E1000" s="122">
        <v>1.3617278360175928</v>
      </c>
      <c r="F1000" s="95" t="s">
        <v>2194</v>
      </c>
      <c r="G1000" s="95" t="b">
        <v>0</v>
      </c>
      <c r="H1000" s="95" t="b">
        <v>0</v>
      </c>
      <c r="I1000" s="95" t="b">
        <v>0</v>
      </c>
      <c r="J1000" s="95" t="b">
        <v>0</v>
      </c>
      <c r="K1000" s="95" t="b">
        <v>0</v>
      </c>
      <c r="L1000" s="95" t="b">
        <v>0</v>
      </c>
    </row>
    <row r="1001" spans="1:12" ht="15">
      <c r="A1001" s="95" t="s">
        <v>2934</v>
      </c>
      <c r="B1001" s="95" t="s">
        <v>2843</v>
      </c>
      <c r="C1001" s="95">
        <v>3</v>
      </c>
      <c r="D1001" s="122">
        <v>0</v>
      </c>
      <c r="E1001" s="122">
        <v>1.3617278360175928</v>
      </c>
      <c r="F1001" s="95" t="s">
        <v>2194</v>
      </c>
      <c r="G1001" s="95" t="b">
        <v>0</v>
      </c>
      <c r="H1001" s="95" t="b">
        <v>0</v>
      </c>
      <c r="I1001" s="95" t="b">
        <v>0</v>
      </c>
      <c r="J1001" s="95" t="b">
        <v>0</v>
      </c>
      <c r="K1001" s="95" t="b">
        <v>1</v>
      </c>
      <c r="L1001" s="95" t="b">
        <v>0</v>
      </c>
    </row>
    <row r="1002" spans="1:12" ht="15">
      <c r="A1002" s="95" t="s">
        <v>2843</v>
      </c>
      <c r="B1002" s="95" t="s">
        <v>583</v>
      </c>
      <c r="C1002" s="95">
        <v>3</v>
      </c>
      <c r="D1002" s="122">
        <v>0</v>
      </c>
      <c r="E1002" s="122">
        <v>1.3617278360175928</v>
      </c>
      <c r="F1002" s="95" t="s">
        <v>2194</v>
      </c>
      <c r="G1002" s="95" t="b">
        <v>0</v>
      </c>
      <c r="H1002" s="95" t="b">
        <v>1</v>
      </c>
      <c r="I1002" s="95" t="b">
        <v>0</v>
      </c>
      <c r="J1002" s="95" t="b">
        <v>0</v>
      </c>
      <c r="K1002" s="95" t="b">
        <v>0</v>
      </c>
      <c r="L1002" s="95" t="b">
        <v>0</v>
      </c>
    </row>
    <row r="1003" spans="1:12" ht="15">
      <c r="A1003" s="95" t="s">
        <v>583</v>
      </c>
      <c r="B1003" s="95" t="s">
        <v>2838</v>
      </c>
      <c r="C1003" s="95">
        <v>3</v>
      </c>
      <c r="D1003" s="122">
        <v>0</v>
      </c>
      <c r="E1003" s="122">
        <v>1.3617278360175928</v>
      </c>
      <c r="F1003" s="95" t="s">
        <v>2194</v>
      </c>
      <c r="G1003" s="95" t="b">
        <v>0</v>
      </c>
      <c r="H1003" s="95" t="b">
        <v>0</v>
      </c>
      <c r="I1003" s="95" t="b">
        <v>0</v>
      </c>
      <c r="J1003" s="95" t="b">
        <v>0</v>
      </c>
      <c r="K1003" s="95" t="b">
        <v>0</v>
      </c>
      <c r="L1003" s="95" t="b">
        <v>0</v>
      </c>
    </row>
    <row r="1004" spans="1:12" ht="15">
      <c r="A1004" s="95" t="s">
        <v>2838</v>
      </c>
      <c r="B1004" s="95" t="s">
        <v>2343</v>
      </c>
      <c r="C1004" s="95">
        <v>3</v>
      </c>
      <c r="D1004" s="122">
        <v>0</v>
      </c>
      <c r="E1004" s="122">
        <v>1.3617278360175928</v>
      </c>
      <c r="F1004" s="95" t="s">
        <v>2194</v>
      </c>
      <c r="G1004" s="95" t="b">
        <v>0</v>
      </c>
      <c r="H1004" s="95" t="b">
        <v>0</v>
      </c>
      <c r="I1004" s="95" t="b">
        <v>0</v>
      </c>
      <c r="J1004" s="95" t="b">
        <v>0</v>
      </c>
      <c r="K1004" s="95" t="b">
        <v>0</v>
      </c>
      <c r="L1004" s="95" t="b">
        <v>0</v>
      </c>
    </row>
    <row r="1005" spans="1:12" ht="15">
      <c r="A1005" s="95" t="s">
        <v>2343</v>
      </c>
      <c r="B1005" s="95" t="s">
        <v>2770</v>
      </c>
      <c r="C1005" s="95">
        <v>3</v>
      </c>
      <c r="D1005" s="122">
        <v>0</v>
      </c>
      <c r="E1005" s="122">
        <v>1.3617278360175928</v>
      </c>
      <c r="F1005" s="95" t="s">
        <v>2194</v>
      </c>
      <c r="G1005" s="95" t="b">
        <v>0</v>
      </c>
      <c r="H1005" s="95" t="b">
        <v>0</v>
      </c>
      <c r="I1005" s="95" t="b">
        <v>0</v>
      </c>
      <c r="J1005" s="95" t="b">
        <v>0</v>
      </c>
      <c r="K1005" s="95" t="b">
        <v>0</v>
      </c>
      <c r="L1005" s="95" t="b">
        <v>0</v>
      </c>
    </row>
    <row r="1006" spans="1:12" ht="15">
      <c r="A1006" s="95" t="s">
        <v>2770</v>
      </c>
      <c r="B1006" s="95" t="s">
        <v>2816</v>
      </c>
      <c r="C1006" s="95">
        <v>3</v>
      </c>
      <c r="D1006" s="122">
        <v>0</v>
      </c>
      <c r="E1006" s="122">
        <v>1.3617278360175928</v>
      </c>
      <c r="F1006" s="95" t="s">
        <v>2194</v>
      </c>
      <c r="G1006" s="95" t="b">
        <v>0</v>
      </c>
      <c r="H1006" s="95" t="b">
        <v>0</v>
      </c>
      <c r="I1006" s="95" t="b">
        <v>0</v>
      </c>
      <c r="J1006" s="95" t="b">
        <v>0</v>
      </c>
      <c r="K1006" s="95" t="b">
        <v>0</v>
      </c>
      <c r="L1006" s="95" t="b">
        <v>0</v>
      </c>
    </row>
    <row r="1007" spans="1:12" ht="15">
      <c r="A1007" s="95" t="s">
        <v>2816</v>
      </c>
      <c r="B1007" s="95" t="s">
        <v>2283</v>
      </c>
      <c r="C1007" s="95">
        <v>3</v>
      </c>
      <c r="D1007" s="122">
        <v>0</v>
      </c>
      <c r="E1007" s="122">
        <v>1.3617278360175928</v>
      </c>
      <c r="F1007" s="95" t="s">
        <v>2194</v>
      </c>
      <c r="G1007" s="95" t="b">
        <v>0</v>
      </c>
      <c r="H1007" s="95" t="b">
        <v>0</v>
      </c>
      <c r="I1007" s="95" t="b">
        <v>0</v>
      </c>
      <c r="J1007" s="95" t="b">
        <v>0</v>
      </c>
      <c r="K1007" s="95" t="b">
        <v>0</v>
      </c>
      <c r="L1007" s="95" t="b">
        <v>0</v>
      </c>
    </row>
    <row r="1008" spans="1:12" ht="15">
      <c r="A1008" s="95" t="s">
        <v>2283</v>
      </c>
      <c r="B1008" s="95" t="s">
        <v>2793</v>
      </c>
      <c r="C1008" s="95">
        <v>3</v>
      </c>
      <c r="D1008" s="122">
        <v>0</v>
      </c>
      <c r="E1008" s="122">
        <v>1.3617278360175928</v>
      </c>
      <c r="F1008" s="95" t="s">
        <v>2194</v>
      </c>
      <c r="G1008" s="95" t="b">
        <v>0</v>
      </c>
      <c r="H1008" s="95" t="b">
        <v>0</v>
      </c>
      <c r="I1008" s="95" t="b">
        <v>0</v>
      </c>
      <c r="J1008" s="95" t="b">
        <v>0</v>
      </c>
      <c r="K1008" s="95" t="b">
        <v>0</v>
      </c>
      <c r="L1008" s="95" t="b">
        <v>0</v>
      </c>
    </row>
    <row r="1009" spans="1:12" ht="15">
      <c r="A1009" s="95" t="s">
        <v>2793</v>
      </c>
      <c r="B1009" s="95" t="s">
        <v>2839</v>
      </c>
      <c r="C1009" s="95">
        <v>3</v>
      </c>
      <c r="D1009" s="122">
        <v>0</v>
      </c>
      <c r="E1009" s="122">
        <v>1.3617278360175928</v>
      </c>
      <c r="F1009" s="95" t="s">
        <v>2194</v>
      </c>
      <c r="G1009" s="95" t="b">
        <v>0</v>
      </c>
      <c r="H1009" s="95" t="b">
        <v>0</v>
      </c>
      <c r="I1009" s="95" t="b">
        <v>0</v>
      </c>
      <c r="J1009" s="95" t="b">
        <v>0</v>
      </c>
      <c r="K1009" s="95" t="b">
        <v>0</v>
      </c>
      <c r="L1009" s="95" t="b">
        <v>0</v>
      </c>
    </row>
    <row r="1010" spans="1:12" ht="15">
      <c r="A1010" s="95" t="s">
        <v>2839</v>
      </c>
      <c r="B1010" s="95" t="s">
        <v>2935</v>
      </c>
      <c r="C1010" s="95">
        <v>3</v>
      </c>
      <c r="D1010" s="122">
        <v>0</v>
      </c>
      <c r="E1010" s="122">
        <v>1.3617278360175928</v>
      </c>
      <c r="F1010" s="95" t="s">
        <v>2194</v>
      </c>
      <c r="G1010" s="95" t="b">
        <v>0</v>
      </c>
      <c r="H1010" s="95" t="b">
        <v>0</v>
      </c>
      <c r="I1010" s="95" t="b">
        <v>0</v>
      </c>
      <c r="J1010" s="95" t="b">
        <v>0</v>
      </c>
      <c r="K1010" s="95" t="b">
        <v>0</v>
      </c>
      <c r="L1010" s="95" t="b">
        <v>0</v>
      </c>
    </row>
    <row r="1011" spans="1:12" ht="15">
      <c r="A1011" s="95" t="s">
        <v>2935</v>
      </c>
      <c r="B1011" s="95" t="s">
        <v>2936</v>
      </c>
      <c r="C1011" s="95">
        <v>3</v>
      </c>
      <c r="D1011" s="122">
        <v>0</v>
      </c>
      <c r="E1011" s="122">
        <v>1.3617278360175928</v>
      </c>
      <c r="F1011" s="95" t="s">
        <v>2194</v>
      </c>
      <c r="G1011" s="95" t="b">
        <v>0</v>
      </c>
      <c r="H1011" s="95" t="b">
        <v>0</v>
      </c>
      <c r="I1011" s="95" t="b">
        <v>0</v>
      </c>
      <c r="J1011" s="95" t="b">
        <v>0</v>
      </c>
      <c r="K1011" s="95" t="b">
        <v>0</v>
      </c>
      <c r="L1011" s="95" t="b">
        <v>0</v>
      </c>
    </row>
    <row r="1012" spans="1:12" ht="15">
      <c r="A1012" s="95" t="s">
        <v>2936</v>
      </c>
      <c r="B1012" s="95" t="s">
        <v>2937</v>
      </c>
      <c r="C1012" s="95">
        <v>3</v>
      </c>
      <c r="D1012" s="122">
        <v>0</v>
      </c>
      <c r="E1012" s="122">
        <v>1.3617278360175928</v>
      </c>
      <c r="F1012" s="95" t="s">
        <v>2194</v>
      </c>
      <c r="G1012" s="95" t="b">
        <v>0</v>
      </c>
      <c r="H1012" s="95" t="b">
        <v>0</v>
      </c>
      <c r="I1012" s="95" t="b">
        <v>0</v>
      </c>
      <c r="J1012" s="95" t="b">
        <v>0</v>
      </c>
      <c r="K1012" s="95" t="b">
        <v>0</v>
      </c>
      <c r="L1012" s="95" t="b">
        <v>0</v>
      </c>
    </row>
    <row r="1013" spans="1:12" ht="15">
      <c r="A1013" s="95" t="s">
        <v>2937</v>
      </c>
      <c r="B1013" s="95" t="s">
        <v>2938</v>
      </c>
      <c r="C1013" s="95">
        <v>3</v>
      </c>
      <c r="D1013" s="122">
        <v>0</v>
      </c>
      <c r="E1013" s="122">
        <v>1.3617278360175928</v>
      </c>
      <c r="F1013" s="95" t="s">
        <v>2194</v>
      </c>
      <c r="G1013" s="95" t="b">
        <v>0</v>
      </c>
      <c r="H1013" s="95" t="b">
        <v>0</v>
      </c>
      <c r="I1013" s="95" t="b">
        <v>0</v>
      </c>
      <c r="J1013" s="95" t="b">
        <v>0</v>
      </c>
      <c r="K1013" s="95" t="b">
        <v>0</v>
      </c>
      <c r="L1013" s="95" t="b">
        <v>0</v>
      </c>
    </row>
    <row r="1014" spans="1:12" ht="15">
      <c r="A1014" s="95" t="s">
        <v>2938</v>
      </c>
      <c r="B1014" s="95" t="s">
        <v>2939</v>
      </c>
      <c r="C1014" s="95">
        <v>3</v>
      </c>
      <c r="D1014" s="122">
        <v>0</v>
      </c>
      <c r="E1014" s="122">
        <v>1.3617278360175928</v>
      </c>
      <c r="F1014" s="95" t="s">
        <v>2194</v>
      </c>
      <c r="G1014" s="95" t="b">
        <v>0</v>
      </c>
      <c r="H1014" s="95" t="b">
        <v>0</v>
      </c>
      <c r="I1014" s="95" t="b">
        <v>0</v>
      </c>
      <c r="J1014" s="95" t="b">
        <v>0</v>
      </c>
      <c r="K1014" s="95" t="b">
        <v>0</v>
      </c>
      <c r="L1014" s="95" t="b">
        <v>0</v>
      </c>
    </row>
    <row r="1015" spans="1:12" ht="15">
      <c r="A1015" s="95" t="s">
        <v>2939</v>
      </c>
      <c r="B1015" s="95" t="s">
        <v>2940</v>
      </c>
      <c r="C1015" s="95">
        <v>3</v>
      </c>
      <c r="D1015" s="122">
        <v>0</v>
      </c>
      <c r="E1015" s="122">
        <v>1.3617278360175928</v>
      </c>
      <c r="F1015" s="95" t="s">
        <v>2194</v>
      </c>
      <c r="G1015" s="95" t="b">
        <v>0</v>
      </c>
      <c r="H1015" s="95" t="b">
        <v>0</v>
      </c>
      <c r="I1015" s="95" t="b">
        <v>0</v>
      </c>
      <c r="J1015" s="95" t="b">
        <v>0</v>
      </c>
      <c r="K1015" s="95" t="b">
        <v>0</v>
      </c>
      <c r="L1015" s="95" t="b">
        <v>0</v>
      </c>
    </row>
    <row r="1016" spans="1:12" ht="15">
      <c r="A1016" s="95" t="s">
        <v>2940</v>
      </c>
      <c r="B1016" s="95" t="s">
        <v>2941</v>
      </c>
      <c r="C1016" s="95">
        <v>3</v>
      </c>
      <c r="D1016" s="122">
        <v>0</v>
      </c>
      <c r="E1016" s="122">
        <v>1.3617278360175928</v>
      </c>
      <c r="F1016" s="95" t="s">
        <v>2194</v>
      </c>
      <c r="G1016" s="95" t="b">
        <v>0</v>
      </c>
      <c r="H1016" s="95" t="b">
        <v>0</v>
      </c>
      <c r="I1016" s="95" t="b">
        <v>0</v>
      </c>
      <c r="J1016" s="95" t="b">
        <v>0</v>
      </c>
      <c r="K1016" s="95" t="b">
        <v>0</v>
      </c>
      <c r="L1016" s="95" t="b">
        <v>0</v>
      </c>
    </row>
    <row r="1017" spans="1:12" ht="15">
      <c r="A1017" s="95" t="s">
        <v>2941</v>
      </c>
      <c r="B1017" s="95" t="s">
        <v>2942</v>
      </c>
      <c r="C1017" s="95">
        <v>3</v>
      </c>
      <c r="D1017" s="122">
        <v>0</v>
      </c>
      <c r="E1017" s="122">
        <v>1.3617278360175928</v>
      </c>
      <c r="F1017" s="95" t="s">
        <v>2194</v>
      </c>
      <c r="G1017" s="95" t="b">
        <v>0</v>
      </c>
      <c r="H1017" s="95" t="b">
        <v>0</v>
      </c>
      <c r="I1017" s="95" t="b">
        <v>0</v>
      </c>
      <c r="J1017" s="95" t="b">
        <v>0</v>
      </c>
      <c r="K1017" s="95" t="b">
        <v>0</v>
      </c>
      <c r="L1017" s="95" t="b">
        <v>0</v>
      </c>
    </row>
    <row r="1018" spans="1:12" ht="15">
      <c r="A1018" s="95" t="s">
        <v>2942</v>
      </c>
      <c r="B1018" s="95" t="s">
        <v>2943</v>
      </c>
      <c r="C1018" s="95">
        <v>3</v>
      </c>
      <c r="D1018" s="122">
        <v>0</v>
      </c>
      <c r="E1018" s="122">
        <v>1.3617278360175928</v>
      </c>
      <c r="F1018" s="95" t="s">
        <v>2194</v>
      </c>
      <c r="G1018" s="95" t="b">
        <v>0</v>
      </c>
      <c r="H1018" s="95" t="b">
        <v>0</v>
      </c>
      <c r="I1018" s="95" t="b">
        <v>0</v>
      </c>
      <c r="J1018" s="95" t="b">
        <v>0</v>
      </c>
      <c r="K1018" s="95" t="b">
        <v>0</v>
      </c>
      <c r="L1018" s="95" t="b">
        <v>0</v>
      </c>
    </row>
    <row r="1019" spans="1:12" ht="15">
      <c r="A1019" s="95" t="s">
        <v>2943</v>
      </c>
      <c r="B1019" s="95" t="s">
        <v>2944</v>
      </c>
      <c r="C1019" s="95">
        <v>3</v>
      </c>
      <c r="D1019" s="122">
        <v>0</v>
      </c>
      <c r="E1019" s="122">
        <v>1.3617278360175928</v>
      </c>
      <c r="F1019" s="95" t="s">
        <v>2194</v>
      </c>
      <c r="G1019" s="95" t="b">
        <v>0</v>
      </c>
      <c r="H1019" s="95" t="b">
        <v>0</v>
      </c>
      <c r="I1019" s="95" t="b">
        <v>0</v>
      </c>
      <c r="J1019" s="95" t="b">
        <v>0</v>
      </c>
      <c r="K1019" s="95" t="b">
        <v>0</v>
      </c>
      <c r="L1019" s="95" t="b">
        <v>0</v>
      </c>
    </row>
    <row r="1020" spans="1:12" ht="15">
      <c r="A1020" s="95" t="s">
        <v>2944</v>
      </c>
      <c r="B1020" s="95" t="s">
        <v>272</v>
      </c>
      <c r="C1020" s="95">
        <v>3</v>
      </c>
      <c r="D1020" s="122">
        <v>0</v>
      </c>
      <c r="E1020" s="122">
        <v>1.3617278360175928</v>
      </c>
      <c r="F1020" s="95" t="s">
        <v>2194</v>
      </c>
      <c r="G1020" s="95" t="b">
        <v>0</v>
      </c>
      <c r="H1020" s="95" t="b">
        <v>0</v>
      </c>
      <c r="I1020" s="95" t="b">
        <v>0</v>
      </c>
      <c r="J1020" s="95" t="b">
        <v>0</v>
      </c>
      <c r="K1020" s="95" t="b">
        <v>0</v>
      </c>
      <c r="L1020" s="95" t="b">
        <v>0</v>
      </c>
    </row>
    <row r="1021" spans="1:12" ht="15">
      <c r="A1021" s="95" t="s">
        <v>272</v>
      </c>
      <c r="B1021" s="95" t="s">
        <v>2859</v>
      </c>
      <c r="C1021" s="95">
        <v>3</v>
      </c>
      <c r="D1021" s="122">
        <v>0</v>
      </c>
      <c r="E1021" s="122">
        <v>1.3617278360175928</v>
      </c>
      <c r="F1021" s="95" t="s">
        <v>2194</v>
      </c>
      <c r="G1021" s="95" t="b">
        <v>0</v>
      </c>
      <c r="H1021" s="95" t="b">
        <v>0</v>
      </c>
      <c r="I1021" s="95" t="b">
        <v>0</v>
      </c>
      <c r="J1021" s="95" t="b">
        <v>0</v>
      </c>
      <c r="K1021" s="95" t="b">
        <v>0</v>
      </c>
      <c r="L1021" s="95" t="b">
        <v>0</v>
      </c>
    </row>
    <row r="1022" spans="1:12" ht="15">
      <c r="A1022" s="95" t="s">
        <v>2859</v>
      </c>
      <c r="B1022" s="95" t="s">
        <v>2845</v>
      </c>
      <c r="C1022" s="95">
        <v>3</v>
      </c>
      <c r="D1022" s="122">
        <v>0</v>
      </c>
      <c r="E1022" s="122">
        <v>1.3617278360175928</v>
      </c>
      <c r="F1022" s="95" t="s">
        <v>2194</v>
      </c>
      <c r="G1022" s="95" t="b">
        <v>0</v>
      </c>
      <c r="H1022" s="95" t="b">
        <v>0</v>
      </c>
      <c r="I1022" s="95" t="b">
        <v>0</v>
      </c>
      <c r="J1022" s="95" t="b">
        <v>0</v>
      </c>
      <c r="K1022" s="95" t="b">
        <v>0</v>
      </c>
      <c r="L1022" s="95" t="b">
        <v>0</v>
      </c>
    </row>
    <row r="1023" spans="1:12" ht="15">
      <c r="A1023" s="95" t="s">
        <v>2289</v>
      </c>
      <c r="B1023" s="95" t="s">
        <v>2283</v>
      </c>
      <c r="C1023" s="95">
        <v>3</v>
      </c>
      <c r="D1023" s="122">
        <v>0</v>
      </c>
      <c r="E1023" s="122">
        <v>0.9030899869919435</v>
      </c>
      <c r="F1023" s="95" t="s">
        <v>2195</v>
      </c>
      <c r="G1023" s="95" t="b">
        <v>0</v>
      </c>
      <c r="H1023" s="95" t="b">
        <v>0</v>
      </c>
      <c r="I1023" s="95" t="b">
        <v>0</v>
      </c>
      <c r="J1023" s="95" t="b">
        <v>0</v>
      </c>
      <c r="K1023" s="95" t="b">
        <v>0</v>
      </c>
      <c r="L1023" s="95" t="b">
        <v>0</v>
      </c>
    </row>
    <row r="1024" spans="1:12" ht="15">
      <c r="A1024" s="95" t="s">
        <v>2283</v>
      </c>
      <c r="B1024" s="95" t="s">
        <v>2863</v>
      </c>
      <c r="C1024" s="95">
        <v>3</v>
      </c>
      <c r="D1024" s="122">
        <v>0</v>
      </c>
      <c r="E1024" s="122">
        <v>0.9030899869919435</v>
      </c>
      <c r="F1024" s="95" t="s">
        <v>2195</v>
      </c>
      <c r="G1024" s="95" t="b">
        <v>0</v>
      </c>
      <c r="H1024" s="95" t="b">
        <v>0</v>
      </c>
      <c r="I1024" s="95" t="b">
        <v>0</v>
      </c>
      <c r="J1024" s="95" t="b">
        <v>0</v>
      </c>
      <c r="K1024" s="95" t="b">
        <v>0</v>
      </c>
      <c r="L1024" s="95" t="b">
        <v>0</v>
      </c>
    </row>
    <row r="1025" spans="1:12" ht="15">
      <c r="A1025" s="95" t="s">
        <v>2863</v>
      </c>
      <c r="B1025" s="95" t="s">
        <v>583</v>
      </c>
      <c r="C1025" s="95">
        <v>3</v>
      </c>
      <c r="D1025" s="122">
        <v>0</v>
      </c>
      <c r="E1025" s="122">
        <v>0.9030899869919435</v>
      </c>
      <c r="F1025" s="95" t="s">
        <v>2195</v>
      </c>
      <c r="G1025" s="95" t="b">
        <v>0</v>
      </c>
      <c r="H1025" s="95" t="b">
        <v>0</v>
      </c>
      <c r="I1025" s="95" t="b">
        <v>0</v>
      </c>
      <c r="J1025" s="95" t="b">
        <v>0</v>
      </c>
      <c r="K1025" s="95" t="b">
        <v>0</v>
      </c>
      <c r="L1025" s="95" t="b">
        <v>0</v>
      </c>
    </row>
    <row r="1026" spans="1:12" ht="15">
      <c r="A1026" s="95" t="s">
        <v>583</v>
      </c>
      <c r="B1026" s="95" t="s">
        <v>265</v>
      </c>
      <c r="C1026" s="95">
        <v>3</v>
      </c>
      <c r="D1026" s="122">
        <v>0</v>
      </c>
      <c r="E1026" s="122">
        <v>0.9030899869919435</v>
      </c>
      <c r="F1026" s="95" t="s">
        <v>2195</v>
      </c>
      <c r="G1026" s="95" t="b">
        <v>0</v>
      </c>
      <c r="H1026" s="95" t="b">
        <v>0</v>
      </c>
      <c r="I1026" s="95" t="b">
        <v>0</v>
      </c>
      <c r="J1026" s="95" t="b">
        <v>0</v>
      </c>
      <c r="K1026" s="95" t="b">
        <v>0</v>
      </c>
      <c r="L1026" s="95" t="b">
        <v>0</v>
      </c>
    </row>
    <row r="1027" spans="1:12" ht="15">
      <c r="A1027" s="95" t="s">
        <v>265</v>
      </c>
      <c r="B1027" s="95" t="s">
        <v>2328</v>
      </c>
      <c r="C1027" s="95">
        <v>3</v>
      </c>
      <c r="D1027" s="122">
        <v>0</v>
      </c>
      <c r="E1027" s="122">
        <v>0.9030899869919435</v>
      </c>
      <c r="F1027" s="95" t="s">
        <v>2195</v>
      </c>
      <c r="G1027" s="95" t="b">
        <v>0</v>
      </c>
      <c r="H1027" s="95" t="b">
        <v>0</v>
      </c>
      <c r="I1027" s="95" t="b">
        <v>0</v>
      </c>
      <c r="J1027" s="95" t="b">
        <v>0</v>
      </c>
      <c r="K1027" s="95" t="b">
        <v>0</v>
      </c>
      <c r="L1027" s="95" t="b">
        <v>0</v>
      </c>
    </row>
    <row r="1028" spans="1:12" ht="15">
      <c r="A1028" s="95" t="s">
        <v>2328</v>
      </c>
      <c r="B1028" s="95" t="s">
        <v>2327</v>
      </c>
      <c r="C1028" s="95">
        <v>3</v>
      </c>
      <c r="D1028" s="122">
        <v>0</v>
      </c>
      <c r="E1028" s="122">
        <v>0.9030899869919435</v>
      </c>
      <c r="F1028" s="95" t="s">
        <v>2195</v>
      </c>
      <c r="G1028" s="95" t="b">
        <v>0</v>
      </c>
      <c r="H1028" s="95" t="b">
        <v>0</v>
      </c>
      <c r="I1028" s="95" t="b">
        <v>0</v>
      </c>
      <c r="J1028" s="95" t="b">
        <v>0</v>
      </c>
      <c r="K1028" s="95" t="b">
        <v>0</v>
      </c>
      <c r="L1028" s="95" t="b">
        <v>0</v>
      </c>
    </row>
    <row r="1029" spans="1:12" ht="15">
      <c r="A1029" s="95" t="s">
        <v>2327</v>
      </c>
      <c r="B1029" s="95" t="s">
        <v>2946</v>
      </c>
      <c r="C1029" s="95">
        <v>3</v>
      </c>
      <c r="D1029" s="122">
        <v>0</v>
      </c>
      <c r="E1029" s="122">
        <v>0.9030899869919435</v>
      </c>
      <c r="F1029" s="95" t="s">
        <v>2195</v>
      </c>
      <c r="G1029" s="95" t="b">
        <v>0</v>
      </c>
      <c r="H1029" s="95" t="b">
        <v>0</v>
      </c>
      <c r="I1029" s="95" t="b">
        <v>0</v>
      </c>
      <c r="J1029" s="95" t="b">
        <v>0</v>
      </c>
      <c r="K1029" s="95" t="b">
        <v>0</v>
      </c>
      <c r="L1029" s="95" t="b">
        <v>0</v>
      </c>
    </row>
    <row r="1030" spans="1:12" ht="15">
      <c r="A1030" s="95" t="s">
        <v>2946</v>
      </c>
      <c r="B1030" s="95" t="s">
        <v>2947</v>
      </c>
      <c r="C1030" s="95">
        <v>3</v>
      </c>
      <c r="D1030" s="122">
        <v>0</v>
      </c>
      <c r="E1030" s="122">
        <v>0.9030899869919435</v>
      </c>
      <c r="F1030" s="95" t="s">
        <v>2195</v>
      </c>
      <c r="G1030" s="95" t="b">
        <v>0</v>
      </c>
      <c r="H1030" s="95" t="b">
        <v>0</v>
      </c>
      <c r="I1030" s="95" t="b">
        <v>0</v>
      </c>
      <c r="J1030" s="95" t="b">
        <v>0</v>
      </c>
      <c r="K1030" s="95" t="b">
        <v>0</v>
      </c>
      <c r="L1030" s="95" t="b">
        <v>0</v>
      </c>
    </row>
    <row r="1031" spans="1:12" ht="15">
      <c r="A1031" s="95" t="s">
        <v>356</v>
      </c>
      <c r="B1031" s="95" t="s">
        <v>2784</v>
      </c>
      <c r="C1031" s="95">
        <v>2</v>
      </c>
      <c r="D1031" s="122">
        <v>0</v>
      </c>
      <c r="E1031" s="122">
        <v>0.9777236052888478</v>
      </c>
      <c r="F1031" s="95" t="s">
        <v>2196</v>
      </c>
      <c r="G1031" s="95" t="b">
        <v>0</v>
      </c>
      <c r="H1031" s="95" t="b">
        <v>0</v>
      </c>
      <c r="I1031" s="95" t="b">
        <v>0</v>
      </c>
      <c r="J1031" s="95" t="b">
        <v>0</v>
      </c>
      <c r="K1031" s="95" t="b">
        <v>0</v>
      </c>
      <c r="L1031" s="95" t="b">
        <v>0</v>
      </c>
    </row>
    <row r="1032" spans="1:12" ht="15">
      <c r="A1032" s="95" t="s">
        <v>2784</v>
      </c>
      <c r="B1032" s="95" t="s">
        <v>3158</v>
      </c>
      <c r="C1032" s="95">
        <v>2</v>
      </c>
      <c r="D1032" s="122">
        <v>0</v>
      </c>
      <c r="E1032" s="122">
        <v>0.9777236052888478</v>
      </c>
      <c r="F1032" s="95" t="s">
        <v>2196</v>
      </c>
      <c r="G1032" s="95" t="b">
        <v>0</v>
      </c>
      <c r="H1032" s="95" t="b">
        <v>0</v>
      </c>
      <c r="I1032" s="95" t="b">
        <v>0</v>
      </c>
      <c r="J1032" s="95" t="b">
        <v>0</v>
      </c>
      <c r="K1032" s="95" t="b">
        <v>0</v>
      </c>
      <c r="L1032" s="95" t="b">
        <v>0</v>
      </c>
    </row>
    <row r="1033" spans="1:12" ht="15">
      <c r="A1033" s="95" t="s">
        <v>3158</v>
      </c>
      <c r="B1033" s="95" t="s">
        <v>2907</v>
      </c>
      <c r="C1033" s="95">
        <v>2</v>
      </c>
      <c r="D1033" s="122">
        <v>0</v>
      </c>
      <c r="E1033" s="122">
        <v>1.278753600952829</v>
      </c>
      <c r="F1033" s="95" t="s">
        <v>2196</v>
      </c>
      <c r="G1033" s="95" t="b">
        <v>0</v>
      </c>
      <c r="H1033" s="95" t="b">
        <v>0</v>
      </c>
      <c r="I1033" s="95" t="b">
        <v>0</v>
      </c>
      <c r="J1033" s="95" t="b">
        <v>0</v>
      </c>
      <c r="K1033" s="95" t="b">
        <v>1</v>
      </c>
      <c r="L1033" s="95" t="b">
        <v>0</v>
      </c>
    </row>
    <row r="1034" spans="1:12" ht="15">
      <c r="A1034" s="95" t="s">
        <v>2907</v>
      </c>
      <c r="B1034" s="95" t="s">
        <v>3159</v>
      </c>
      <c r="C1034" s="95">
        <v>2</v>
      </c>
      <c r="D1034" s="122">
        <v>0</v>
      </c>
      <c r="E1034" s="122">
        <v>1.278753600952829</v>
      </c>
      <c r="F1034" s="95" t="s">
        <v>2196</v>
      </c>
      <c r="G1034" s="95" t="b">
        <v>0</v>
      </c>
      <c r="H1034" s="95" t="b">
        <v>1</v>
      </c>
      <c r="I1034" s="95" t="b">
        <v>0</v>
      </c>
      <c r="J1034" s="95" t="b">
        <v>0</v>
      </c>
      <c r="K1034" s="95" t="b">
        <v>0</v>
      </c>
      <c r="L1034" s="95" t="b">
        <v>0</v>
      </c>
    </row>
    <row r="1035" spans="1:12" ht="15">
      <c r="A1035" s="95" t="s">
        <v>3159</v>
      </c>
      <c r="B1035" s="95" t="s">
        <v>583</v>
      </c>
      <c r="C1035" s="95">
        <v>2</v>
      </c>
      <c r="D1035" s="122">
        <v>0</v>
      </c>
      <c r="E1035" s="122">
        <v>0.9777236052888478</v>
      </c>
      <c r="F1035" s="95" t="s">
        <v>2196</v>
      </c>
      <c r="G1035" s="95" t="b">
        <v>0</v>
      </c>
      <c r="H1035" s="95" t="b">
        <v>0</v>
      </c>
      <c r="I1035" s="95" t="b">
        <v>0</v>
      </c>
      <c r="J1035" s="95" t="b">
        <v>0</v>
      </c>
      <c r="K1035" s="95" t="b">
        <v>0</v>
      </c>
      <c r="L1035" s="95" t="b">
        <v>0</v>
      </c>
    </row>
    <row r="1036" spans="1:12" ht="15">
      <c r="A1036" s="95" t="s">
        <v>583</v>
      </c>
      <c r="B1036" s="95" t="s">
        <v>2283</v>
      </c>
      <c r="C1036" s="95">
        <v>2</v>
      </c>
      <c r="D1036" s="122">
        <v>0</v>
      </c>
      <c r="E1036" s="122">
        <v>0.9777236052888478</v>
      </c>
      <c r="F1036" s="95" t="s">
        <v>2196</v>
      </c>
      <c r="G1036" s="95" t="b">
        <v>0</v>
      </c>
      <c r="H1036" s="95" t="b">
        <v>0</v>
      </c>
      <c r="I1036" s="95" t="b">
        <v>0</v>
      </c>
      <c r="J1036" s="95" t="b">
        <v>0</v>
      </c>
      <c r="K1036" s="95" t="b">
        <v>0</v>
      </c>
      <c r="L1036" s="95" t="b">
        <v>0</v>
      </c>
    </row>
    <row r="1037" spans="1:12" ht="15">
      <c r="A1037" s="95" t="s">
        <v>2283</v>
      </c>
      <c r="B1037" s="95" t="s">
        <v>3160</v>
      </c>
      <c r="C1037" s="95">
        <v>2</v>
      </c>
      <c r="D1037" s="122">
        <v>0</v>
      </c>
      <c r="E1037" s="122">
        <v>1.278753600952829</v>
      </c>
      <c r="F1037" s="95" t="s">
        <v>2196</v>
      </c>
      <c r="G1037" s="95" t="b">
        <v>0</v>
      </c>
      <c r="H1037" s="95" t="b">
        <v>0</v>
      </c>
      <c r="I1037" s="95" t="b">
        <v>0</v>
      </c>
      <c r="J1037" s="95" t="b">
        <v>0</v>
      </c>
      <c r="K1037" s="95" t="b">
        <v>0</v>
      </c>
      <c r="L1037" s="95" t="b">
        <v>0</v>
      </c>
    </row>
    <row r="1038" spans="1:12" ht="15">
      <c r="A1038" s="95" t="s">
        <v>3160</v>
      </c>
      <c r="B1038" s="95" t="s">
        <v>3161</v>
      </c>
      <c r="C1038" s="95">
        <v>2</v>
      </c>
      <c r="D1038" s="122">
        <v>0</v>
      </c>
      <c r="E1038" s="122">
        <v>1.278753600952829</v>
      </c>
      <c r="F1038" s="95" t="s">
        <v>2196</v>
      </c>
      <c r="G1038" s="95" t="b">
        <v>0</v>
      </c>
      <c r="H1038" s="95" t="b">
        <v>0</v>
      </c>
      <c r="I1038" s="95" t="b">
        <v>0</v>
      </c>
      <c r="J1038" s="95" t="b">
        <v>0</v>
      </c>
      <c r="K1038" s="95" t="b">
        <v>0</v>
      </c>
      <c r="L1038" s="95" t="b">
        <v>0</v>
      </c>
    </row>
    <row r="1039" spans="1:12" ht="15">
      <c r="A1039" s="95" t="s">
        <v>3161</v>
      </c>
      <c r="B1039" s="95" t="s">
        <v>2392</v>
      </c>
      <c r="C1039" s="95">
        <v>2</v>
      </c>
      <c r="D1039" s="122">
        <v>0</v>
      </c>
      <c r="E1039" s="122">
        <v>1.278753600952829</v>
      </c>
      <c r="F1039" s="95" t="s">
        <v>2196</v>
      </c>
      <c r="G1039" s="95" t="b">
        <v>0</v>
      </c>
      <c r="H1039" s="95" t="b">
        <v>0</v>
      </c>
      <c r="I1039" s="95" t="b">
        <v>0</v>
      </c>
      <c r="J1039" s="95" t="b">
        <v>0</v>
      </c>
      <c r="K1039" s="95" t="b">
        <v>0</v>
      </c>
      <c r="L1039" s="95" t="b">
        <v>0</v>
      </c>
    </row>
    <row r="1040" spans="1:12" ht="15">
      <c r="A1040" s="95" t="s">
        <v>2392</v>
      </c>
      <c r="B1040" s="95" t="s">
        <v>583</v>
      </c>
      <c r="C1040" s="95">
        <v>2</v>
      </c>
      <c r="D1040" s="122">
        <v>0</v>
      </c>
      <c r="E1040" s="122">
        <v>0.9777236052888478</v>
      </c>
      <c r="F1040" s="95" t="s">
        <v>2196</v>
      </c>
      <c r="G1040" s="95" t="b">
        <v>0</v>
      </c>
      <c r="H1040" s="95" t="b">
        <v>0</v>
      </c>
      <c r="I1040" s="95" t="b">
        <v>0</v>
      </c>
      <c r="J1040" s="95" t="b">
        <v>0</v>
      </c>
      <c r="K1040" s="95" t="b">
        <v>0</v>
      </c>
      <c r="L1040" s="95" t="b">
        <v>0</v>
      </c>
    </row>
    <row r="1041" spans="1:12" ht="15">
      <c r="A1041" s="95" t="s">
        <v>583</v>
      </c>
      <c r="B1041" s="95" t="s">
        <v>2945</v>
      </c>
      <c r="C1041" s="95">
        <v>2</v>
      </c>
      <c r="D1041" s="122">
        <v>0</v>
      </c>
      <c r="E1041" s="122">
        <v>0.9777236052888478</v>
      </c>
      <c r="F1041" s="95" t="s">
        <v>2196</v>
      </c>
      <c r="G1041" s="95" t="b">
        <v>0</v>
      </c>
      <c r="H1041" s="95" t="b">
        <v>0</v>
      </c>
      <c r="I1041" s="95" t="b">
        <v>0</v>
      </c>
      <c r="J1041" s="95" t="b">
        <v>1</v>
      </c>
      <c r="K1041" s="95" t="b">
        <v>0</v>
      </c>
      <c r="L1041" s="95" t="b">
        <v>0</v>
      </c>
    </row>
    <row r="1042" spans="1:12" ht="15">
      <c r="A1042" s="95" t="s">
        <v>2945</v>
      </c>
      <c r="B1042" s="95" t="s">
        <v>2789</v>
      </c>
      <c r="C1042" s="95">
        <v>2</v>
      </c>
      <c r="D1042" s="122">
        <v>0</v>
      </c>
      <c r="E1042" s="122">
        <v>1.278753600952829</v>
      </c>
      <c r="F1042" s="95" t="s">
        <v>2196</v>
      </c>
      <c r="G1042" s="95" t="b">
        <v>1</v>
      </c>
      <c r="H1042" s="95" t="b">
        <v>0</v>
      </c>
      <c r="I1042" s="95" t="b">
        <v>0</v>
      </c>
      <c r="J1042" s="95" t="b">
        <v>0</v>
      </c>
      <c r="K1042" s="95" t="b">
        <v>0</v>
      </c>
      <c r="L1042" s="95" t="b">
        <v>0</v>
      </c>
    </row>
    <row r="1043" spans="1:12" ht="15">
      <c r="A1043" s="95" t="s">
        <v>2789</v>
      </c>
      <c r="B1043" s="95" t="s">
        <v>3162</v>
      </c>
      <c r="C1043" s="95">
        <v>2</v>
      </c>
      <c r="D1043" s="122">
        <v>0</v>
      </c>
      <c r="E1043" s="122">
        <v>1.278753600952829</v>
      </c>
      <c r="F1043" s="95" t="s">
        <v>2196</v>
      </c>
      <c r="G1043" s="95" t="b">
        <v>0</v>
      </c>
      <c r="H1043" s="95" t="b">
        <v>0</v>
      </c>
      <c r="I1043" s="95" t="b">
        <v>0</v>
      </c>
      <c r="J1043" s="95" t="b">
        <v>0</v>
      </c>
      <c r="K1043" s="95" t="b">
        <v>0</v>
      </c>
      <c r="L1043" s="95" t="b">
        <v>0</v>
      </c>
    </row>
    <row r="1044" spans="1:12" ht="15">
      <c r="A1044" s="95" t="s">
        <v>3162</v>
      </c>
      <c r="B1044" s="95" t="s">
        <v>2784</v>
      </c>
      <c r="C1044" s="95">
        <v>2</v>
      </c>
      <c r="D1044" s="122">
        <v>0</v>
      </c>
      <c r="E1044" s="122">
        <v>0.9777236052888478</v>
      </c>
      <c r="F1044" s="95" t="s">
        <v>2196</v>
      </c>
      <c r="G1044" s="95" t="b">
        <v>0</v>
      </c>
      <c r="H1044" s="95" t="b">
        <v>0</v>
      </c>
      <c r="I1044" s="95" t="b">
        <v>0</v>
      </c>
      <c r="J1044" s="95" t="b">
        <v>0</v>
      </c>
      <c r="K1044" s="95" t="b">
        <v>0</v>
      </c>
      <c r="L1044" s="95" t="b">
        <v>0</v>
      </c>
    </row>
    <row r="1045" spans="1:12" ht="15">
      <c r="A1045" s="95" t="s">
        <v>2784</v>
      </c>
      <c r="B1045" s="95" t="s">
        <v>3163</v>
      </c>
      <c r="C1045" s="95">
        <v>2</v>
      </c>
      <c r="D1045" s="122">
        <v>0</v>
      </c>
      <c r="E1045" s="122">
        <v>0.9777236052888478</v>
      </c>
      <c r="F1045" s="95" t="s">
        <v>2196</v>
      </c>
      <c r="G1045" s="95" t="b">
        <v>0</v>
      </c>
      <c r="H1045" s="95" t="b">
        <v>0</v>
      </c>
      <c r="I1045" s="95" t="b">
        <v>0</v>
      </c>
      <c r="J1045" s="95" t="b">
        <v>0</v>
      </c>
      <c r="K1045" s="95" t="b">
        <v>0</v>
      </c>
      <c r="L1045" s="95" t="b">
        <v>0</v>
      </c>
    </row>
    <row r="1046" spans="1:12" ht="15">
      <c r="A1046" s="95" t="s">
        <v>3163</v>
      </c>
      <c r="B1046" s="95" t="s">
        <v>2770</v>
      </c>
      <c r="C1046" s="95">
        <v>2</v>
      </c>
      <c r="D1046" s="122">
        <v>0</v>
      </c>
      <c r="E1046" s="122">
        <v>1.278753600952829</v>
      </c>
      <c r="F1046" s="95" t="s">
        <v>2196</v>
      </c>
      <c r="G1046" s="95" t="b">
        <v>0</v>
      </c>
      <c r="H1046" s="95" t="b">
        <v>0</v>
      </c>
      <c r="I1046" s="95" t="b">
        <v>0</v>
      </c>
      <c r="J1046" s="95" t="b">
        <v>0</v>
      </c>
      <c r="K1046" s="95" t="b">
        <v>0</v>
      </c>
      <c r="L1046" s="95" t="b">
        <v>0</v>
      </c>
    </row>
    <row r="1047" spans="1:12" ht="15">
      <c r="A1047" s="95" t="s">
        <v>2770</v>
      </c>
      <c r="B1047" s="95" t="s">
        <v>2893</v>
      </c>
      <c r="C1047" s="95">
        <v>2</v>
      </c>
      <c r="D1047" s="122">
        <v>0</v>
      </c>
      <c r="E1047" s="122">
        <v>1.278753600952829</v>
      </c>
      <c r="F1047" s="95" t="s">
        <v>2196</v>
      </c>
      <c r="G1047" s="95" t="b">
        <v>0</v>
      </c>
      <c r="H1047" s="95" t="b">
        <v>0</v>
      </c>
      <c r="I1047" s="95" t="b">
        <v>0</v>
      </c>
      <c r="J1047" s="95" t="b">
        <v>1</v>
      </c>
      <c r="K1047" s="95" t="b">
        <v>0</v>
      </c>
      <c r="L1047" s="95" t="b">
        <v>0</v>
      </c>
    </row>
    <row r="1048" spans="1:12" ht="15">
      <c r="A1048" s="95" t="s">
        <v>2893</v>
      </c>
      <c r="B1048" s="95" t="s">
        <v>2891</v>
      </c>
      <c r="C1048" s="95">
        <v>2</v>
      </c>
      <c r="D1048" s="122">
        <v>0</v>
      </c>
      <c r="E1048" s="122">
        <v>1.278753600952829</v>
      </c>
      <c r="F1048" s="95" t="s">
        <v>2196</v>
      </c>
      <c r="G1048" s="95" t="b">
        <v>1</v>
      </c>
      <c r="H1048" s="95" t="b">
        <v>0</v>
      </c>
      <c r="I1048" s="95" t="b">
        <v>0</v>
      </c>
      <c r="J1048" s="95" t="b">
        <v>0</v>
      </c>
      <c r="K1048" s="95" t="b">
        <v>0</v>
      </c>
      <c r="L1048" s="95" t="b">
        <v>0</v>
      </c>
    </row>
    <row r="1049" spans="1:12" ht="15">
      <c r="A1049" s="95" t="s">
        <v>2891</v>
      </c>
      <c r="B1049" s="95" t="s">
        <v>2773</v>
      </c>
      <c r="C1049" s="95">
        <v>2</v>
      </c>
      <c r="D1049" s="122">
        <v>0</v>
      </c>
      <c r="E1049" s="122">
        <v>1.278753600952829</v>
      </c>
      <c r="F1049" s="95" t="s">
        <v>2196</v>
      </c>
      <c r="G1049" s="95" t="b">
        <v>0</v>
      </c>
      <c r="H1049" s="95" t="b">
        <v>0</v>
      </c>
      <c r="I1049" s="95" t="b">
        <v>0</v>
      </c>
      <c r="J1049" s="95" t="b">
        <v>0</v>
      </c>
      <c r="K1049" s="95" t="b">
        <v>0</v>
      </c>
      <c r="L1049" s="95" t="b">
        <v>0</v>
      </c>
    </row>
    <row r="1050" spans="1:12" ht="15">
      <c r="A1050" s="95" t="s">
        <v>2975</v>
      </c>
      <c r="B1050" s="95" t="s">
        <v>2770</v>
      </c>
      <c r="C1050" s="95">
        <v>2</v>
      </c>
      <c r="D1050" s="122">
        <v>0</v>
      </c>
      <c r="E1050" s="122">
        <v>0.9999999999999999</v>
      </c>
      <c r="F1050" s="95" t="s">
        <v>2197</v>
      </c>
      <c r="G1050" s="95" t="b">
        <v>0</v>
      </c>
      <c r="H1050" s="95" t="b">
        <v>0</v>
      </c>
      <c r="I1050" s="95" t="b">
        <v>0</v>
      </c>
      <c r="J1050" s="95" t="b">
        <v>0</v>
      </c>
      <c r="K1050" s="95" t="b">
        <v>0</v>
      </c>
      <c r="L1050" s="95" t="b">
        <v>0</v>
      </c>
    </row>
    <row r="1051" spans="1:12" ht="15">
      <c r="A1051" s="95" t="s">
        <v>2770</v>
      </c>
      <c r="B1051" s="95" t="s">
        <v>2976</v>
      </c>
      <c r="C1051" s="95">
        <v>2</v>
      </c>
      <c r="D1051" s="122">
        <v>0</v>
      </c>
      <c r="E1051" s="122">
        <v>0.9999999999999999</v>
      </c>
      <c r="F1051" s="95" t="s">
        <v>2197</v>
      </c>
      <c r="G1051" s="95" t="b">
        <v>0</v>
      </c>
      <c r="H1051" s="95" t="b">
        <v>0</v>
      </c>
      <c r="I1051" s="95" t="b">
        <v>0</v>
      </c>
      <c r="J1051" s="95" t="b">
        <v>0</v>
      </c>
      <c r="K1051" s="95" t="b">
        <v>0</v>
      </c>
      <c r="L1051" s="95" t="b">
        <v>0</v>
      </c>
    </row>
    <row r="1052" spans="1:12" ht="15">
      <c r="A1052" s="95" t="s">
        <v>2976</v>
      </c>
      <c r="B1052" s="95" t="s">
        <v>2977</v>
      </c>
      <c r="C1052" s="95">
        <v>2</v>
      </c>
      <c r="D1052" s="122">
        <v>0</v>
      </c>
      <c r="E1052" s="122">
        <v>0.9999999999999999</v>
      </c>
      <c r="F1052" s="95" t="s">
        <v>2197</v>
      </c>
      <c r="G1052" s="95" t="b">
        <v>0</v>
      </c>
      <c r="H1052" s="95" t="b">
        <v>0</v>
      </c>
      <c r="I1052" s="95" t="b">
        <v>0</v>
      </c>
      <c r="J1052" s="95" t="b">
        <v>0</v>
      </c>
      <c r="K1052" s="95" t="b">
        <v>0</v>
      </c>
      <c r="L1052" s="95" t="b">
        <v>0</v>
      </c>
    </row>
    <row r="1053" spans="1:12" ht="15">
      <c r="A1053" s="95" t="s">
        <v>2977</v>
      </c>
      <c r="B1053" s="95" t="s">
        <v>2978</v>
      </c>
      <c r="C1053" s="95">
        <v>2</v>
      </c>
      <c r="D1053" s="122">
        <v>0</v>
      </c>
      <c r="E1053" s="122">
        <v>0.9999999999999999</v>
      </c>
      <c r="F1053" s="95" t="s">
        <v>2197</v>
      </c>
      <c r="G1053" s="95" t="b">
        <v>0</v>
      </c>
      <c r="H1053" s="95" t="b">
        <v>0</v>
      </c>
      <c r="I1053" s="95" t="b">
        <v>0</v>
      </c>
      <c r="J1053" s="95" t="b">
        <v>1</v>
      </c>
      <c r="K1053" s="95" t="b">
        <v>0</v>
      </c>
      <c r="L1053" s="95" t="b">
        <v>0</v>
      </c>
    </row>
    <row r="1054" spans="1:12" ht="15">
      <c r="A1054" s="95" t="s">
        <v>2978</v>
      </c>
      <c r="B1054" s="95" t="s">
        <v>2979</v>
      </c>
      <c r="C1054" s="95">
        <v>2</v>
      </c>
      <c r="D1054" s="122">
        <v>0</v>
      </c>
      <c r="E1054" s="122">
        <v>0.9999999999999999</v>
      </c>
      <c r="F1054" s="95" t="s">
        <v>2197</v>
      </c>
      <c r="G1054" s="95" t="b">
        <v>1</v>
      </c>
      <c r="H1054" s="95" t="b">
        <v>0</v>
      </c>
      <c r="I1054" s="95" t="b">
        <v>0</v>
      </c>
      <c r="J1054" s="95" t="b">
        <v>0</v>
      </c>
      <c r="K1054" s="95" t="b">
        <v>0</v>
      </c>
      <c r="L1054" s="95" t="b">
        <v>0</v>
      </c>
    </row>
    <row r="1055" spans="1:12" ht="15">
      <c r="A1055" s="95" t="s">
        <v>2979</v>
      </c>
      <c r="B1055" s="95" t="s">
        <v>2283</v>
      </c>
      <c r="C1055" s="95">
        <v>2</v>
      </c>
      <c r="D1055" s="122">
        <v>0</v>
      </c>
      <c r="E1055" s="122">
        <v>0.9999999999999999</v>
      </c>
      <c r="F1055" s="95" t="s">
        <v>2197</v>
      </c>
      <c r="G1055" s="95" t="b">
        <v>0</v>
      </c>
      <c r="H1055" s="95" t="b">
        <v>0</v>
      </c>
      <c r="I1055" s="95" t="b">
        <v>0</v>
      </c>
      <c r="J1055" s="95" t="b">
        <v>0</v>
      </c>
      <c r="K1055" s="95" t="b">
        <v>0</v>
      </c>
      <c r="L1055" s="95" t="b">
        <v>0</v>
      </c>
    </row>
    <row r="1056" spans="1:12" ht="15">
      <c r="A1056" s="95" t="s">
        <v>2283</v>
      </c>
      <c r="B1056" s="95" t="s">
        <v>583</v>
      </c>
      <c r="C1056" s="95">
        <v>2</v>
      </c>
      <c r="D1056" s="122">
        <v>0</v>
      </c>
      <c r="E1056" s="122">
        <v>0.9999999999999999</v>
      </c>
      <c r="F1056" s="95" t="s">
        <v>2197</v>
      </c>
      <c r="G1056" s="95" t="b">
        <v>0</v>
      </c>
      <c r="H1056" s="95" t="b">
        <v>0</v>
      </c>
      <c r="I1056" s="95" t="b">
        <v>0</v>
      </c>
      <c r="J1056" s="95" t="b">
        <v>0</v>
      </c>
      <c r="K1056" s="95" t="b">
        <v>0</v>
      </c>
      <c r="L1056" s="95" t="b">
        <v>0</v>
      </c>
    </row>
    <row r="1057" spans="1:12" ht="15">
      <c r="A1057" s="95" t="s">
        <v>583</v>
      </c>
      <c r="B1057" s="95" t="s">
        <v>2895</v>
      </c>
      <c r="C1057" s="95">
        <v>2</v>
      </c>
      <c r="D1057" s="122">
        <v>0</v>
      </c>
      <c r="E1057" s="122">
        <v>0.9999999999999999</v>
      </c>
      <c r="F1057" s="95" t="s">
        <v>2197</v>
      </c>
      <c r="G1057" s="95" t="b">
        <v>0</v>
      </c>
      <c r="H1057" s="95" t="b">
        <v>0</v>
      </c>
      <c r="I1057" s="95" t="b">
        <v>0</v>
      </c>
      <c r="J1057" s="95" t="b">
        <v>0</v>
      </c>
      <c r="K1057" s="95" t="b">
        <v>0</v>
      </c>
      <c r="L1057" s="95" t="b">
        <v>0</v>
      </c>
    </row>
    <row r="1058" spans="1:12" ht="15">
      <c r="A1058" s="95" t="s">
        <v>2895</v>
      </c>
      <c r="B1058" s="95" t="s">
        <v>2980</v>
      </c>
      <c r="C1058" s="95">
        <v>2</v>
      </c>
      <c r="D1058" s="122">
        <v>0</v>
      </c>
      <c r="E1058" s="122">
        <v>0.9999999999999999</v>
      </c>
      <c r="F1058" s="95" t="s">
        <v>2197</v>
      </c>
      <c r="G1058" s="95" t="b">
        <v>0</v>
      </c>
      <c r="H1058" s="95" t="b">
        <v>0</v>
      </c>
      <c r="I1058" s="95" t="b">
        <v>0</v>
      </c>
      <c r="J1058" s="95" t="b">
        <v>0</v>
      </c>
      <c r="K1058" s="95" t="b">
        <v>1</v>
      </c>
      <c r="L1058" s="95" t="b">
        <v>0</v>
      </c>
    </row>
    <row r="1059" spans="1:12" ht="15">
      <c r="A1059" s="95" t="s">
        <v>2980</v>
      </c>
      <c r="B1059" s="95" t="s">
        <v>2896</v>
      </c>
      <c r="C1059" s="95">
        <v>2</v>
      </c>
      <c r="D1059" s="122">
        <v>0</v>
      </c>
      <c r="E1059" s="122">
        <v>0.9999999999999999</v>
      </c>
      <c r="F1059" s="95" t="s">
        <v>2197</v>
      </c>
      <c r="G1059" s="95" t="b">
        <v>0</v>
      </c>
      <c r="H1059" s="95" t="b">
        <v>1</v>
      </c>
      <c r="I1059" s="95" t="b">
        <v>0</v>
      </c>
      <c r="J1059" s="95" t="b">
        <v>0</v>
      </c>
      <c r="K1059" s="95" t="b">
        <v>0</v>
      </c>
      <c r="L1059" s="95" t="b">
        <v>0</v>
      </c>
    </row>
    <row r="1060" spans="1:12" ht="15">
      <c r="A1060" s="95" t="s">
        <v>583</v>
      </c>
      <c r="B1060" s="95" t="s">
        <v>2283</v>
      </c>
      <c r="C1060" s="95">
        <v>2</v>
      </c>
      <c r="D1060" s="122">
        <v>0</v>
      </c>
      <c r="E1060" s="122">
        <v>0.9999999999999999</v>
      </c>
      <c r="F1060" s="95" t="s">
        <v>2199</v>
      </c>
      <c r="G1060" s="95" t="b">
        <v>0</v>
      </c>
      <c r="H1060" s="95" t="b">
        <v>0</v>
      </c>
      <c r="I1060" s="95" t="b">
        <v>0</v>
      </c>
      <c r="J1060" s="95" t="b">
        <v>0</v>
      </c>
      <c r="K1060" s="95" t="b">
        <v>0</v>
      </c>
      <c r="L1060" s="95" t="b">
        <v>0</v>
      </c>
    </row>
    <row r="1061" spans="1:12" ht="15">
      <c r="A1061" s="95" t="s">
        <v>2283</v>
      </c>
      <c r="B1061" s="95" t="s">
        <v>2329</v>
      </c>
      <c r="C1061" s="95">
        <v>2</v>
      </c>
      <c r="D1061" s="122">
        <v>0</v>
      </c>
      <c r="E1061" s="122">
        <v>0.9999999999999999</v>
      </c>
      <c r="F1061" s="95" t="s">
        <v>2199</v>
      </c>
      <c r="G1061" s="95" t="b">
        <v>0</v>
      </c>
      <c r="H1061" s="95" t="b">
        <v>0</v>
      </c>
      <c r="I1061" s="95" t="b">
        <v>0</v>
      </c>
      <c r="J1061" s="95" t="b">
        <v>0</v>
      </c>
      <c r="K1061" s="95" t="b">
        <v>0</v>
      </c>
      <c r="L1061" s="95" t="b">
        <v>0</v>
      </c>
    </row>
    <row r="1062" spans="1:12" ht="15">
      <c r="A1062" s="95" t="s">
        <v>2329</v>
      </c>
      <c r="B1062" s="95" t="s">
        <v>2983</v>
      </c>
      <c r="C1062" s="95">
        <v>2</v>
      </c>
      <c r="D1062" s="122">
        <v>0</v>
      </c>
      <c r="E1062" s="122">
        <v>0.9999999999999999</v>
      </c>
      <c r="F1062" s="95" t="s">
        <v>2199</v>
      </c>
      <c r="G1062" s="95" t="b">
        <v>0</v>
      </c>
      <c r="H1062" s="95" t="b">
        <v>0</v>
      </c>
      <c r="I1062" s="95" t="b">
        <v>0</v>
      </c>
      <c r="J1062" s="95" t="b">
        <v>0</v>
      </c>
      <c r="K1062" s="95" t="b">
        <v>0</v>
      </c>
      <c r="L1062" s="95" t="b">
        <v>0</v>
      </c>
    </row>
    <row r="1063" spans="1:12" ht="15">
      <c r="A1063" s="95" t="s">
        <v>2983</v>
      </c>
      <c r="B1063" s="95" t="s">
        <v>2901</v>
      </c>
      <c r="C1063" s="95">
        <v>2</v>
      </c>
      <c r="D1063" s="122">
        <v>0</v>
      </c>
      <c r="E1063" s="122">
        <v>0.9999999999999999</v>
      </c>
      <c r="F1063" s="95" t="s">
        <v>2199</v>
      </c>
      <c r="G1063" s="95" t="b">
        <v>0</v>
      </c>
      <c r="H1063" s="95" t="b">
        <v>0</v>
      </c>
      <c r="I1063" s="95" t="b">
        <v>0</v>
      </c>
      <c r="J1063" s="95" t="b">
        <v>0</v>
      </c>
      <c r="K1063" s="95" t="b">
        <v>0</v>
      </c>
      <c r="L1063" s="95" t="b">
        <v>0</v>
      </c>
    </row>
    <row r="1064" spans="1:12" ht="15">
      <c r="A1064" s="95" t="s">
        <v>2901</v>
      </c>
      <c r="B1064" s="95" t="s">
        <v>2368</v>
      </c>
      <c r="C1064" s="95">
        <v>2</v>
      </c>
      <c r="D1064" s="122">
        <v>0</v>
      </c>
      <c r="E1064" s="122">
        <v>0.9999999999999999</v>
      </c>
      <c r="F1064" s="95" t="s">
        <v>2199</v>
      </c>
      <c r="G1064" s="95" t="b">
        <v>0</v>
      </c>
      <c r="H1064" s="95" t="b">
        <v>0</v>
      </c>
      <c r="I1064" s="95" t="b">
        <v>0</v>
      </c>
      <c r="J1064" s="95" t="b">
        <v>0</v>
      </c>
      <c r="K1064" s="95" t="b">
        <v>0</v>
      </c>
      <c r="L1064" s="95" t="b">
        <v>0</v>
      </c>
    </row>
    <row r="1065" spans="1:12" ht="15">
      <c r="A1065" s="95" t="s">
        <v>2368</v>
      </c>
      <c r="B1065" s="95" t="s">
        <v>2392</v>
      </c>
      <c r="C1065" s="95">
        <v>2</v>
      </c>
      <c r="D1065" s="122">
        <v>0</v>
      </c>
      <c r="E1065" s="122">
        <v>0.9999999999999999</v>
      </c>
      <c r="F1065" s="95" t="s">
        <v>2199</v>
      </c>
      <c r="G1065" s="95" t="b">
        <v>0</v>
      </c>
      <c r="H1065" s="95" t="b">
        <v>0</v>
      </c>
      <c r="I1065" s="95" t="b">
        <v>0</v>
      </c>
      <c r="J1065" s="95" t="b">
        <v>0</v>
      </c>
      <c r="K1065" s="95" t="b">
        <v>0</v>
      </c>
      <c r="L1065" s="95" t="b">
        <v>0</v>
      </c>
    </row>
    <row r="1066" spans="1:12" ht="15">
      <c r="A1066" s="95" t="s">
        <v>2392</v>
      </c>
      <c r="B1066" s="95" t="s">
        <v>2902</v>
      </c>
      <c r="C1066" s="95">
        <v>2</v>
      </c>
      <c r="D1066" s="122">
        <v>0</v>
      </c>
      <c r="E1066" s="122">
        <v>0.9999999999999999</v>
      </c>
      <c r="F1066" s="95" t="s">
        <v>2199</v>
      </c>
      <c r="G1066" s="95" t="b">
        <v>0</v>
      </c>
      <c r="H1066" s="95" t="b">
        <v>0</v>
      </c>
      <c r="I1066" s="95" t="b">
        <v>0</v>
      </c>
      <c r="J1066" s="95" t="b">
        <v>0</v>
      </c>
      <c r="K1066" s="95" t="b">
        <v>0</v>
      </c>
      <c r="L1066" s="95" t="b">
        <v>0</v>
      </c>
    </row>
    <row r="1067" spans="1:12" ht="15">
      <c r="A1067" s="95" t="s">
        <v>2902</v>
      </c>
      <c r="B1067" s="95" t="s">
        <v>2897</v>
      </c>
      <c r="C1067" s="95">
        <v>2</v>
      </c>
      <c r="D1067" s="122">
        <v>0</v>
      </c>
      <c r="E1067" s="122">
        <v>0.9999999999999999</v>
      </c>
      <c r="F1067" s="95" t="s">
        <v>2199</v>
      </c>
      <c r="G1067" s="95" t="b">
        <v>0</v>
      </c>
      <c r="H1067" s="95" t="b">
        <v>0</v>
      </c>
      <c r="I1067" s="95" t="b">
        <v>0</v>
      </c>
      <c r="J1067" s="95" t="b">
        <v>0</v>
      </c>
      <c r="K1067" s="95" t="b">
        <v>0</v>
      </c>
      <c r="L1067" s="95" t="b">
        <v>0</v>
      </c>
    </row>
    <row r="1068" spans="1:12" ht="15">
      <c r="A1068" s="95" t="s">
        <v>2897</v>
      </c>
      <c r="B1068" s="95" t="s">
        <v>2984</v>
      </c>
      <c r="C1068" s="95">
        <v>2</v>
      </c>
      <c r="D1068" s="122">
        <v>0</v>
      </c>
      <c r="E1068" s="122">
        <v>0.9999999999999999</v>
      </c>
      <c r="F1068" s="95" t="s">
        <v>2199</v>
      </c>
      <c r="G1068" s="95" t="b">
        <v>0</v>
      </c>
      <c r="H1068" s="95" t="b">
        <v>0</v>
      </c>
      <c r="I1068" s="95" t="b">
        <v>0</v>
      </c>
      <c r="J1068" s="95" t="b">
        <v>0</v>
      </c>
      <c r="K1068" s="95" t="b">
        <v>0</v>
      </c>
      <c r="L1068" s="95" t="b">
        <v>0</v>
      </c>
    </row>
    <row r="1069" spans="1:12" ht="15">
      <c r="A1069" s="95" t="s">
        <v>2984</v>
      </c>
      <c r="B1069" s="95" t="s">
        <v>2985</v>
      </c>
      <c r="C1069" s="95">
        <v>2</v>
      </c>
      <c r="D1069" s="122">
        <v>0</v>
      </c>
      <c r="E1069" s="122">
        <v>0.9999999999999999</v>
      </c>
      <c r="F1069" s="95" t="s">
        <v>2199</v>
      </c>
      <c r="G1069" s="95" t="b">
        <v>0</v>
      </c>
      <c r="H1069" s="95" t="b">
        <v>0</v>
      </c>
      <c r="I1069" s="95" t="b">
        <v>0</v>
      </c>
      <c r="J1069" s="95" t="b">
        <v>0</v>
      </c>
      <c r="K1069" s="95" t="b">
        <v>0</v>
      </c>
      <c r="L1069" s="95" t="b">
        <v>0</v>
      </c>
    </row>
    <row r="1070" spans="1:12" ht="15">
      <c r="A1070" s="95" t="s">
        <v>583</v>
      </c>
      <c r="B1070" s="95" t="s">
        <v>2898</v>
      </c>
      <c r="C1070" s="95">
        <v>2</v>
      </c>
      <c r="D1070" s="122">
        <v>0</v>
      </c>
      <c r="E1070" s="122">
        <v>1.3424226808222062</v>
      </c>
      <c r="F1070" s="95" t="s">
        <v>2202</v>
      </c>
      <c r="G1070" s="95" t="b">
        <v>0</v>
      </c>
      <c r="H1070" s="95" t="b">
        <v>0</v>
      </c>
      <c r="I1070" s="95" t="b">
        <v>0</v>
      </c>
      <c r="J1070" s="95" t="b">
        <v>0</v>
      </c>
      <c r="K1070" s="95" t="b">
        <v>0</v>
      </c>
      <c r="L1070" s="95" t="b">
        <v>0</v>
      </c>
    </row>
    <row r="1071" spans="1:12" ht="15">
      <c r="A1071" s="95" t="s">
        <v>2898</v>
      </c>
      <c r="B1071" s="95" t="s">
        <v>3020</v>
      </c>
      <c r="C1071" s="95">
        <v>2</v>
      </c>
      <c r="D1071" s="122">
        <v>0</v>
      </c>
      <c r="E1071" s="122">
        <v>1.3424226808222062</v>
      </c>
      <c r="F1071" s="95" t="s">
        <v>2202</v>
      </c>
      <c r="G1071" s="95" t="b">
        <v>0</v>
      </c>
      <c r="H1071" s="95" t="b">
        <v>0</v>
      </c>
      <c r="I1071" s="95" t="b">
        <v>0</v>
      </c>
      <c r="J1071" s="95" t="b">
        <v>0</v>
      </c>
      <c r="K1071" s="95" t="b">
        <v>0</v>
      </c>
      <c r="L1071" s="95" t="b">
        <v>0</v>
      </c>
    </row>
    <row r="1072" spans="1:12" ht="15">
      <c r="A1072" s="95" t="s">
        <v>3020</v>
      </c>
      <c r="B1072" s="95" t="s">
        <v>2283</v>
      </c>
      <c r="C1072" s="95">
        <v>2</v>
      </c>
      <c r="D1072" s="122">
        <v>0</v>
      </c>
      <c r="E1072" s="122">
        <v>0.8653014261025438</v>
      </c>
      <c r="F1072" s="95" t="s">
        <v>2202</v>
      </c>
      <c r="G1072" s="95" t="b">
        <v>0</v>
      </c>
      <c r="H1072" s="95" t="b">
        <v>0</v>
      </c>
      <c r="I1072" s="95" t="b">
        <v>0</v>
      </c>
      <c r="J1072" s="95" t="b">
        <v>0</v>
      </c>
      <c r="K1072" s="95" t="b">
        <v>0</v>
      </c>
      <c r="L1072" s="95" t="b">
        <v>0</v>
      </c>
    </row>
    <row r="1073" spans="1:12" ht="15">
      <c r="A1073" s="95" t="s">
        <v>2283</v>
      </c>
      <c r="B1073" s="95" t="s">
        <v>3021</v>
      </c>
      <c r="C1073" s="95">
        <v>2</v>
      </c>
      <c r="D1073" s="122">
        <v>0</v>
      </c>
      <c r="E1073" s="122">
        <v>0.8653014261025438</v>
      </c>
      <c r="F1073" s="95" t="s">
        <v>2202</v>
      </c>
      <c r="G1073" s="95" t="b">
        <v>0</v>
      </c>
      <c r="H1073" s="95" t="b">
        <v>0</v>
      </c>
      <c r="I1073" s="95" t="b">
        <v>0</v>
      </c>
      <c r="J1073" s="95" t="b">
        <v>0</v>
      </c>
      <c r="K1073" s="95" t="b">
        <v>0</v>
      </c>
      <c r="L1073" s="95" t="b">
        <v>0</v>
      </c>
    </row>
    <row r="1074" spans="1:12" ht="15">
      <c r="A1074" s="95" t="s">
        <v>3021</v>
      </c>
      <c r="B1074" s="95" t="s">
        <v>2858</v>
      </c>
      <c r="C1074" s="95">
        <v>2</v>
      </c>
      <c r="D1074" s="122">
        <v>0</v>
      </c>
      <c r="E1074" s="122">
        <v>1.3424226808222062</v>
      </c>
      <c r="F1074" s="95" t="s">
        <v>2202</v>
      </c>
      <c r="G1074" s="95" t="b">
        <v>0</v>
      </c>
      <c r="H1074" s="95" t="b">
        <v>0</v>
      </c>
      <c r="I1074" s="95" t="b">
        <v>0</v>
      </c>
      <c r="J1074" s="95" t="b">
        <v>0</v>
      </c>
      <c r="K1074" s="95" t="b">
        <v>0</v>
      </c>
      <c r="L1074" s="95" t="b">
        <v>0</v>
      </c>
    </row>
    <row r="1075" spans="1:12" ht="15">
      <c r="A1075" s="95" t="s">
        <v>2858</v>
      </c>
      <c r="B1075" s="95" t="s">
        <v>3022</v>
      </c>
      <c r="C1075" s="95">
        <v>2</v>
      </c>
      <c r="D1075" s="122">
        <v>0</v>
      </c>
      <c r="E1075" s="122">
        <v>1.3424226808222062</v>
      </c>
      <c r="F1075" s="95" t="s">
        <v>2202</v>
      </c>
      <c r="G1075" s="95" t="b">
        <v>0</v>
      </c>
      <c r="H1075" s="95" t="b">
        <v>0</v>
      </c>
      <c r="I1075" s="95" t="b">
        <v>0</v>
      </c>
      <c r="J1075" s="95" t="b">
        <v>0</v>
      </c>
      <c r="K1075" s="95" t="b">
        <v>0</v>
      </c>
      <c r="L1075" s="95" t="b">
        <v>0</v>
      </c>
    </row>
    <row r="1076" spans="1:12" ht="15">
      <c r="A1076" s="95" t="s">
        <v>3022</v>
      </c>
      <c r="B1076" s="95" t="s">
        <v>3023</v>
      </c>
      <c r="C1076" s="95">
        <v>2</v>
      </c>
      <c r="D1076" s="122">
        <v>0</v>
      </c>
      <c r="E1076" s="122">
        <v>1.3424226808222062</v>
      </c>
      <c r="F1076" s="95" t="s">
        <v>2202</v>
      </c>
      <c r="G1076" s="95" t="b">
        <v>0</v>
      </c>
      <c r="H1076" s="95" t="b">
        <v>0</v>
      </c>
      <c r="I1076" s="95" t="b">
        <v>0</v>
      </c>
      <c r="J1076" s="95" t="b">
        <v>0</v>
      </c>
      <c r="K1076" s="95" t="b">
        <v>0</v>
      </c>
      <c r="L1076" s="95" t="b">
        <v>0</v>
      </c>
    </row>
    <row r="1077" spans="1:12" ht="15">
      <c r="A1077" s="95" t="s">
        <v>3023</v>
      </c>
      <c r="B1077" s="95" t="s">
        <v>3024</v>
      </c>
      <c r="C1077" s="95">
        <v>2</v>
      </c>
      <c r="D1077" s="122">
        <v>0</v>
      </c>
      <c r="E1077" s="122">
        <v>1.3424226808222062</v>
      </c>
      <c r="F1077" s="95" t="s">
        <v>2202</v>
      </c>
      <c r="G1077" s="95" t="b">
        <v>0</v>
      </c>
      <c r="H1077" s="95" t="b">
        <v>0</v>
      </c>
      <c r="I1077" s="95" t="b">
        <v>0</v>
      </c>
      <c r="J1077" s="95" t="b">
        <v>0</v>
      </c>
      <c r="K1077" s="95" t="b">
        <v>0</v>
      </c>
      <c r="L1077" s="95" t="b">
        <v>0</v>
      </c>
    </row>
    <row r="1078" spans="1:12" ht="15">
      <c r="A1078" s="95" t="s">
        <v>3024</v>
      </c>
      <c r="B1078" s="95" t="s">
        <v>2894</v>
      </c>
      <c r="C1078" s="95">
        <v>2</v>
      </c>
      <c r="D1078" s="122">
        <v>0</v>
      </c>
      <c r="E1078" s="122">
        <v>1.3424226808222062</v>
      </c>
      <c r="F1078" s="95" t="s">
        <v>2202</v>
      </c>
      <c r="G1078" s="95" t="b">
        <v>0</v>
      </c>
      <c r="H1078" s="95" t="b">
        <v>0</v>
      </c>
      <c r="I1078" s="95" t="b">
        <v>0</v>
      </c>
      <c r="J1078" s="95" t="b">
        <v>0</v>
      </c>
      <c r="K1078" s="95" t="b">
        <v>0</v>
      </c>
      <c r="L1078" s="95" t="b">
        <v>0</v>
      </c>
    </row>
    <row r="1079" spans="1:12" ht="15">
      <c r="A1079" s="95" t="s">
        <v>2894</v>
      </c>
      <c r="B1079" s="95" t="s">
        <v>3025</v>
      </c>
      <c r="C1079" s="95">
        <v>2</v>
      </c>
      <c r="D1079" s="122">
        <v>0</v>
      </c>
      <c r="E1079" s="122">
        <v>1.3424226808222062</v>
      </c>
      <c r="F1079" s="95" t="s">
        <v>2202</v>
      </c>
      <c r="G1079" s="95" t="b">
        <v>0</v>
      </c>
      <c r="H1079" s="95" t="b">
        <v>0</v>
      </c>
      <c r="I1079" s="95" t="b">
        <v>0</v>
      </c>
      <c r="J1079" s="95" t="b">
        <v>0</v>
      </c>
      <c r="K1079" s="95" t="b">
        <v>0</v>
      </c>
      <c r="L1079" s="95" t="b">
        <v>0</v>
      </c>
    </row>
    <row r="1080" spans="1:12" ht="15">
      <c r="A1080" s="95" t="s">
        <v>3025</v>
      </c>
      <c r="B1080" s="95" t="s">
        <v>2374</v>
      </c>
      <c r="C1080" s="95">
        <v>2</v>
      </c>
      <c r="D1080" s="122">
        <v>0</v>
      </c>
      <c r="E1080" s="122">
        <v>1.3424226808222062</v>
      </c>
      <c r="F1080" s="95" t="s">
        <v>2202</v>
      </c>
      <c r="G1080" s="95" t="b">
        <v>0</v>
      </c>
      <c r="H1080" s="95" t="b">
        <v>0</v>
      </c>
      <c r="I1080" s="95" t="b">
        <v>0</v>
      </c>
      <c r="J1080" s="95" t="b">
        <v>0</v>
      </c>
      <c r="K1080" s="95" t="b">
        <v>0</v>
      </c>
      <c r="L1080" s="95" t="b">
        <v>0</v>
      </c>
    </row>
    <row r="1081" spans="1:12" ht="15">
      <c r="A1081" s="95" t="s">
        <v>2374</v>
      </c>
      <c r="B1081" s="95" t="s">
        <v>2911</v>
      </c>
      <c r="C1081" s="95">
        <v>2</v>
      </c>
      <c r="D1081" s="122">
        <v>0</v>
      </c>
      <c r="E1081" s="122">
        <v>1.3424226808222062</v>
      </c>
      <c r="F1081" s="95" t="s">
        <v>2202</v>
      </c>
      <c r="G1081" s="95" t="b">
        <v>0</v>
      </c>
      <c r="H1081" s="95" t="b">
        <v>0</v>
      </c>
      <c r="I1081" s="95" t="b">
        <v>0</v>
      </c>
      <c r="J1081" s="95" t="b">
        <v>0</v>
      </c>
      <c r="K1081" s="95" t="b">
        <v>0</v>
      </c>
      <c r="L1081" s="95" t="b">
        <v>0</v>
      </c>
    </row>
    <row r="1082" spans="1:12" ht="15">
      <c r="A1082" s="95" t="s">
        <v>2911</v>
      </c>
      <c r="B1082" s="95" t="s">
        <v>2343</v>
      </c>
      <c r="C1082" s="95">
        <v>2</v>
      </c>
      <c r="D1082" s="122">
        <v>0</v>
      </c>
      <c r="E1082" s="122">
        <v>1.3424226808222062</v>
      </c>
      <c r="F1082" s="95" t="s">
        <v>2202</v>
      </c>
      <c r="G1082" s="95" t="b">
        <v>0</v>
      </c>
      <c r="H1082" s="95" t="b">
        <v>0</v>
      </c>
      <c r="I1082" s="95" t="b">
        <v>0</v>
      </c>
      <c r="J1082" s="95" t="b">
        <v>0</v>
      </c>
      <c r="K1082" s="95" t="b">
        <v>0</v>
      </c>
      <c r="L1082" s="95" t="b">
        <v>0</v>
      </c>
    </row>
    <row r="1083" spans="1:12" ht="15">
      <c r="A1083" s="95" t="s">
        <v>2343</v>
      </c>
      <c r="B1083" s="95" t="s">
        <v>2283</v>
      </c>
      <c r="C1083" s="95">
        <v>2</v>
      </c>
      <c r="D1083" s="122">
        <v>0</v>
      </c>
      <c r="E1083" s="122">
        <v>0.8653014261025438</v>
      </c>
      <c r="F1083" s="95" t="s">
        <v>2202</v>
      </c>
      <c r="G1083" s="95" t="b">
        <v>0</v>
      </c>
      <c r="H1083" s="95" t="b">
        <v>0</v>
      </c>
      <c r="I1083" s="95" t="b">
        <v>0</v>
      </c>
      <c r="J1083" s="95" t="b">
        <v>0</v>
      </c>
      <c r="K1083" s="95" t="b">
        <v>0</v>
      </c>
      <c r="L1083" s="95" t="b">
        <v>0</v>
      </c>
    </row>
    <row r="1084" spans="1:12" ht="15">
      <c r="A1084" s="95" t="s">
        <v>2283</v>
      </c>
      <c r="B1084" s="95" t="s">
        <v>3026</v>
      </c>
      <c r="C1084" s="95">
        <v>2</v>
      </c>
      <c r="D1084" s="122">
        <v>0</v>
      </c>
      <c r="E1084" s="122">
        <v>0.8653014261025438</v>
      </c>
      <c r="F1084" s="95" t="s">
        <v>2202</v>
      </c>
      <c r="G1084" s="95" t="b">
        <v>0</v>
      </c>
      <c r="H1084" s="95" t="b">
        <v>0</v>
      </c>
      <c r="I1084" s="95" t="b">
        <v>0</v>
      </c>
      <c r="J1084" s="95" t="b">
        <v>0</v>
      </c>
      <c r="K1084" s="95" t="b">
        <v>0</v>
      </c>
      <c r="L1084" s="95" t="b">
        <v>0</v>
      </c>
    </row>
    <row r="1085" spans="1:12" ht="15">
      <c r="A1085" s="95" t="s">
        <v>3026</v>
      </c>
      <c r="B1085" s="95" t="s">
        <v>2912</v>
      </c>
      <c r="C1085" s="95">
        <v>2</v>
      </c>
      <c r="D1085" s="122">
        <v>0</v>
      </c>
      <c r="E1085" s="122">
        <v>1.3424226808222062</v>
      </c>
      <c r="F1085" s="95" t="s">
        <v>2202</v>
      </c>
      <c r="G1085" s="95" t="b">
        <v>0</v>
      </c>
      <c r="H1085" s="95" t="b">
        <v>0</v>
      </c>
      <c r="I1085" s="95" t="b">
        <v>0</v>
      </c>
      <c r="J1085" s="95" t="b">
        <v>0</v>
      </c>
      <c r="K1085" s="95" t="b">
        <v>0</v>
      </c>
      <c r="L1085" s="95" t="b">
        <v>0</v>
      </c>
    </row>
    <row r="1086" spans="1:12" ht="15">
      <c r="A1086" s="95" t="s">
        <v>2912</v>
      </c>
      <c r="B1086" s="95" t="s">
        <v>2769</v>
      </c>
      <c r="C1086" s="95">
        <v>2</v>
      </c>
      <c r="D1086" s="122">
        <v>0</v>
      </c>
      <c r="E1086" s="122">
        <v>1.3424226808222062</v>
      </c>
      <c r="F1086" s="95" t="s">
        <v>2202</v>
      </c>
      <c r="G1086" s="95" t="b">
        <v>0</v>
      </c>
      <c r="H1086" s="95" t="b">
        <v>0</v>
      </c>
      <c r="I1086" s="95" t="b">
        <v>0</v>
      </c>
      <c r="J1086" s="95" t="b">
        <v>0</v>
      </c>
      <c r="K1086" s="95" t="b">
        <v>0</v>
      </c>
      <c r="L1086" s="95" t="b">
        <v>0</v>
      </c>
    </row>
    <row r="1087" spans="1:12" ht="15">
      <c r="A1087" s="95" t="s">
        <v>2769</v>
      </c>
      <c r="B1087" s="95" t="s">
        <v>2283</v>
      </c>
      <c r="C1087" s="95">
        <v>2</v>
      </c>
      <c r="D1087" s="122">
        <v>0</v>
      </c>
      <c r="E1087" s="122">
        <v>0.8653014261025438</v>
      </c>
      <c r="F1087" s="95" t="s">
        <v>2202</v>
      </c>
      <c r="G1087" s="95" t="b">
        <v>0</v>
      </c>
      <c r="H1087" s="95" t="b">
        <v>0</v>
      </c>
      <c r="I1087" s="95" t="b">
        <v>0</v>
      </c>
      <c r="J1087" s="95" t="b">
        <v>0</v>
      </c>
      <c r="K1087" s="95" t="b">
        <v>0</v>
      </c>
      <c r="L1087" s="95" t="b">
        <v>0</v>
      </c>
    </row>
    <row r="1088" spans="1:12" ht="15">
      <c r="A1088" s="95" t="s">
        <v>2283</v>
      </c>
      <c r="B1088" s="95" t="s">
        <v>3027</v>
      </c>
      <c r="C1088" s="95">
        <v>2</v>
      </c>
      <c r="D1088" s="122">
        <v>0</v>
      </c>
      <c r="E1088" s="122">
        <v>0.8653014261025438</v>
      </c>
      <c r="F1088" s="95" t="s">
        <v>2202</v>
      </c>
      <c r="G1088" s="95" t="b">
        <v>0</v>
      </c>
      <c r="H1088" s="95" t="b">
        <v>0</v>
      </c>
      <c r="I1088" s="95" t="b">
        <v>0</v>
      </c>
      <c r="J1088" s="95" t="b">
        <v>0</v>
      </c>
      <c r="K1088" s="95" t="b">
        <v>0</v>
      </c>
      <c r="L1088" s="95" t="b">
        <v>0</v>
      </c>
    </row>
    <row r="1089" spans="1:12" ht="15">
      <c r="A1089" s="95" t="s">
        <v>3027</v>
      </c>
      <c r="B1089" s="95" t="s">
        <v>2355</v>
      </c>
      <c r="C1089" s="95">
        <v>2</v>
      </c>
      <c r="D1089" s="122">
        <v>0</v>
      </c>
      <c r="E1089" s="122">
        <v>1.3424226808222062</v>
      </c>
      <c r="F1089" s="95" t="s">
        <v>2202</v>
      </c>
      <c r="G1089" s="95" t="b">
        <v>0</v>
      </c>
      <c r="H1089" s="95" t="b">
        <v>0</v>
      </c>
      <c r="I1089" s="95" t="b">
        <v>0</v>
      </c>
      <c r="J1089" s="95" t="b">
        <v>0</v>
      </c>
      <c r="K1089" s="95" t="b">
        <v>0</v>
      </c>
      <c r="L1089" s="95" t="b">
        <v>0</v>
      </c>
    </row>
    <row r="1090" spans="1:12" ht="15">
      <c r="A1090" s="95" t="s">
        <v>2355</v>
      </c>
      <c r="B1090" s="95" t="s">
        <v>2329</v>
      </c>
      <c r="C1090" s="95">
        <v>2</v>
      </c>
      <c r="D1090" s="122">
        <v>0</v>
      </c>
      <c r="E1090" s="122">
        <v>1.3424226808222062</v>
      </c>
      <c r="F1090" s="95" t="s">
        <v>2202</v>
      </c>
      <c r="G1090" s="95" t="b">
        <v>0</v>
      </c>
      <c r="H1090" s="95" t="b">
        <v>0</v>
      </c>
      <c r="I1090" s="95" t="b">
        <v>0</v>
      </c>
      <c r="J1090" s="95" t="b">
        <v>0</v>
      </c>
      <c r="K1090" s="95" t="b">
        <v>0</v>
      </c>
      <c r="L1090" s="95" t="b">
        <v>0</v>
      </c>
    </row>
    <row r="1091" spans="1:12" ht="15">
      <c r="A1091" s="95" t="s">
        <v>2329</v>
      </c>
      <c r="B1091" s="95" t="s">
        <v>2773</v>
      </c>
      <c r="C1091" s="95">
        <v>2</v>
      </c>
      <c r="D1091" s="122">
        <v>0</v>
      </c>
      <c r="E1091" s="122">
        <v>1.3424226808222062</v>
      </c>
      <c r="F1091" s="95" t="s">
        <v>2202</v>
      </c>
      <c r="G1091" s="95" t="b">
        <v>0</v>
      </c>
      <c r="H1091" s="95" t="b">
        <v>0</v>
      </c>
      <c r="I1091" s="95" t="b">
        <v>0</v>
      </c>
      <c r="J1091" s="95" t="b">
        <v>0</v>
      </c>
      <c r="K1091" s="95" t="b">
        <v>0</v>
      </c>
      <c r="L1091" s="95" t="b">
        <v>0</v>
      </c>
    </row>
    <row r="1092" spans="1:12" ht="15">
      <c r="A1092" s="95" t="s">
        <v>2772</v>
      </c>
      <c r="B1092" s="95" t="s">
        <v>2346</v>
      </c>
      <c r="C1092" s="95">
        <v>4</v>
      </c>
      <c r="D1092" s="122">
        <v>0</v>
      </c>
      <c r="E1092" s="122">
        <v>1.130333768495006</v>
      </c>
      <c r="F1092" s="95" t="s">
        <v>2204</v>
      </c>
      <c r="G1092" s="95" t="b">
        <v>0</v>
      </c>
      <c r="H1092" s="95" t="b">
        <v>0</v>
      </c>
      <c r="I1092" s="95" t="b">
        <v>0</v>
      </c>
      <c r="J1092" s="95" t="b">
        <v>0</v>
      </c>
      <c r="K1092" s="95" t="b">
        <v>0</v>
      </c>
      <c r="L1092" s="95" t="b">
        <v>0</v>
      </c>
    </row>
    <row r="1093" spans="1:12" ht="15">
      <c r="A1093" s="95" t="s">
        <v>2346</v>
      </c>
      <c r="B1093" s="95" t="s">
        <v>2913</v>
      </c>
      <c r="C1093" s="95">
        <v>2</v>
      </c>
      <c r="D1093" s="122">
        <v>0</v>
      </c>
      <c r="E1093" s="122">
        <v>1.130333768495006</v>
      </c>
      <c r="F1093" s="95" t="s">
        <v>2204</v>
      </c>
      <c r="G1093" s="95" t="b">
        <v>0</v>
      </c>
      <c r="H1093" s="95" t="b">
        <v>0</v>
      </c>
      <c r="I1093" s="95" t="b">
        <v>0</v>
      </c>
      <c r="J1093" s="95" t="b">
        <v>0</v>
      </c>
      <c r="K1093" s="95" t="b">
        <v>0</v>
      </c>
      <c r="L1093" s="95" t="b">
        <v>0</v>
      </c>
    </row>
    <row r="1094" spans="1:12" ht="15">
      <c r="A1094" s="95" t="s">
        <v>2913</v>
      </c>
      <c r="B1094" s="95" t="s">
        <v>2914</v>
      </c>
      <c r="C1094" s="95">
        <v>2</v>
      </c>
      <c r="D1094" s="122">
        <v>0</v>
      </c>
      <c r="E1094" s="122">
        <v>1.4313637641589874</v>
      </c>
      <c r="F1094" s="95" t="s">
        <v>2204</v>
      </c>
      <c r="G1094" s="95" t="b">
        <v>0</v>
      </c>
      <c r="H1094" s="95" t="b">
        <v>0</v>
      </c>
      <c r="I1094" s="95" t="b">
        <v>0</v>
      </c>
      <c r="J1094" s="95" t="b">
        <v>0</v>
      </c>
      <c r="K1094" s="95" t="b">
        <v>0</v>
      </c>
      <c r="L1094" s="95" t="b">
        <v>0</v>
      </c>
    </row>
    <row r="1095" spans="1:12" ht="15">
      <c r="A1095" s="95" t="s">
        <v>2914</v>
      </c>
      <c r="B1095" s="95" t="s">
        <v>2915</v>
      </c>
      <c r="C1095" s="95">
        <v>2</v>
      </c>
      <c r="D1095" s="122">
        <v>0</v>
      </c>
      <c r="E1095" s="122">
        <v>1.4313637641589874</v>
      </c>
      <c r="F1095" s="95" t="s">
        <v>2204</v>
      </c>
      <c r="G1095" s="95" t="b">
        <v>0</v>
      </c>
      <c r="H1095" s="95" t="b">
        <v>0</v>
      </c>
      <c r="I1095" s="95" t="b">
        <v>0</v>
      </c>
      <c r="J1095" s="95" t="b">
        <v>0</v>
      </c>
      <c r="K1095" s="95" t="b">
        <v>0</v>
      </c>
      <c r="L1095" s="95" t="b">
        <v>0</v>
      </c>
    </row>
    <row r="1096" spans="1:12" ht="15">
      <c r="A1096" s="95" t="s">
        <v>2915</v>
      </c>
      <c r="B1096" s="95" t="s">
        <v>2327</v>
      </c>
      <c r="C1096" s="95">
        <v>2</v>
      </c>
      <c r="D1096" s="122">
        <v>0</v>
      </c>
      <c r="E1096" s="122">
        <v>1.4313637641589874</v>
      </c>
      <c r="F1096" s="95" t="s">
        <v>2204</v>
      </c>
      <c r="G1096" s="95" t="b">
        <v>0</v>
      </c>
      <c r="H1096" s="95" t="b">
        <v>0</v>
      </c>
      <c r="I1096" s="95" t="b">
        <v>0</v>
      </c>
      <c r="J1096" s="95" t="b">
        <v>0</v>
      </c>
      <c r="K1096" s="95" t="b">
        <v>0</v>
      </c>
      <c r="L1096" s="95" t="b">
        <v>0</v>
      </c>
    </row>
    <row r="1097" spans="1:12" ht="15">
      <c r="A1097" s="95" t="s">
        <v>2327</v>
      </c>
      <c r="B1097" s="95" t="s">
        <v>2847</v>
      </c>
      <c r="C1097" s="95">
        <v>2</v>
      </c>
      <c r="D1097" s="122">
        <v>0</v>
      </c>
      <c r="E1097" s="122">
        <v>1.4313637641589874</v>
      </c>
      <c r="F1097" s="95" t="s">
        <v>2204</v>
      </c>
      <c r="G1097" s="95" t="b">
        <v>0</v>
      </c>
      <c r="H1097" s="95" t="b">
        <v>0</v>
      </c>
      <c r="I1097" s="95" t="b">
        <v>0</v>
      </c>
      <c r="J1097" s="95" t="b">
        <v>0</v>
      </c>
      <c r="K1097" s="95" t="b">
        <v>0</v>
      </c>
      <c r="L1097" s="95" t="b">
        <v>0</v>
      </c>
    </row>
    <row r="1098" spans="1:12" ht="15">
      <c r="A1098" s="95" t="s">
        <v>2847</v>
      </c>
      <c r="B1098" s="95" t="s">
        <v>2916</v>
      </c>
      <c r="C1098" s="95">
        <v>2</v>
      </c>
      <c r="D1098" s="122">
        <v>0</v>
      </c>
      <c r="E1098" s="122">
        <v>1.4313637641589874</v>
      </c>
      <c r="F1098" s="95" t="s">
        <v>2204</v>
      </c>
      <c r="G1098" s="95" t="b">
        <v>0</v>
      </c>
      <c r="H1098" s="95" t="b">
        <v>0</v>
      </c>
      <c r="I1098" s="95" t="b">
        <v>0</v>
      </c>
      <c r="J1098" s="95" t="b">
        <v>0</v>
      </c>
      <c r="K1098" s="95" t="b">
        <v>0</v>
      </c>
      <c r="L1098" s="95" t="b">
        <v>0</v>
      </c>
    </row>
    <row r="1099" spans="1:12" ht="15">
      <c r="A1099" s="95" t="s">
        <v>2916</v>
      </c>
      <c r="B1099" s="95" t="s">
        <v>2415</v>
      </c>
      <c r="C1099" s="95">
        <v>2</v>
      </c>
      <c r="D1099" s="122">
        <v>0</v>
      </c>
      <c r="E1099" s="122">
        <v>1.4313637641589874</v>
      </c>
      <c r="F1099" s="95" t="s">
        <v>2204</v>
      </c>
      <c r="G1099" s="95" t="b">
        <v>0</v>
      </c>
      <c r="H1099" s="95" t="b">
        <v>0</v>
      </c>
      <c r="I1099" s="95" t="b">
        <v>0</v>
      </c>
      <c r="J1099" s="95" t="b">
        <v>0</v>
      </c>
      <c r="K1099" s="95" t="b">
        <v>0</v>
      </c>
      <c r="L1099" s="95" t="b">
        <v>0</v>
      </c>
    </row>
    <row r="1100" spans="1:12" ht="15">
      <c r="A1100" s="95" t="s">
        <v>2415</v>
      </c>
      <c r="B1100" s="95" t="s">
        <v>2917</v>
      </c>
      <c r="C1100" s="95">
        <v>2</v>
      </c>
      <c r="D1100" s="122">
        <v>0</v>
      </c>
      <c r="E1100" s="122">
        <v>1.4313637641589874</v>
      </c>
      <c r="F1100" s="95" t="s">
        <v>2204</v>
      </c>
      <c r="G1100" s="95" t="b">
        <v>0</v>
      </c>
      <c r="H1100" s="95" t="b">
        <v>0</v>
      </c>
      <c r="I1100" s="95" t="b">
        <v>0</v>
      </c>
      <c r="J1100" s="95" t="b">
        <v>0</v>
      </c>
      <c r="K1100" s="95" t="b">
        <v>0</v>
      </c>
      <c r="L1100" s="95" t="b">
        <v>0</v>
      </c>
    </row>
    <row r="1101" spans="1:12" ht="15">
      <c r="A1101" s="95" t="s">
        <v>2917</v>
      </c>
      <c r="B1101" s="95" t="s">
        <v>2347</v>
      </c>
      <c r="C1101" s="95">
        <v>2</v>
      </c>
      <c r="D1101" s="122">
        <v>0</v>
      </c>
      <c r="E1101" s="122">
        <v>1.4313637641589874</v>
      </c>
      <c r="F1101" s="95" t="s">
        <v>2204</v>
      </c>
      <c r="G1101" s="95" t="b">
        <v>0</v>
      </c>
      <c r="H1101" s="95" t="b">
        <v>0</v>
      </c>
      <c r="I1101" s="95" t="b">
        <v>0</v>
      </c>
      <c r="J1101" s="95" t="b">
        <v>1</v>
      </c>
      <c r="K1101" s="95" t="b">
        <v>0</v>
      </c>
      <c r="L1101" s="95" t="b">
        <v>0</v>
      </c>
    </row>
    <row r="1102" spans="1:12" ht="15">
      <c r="A1102" s="95" t="s">
        <v>2347</v>
      </c>
      <c r="B1102" s="95" t="s">
        <v>2833</v>
      </c>
      <c r="C1102" s="95">
        <v>2</v>
      </c>
      <c r="D1102" s="122">
        <v>0</v>
      </c>
      <c r="E1102" s="122">
        <v>1.4313637641589874</v>
      </c>
      <c r="F1102" s="95" t="s">
        <v>2204</v>
      </c>
      <c r="G1102" s="95" t="b">
        <v>1</v>
      </c>
      <c r="H1102" s="95" t="b">
        <v>0</v>
      </c>
      <c r="I1102" s="95" t="b">
        <v>0</v>
      </c>
      <c r="J1102" s="95" t="b">
        <v>0</v>
      </c>
      <c r="K1102" s="95" t="b">
        <v>0</v>
      </c>
      <c r="L1102" s="95" t="b">
        <v>0</v>
      </c>
    </row>
    <row r="1103" spans="1:12" ht="15">
      <c r="A1103" s="95" t="s">
        <v>2833</v>
      </c>
      <c r="B1103" s="95" t="s">
        <v>2861</v>
      </c>
      <c r="C1103" s="95">
        <v>2</v>
      </c>
      <c r="D1103" s="122">
        <v>0</v>
      </c>
      <c r="E1103" s="122">
        <v>1.4313637641589874</v>
      </c>
      <c r="F1103" s="95" t="s">
        <v>2204</v>
      </c>
      <c r="G1103" s="95" t="b">
        <v>0</v>
      </c>
      <c r="H1103" s="95" t="b">
        <v>0</v>
      </c>
      <c r="I1103" s="95" t="b">
        <v>0</v>
      </c>
      <c r="J1103" s="95" t="b">
        <v>0</v>
      </c>
      <c r="K1103" s="95" t="b">
        <v>0</v>
      </c>
      <c r="L1103" s="95" t="b">
        <v>0</v>
      </c>
    </row>
    <row r="1104" spans="1:12" ht="15">
      <c r="A1104" s="95" t="s">
        <v>2861</v>
      </c>
      <c r="B1104" s="95" t="s">
        <v>2860</v>
      </c>
      <c r="C1104" s="95">
        <v>2</v>
      </c>
      <c r="D1104" s="122">
        <v>0</v>
      </c>
      <c r="E1104" s="122">
        <v>1.4313637641589874</v>
      </c>
      <c r="F1104" s="95" t="s">
        <v>2204</v>
      </c>
      <c r="G1104" s="95" t="b">
        <v>0</v>
      </c>
      <c r="H1104" s="95" t="b">
        <v>0</v>
      </c>
      <c r="I1104" s="95" t="b">
        <v>0</v>
      </c>
      <c r="J1104" s="95" t="b">
        <v>1</v>
      </c>
      <c r="K1104" s="95" t="b">
        <v>0</v>
      </c>
      <c r="L1104" s="95" t="b">
        <v>0</v>
      </c>
    </row>
    <row r="1105" spans="1:12" ht="15">
      <c r="A1105" s="95" t="s">
        <v>2860</v>
      </c>
      <c r="B1105" s="95" t="s">
        <v>2328</v>
      </c>
      <c r="C1105" s="95">
        <v>2</v>
      </c>
      <c r="D1105" s="122">
        <v>0</v>
      </c>
      <c r="E1105" s="122">
        <v>1.4313637641589874</v>
      </c>
      <c r="F1105" s="95" t="s">
        <v>2204</v>
      </c>
      <c r="G1105" s="95" t="b">
        <v>1</v>
      </c>
      <c r="H1105" s="95" t="b">
        <v>0</v>
      </c>
      <c r="I1105" s="95" t="b">
        <v>0</v>
      </c>
      <c r="J1105" s="95" t="b">
        <v>0</v>
      </c>
      <c r="K1105" s="95" t="b">
        <v>0</v>
      </c>
      <c r="L1105" s="95" t="b">
        <v>0</v>
      </c>
    </row>
    <row r="1106" spans="1:12" ht="15">
      <c r="A1106" s="95" t="s">
        <v>2328</v>
      </c>
      <c r="B1106" s="95" t="s">
        <v>2918</v>
      </c>
      <c r="C1106" s="95">
        <v>2</v>
      </c>
      <c r="D1106" s="122">
        <v>0</v>
      </c>
      <c r="E1106" s="122">
        <v>1.4313637641589874</v>
      </c>
      <c r="F1106" s="95" t="s">
        <v>2204</v>
      </c>
      <c r="G1106" s="95" t="b">
        <v>0</v>
      </c>
      <c r="H1106" s="95" t="b">
        <v>0</v>
      </c>
      <c r="I1106" s="95" t="b">
        <v>0</v>
      </c>
      <c r="J1106" s="95" t="b">
        <v>0</v>
      </c>
      <c r="K1106" s="95" t="b">
        <v>0</v>
      </c>
      <c r="L1106" s="95" t="b">
        <v>0</v>
      </c>
    </row>
    <row r="1107" spans="1:12" ht="15">
      <c r="A1107" s="95" t="s">
        <v>2918</v>
      </c>
      <c r="B1107" s="95" t="s">
        <v>2919</v>
      </c>
      <c r="C1107" s="95">
        <v>2</v>
      </c>
      <c r="D1107" s="122">
        <v>0</v>
      </c>
      <c r="E1107" s="122">
        <v>1.4313637641589874</v>
      </c>
      <c r="F1107" s="95" t="s">
        <v>2204</v>
      </c>
      <c r="G1107" s="95" t="b">
        <v>0</v>
      </c>
      <c r="H1107" s="95" t="b">
        <v>0</v>
      </c>
      <c r="I1107" s="95" t="b">
        <v>0</v>
      </c>
      <c r="J1107" s="95" t="b">
        <v>0</v>
      </c>
      <c r="K1107" s="95" t="b">
        <v>0</v>
      </c>
      <c r="L1107" s="95" t="b">
        <v>0</v>
      </c>
    </row>
    <row r="1108" spans="1:12" ht="15">
      <c r="A1108" s="95" t="s">
        <v>2919</v>
      </c>
      <c r="B1108" s="95" t="s">
        <v>2920</v>
      </c>
      <c r="C1108" s="95">
        <v>2</v>
      </c>
      <c r="D1108" s="122">
        <v>0</v>
      </c>
      <c r="E1108" s="122">
        <v>1.4313637641589874</v>
      </c>
      <c r="F1108" s="95" t="s">
        <v>2204</v>
      </c>
      <c r="G1108" s="95" t="b">
        <v>0</v>
      </c>
      <c r="H1108" s="95" t="b">
        <v>0</v>
      </c>
      <c r="I1108" s="95" t="b">
        <v>0</v>
      </c>
      <c r="J1108" s="95" t="b">
        <v>0</v>
      </c>
      <c r="K1108" s="95" t="b">
        <v>0</v>
      </c>
      <c r="L1108" s="95" t="b">
        <v>0</v>
      </c>
    </row>
    <row r="1109" spans="1:12" ht="15">
      <c r="A1109" s="95" t="s">
        <v>2920</v>
      </c>
      <c r="B1109" s="95" t="s">
        <v>2921</v>
      </c>
      <c r="C1109" s="95">
        <v>2</v>
      </c>
      <c r="D1109" s="122">
        <v>0</v>
      </c>
      <c r="E1109" s="122">
        <v>1.4313637641589874</v>
      </c>
      <c r="F1109" s="95" t="s">
        <v>2204</v>
      </c>
      <c r="G1109" s="95" t="b">
        <v>0</v>
      </c>
      <c r="H1109" s="95" t="b">
        <v>0</v>
      </c>
      <c r="I1109" s="95" t="b">
        <v>0</v>
      </c>
      <c r="J1109" s="95" t="b">
        <v>0</v>
      </c>
      <c r="K1109" s="95" t="b">
        <v>0</v>
      </c>
      <c r="L1109" s="95" t="b">
        <v>0</v>
      </c>
    </row>
    <row r="1110" spans="1:12" ht="15">
      <c r="A1110" s="95" t="s">
        <v>2921</v>
      </c>
      <c r="B1110" s="95" t="s">
        <v>2772</v>
      </c>
      <c r="C1110" s="95">
        <v>2</v>
      </c>
      <c r="D1110" s="122">
        <v>0</v>
      </c>
      <c r="E1110" s="122">
        <v>1.4313637641589874</v>
      </c>
      <c r="F1110" s="95" t="s">
        <v>2204</v>
      </c>
      <c r="G1110" s="95" t="b">
        <v>0</v>
      </c>
      <c r="H1110" s="95" t="b">
        <v>0</v>
      </c>
      <c r="I1110" s="95" t="b">
        <v>0</v>
      </c>
      <c r="J1110" s="95" t="b">
        <v>0</v>
      </c>
      <c r="K1110" s="95" t="b">
        <v>0</v>
      </c>
      <c r="L1110" s="95" t="b">
        <v>0</v>
      </c>
    </row>
    <row r="1111" spans="1:12" ht="15">
      <c r="A1111" s="95" t="s">
        <v>2346</v>
      </c>
      <c r="B1111" s="95" t="s">
        <v>2922</v>
      </c>
      <c r="C1111" s="95">
        <v>2</v>
      </c>
      <c r="D1111" s="122">
        <v>0</v>
      </c>
      <c r="E1111" s="122">
        <v>1.130333768495006</v>
      </c>
      <c r="F1111" s="95" t="s">
        <v>2204</v>
      </c>
      <c r="G1111" s="95" t="b">
        <v>0</v>
      </c>
      <c r="H1111" s="95" t="b">
        <v>0</v>
      </c>
      <c r="I1111" s="95" t="b">
        <v>0</v>
      </c>
      <c r="J1111" s="95" t="b">
        <v>0</v>
      </c>
      <c r="K1111" s="95" t="b">
        <v>0</v>
      </c>
      <c r="L1111" s="95" t="b">
        <v>0</v>
      </c>
    </row>
    <row r="1112" spans="1:12" ht="15">
      <c r="A1112" s="95" t="s">
        <v>2922</v>
      </c>
      <c r="B1112" s="95" t="s">
        <v>2834</v>
      </c>
      <c r="C1112" s="95">
        <v>2</v>
      </c>
      <c r="D1112" s="122">
        <v>0</v>
      </c>
      <c r="E1112" s="122">
        <v>1.4313637641589874</v>
      </c>
      <c r="F1112" s="95" t="s">
        <v>2204</v>
      </c>
      <c r="G1112" s="95" t="b">
        <v>0</v>
      </c>
      <c r="H1112" s="95" t="b">
        <v>0</v>
      </c>
      <c r="I1112" s="95" t="b">
        <v>0</v>
      </c>
      <c r="J1112" s="95" t="b">
        <v>0</v>
      </c>
      <c r="K1112" s="95" t="b">
        <v>0</v>
      </c>
      <c r="L1112" s="95" t="b">
        <v>0</v>
      </c>
    </row>
    <row r="1113" spans="1:12" ht="15">
      <c r="A1113" s="95" t="s">
        <v>2834</v>
      </c>
      <c r="B1113" s="95" t="s">
        <v>3033</v>
      </c>
      <c r="C1113" s="95">
        <v>2</v>
      </c>
      <c r="D1113" s="122">
        <v>0</v>
      </c>
      <c r="E1113" s="122">
        <v>1.4313637641589874</v>
      </c>
      <c r="F1113" s="95" t="s">
        <v>2204</v>
      </c>
      <c r="G1113" s="95" t="b">
        <v>0</v>
      </c>
      <c r="H1113" s="95" t="b">
        <v>0</v>
      </c>
      <c r="I1113" s="95" t="b">
        <v>0</v>
      </c>
      <c r="J1113" s="95" t="b">
        <v>0</v>
      </c>
      <c r="K1113" s="95" t="b">
        <v>0</v>
      </c>
      <c r="L1113" s="95" t="b">
        <v>0</v>
      </c>
    </row>
    <row r="1114" spans="1:12" ht="15">
      <c r="A1114" s="95" t="s">
        <v>3033</v>
      </c>
      <c r="B1114" s="95" t="s">
        <v>2777</v>
      </c>
      <c r="C1114" s="95">
        <v>2</v>
      </c>
      <c r="D1114" s="122">
        <v>0</v>
      </c>
      <c r="E1114" s="122">
        <v>1.4313637641589874</v>
      </c>
      <c r="F1114" s="95" t="s">
        <v>2204</v>
      </c>
      <c r="G1114" s="95" t="b">
        <v>0</v>
      </c>
      <c r="H1114" s="95" t="b">
        <v>0</v>
      </c>
      <c r="I1114" s="95" t="b">
        <v>0</v>
      </c>
      <c r="J1114" s="95" t="b">
        <v>0</v>
      </c>
      <c r="K1114" s="95" t="b">
        <v>0</v>
      </c>
      <c r="L1114" s="95" t="b">
        <v>0</v>
      </c>
    </row>
    <row r="1115" spans="1:12" ht="15">
      <c r="A1115" s="95" t="s">
        <v>2777</v>
      </c>
      <c r="B1115" s="95" t="s">
        <v>2791</v>
      </c>
      <c r="C1115" s="95">
        <v>2</v>
      </c>
      <c r="D1115" s="122">
        <v>0</v>
      </c>
      <c r="E1115" s="122">
        <v>1.4313637641589874</v>
      </c>
      <c r="F1115" s="95" t="s">
        <v>2204</v>
      </c>
      <c r="G1115" s="95" t="b">
        <v>0</v>
      </c>
      <c r="H1115" s="95" t="b">
        <v>0</v>
      </c>
      <c r="I1115" s="95" t="b">
        <v>0</v>
      </c>
      <c r="J1115" s="95" t="b">
        <v>0</v>
      </c>
      <c r="K1115" s="95" t="b">
        <v>0</v>
      </c>
      <c r="L1115" s="95" t="b">
        <v>0</v>
      </c>
    </row>
    <row r="1116" spans="1:12" ht="15">
      <c r="A1116" s="95" t="s">
        <v>2791</v>
      </c>
      <c r="B1116" s="95" t="s">
        <v>2786</v>
      </c>
      <c r="C1116" s="95">
        <v>2</v>
      </c>
      <c r="D1116" s="122">
        <v>0</v>
      </c>
      <c r="E1116" s="122">
        <v>1.4313637641589874</v>
      </c>
      <c r="F1116" s="95" t="s">
        <v>2204</v>
      </c>
      <c r="G1116" s="95" t="b">
        <v>0</v>
      </c>
      <c r="H1116" s="95" t="b">
        <v>0</v>
      </c>
      <c r="I1116" s="95" t="b">
        <v>0</v>
      </c>
      <c r="J1116" s="95" t="b">
        <v>0</v>
      </c>
      <c r="K1116" s="95" t="b">
        <v>0</v>
      </c>
      <c r="L1116" s="95" t="b">
        <v>0</v>
      </c>
    </row>
    <row r="1117" spans="1:12" ht="15">
      <c r="A1117" s="95" t="s">
        <v>2786</v>
      </c>
      <c r="B1117" s="95" t="s">
        <v>3034</v>
      </c>
      <c r="C1117" s="95">
        <v>2</v>
      </c>
      <c r="D1117" s="122">
        <v>0</v>
      </c>
      <c r="E1117" s="122">
        <v>1.4313637641589874</v>
      </c>
      <c r="F1117" s="95" t="s">
        <v>2204</v>
      </c>
      <c r="G1117" s="95" t="b">
        <v>0</v>
      </c>
      <c r="H1117" s="95" t="b">
        <v>0</v>
      </c>
      <c r="I1117" s="95" t="b">
        <v>0</v>
      </c>
      <c r="J1117" s="95" t="b">
        <v>0</v>
      </c>
      <c r="K1117" s="95" t="b">
        <v>0</v>
      </c>
      <c r="L1117" s="95" t="b">
        <v>0</v>
      </c>
    </row>
    <row r="1118" spans="1:12" ht="15">
      <c r="A1118" s="95" t="s">
        <v>3046</v>
      </c>
      <c r="B1118" s="95" t="s">
        <v>3047</v>
      </c>
      <c r="C1118" s="95">
        <v>2</v>
      </c>
      <c r="D1118" s="122">
        <v>0</v>
      </c>
      <c r="E1118" s="122">
        <v>1.3617278360175928</v>
      </c>
      <c r="F1118" s="95" t="s">
        <v>2205</v>
      </c>
      <c r="G1118" s="95" t="b">
        <v>0</v>
      </c>
      <c r="H1118" s="95" t="b">
        <v>0</v>
      </c>
      <c r="I1118" s="95" t="b">
        <v>0</v>
      </c>
      <c r="J1118" s="95" t="b">
        <v>0</v>
      </c>
      <c r="K1118" s="95" t="b">
        <v>0</v>
      </c>
      <c r="L1118" s="95" t="b">
        <v>0</v>
      </c>
    </row>
    <row r="1119" spans="1:12" ht="15">
      <c r="A1119" s="95" t="s">
        <v>3047</v>
      </c>
      <c r="B1119" s="95" t="s">
        <v>3048</v>
      </c>
      <c r="C1119" s="95">
        <v>2</v>
      </c>
      <c r="D1119" s="122">
        <v>0</v>
      </c>
      <c r="E1119" s="122">
        <v>1.3617278360175928</v>
      </c>
      <c r="F1119" s="95" t="s">
        <v>2205</v>
      </c>
      <c r="G1119" s="95" t="b">
        <v>0</v>
      </c>
      <c r="H1119" s="95" t="b">
        <v>0</v>
      </c>
      <c r="I1119" s="95" t="b">
        <v>0</v>
      </c>
      <c r="J1119" s="95" t="b">
        <v>1</v>
      </c>
      <c r="K1119" s="95" t="b">
        <v>0</v>
      </c>
      <c r="L1119" s="95" t="b">
        <v>0</v>
      </c>
    </row>
    <row r="1120" spans="1:12" ht="15">
      <c r="A1120" s="95" t="s">
        <v>3048</v>
      </c>
      <c r="B1120" s="95" t="s">
        <v>3049</v>
      </c>
      <c r="C1120" s="95">
        <v>2</v>
      </c>
      <c r="D1120" s="122">
        <v>0</v>
      </c>
      <c r="E1120" s="122">
        <v>1.3617278360175928</v>
      </c>
      <c r="F1120" s="95" t="s">
        <v>2205</v>
      </c>
      <c r="G1120" s="95" t="b">
        <v>1</v>
      </c>
      <c r="H1120" s="95" t="b">
        <v>0</v>
      </c>
      <c r="I1120" s="95" t="b">
        <v>0</v>
      </c>
      <c r="J1120" s="95" t="b">
        <v>0</v>
      </c>
      <c r="K1120" s="95" t="b">
        <v>0</v>
      </c>
      <c r="L1120" s="95" t="b">
        <v>0</v>
      </c>
    </row>
    <row r="1121" spans="1:12" ht="15">
      <c r="A1121" s="95" t="s">
        <v>3049</v>
      </c>
      <c r="B1121" s="95" t="s">
        <v>3050</v>
      </c>
      <c r="C1121" s="95">
        <v>2</v>
      </c>
      <c r="D1121" s="122">
        <v>0</v>
      </c>
      <c r="E1121" s="122">
        <v>1.3617278360175928</v>
      </c>
      <c r="F1121" s="95" t="s">
        <v>2205</v>
      </c>
      <c r="G1121" s="95" t="b">
        <v>0</v>
      </c>
      <c r="H1121" s="95" t="b">
        <v>0</v>
      </c>
      <c r="I1121" s="95" t="b">
        <v>0</v>
      </c>
      <c r="J1121" s="95" t="b">
        <v>0</v>
      </c>
      <c r="K1121" s="95" t="b">
        <v>0</v>
      </c>
      <c r="L1121" s="95" t="b">
        <v>0</v>
      </c>
    </row>
    <row r="1122" spans="1:12" ht="15">
      <c r="A1122" s="95" t="s">
        <v>3050</v>
      </c>
      <c r="B1122" s="95" t="s">
        <v>2769</v>
      </c>
      <c r="C1122" s="95">
        <v>2</v>
      </c>
      <c r="D1122" s="122">
        <v>0</v>
      </c>
      <c r="E1122" s="122">
        <v>1.3617278360175928</v>
      </c>
      <c r="F1122" s="95" t="s">
        <v>2205</v>
      </c>
      <c r="G1122" s="95" t="b">
        <v>0</v>
      </c>
      <c r="H1122" s="95" t="b">
        <v>0</v>
      </c>
      <c r="I1122" s="95" t="b">
        <v>0</v>
      </c>
      <c r="J1122" s="95" t="b">
        <v>0</v>
      </c>
      <c r="K1122" s="95" t="b">
        <v>0</v>
      </c>
      <c r="L1122" s="95" t="b">
        <v>0</v>
      </c>
    </row>
    <row r="1123" spans="1:12" ht="15">
      <c r="A1123" s="95" t="s">
        <v>2769</v>
      </c>
      <c r="B1123" s="95" t="s">
        <v>3051</v>
      </c>
      <c r="C1123" s="95">
        <v>2</v>
      </c>
      <c r="D1123" s="122">
        <v>0</v>
      </c>
      <c r="E1123" s="122">
        <v>1.3617278360175928</v>
      </c>
      <c r="F1123" s="95" t="s">
        <v>2205</v>
      </c>
      <c r="G1123" s="95" t="b">
        <v>0</v>
      </c>
      <c r="H1123" s="95" t="b">
        <v>0</v>
      </c>
      <c r="I1123" s="95" t="b">
        <v>0</v>
      </c>
      <c r="J1123" s="95" t="b">
        <v>0</v>
      </c>
      <c r="K1123" s="95" t="b">
        <v>0</v>
      </c>
      <c r="L1123" s="95" t="b">
        <v>0</v>
      </c>
    </row>
    <row r="1124" spans="1:12" ht="15">
      <c r="A1124" s="95" t="s">
        <v>3051</v>
      </c>
      <c r="B1124" s="95" t="s">
        <v>3052</v>
      </c>
      <c r="C1124" s="95">
        <v>2</v>
      </c>
      <c r="D1124" s="122">
        <v>0</v>
      </c>
      <c r="E1124" s="122">
        <v>1.3617278360175928</v>
      </c>
      <c r="F1124" s="95" t="s">
        <v>2205</v>
      </c>
      <c r="G1124" s="95" t="b">
        <v>0</v>
      </c>
      <c r="H1124" s="95" t="b">
        <v>0</v>
      </c>
      <c r="I1124" s="95" t="b">
        <v>0</v>
      </c>
      <c r="J1124" s="95" t="b">
        <v>0</v>
      </c>
      <c r="K1124" s="95" t="b">
        <v>0</v>
      </c>
      <c r="L1124" s="95" t="b">
        <v>0</v>
      </c>
    </row>
    <row r="1125" spans="1:12" ht="15">
      <c r="A1125" s="95" t="s">
        <v>3052</v>
      </c>
      <c r="B1125" s="95" t="s">
        <v>3053</v>
      </c>
      <c r="C1125" s="95">
        <v>2</v>
      </c>
      <c r="D1125" s="122">
        <v>0</v>
      </c>
      <c r="E1125" s="122">
        <v>1.3617278360175928</v>
      </c>
      <c r="F1125" s="95" t="s">
        <v>2205</v>
      </c>
      <c r="G1125" s="95" t="b">
        <v>0</v>
      </c>
      <c r="H1125" s="95" t="b">
        <v>0</v>
      </c>
      <c r="I1125" s="95" t="b">
        <v>0</v>
      </c>
      <c r="J1125" s="95" t="b">
        <v>0</v>
      </c>
      <c r="K1125" s="95" t="b">
        <v>0</v>
      </c>
      <c r="L1125" s="95" t="b">
        <v>0</v>
      </c>
    </row>
    <row r="1126" spans="1:12" ht="15">
      <c r="A1126" s="95" t="s">
        <v>3053</v>
      </c>
      <c r="B1126" s="95" t="s">
        <v>3054</v>
      </c>
      <c r="C1126" s="95">
        <v>2</v>
      </c>
      <c r="D1126" s="122">
        <v>0</v>
      </c>
      <c r="E1126" s="122">
        <v>1.3617278360175928</v>
      </c>
      <c r="F1126" s="95" t="s">
        <v>2205</v>
      </c>
      <c r="G1126" s="95" t="b">
        <v>0</v>
      </c>
      <c r="H1126" s="95" t="b">
        <v>0</v>
      </c>
      <c r="I1126" s="95" t="b">
        <v>0</v>
      </c>
      <c r="J1126" s="95" t="b">
        <v>1</v>
      </c>
      <c r="K1126" s="95" t="b">
        <v>0</v>
      </c>
      <c r="L1126" s="95" t="b">
        <v>0</v>
      </c>
    </row>
    <row r="1127" spans="1:12" ht="15">
      <c r="A1127" s="95" t="s">
        <v>3054</v>
      </c>
      <c r="B1127" s="95" t="s">
        <v>3055</v>
      </c>
      <c r="C1127" s="95">
        <v>2</v>
      </c>
      <c r="D1127" s="122">
        <v>0</v>
      </c>
      <c r="E1127" s="122">
        <v>1.3617278360175928</v>
      </c>
      <c r="F1127" s="95" t="s">
        <v>2205</v>
      </c>
      <c r="G1127" s="95" t="b">
        <v>1</v>
      </c>
      <c r="H1127" s="95" t="b">
        <v>0</v>
      </c>
      <c r="I1127" s="95" t="b">
        <v>0</v>
      </c>
      <c r="J1127" s="95" t="b">
        <v>0</v>
      </c>
      <c r="K1127" s="95" t="b">
        <v>0</v>
      </c>
      <c r="L1127" s="95" t="b">
        <v>0</v>
      </c>
    </row>
    <row r="1128" spans="1:12" ht="15">
      <c r="A1128" s="95" t="s">
        <v>3055</v>
      </c>
      <c r="B1128" s="95" t="s">
        <v>2827</v>
      </c>
      <c r="C1128" s="95">
        <v>2</v>
      </c>
      <c r="D1128" s="122">
        <v>0</v>
      </c>
      <c r="E1128" s="122">
        <v>1.3617278360175928</v>
      </c>
      <c r="F1128" s="95" t="s">
        <v>2205</v>
      </c>
      <c r="G1128" s="95" t="b">
        <v>0</v>
      </c>
      <c r="H1128" s="95" t="b">
        <v>0</v>
      </c>
      <c r="I1128" s="95" t="b">
        <v>0</v>
      </c>
      <c r="J1128" s="95" t="b">
        <v>0</v>
      </c>
      <c r="K1128" s="95" t="b">
        <v>0</v>
      </c>
      <c r="L1128" s="95" t="b">
        <v>0</v>
      </c>
    </row>
    <row r="1129" spans="1:12" ht="15">
      <c r="A1129" s="95" t="s">
        <v>2827</v>
      </c>
      <c r="B1129" s="95" t="s">
        <v>2393</v>
      </c>
      <c r="C1129" s="95">
        <v>2</v>
      </c>
      <c r="D1129" s="122">
        <v>0</v>
      </c>
      <c r="E1129" s="122">
        <v>1.3617278360175928</v>
      </c>
      <c r="F1129" s="95" t="s">
        <v>2205</v>
      </c>
      <c r="G1129" s="95" t="b">
        <v>0</v>
      </c>
      <c r="H1129" s="95" t="b">
        <v>0</v>
      </c>
      <c r="I1129" s="95" t="b">
        <v>0</v>
      </c>
      <c r="J1129" s="95" t="b">
        <v>0</v>
      </c>
      <c r="K1129" s="95" t="b">
        <v>0</v>
      </c>
      <c r="L1129" s="95" t="b">
        <v>0</v>
      </c>
    </row>
    <row r="1130" spans="1:12" ht="15">
      <c r="A1130" s="95" t="s">
        <v>2393</v>
      </c>
      <c r="B1130" s="95" t="s">
        <v>2394</v>
      </c>
      <c r="C1130" s="95">
        <v>2</v>
      </c>
      <c r="D1130" s="122">
        <v>0</v>
      </c>
      <c r="E1130" s="122">
        <v>1.3617278360175928</v>
      </c>
      <c r="F1130" s="95" t="s">
        <v>2205</v>
      </c>
      <c r="G1130" s="95" t="b">
        <v>0</v>
      </c>
      <c r="H1130" s="95" t="b">
        <v>0</v>
      </c>
      <c r="I1130" s="95" t="b">
        <v>0</v>
      </c>
      <c r="J1130" s="95" t="b">
        <v>0</v>
      </c>
      <c r="K1130" s="95" t="b">
        <v>0</v>
      </c>
      <c r="L1130" s="95" t="b">
        <v>0</v>
      </c>
    </row>
    <row r="1131" spans="1:12" ht="15">
      <c r="A1131" s="95" t="s">
        <v>2394</v>
      </c>
      <c r="B1131" s="95" t="s">
        <v>3056</v>
      </c>
      <c r="C1131" s="95">
        <v>2</v>
      </c>
      <c r="D1131" s="122">
        <v>0</v>
      </c>
      <c r="E1131" s="122">
        <v>1.3617278360175928</v>
      </c>
      <c r="F1131" s="95" t="s">
        <v>2205</v>
      </c>
      <c r="G1131" s="95" t="b">
        <v>0</v>
      </c>
      <c r="H1131" s="95" t="b">
        <v>0</v>
      </c>
      <c r="I1131" s="95" t="b">
        <v>0</v>
      </c>
      <c r="J1131" s="95" t="b">
        <v>0</v>
      </c>
      <c r="K1131" s="95" t="b">
        <v>0</v>
      </c>
      <c r="L1131" s="95" t="b">
        <v>0</v>
      </c>
    </row>
    <row r="1132" spans="1:12" ht="15">
      <c r="A1132" s="95" t="s">
        <v>3056</v>
      </c>
      <c r="B1132" s="95" t="s">
        <v>3057</v>
      </c>
      <c r="C1132" s="95">
        <v>2</v>
      </c>
      <c r="D1132" s="122">
        <v>0</v>
      </c>
      <c r="E1132" s="122">
        <v>1.3617278360175928</v>
      </c>
      <c r="F1132" s="95" t="s">
        <v>2205</v>
      </c>
      <c r="G1132" s="95" t="b">
        <v>0</v>
      </c>
      <c r="H1132" s="95" t="b">
        <v>0</v>
      </c>
      <c r="I1132" s="95" t="b">
        <v>0</v>
      </c>
      <c r="J1132" s="95" t="b">
        <v>0</v>
      </c>
      <c r="K1132" s="95" t="b">
        <v>0</v>
      </c>
      <c r="L1132" s="95" t="b">
        <v>0</v>
      </c>
    </row>
    <row r="1133" spans="1:12" ht="15">
      <c r="A1133" s="95" t="s">
        <v>3057</v>
      </c>
      <c r="B1133" s="95" t="s">
        <v>3058</v>
      </c>
      <c r="C1133" s="95">
        <v>2</v>
      </c>
      <c r="D1133" s="122">
        <v>0</v>
      </c>
      <c r="E1133" s="122">
        <v>1.3617278360175928</v>
      </c>
      <c r="F1133" s="95" t="s">
        <v>2205</v>
      </c>
      <c r="G1133" s="95" t="b">
        <v>0</v>
      </c>
      <c r="H1133" s="95" t="b">
        <v>0</v>
      </c>
      <c r="I1133" s="95" t="b">
        <v>0</v>
      </c>
      <c r="J1133" s="95" t="b">
        <v>0</v>
      </c>
      <c r="K1133" s="95" t="b">
        <v>0</v>
      </c>
      <c r="L1133" s="95" t="b">
        <v>0</v>
      </c>
    </row>
    <row r="1134" spans="1:12" ht="15">
      <c r="A1134" s="95" t="s">
        <v>3058</v>
      </c>
      <c r="B1134" s="95" t="s">
        <v>2792</v>
      </c>
      <c r="C1134" s="95">
        <v>2</v>
      </c>
      <c r="D1134" s="122">
        <v>0</v>
      </c>
      <c r="E1134" s="122">
        <v>1.3617278360175928</v>
      </c>
      <c r="F1134" s="95" t="s">
        <v>2205</v>
      </c>
      <c r="G1134" s="95" t="b">
        <v>0</v>
      </c>
      <c r="H1134" s="95" t="b">
        <v>0</v>
      </c>
      <c r="I1134" s="95" t="b">
        <v>0</v>
      </c>
      <c r="J1134" s="95" t="b">
        <v>0</v>
      </c>
      <c r="K1134" s="95" t="b">
        <v>0</v>
      </c>
      <c r="L1134" s="95" t="b">
        <v>0</v>
      </c>
    </row>
    <row r="1135" spans="1:12" ht="15">
      <c r="A1135" s="95" t="s">
        <v>2792</v>
      </c>
      <c r="B1135" s="95" t="s">
        <v>3059</v>
      </c>
      <c r="C1135" s="95">
        <v>2</v>
      </c>
      <c r="D1135" s="122">
        <v>0</v>
      </c>
      <c r="E1135" s="122">
        <v>1.3617278360175928</v>
      </c>
      <c r="F1135" s="95" t="s">
        <v>2205</v>
      </c>
      <c r="G1135" s="95" t="b">
        <v>0</v>
      </c>
      <c r="H1135" s="95" t="b">
        <v>0</v>
      </c>
      <c r="I1135" s="95" t="b">
        <v>0</v>
      </c>
      <c r="J1135" s="95" t="b">
        <v>0</v>
      </c>
      <c r="K1135" s="95" t="b">
        <v>0</v>
      </c>
      <c r="L1135" s="95" t="b">
        <v>0</v>
      </c>
    </row>
    <row r="1136" spans="1:12" ht="15">
      <c r="A1136" s="95" t="s">
        <v>3059</v>
      </c>
      <c r="B1136" s="95" t="s">
        <v>2779</v>
      </c>
      <c r="C1136" s="95">
        <v>2</v>
      </c>
      <c r="D1136" s="122">
        <v>0</v>
      </c>
      <c r="E1136" s="122">
        <v>1.3617278360175928</v>
      </c>
      <c r="F1136" s="95" t="s">
        <v>2205</v>
      </c>
      <c r="G1136" s="95" t="b">
        <v>0</v>
      </c>
      <c r="H1136" s="95" t="b">
        <v>0</v>
      </c>
      <c r="I1136" s="95" t="b">
        <v>0</v>
      </c>
      <c r="J1136" s="95" t="b">
        <v>0</v>
      </c>
      <c r="K1136" s="95" t="b">
        <v>0</v>
      </c>
      <c r="L1136" s="95" t="b">
        <v>0</v>
      </c>
    </row>
    <row r="1137" spans="1:12" ht="15">
      <c r="A1137" s="95" t="s">
        <v>2779</v>
      </c>
      <c r="B1137" s="95" t="s">
        <v>2793</v>
      </c>
      <c r="C1137" s="95">
        <v>2</v>
      </c>
      <c r="D1137" s="122">
        <v>0</v>
      </c>
      <c r="E1137" s="122">
        <v>1.3617278360175928</v>
      </c>
      <c r="F1137" s="95" t="s">
        <v>2205</v>
      </c>
      <c r="G1137" s="95" t="b">
        <v>0</v>
      </c>
      <c r="H1137" s="95" t="b">
        <v>0</v>
      </c>
      <c r="I1137" s="95" t="b">
        <v>0</v>
      </c>
      <c r="J1137" s="95" t="b">
        <v>0</v>
      </c>
      <c r="K1137" s="95" t="b">
        <v>0</v>
      </c>
      <c r="L1137" s="95" t="b">
        <v>0</v>
      </c>
    </row>
    <row r="1138" spans="1:12" ht="15">
      <c r="A1138" s="95" t="s">
        <v>2793</v>
      </c>
      <c r="B1138" s="95" t="s">
        <v>2771</v>
      </c>
      <c r="C1138" s="95">
        <v>2</v>
      </c>
      <c r="D1138" s="122">
        <v>0</v>
      </c>
      <c r="E1138" s="122">
        <v>1.3617278360175928</v>
      </c>
      <c r="F1138" s="95" t="s">
        <v>2205</v>
      </c>
      <c r="G1138" s="95" t="b">
        <v>0</v>
      </c>
      <c r="H1138" s="95" t="b">
        <v>0</v>
      </c>
      <c r="I1138" s="95" t="b">
        <v>0</v>
      </c>
      <c r="J1138" s="95" t="b">
        <v>0</v>
      </c>
      <c r="K1138" s="95" t="b">
        <v>0</v>
      </c>
      <c r="L1138" s="95" t="b">
        <v>0</v>
      </c>
    </row>
    <row r="1139" spans="1:12" ht="15">
      <c r="A1139" s="95" t="s">
        <v>2771</v>
      </c>
      <c r="B1139" s="95" t="s">
        <v>3060</v>
      </c>
      <c r="C1139" s="95">
        <v>2</v>
      </c>
      <c r="D1139" s="122">
        <v>0</v>
      </c>
      <c r="E1139" s="122">
        <v>1.3617278360175928</v>
      </c>
      <c r="F1139" s="95" t="s">
        <v>2205</v>
      </c>
      <c r="G1139" s="95" t="b">
        <v>0</v>
      </c>
      <c r="H1139" s="95" t="b">
        <v>0</v>
      </c>
      <c r="I1139" s="95" t="b">
        <v>0</v>
      </c>
      <c r="J1139" s="95" t="b">
        <v>0</v>
      </c>
      <c r="K1139" s="95" t="b">
        <v>0</v>
      </c>
      <c r="L1139" s="95" t="b">
        <v>0</v>
      </c>
    </row>
    <row r="1140" spans="1:12" ht="15">
      <c r="A1140" s="95" t="s">
        <v>3060</v>
      </c>
      <c r="B1140" s="95" t="s">
        <v>3061</v>
      </c>
      <c r="C1140" s="95">
        <v>2</v>
      </c>
      <c r="D1140" s="122">
        <v>0</v>
      </c>
      <c r="E1140" s="122">
        <v>1.3617278360175928</v>
      </c>
      <c r="F1140" s="95" t="s">
        <v>2205</v>
      </c>
      <c r="G1140" s="95" t="b">
        <v>0</v>
      </c>
      <c r="H1140" s="95" t="b">
        <v>0</v>
      </c>
      <c r="I1140" s="95" t="b">
        <v>0</v>
      </c>
      <c r="J1140" s="95" t="b">
        <v>0</v>
      </c>
      <c r="K1140" s="95" t="b">
        <v>0</v>
      </c>
      <c r="L1140" s="95" t="b">
        <v>0</v>
      </c>
    </row>
    <row r="1141" spans="1:12" ht="15">
      <c r="A1141" s="95" t="s">
        <v>3075</v>
      </c>
      <c r="B1141" s="95" t="s">
        <v>2283</v>
      </c>
      <c r="C1141" s="95">
        <v>2</v>
      </c>
      <c r="D1141" s="122">
        <v>0</v>
      </c>
      <c r="E1141" s="122">
        <v>0.9999999999999999</v>
      </c>
      <c r="F1141" s="95" t="s">
        <v>2207</v>
      </c>
      <c r="G1141" s="95" t="b">
        <v>0</v>
      </c>
      <c r="H1141" s="95" t="b">
        <v>0</v>
      </c>
      <c r="I1141" s="95" t="b">
        <v>0</v>
      </c>
      <c r="J1141" s="95" t="b">
        <v>0</v>
      </c>
      <c r="K1141" s="95" t="b">
        <v>0</v>
      </c>
      <c r="L1141" s="95" t="b">
        <v>0</v>
      </c>
    </row>
    <row r="1142" spans="1:12" ht="15">
      <c r="A1142" s="95" t="s">
        <v>2283</v>
      </c>
      <c r="B1142" s="95" t="s">
        <v>2287</v>
      </c>
      <c r="C1142" s="95">
        <v>2</v>
      </c>
      <c r="D1142" s="122">
        <v>0</v>
      </c>
      <c r="E1142" s="122">
        <v>0.9999999999999999</v>
      </c>
      <c r="F1142" s="95" t="s">
        <v>2207</v>
      </c>
      <c r="G1142" s="95" t="b">
        <v>0</v>
      </c>
      <c r="H1142" s="95" t="b">
        <v>0</v>
      </c>
      <c r="I1142" s="95" t="b">
        <v>0</v>
      </c>
      <c r="J1142" s="95" t="b">
        <v>0</v>
      </c>
      <c r="K1142" s="95" t="b">
        <v>0</v>
      </c>
      <c r="L1142" s="95" t="b">
        <v>0</v>
      </c>
    </row>
    <row r="1143" spans="1:12" ht="15">
      <c r="A1143" s="95" t="s">
        <v>2287</v>
      </c>
      <c r="B1143" s="95" t="s">
        <v>3076</v>
      </c>
      <c r="C1143" s="95">
        <v>2</v>
      </c>
      <c r="D1143" s="122">
        <v>0</v>
      </c>
      <c r="E1143" s="122">
        <v>1.301029995663981</v>
      </c>
      <c r="F1143" s="95" t="s">
        <v>2207</v>
      </c>
      <c r="G1143" s="95" t="b">
        <v>0</v>
      </c>
      <c r="H1143" s="95" t="b">
        <v>0</v>
      </c>
      <c r="I1143" s="95" t="b">
        <v>0</v>
      </c>
      <c r="J1143" s="95" t="b">
        <v>0</v>
      </c>
      <c r="K1143" s="95" t="b">
        <v>1</v>
      </c>
      <c r="L1143" s="95" t="b">
        <v>0</v>
      </c>
    </row>
    <row r="1144" spans="1:12" ht="15">
      <c r="A1144" s="95" t="s">
        <v>3076</v>
      </c>
      <c r="B1144" s="95" t="s">
        <v>2834</v>
      </c>
      <c r="C1144" s="95">
        <v>2</v>
      </c>
      <c r="D1144" s="122">
        <v>0</v>
      </c>
      <c r="E1144" s="122">
        <v>1.301029995663981</v>
      </c>
      <c r="F1144" s="95" t="s">
        <v>2207</v>
      </c>
      <c r="G1144" s="95" t="b">
        <v>0</v>
      </c>
      <c r="H1144" s="95" t="b">
        <v>1</v>
      </c>
      <c r="I1144" s="95" t="b">
        <v>0</v>
      </c>
      <c r="J1144" s="95" t="b">
        <v>0</v>
      </c>
      <c r="K1144" s="95" t="b">
        <v>0</v>
      </c>
      <c r="L1144" s="95" t="b">
        <v>0</v>
      </c>
    </row>
    <row r="1145" spans="1:12" ht="15">
      <c r="A1145" s="95" t="s">
        <v>2834</v>
      </c>
      <c r="B1145" s="95" t="s">
        <v>3077</v>
      </c>
      <c r="C1145" s="95">
        <v>2</v>
      </c>
      <c r="D1145" s="122">
        <v>0</v>
      </c>
      <c r="E1145" s="122">
        <v>1.301029995663981</v>
      </c>
      <c r="F1145" s="95" t="s">
        <v>2207</v>
      </c>
      <c r="G1145" s="95" t="b">
        <v>0</v>
      </c>
      <c r="H1145" s="95" t="b">
        <v>0</v>
      </c>
      <c r="I1145" s="95" t="b">
        <v>0</v>
      </c>
      <c r="J1145" s="95" t="b">
        <v>0</v>
      </c>
      <c r="K1145" s="95" t="b">
        <v>0</v>
      </c>
      <c r="L1145" s="95" t="b">
        <v>0</v>
      </c>
    </row>
    <row r="1146" spans="1:12" ht="15">
      <c r="A1146" s="95" t="s">
        <v>3077</v>
      </c>
      <c r="B1146" s="95" t="s">
        <v>3078</v>
      </c>
      <c r="C1146" s="95">
        <v>2</v>
      </c>
      <c r="D1146" s="122">
        <v>0</v>
      </c>
      <c r="E1146" s="122">
        <v>1.301029995663981</v>
      </c>
      <c r="F1146" s="95" t="s">
        <v>2207</v>
      </c>
      <c r="G1146" s="95" t="b">
        <v>0</v>
      </c>
      <c r="H1146" s="95" t="b">
        <v>0</v>
      </c>
      <c r="I1146" s="95" t="b">
        <v>0</v>
      </c>
      <c r="J1146" s="95" t="b">
        <v>0</v>
      </c>
      <c r="K1146" s="95" t="b">
        <v>0</v>
      </c>
      <c r="L1146" s="95" t="b">
        <v>0</v>
      </c>
    </row>
    <row r="1147" spans="1:12" ht="15">
      <c r="A1147" s="95" t="s">
        <v>3078</v>
      </c>
      <c r="B1147" s="95" t="s">
        <v>2835</v>
      </c>
      <c r="C1147" s="95">
        <v>2</v>
      </c>
      <c r="D1147" s="122">
        <v>0</v>
      </c>
      <c r="E1147" s="122">
        <v>1.301029995663981</v>
      </c>
      <c r="F1147" s="95" t="s">
        <v>2207</v>
      </c>
      <c r="G1147" s="95" t="b">
        <v>0</v>
      </c>
      <c r="H1147" s="95" t="b">
        <v>0</v>
      </c>
      <c r="I1147" s="95" t="b">
        <v>0</v>
      </c>
      <c r="J1147" s="95" t="b">
        <v>0</v>
      </c>
      <c r="K1147" s="95" t="b">
        <v>0</v>
      </c>
      <c r="L1147" s="95" t="b">
        <v>0</v>
      </c>
    </row>
    <row r="1148" spans="1:12" ht="15">
      <c r="A1148" s="95" t="s">
        <v>2835</v>
      </c>
      <c r="B1148" s="95" t="s">
        <v>2810</v>
      </c>
      <c r="C1148" s="95">
        <v>2</v>
      </c>
      <c r="D1148" s="122">
        <v>0</v>
      </c>
      <c r="E1148" s="122">
        <v>1.301029995663981</v>
      </c>
      <c r="F1148" s="95" t="s">
        <v>2207</v>
      </c>
      <c r="G1148" s="95" t="b">
        <v>0</v>
      </c>
      <c r="H1148" s="95" t="b">
        <v>0</v>
      </c>
      <c r="I1148" s="95" t="b">
        <v>0</v>
      </c>
      <c r="J1148" s="95" t="b">
        <v>0</v>
      </c>
      <c r="K1148" s="95" t="b">
        <v>0</v>
      </c>
      <c r="L1148" s="95" t="b">
        <v>0</v>
      </c>
    </row>
    <row r="1149" spans="1:12" ht="15">
      <c r="A1149" s="95" t="s">
        <v>2810</v>
      </c>
      <c r="B1149" s="95" t="s">
        <v>3079</v>
      </c>
      <c r="C1149" s="95">
        <v>2</v>
      </c>
      <c r="D1149" s="122">
        <v>0</v>
      </c>
      <c r="E1149" s="122">
        <v>1.301029995663981</v>
      </c>
      <c r="F1149" s="95" t="s">
        <v>2207</v>
      </c>
      <c r="G1149" s="95" t="b">
        <v>0</v>
      </c>
      <c r="H1149" s="95" t="b">
        <v>0</v>
      </c>
      <c r="I1149" s="95" t="b">
        <v>0</v>
      </c>
      <c r="J1149" s="95" t="b">
        <v>0</v>
      </c>
      <c r="K1149" s="95" t="b">
        <v>1</v>
      </c>
      <c r="L1149" s="95" t="b">
        <v>0</v>
      </c>
    </row>
    <row r="1150" spans="1:12" ht="15">
      <c r="A1150" s="95" t="s">
        <v>3079</v>
      </c>
      <c r="B1150" s="95" t="s">
        <v>3080</v>
      </c>
      <c r="C1150" s="95">
        <v>2</v>
      </c>
      <c r="D1150" s="122">
        <v>0</v>
      </c>
      <c r="E1150" s="122">
        <v>1.301029995663981</v>
      </c>
      <c r="F1150" s="95" t="s">
        <v>2207</v>
      </c>
      <c r="G1150" s="95" t="b">
        <v>0</v>
      </c>
      <c r="H1150" s="95" t="b">
        <v>1</v>
      </c>
      <c r="I1150" s="95" t="b">
        <v>0</v>
      </c>
      <c r="J1150" s="95" t="b">
        <v>0</v>
      </c>
      <c r="K1150" s="95" t="b">
        <v>1</v>
      </c>
      <c r="L1150" s="95" t="b">
        <v>0</v>
      </c>
    </row>
    <row r="1151" spans="1:12" ht="15">
      <c r="A1151" s="95" t="s">
        <v>3080</v>
      </c>
      <c r="B1151" s="95" t="s">
        <v>2866</v>
      </c>
      <c r="C1151" s="95">
        <v>2</v>
      </c>
      <c r="D1151" s="122">
        <v>0</v>
      </c>
      <c r="E1151" s="122">
        <v>1.301029995663981</v>
      </c>
      <c r="F1151" s="95" t="s">
        <v>2207</v>
      </c>
      <c r="G1151" s="95" t="b">
        <v>0</v>
      </c>
      <c r="H1151" s="95" t="b">
        <v>1</v>
      </c>
      <c r="I1151" s="95" t="b">
        <v>0</v>
      </c>
      <c r="J1151" s="95" t="b">
        <v>0</v>
      </c>
      <c r="K1151" s="95" t="b">
        <v>0</v>
      </c>
      <c r="L1151" s="95" t="b">
        <v>0</v>
      </c>
    </row>
    <row r="1152" spans="1:12" ht="15">
      <c r="A1152" s="95" t="s">
        <v>2866</v>
      </c>
      <c r="B1152" s="95" t="s">
        <v>3081</v>
      </c>
      <c r="C1152" s="95">
        <v>2</v>
      </c>
      <c r="D1152" s="122">
        <v>0</v>
      </c>
      <c r="E1152" s="122">
        <v>1.301029995663981</v>
      </c>
      <c r="F1152" s="95" t="s">
        <v>2207</v>
      </c>
      <c r="G1152" s="95" t="b">
        <v>0</v>
      </c>
      <c r="H1152" s="95" t="b">
        <v>0</v>
      </c>
      <c r="I1152" s="95" t="b">
        <v>0</v>
      </c>
      <c r="J1152" s="95" t="b">
        <v>0</v>
      </c>
      <c r="K1152" s="95" t="b">
        <v>0</v>
      </c>
      <c r="L1152" s="95" t="b">
        <v>0</v>
      </c>
    </row>
    <row r="1153" spans="1:12" ht="15">
      <c r="A1153" s="95" t="s">
        <v>3081</v>
      </c>
      <c r="B1153" s="95" t="s">
        <v>2343</v>
      </c>
      <c r="C1153" s="95">
        <v>2</v>
      </c>
      <c r="D1153" s="122">
        <v>0</v>
      </c>
      <c r="E1153" s="122">
        <v>1.301029995663981</v>
      </c>
      <c r="F1153" s="95" t="s">
        <v>2207</v>
      </c>
      <c r="G1153" s="95" t="b">
        <v>0</v>
      </c>
      <c r="H1153" s="95" t="b">
        <v>0</v>
      </c>
      <c r="I1153" s="95" t="b">
        <v>0</v>
      </c>
      <c r="J1153" s="95" t="b">
        <v>0</v>
      </c>
      <c r="K1153" s="95" t="b">
        <v>0</v>
      </c>
      <c r="L1153" s="95" t="b">
        <v>0</v>
      </c>
    </row>
    <row r="1154" spans="1:12" ht="15">
      <c r="A1154" s="95" t="s">
        <v>2343</v>
      </c>
      <c r="B1154" s="95" t="s">
        <v>2283</v>
      </c>
      <c r="C1154" s="95">
        <v>2</v>
      </c>
      <c r="D1154" s="122">
        <v>0</v>
      </c>
      <c r="E1154" s="122">
        <v>0.9999999999999999</v>
      </c>
      <c r="F1154" s="95" t="s">
        <v>2207</v>
      </c>
      <c r="G1154" s="95" t="b">
        <v>0</v>
      </c>
      <c r="H1154" s="95" t="b">
        <v>0</v>
      </c>
      <c r="I1154" s="95" t="b">
        <v>0</v>
      </c>
      <c r="J1154" s="95" t="b">
        <v>0</v>
      </c>
      <c r="K1154" s="95" t="b">
        <v>0</v>
      </c>
      <c r="L1154" s="95" t="b">
        <v>0</v>
      </c>
    </row>
    <row r="1155" spans="1:12" ht="15">
      <c r="A1155" s="95" t="s">
        <v>2283</v>
      </c>
      <c r="B1155" s="95" t="s">
        <v>3082</v>
      </c>
      <c r="C1155" s="95">
        <v>2</v>
      </c>
      <c r="D1155" s="122">
        <v>0</v>
      </c>
      <c r="E1155" s="122">
        <v>0.9999999999999999</v>
      </c>
      <c r="F1155" s="95" t="s">
        <v>2207</v>
      </c>
      <c r="G1155" s="95" t="b">
        <v>0</v>
      </c>
      <c r="H1155" s="95" t="b">
        <v>0</v>
      </c>
      <c r="I1155" s="95" t="b">
        <v>0</v>
      </c>
      <c r="J1155" s="95" t="b">
        <v>1</v>
      </c>
      <c r="K1155" s="95" t="b">
        <v>0</v>
      </c>
      <c r="L1155" s="95" t="b">
        <v>0</v>
      </c>
    </row>
    <row r="1156" spans="1:12" ht="15">
      <c r="A1156" s="95" t="s">
        <v>3082</v>
      </c>
      <c r="B1156" s="95" t="s">
        <v>3083</v>
      </c>
      <c r="C1156" s="95">
        <v>2</v>
      </c>
      <c r="D1156" s="122">
        <v>0</v>
      </c>
      <c r="E1156" s="122">
        <v>1.301029995663981</v>
      </c>
      <c r="F1156" s="95" t="s">
        <v>2207</v>
      </c>
      <c r="G1156" s="95" t="b">
        <v>1</v>
      </c>
      <c r="H1156" s="95" t="b">
        <v>0</v>
      </c>
      <c r="I1156" s="95" t="b">
        <v>0</v>
      </c>
      <c r="J1156" s="95" t="b">
        <v>1</v>
      </c>
      <c r="K1156" s="95" t="b">
        <v>0</v>
      </c>
      <c r="L1156" s="95" t="b">
        <v>0</v>
      </c>
    </row>
    <row r="1157" spans="1:12" ht="15">
      <c r="A1157" s="95" t="s">
        <v>3083</v>
      </c>
      <c r="B1157" s="95" t="s">
        <v>2351</v>
      </c>
      <c r="C1157" s="95">
        <v>2</v>
      </c>
      <c r="D1157" s="122">
        <v>0</v>
      </c>
      <c r="E1157" s="122">
        <v>1.301029995663981</v>
      </c>
      <c r="F1157" s="95" t="s">
        <v>2207</v>
      </c>
      <c r="G1157" s="95" t="b">
        <v>1</v>
      </c>
      <c r="H1157" s="95" t="b">
        <v>0</v>
      </c>
      <c r="I1157" s="95" t="b">
        <v>0</v>
      </c>
      <c r="J1157" s="95" t="b">
        <v>0</v>
      </c>
      <c r="K1157" s="95" t="b">
        <v>0</v>
      </c>
      <c r="L1157" s="95" t="b">
        <v>0</v>
      </c>
    </row>
    <row r="1158" spans="1:12" ht="15">
      <c r="A1158" s="95" t="s">
        <v>2351</v>
      </c>
      <c r="B1158" s="95" t="s">
        <v>3084</v>
      </c>
      <c r="C1158" s="95">
        <v>2</v>
      </c>
      <c r="D1158" s="122">
        <v>0</v>
      </c>
      <c r="E1158" s="122">
        <v>1.301029995663981</v>
      </c>
      <c r="F1158" s="95" t="s">
        <v>2207</v>
      </c>
      <c r="G1158" s="95" t="b">
        <v>0</v>
      </c>
      <c r="H1158" s="95" t="b">
        <v>0</v>
      </c>
      <c r="I1158" s="95" t="b">
        <v>0</v>
      </c>
      <c r="J1158" s="95" t="b">
        <v>1</v>
      </c>
      <c r="K1158" s="95" t="b">
        <v>0</v>
      </c>
      <c r="L1158" s="95" t="b">
        <v>0</v>
      </c>
    </row>
    <row r="1159" spans="1:12" ht="15">
      <c r="A1159" s="95" t="s">
        <v>3084</v>
      </c>
      <c r="B1159" s="95" t="s">
        <v>2328</v>
      </c>
      <c r="C1159" s="95">
        <v>2</v>
      </c>
      <c r="D1159" s="122">
        <v>0</v>
      </c>
      <c r="E1159" s="122">
        <v>1.301029995663981</v>
      </c>
      <c r="F1159" s="95" t="s">
        <v>2207</v>
      </c>
      <c r="G1159" s="95" t="b">
        <v>1</v>
      </c>
      <c r="H1159" s="95" t="b">
        <v>0</v>
      </c>
      <c r="I1159" s="95" t="b">
        <v>0</v>
      </c>
      <c r="J1159" s="95" t="b">
        <v>0</v>
      </c>
      <c r="K1159" s="95" t="b">
        <v>0</v>
      </c>
      <c r="L1159" s="95" t="b">
        <v>0</v>
      </c>
    </row>
    <row r="1160" spans="1:12" ht="15">
      <c r="A1160" s="95" t="s">
        <v>2328</v>
      </c>
      <c r="B1160" s="95" t="s">
        <v>2327</v>
      </c>
      <c r="C1160" s="95">
        <v>2</v>
      </c>
      <c r="D1160" s="122">
        <v>0</v>
      </c>
      <c r="E1160" s="122">
        <v>1.301029995663981</v>
      </c>
      <c r="F1160" s="95" t="s">
        <v>2207</v>
      </c>
      <c r="G1160" s="95" t="b">
        <v>0</v>
      </c>
      <c r="H1160" s="95" t="b">
        <v>0</v>
      </c>
      <c r="I1160" s="95" t="b">
        <v>0</v>
      </c>
      <c r="J1160" s="95" t="b">
        <v>0</v>
      </c>
      <c r="K1160" s="95" t="b">
        <v>0</v>
      </c>
      <c r="L1160" s="95" t="b">
        <v>0</v>
      </c>
    </row>
    <row r="1161" spans="1:12" ht="15">
      <c r="A1161" s="95" t="s">
        <v>3085</v>
      </c>
      <c r="B1161" s="95" t="s">
        <v>3086</v>
      </c>
      <c r="C1161" s="95">
        <v>2</v>
      </c>
      <c r="D1161" s="122">
        <v>0</v>
      </c>
      <c r="E1161" s="122">
        <v>1.4313637641589874</v>
      </c>
      <c r="F1161" s="95" t="s">
        <v>2208</v>
      </c>
      <c r="G1161" s="95" t="b">
        <v>0</v>
      </c>
      <c r="H1161" s="95" t="b">
        <v>0</v>
      </c>
      <c r="I1161" s="95" t="b">
        <v>0</v>
      </c>
      <c r="J1161" s="95" t="b">
        <v>0</v>
      </c>
      <c r="K1161" s="95" t="b">
        <v>0</v>
      </c>
      <c r="L1161" s="95" t="b">
        <v>0</v>
      </c>
    </row>
    <row r="1162" spans="1:12" ht="15">
      <c r="A1162" s="95" t="s">
        <v>3086</v>
      </c>
      <c r="B1162" s="95" t="s">
        <v>3087</v>
      </c>
      <c r="C1162" s="95">
        <v>2</v>
      </c>
      <c r="D1162" s="122">
        <v>0</v>
      </c>
      <c r="E1162" s="122">
        <v>1.4313637641589874</v>
      </c>
      <c r="F1162" s="95" t="s">
        <v>2208</v>
      </c>
      <c r="G1162" s="95" t="b">
        <v>0</v>
      </c>
      <c r="H1162" s="95" t="b">
        <v>0</v>
      </c>
      <c r="I1162" s="95" t="b">
        <v>0</v>
      </c>
      <c r="J1162" s="95" t="b">
        <v>0</v>
      </c>
      <c r="K1162" s="95" t="b">
        <v>0</v>
      </c>
      <c r="L1162" s="95" t="b">
        <v>0</v>
      </c>
    </row>
    <row r="1163" spans="1:12" ht="15">
      <c r="A1163" s="95" t="s">
        <v>3087</v>
      </c>
      <c r="B1163" s="95" t="s">
        <v>3088</v>
      </c>
      <c r="C1163" s="95">
        <v>2</v>
      </c>
      <c r="D1163" s="122">
        <v>0</v>
      </c>
      <c r="E1163" s="122">
        <v>1.4313637641589874</v>
      </c>
      <c r="F1163" s="95" t="s">
        <v>2208</v>
      </c>
      <c r="G1163" s="95" t="b">
        <v>0</v>
      </c>
      <c r="H1163" s="95" t="b">
        <v>0</v>
      </c>
      <c r="I1163" s="95" t="b">
        <v>0</v>
      </c>
      <c r="J1163" s="95" t="b">
        <v>0</v>
      </c>
      <c r="K1163" s="95" t="b">
        <v>0</v>
      </c>
      <c r="L1163" s="95" t="b">
        <v>0</v>
      </c>
    </row>
    <row r="1164" spans="1:12" ht="15">
      <c r="A1164" s="95" t="s">
        <v>3088</v>
      </c>
      <c r="B1164" s="95" t="s">
        <v>2837</v>
      </c>
      <c r="C1164" s="95">
        <v>2</v>
      </c>
      <c r="D1164" s="122">
        <v>0</v>
      </c>
      <c r="E1164" s="122">
        <v>1.4313637641589874</v>
      </c>
      <c r="F1164" s="95" t="s">
        <v>2208</v>
      </c>
      <c r="G1164" s="95" t="b">
        <v>0</v>
      </c>
      <c r="H1164" s="95" t="b">
        <v>0</v>
      </c>
      <c r="I1164" s="95" t="b">
        <v>0</v>
      </c>
      <c r="J1164" s="95" t="b">
        <v>0</v>
      </c>
      <c r="K1164" s="95" t="b">
        <v>0</v>
      </c>
      <c r="L1164" s="95" t="b">
        <v>0</v>
      </c>
    </row>
    <row r="1165" spans="1:12" ht="15">
      <c r="A1165" s="95" t="s">
        <v>2837</v>
      </c>
      <c r="B1165" s="95" t="s">
        <v>2774</v>
      </c>
      <c r="C1165" s="95">
        <v>2</v>
      </c>
      <c r="D1165" s="122">
        <v>0</v>
      </c>
      <c r="E1165" s="122">
        <v>1.4313637641589874</v>
      </c>
      <c r="F1165" s="95" t="s">
        <v>2208</v>
      </c>
      <c r="G1165" s="95" t="b">
        <v>0</v>
      </c>
      <c r="H1165" s="95" t="b">
        <v>0</v>
      </c>
      <c r="I1165" s="95" t="b">
        <v>0</v>
      </c>
      <c r="J1165" s="95" t="b">
        <v>0</v>
      </c>
      <c r="K1165" s="95" t="b">
        <v>0</v>
      </c>
      <c r="L1165" s="95" t="b">
        <v>0</v>
      </c>
    </row>
    <row r="1166" spans="1:12" ht="15">
      <c r="A1166" s="95" t="s">
        <v>2774</v>
      </c>
      <c r="B1166" s="95" t="s">
        <v>2905</v>
      </c>
      <c r="C1166" s="95">
        <v>2</v>
      </c>
      <c r="D1166" s="122">
        <v>0</v>
      </c>
      <c r="E1166" s="122">
        <v>1.4313637641589874</v>
      </c>
      <c r="F1166" s="95" t="s">
        <v>2208</v>
      </c>
      <c r="G1166" s="95" t="b">
        <v>0</v>
      </c>
      <c r="H1166" s="95" t="b">
        <v>0</v>
      </c>
      <c r="I1166" s="95" t="b">
        <v>0</v>
      </c>
      <c r="J1166" s="95" t="b">
        <v>0</v>
      </c>
      <c r="K1166" s="95" t="b">
        <v>0</v>
      </c>
      <c r="L1166" s="95" t="b">
        <v>0</v>
      </c>
    </row>
    <row r="1167" spans="1:12" ht="15">
      <c r="A1167" s="95" t="s">
        <v>2905</v>
      </c>
      <c r="B1167" s="95" t="s">
        <v>2283</v>
      </c>
      <c r="C1167" s="95">
        <v>2</v>
      </c>
      <c r="D1167" s="122">
        <v>0</v>
      </c>
      <c r="E1167" s="122">
        <v>1.4313637641589874</v>
      </c>
      <c r="F1167" s="95" t="s">
        <v>2208</v>
      </c>
      <c r="G1167" s="95" t="b">
        <v>0</v>
      </c>
      <c r="H1167" s="95" t="b">
        <v>0</v>
      </c>
      <c r="I1167" s="95" t="b">
        <v>0</v>
      </c>
      <c r="J1167" s="95" t="b">
        <v>0</v>
      </c>
      <c r="K1167" s="95" t="b">
        <v>0</v>
      </c>
      <c r="L1167" s="95" t="b">
        <v>0</v>
      </c>
    </row>
    <row r="1168" spans="1:12" ht="15">
      <c r="A1168" s="95" t="s">
        <v>2283</v>
      </c>
      <c r="B1168" s="95" t="s">
        <v>3089</v>
      </c>
      <c r="C1168" s="95">
        <v>2</v>
      </c>
      <c r="D1168" s="122">
        <v>0</v>
      </c>
      <c r="E1168" s="122">
        <v>1.4313637641589874</v>
      </c>
      <c r="F1168" s="95" t="s">
        <v>2208</v>
      </c>
      <c r="G1168" s="95" t="b">
        <v>0</v>
      </c>
      <c r="H1168" s="95" t="b">
        <v>0</v>
      </c>
      <c r="I1168" s="95" t="b">
        <v>0</v>
      </c>
      <c r="J1168" s="95" t="b">
        <v>0</v>
      </c>
      <c r="K1168" s="95" t="b">
        <v>0</v>
      </c>
      <c r="L1168" s="95" t="b">
        <v>0</v>
      </c>
    </row>
    <row r="1169" spans="1:12" ht="15">
      <c r="A1169" s="95" t="s">
        <v>3089</v>
      </c>
      <c r="B1169" s="95" t="s">
        <v>2351</v>
      </c>
      <c r="C1169" s="95">
        <v>2</v>
      </c>
      <c r="D1169" s="122">
        <v>0</v>
      </c>
      <c r="E1169" s="122">
        <v>1.4313637641589874</v>
      </c>
      <c r="F1169" s="95" t="s">
        <v>2208</v>
      </c>
      <c r="G1169" s="95" t="b">
        <v>0</v>
      </c>
      <c r="H1169" s="95" t="b">
        <v>0</v>
      </c>
      <c r="I1169" s="95" t="b">
        <v>0</v>
      </c>
      <c r="J1169" s="95" t="b">
        <v>0</v>
      </c>
      <c r="K1169" s="95" t="b">
        <v>0</v>
      </c>
      <c r="L1169" s="95" t="b">
        <v>0</v>
      </c>
    </row>
    <row r="1170" spans="1:12" ht="15">
      <c r="A1170" s="95" t="s">
        <v>2351</v>
      </c>
      <c r="B1170" s="95" t="s">
        <v>3090</v>
      </c>
      <c r="C1170" s="95">
        <v>2</v>
      </c>
      <c r="D1170" s="122">
        <v>0</v>
      </c>
      <c r="E1170" s="122">
        <v>1.4313637641589874</v>
      </c>
      <c r="F1170" s="95" t="s">
        <v>2208</v>
      </c>
      <c r="G1170" s="95" t="b">
        <v>0</v>
      </c>
      <c r="H1170" s="95" t="b">
        <v>0</v>
      </c>
      <c r="I1170" s="95" t="b">
        <v>0</v>
      </c>
      <c r="J1170" s="95" t="b">
        <v>0</v>
      </c>
      <c r="K1170" s="95" t="b">
        <v>0</v>
      </c>
      <c r="L1170" s="95" t="b">
        <v>0</v>
      </c>
    </row>
    <row r="1171" spans="1:12" ht="15">
      <c r="A1171" s="95" t="s">
        <v>3090</v>
      </c>
      <c r="B1171" s="95" t="s">
        <v>3091</v>
      </c>
      <c r="C1171" s="95">
        <v>2</v>
      </c>
      <c r="D1171" s="122">
        <v>0</v>
      </c>
      <c r="E1171" s="122">
        <v>1.4313637641589874</v>
      </c>
      <c r="F1171" s="95" t="s">
        <v>2208</v>
      </c>
      <c r="G1171" s="95" t="b">
        <v>0</v>
      </c>
      <c r="H1171" s="95" t="b">
        <v>0</v>
      </c>
      <c r="I1171" s="95" t="b">
        <v>0</v>
      </c>
      <c r="J1171" s="95" t="b">
        <v>0</v>
      </c>
      <c r="K1171" s="95" t="b">
        <v>0</v>
      </c>
      <c r="L1171" s="95" t="b">
        <v>0</v>
      </c>
    </row>
    <row r="1172" spans="1:12" ht="15">
      <c r="A1172" s="95" t="s">
        <v>3091</v>
      </c>
      <c r="B1172" s="95" t="s">
        <v>3092</v>
      </c>
      <c r="C1172" s="95">
        <v>2</v>
      </c>
      <c r="D1172" s="122">
        <v>0</v>
      </c>
      <c r="E1172" s="122">
        <v>1.4313637641589874</v>
      </c>
      <c r="F1172" s="95" t="s">
        <v>2208</v>
      </c>
      <c r="G1172" s="95" t="b">
        <v>0</v>
      </c>
      <c r="H1172" s="95" t="b">
        <v>0</v>
      </c>
      <c r="I1172" s="95" t="b">
        <v>0</v>
      </c>
      <c r="J1172" s="95" t="b">
        <v>0</v>
      </c>
      <c r="K1172" s="95" t="b">
        <v>0</v>
      </c>
      <c r="L1172" s="95" t="b">
        <v>0</v>
      </c>
    </row>
    <row r="1173" spans="1:12" ht="15">
      <c r="A1173" s="95" t="s">
        <v>3092</v>
      </c>
      <c r="B1173" s="95" t="s">
        <v>3093</v>
      </c>
      <c r="C1173" s="95">
        <v>2</v>
      </c>
      <c r="D1173" s="122">
        <v>0</v>
      </c>
      <c r="E1173" s="122">
        <v>1.4313637641589874</v>
      </c>
      <c r="F1173" s="95" t="s">
        <v>2208</v>
      </c>
      <c r="G1173" s="95" t="b">
        <v>0</v>
      </c>
      <c r="H1173" s="95" t="b">
        <v>0</v>
      </c>
      <c r="I1173" s="95" t="b">
        <v>0</v>
      </c>
      <c r="J1173" s="95" t="b">
        <v>0</v>
      </c>
      <c r="K1173" s="95" t="b">
        <v>0</v>
      </c>
      <c r="L1173" s="95" t="b">
        <v>0</v>
      </c>
    </row>
    <row r="1174" spans="1:12" ht="15">
      <c r="A1174" s="95" t="s">
        <v>3093</v>
      </c>
      <c r="B1174" s="95" t="s">
        <v>2395</v>
      </c>
      <c r="C1174" s="95">
        <v>2</v>
      </c>
      <c r="D1174" s="122">
        <v>0</v>
      </c>
      <c r="E1174" s="122">
        <v>1.4313637641589874</v>
      </c>
      <c r="F1174" s="95" t="s">
        <v>2208</v>
      </c>
      <c r="G1174" s="95" t="b">
        <v>0</v>
      </c>
      <c r="H1174" s="95" t="b">
        <v>0</v>
      </c>
      <c r="I1174" s="95" t="b">
        <v>0</v>
      </c>
      <c r="J1174" s="95" t="b">
        <v>0</v>
      </c>
      <c r="K1174" s="95" t="b">
        <v>0</v>
      </c>
      <c r="L1174" s="95" t="b">
        <v>0</v>
      </c>
    </row>
    <row r="1175" spans="1:12" ht="15">
      <c r="A1175" s="95" t="s">
        <v>2395</v>
      </c>
      <c r="B1175" s="95" t="s">
        <v>3094</v>
      </c>
      <c r="C1175" s="95">
        <v>2</v>
      </c>
      <c r="D1175" s="122">
        <v>0</v>
      </c>
      <c r="E1175" s="122">
        <v>1.4313637641589874</v>
      </c>
      <c r="F1175" s="95" t="s">
        <v>2208</v>
      </c>
      <c r="G1175" s="95" t="b">
        <v>0</v>
      </c>
      <c r="H1175" s="95" t="b">
        <v>0</v>
      </c>
      <c r="I1175" s="95" t="b">
        <v>0</v>
      </c>
      <c r="J1175" s="95" t="b">
        <v>0</v>
      </c>
      <c r="K1175" s="95" t="b">
        <v>0</v>
      </c>
      <c r="L1175" s="95" t="b">
        <v>0</v>
      </c>
    </row>
    <row r="1176" spans="1:12" ht="15">
      <c r="A1176" s="95" t="s">
        <v>3094</v>
      </c>
      <c r="B1176" s="95" t="s">
        <v>3095</v>
      </c>
      <c r="C1176" s="95">
        <v>2</v>
      </c>
      <c r="D1176" s="122">
        <v>0</v>
      </c>
      <c r="E1176" s="122">
        <v>1.4313637641589874</v>
      </c>
      <c r="F1176" s="95" t="s">
        <v>2208</v>
      </c>
      <c r="G1176" s="95" t="b">
        <v>0</v>
      </c>
      <c r="H1176" s="95" t="b">
        <v>0</v>
      </c>
      <c r="I1176" s="95" t="b">
        <v>0</v>
      </c>
      <c r="J1176" s="95" t="b">
        <v>0</v>
      </c>
      <c r="K1176" s="95" t="b">
        <v>0</v>
      </c>
      <c r="L1176" s="95" t="b">
        <v>0</v>
      </c>
    </row>
    <row r="1177" spans="1:12" ht="15">
      <c r="A1177" s="95" t="s">
        <v>3095</v>
      </c>
      <c r="B1177" s="95" t="s">
        <v>3096</v>
      </c>
      <c r="C1177" s="95">
        <v>2</v>
      </c>
      <c r="D1177" s="122">
        <v>0</v>
      </c>
      <c r="E1177" s="122">
        <v>1.4313637641589874</v>
      </c>
      <c r="F1177" s="95" t="s">
        <v>2208</v>
      </c>
      <c r="G1177" s="95" t="b">
        <v>0</v>
      </c>
      <c r="H1177" s="95" t="b">
        <v>0</v>
      </c>
      <c r="I1177" s="95" t="b">
        <v>0</v>
      </c>
      <c r="J1177" s="95" t="b">
        <v>0</v>
      </c>
      <c r="K1177" s="95" t="b">
        <v>0</v>
      </c>
      <c r="L1177" s="95" t="b">
        <v>0</v>
      </c>
    </row>
    <row r="1178" spans="1:12" ht="15">
      <c r="A1178" s="95" t="s">
        <v>3096</v>
      </c>
      <c r="B1178" s="95" t="s">
        <v>3097</v>
      </c>
      <c r="C1178" s="95">
        <v>2</v>
      </c>
      <c r="D1178" s="122">
        <v>0</v>
      </c>
      <c r="E1178" s="122">
        <v>1.4313637641589874</v>
      </c>
      <c r="F1178" s="95" t="s">
        <v>2208</v>
      </c>
      <c r="G1178" s="95" t="b">
        <v>0</v>
      </c>
      <c r="H1178" s="95" t="b">
        <v>0</v>
      </c>
      <c r="I1178" s="95" t="b">
        <v>0</v>
      </c>
      <c r="J1178" s="95" t="b">
        <v>0</v>
      </c>
      <c r="K1178" s="95" t="b">
        <v>0</v>
      </c>
      <c r="L1178" s="95" t="b">
        <v>0</v>
      </c>
    </row>
    <row r="1179" spans="1:12" ht="15">
      <c r="A1179" s="95" t="s">
        <v>3097</v>
      </c>
      <c r="B1179" s="95" t="s">
        <v>3098</v>
      </c>
      <c r="C1179" s="95">
        <v>2</v>
      </c>
      <c r="D1179" s="122">
        <v>0</v>
      </c>
      <c r="E1179" s="122">
        <v>1.4313637641589874</v>
      </c>
      <c r="F1179" s="95" t="s">
        <v>2208</v>
      </c>
      <c r="G1179" s="95" t="b">
        <v>0</v>
      </c>
      <c r="H1179" s="95" t="b">
        <v>0</v>
      </c>
      <c r="I1179" s="95" t="b">
        <v>0</v>
      </c>
      <c r="J1179" s="95" t="b">
        <v>0</v>
      </c>
      <c r="K1179" s="95" t="b">
        <v>0</v>
      </c>
      <c r="L1179" s="95" t="b">
        <v>0</v>
      </c>
    </row>
    <row r="1180" spans="1:12" ht="15">
      <c r="A1180" s="95" t="s">
        <v>3098</v>
      </c>
      <c r="B1180" s="95" t="s">
        <v>3099</v>
      </c>
      <c r="C1180" s="95">
        <v>2</v>
      </c>
      <c r="D1180" s="122">
        <v>0</v>
      </c>
      <c r="E1180" s="122">
        <v>1.4313637641589874</v>
      </c>
      <c r="F1180" s="95" t="s">
        <v>2208</v>
      </c>
      <c r="G1180" s="95" t="b">
        <v>0</v>
      </c>
      <c r="H1180" s="95" t="b">
        <v>0</v>
      </c>
      <c r="I1180" s="95" t="b">
        <v>0</v>
      </c>
      <c r="J1180" s="95" t="b">
        <v>0</v>
      </c>
      <c r="K1180" s="95" t="b">
        <v>0</v>
      </c>
      <c r="L1180" s="95" t="b">
        <v>0</v>
      </c>
    </row>
    <row r="1181" spans="1:12" ht="15">
      <c r="A1181" s="95" t="s">
        <v>3099</v>
      </c>
      <c r="B1181" s="95" t="s">
        <v>3100</v>
      </c>
      <c r="C1181" s="95">
        <v>2</v>
      </c>
      <c r="D1181" s="122">
        <v>0</v>
      </c>
      <c r="E1181" s="122">
        <v>1.4313637641589874</v>
      </c>
      <c r="F1181" s="95" t="s">
        <v>2208</v>
      </c>
      <c r="G1181" s="95" t="b">
        <v>0</v>
      </c>
      <c r="H1181" s="95" t="b">
        <v>0</v>
      </c>
      <c r="I1181" s="95" t="b">
        <v>0</v>
      </c>
      <c r="J1181" s="95" t="b">
        <v>0</v>
      </c>
      <c r="K1181" s="95" t="b">
        <v>1</v>
      </c>
      <c r="L1181" s="95" t="b">
        <v>0</v>
      </c>
    </row>
    <row r="1182" spans="1:12" ht="15">
      <c r="A1182" s="95" t="s">
        <v>3100</v>
      </c>
      <c r="B1182" s="95" t="s">
        <v>3101</v>
      </c>
      <c r="C1182" s="95">
        <v>2</v>
      </c>
      <c r="D1182" s="122">
        <v>0</v>
      </c>
      <c r="E1182" s="122">
        <v>1.4313637641589874</v>
      </c>
      <c r="F1182" s="95" t="s">
        <v>2208</v>
      </c>
      <c r="G1182" s="95" t="b">
        <v>0</v>
      </c>
      <c r="H1182" s="95" t="b">
        <v>1</v>
      </c>
      <c r="I1182" s="95" t="b">
        <v>0</v>
      </c>
      <c r="J1182" s="95" t="b">
        <v>0</v>
      </c>
      <c r="K1182" s="95" t="b">
        <v>0</v>
      </c>
      <c r="L1182" s="95" t="b">
        <v>0</v>
      </c>
    </row>
    <row r="1183" spans="1:12" ht="15">
      <c r="A1183" s="95" t="s">
        <v>3101</v>
      </c>
      <c r="B1183" s="95" t="s">
        <v>2932</v>
      </c>
      <c r="C1183" s="95">
        <v>2</v>
      </c>
      <c r="D1183" s="122">
        <v>0</v>
      </c>
      <c r="E1183" s="122">
        <v>1.4313637641589874</v>
      </c>
      <c r="F1183" s="95" t="s">
        <v>2208</v>
      </c>
      <c r="G1183" s="95" t="b">
        <v>0</v>
      </c>
      <c r="H1183" s="95" t="b">
        <v>0</v>
      </c>
      <c r="I1183" s="95" t="b">
        <v>0</v>
      </c>
      <c r="J1183" s="95" t="b">
        <v>0</v>
      </c>
      <c r="K1183" s="95" t="b">
        <v>0</v>
      </c>
      <c r="L1183" s="95" t="b">
        <v>0</v>
      </c>
    </row>
    <row r="1184" spans="1:12" ht="15">
      <c r="A1184" s="95" t="s">
        <v>2932</v>
      </c>
      <c r="B1184" s="95" t="s">
        <v>2327</v>
      </c>
      <c r="C1184" s="95">
        <v>2</v>
      </c>
      <c r="D1184" s="122">
        <v>0</v>
      </c>
      <c r="E1184" s="122">
        <v>1.4313637641589874</v>
      </c>
      <c r="F1184" s="95" t="s">
        <v>2208</v>
      </c>
      <c r="G1184" s="95" t="b">
        <v>0</v>
      </c>
      <c r="H1184" s="95" t="b">
        <v>0</v>
      </c>
      <c r="I1184" s="95" t="b">
        <v>0</v>
      </c>
      <c r="J1184" s="95" t="b">
        <v>0</v>
      </c>
      <c r="K1184" s="95" t="b">
        <v>0</v>
      </c>
      <c r="L1184" s="95" t="b">
        <v>0</v>
      </c>
    </row>
    <row r="1185" spans="1:12" ht="15">
      <c r="A1185" s="95" t="s">
        <v>2327</v>
      </c>
      <c r="B1185" s="95" t="s">
        <v>3102</v>
      </c>
      <c r="C1185" s="95">
        <v>2</v>
      </c>
      <c r="D1185" s="122">
        <v>0</v>
      </c>
      <c r="E1185" s="122">
        <v>1.4313637641589874</v>
      </c>
      <c r="F1185" s="95" t="s">
        <v>2208</v>
      </c>
      <c r="G1185" s="95" t="b">
        <v>0</v>
      </c>
      <c r="H1185" s="95" t="b">
        <v>0</v>
      </c>
      <c r="I1185" s="95" t="b">
        <v>0</v>
      </c>
      <c r="J1185" s="95" t="b">
        <v>0</v>
      </c>
      <c r="K1185" s="95" t="b">
        <v>0</v>
      </c>
      <c r="L1185" s="95" t="b">
        <v>0</v>
      </c>
    </row>
    <row r="1186" spans="1:12" ht="15">
      <c r="A1186" s="95" t="s">
        <v>3102</v>
      </c>
      <c r="B1186" s="95" t="s">
        <v>3103</v>
      </c>
      <c r="C1186" s="95">
        <v>2</v>
      </c>
      <c r="D1186" s="122">
        <v>0</v>
      </c>
      <c r="E1186" s="122">
        <v>1.4313637641589874</v>
      </c>
      <c r="F1186" s="95" t="s">
        <v>2208</v>
      </c>
      <c r="G1186" s="95" t="b">
        <v>0</v>
      </c>
      <c r="H1186" s="95" t="b">
        <v>0</v>
      </c>
      <c r="I1186" s="95" t="b">
        <v>0</v>
      </c>
      <c r="J1186" s="95" t="b">
        <v>0</v>
      </c>
      <c r="K1186" s="95" t="b">
        <v>0</v>
      </c>
      <c r="L1186" s="95" t="b">
        <v>0</v>
      </c>
    </row>
    <row r="1187" spans="1:12" ht="15">
      <c r="A1187" s="95" t="s">
        <v>3103</v>
      </c>
      <c r="B1187" s="95" t="s">
        <v>3104</v>
      </c>
      <c r="C1187" s="95">
        <v>2</v>
      </c>
      <c r="D1187" s="122">
        <v>0</v>
      </c>
      <c r="E1187" s="122">
        <v>1.4313637641589874</v>
      </c>
      <c r="F1187" s="95" t="s">
        <v>2208</v>
      </c>
      <c r="G1187" s="95" t="b">
        <v>0</v>
      </c>
      <c r="H1187" s="95" t="b">
        <v>0</v>
      </c>
      <c r="I1187" s="95" t="b">
        <v>0</v>
      </c>
      <c r="J1187" s="95" t="b">
        <v>0</v>
      </c>
      <c r="K1187" s="95" t="b">
        <v>0</v>
      </c>
      <c r="L1187" s="95" t="b">
        <v>0</v>
      </c>
    </row>
    <row r="1188" spans="1:12" ht="15">
      <c r="A1188" s="95" t="s">
        <v>2283</v>
      </c>
      <c r="B1188" s="95" t="s">
        <v>2329</v>
      </c>
      <c r="C1188" s="95">
        <v>2</v>
      </c>
      <c r="D1188" s="122">
        <v>0</v>
      </c>
      <c r="E1188" s="122">
        <v>1.1139433523068367</v>
      </c>
      <c r="F1188" s="95" t="s">
        <v>2209</v>
      </c>
      <c r="G1188" s="95" t="b">
        <v>0</v>
      </c>
      <c r="H1188" s="95" t="b">
        <v>0</v>
      </c>
      <c r="I1188" s="95" t="b">
        <v>0</v>
      </c>
      <c r="J1188" s="95" t="b">
        <v>0</v>
      </c>
      <c r="K1188" s="95" t="b">
        <v>0</v>
      </c>
      <c r="L1188" s="95" t="b">
        <v>0</v>
      </c>
    </row>
    <row r="1189" spans="1:12" ht="15">
      <c r="A1189" s="95" t="s">
        <v>2329</v>
      </c>
      <c r="B1189" s="95" t="s">
        <v>2771</v>
      </c>
      <c r="C1189" s="95">
        <v>2</v>
      </c>
      <c r="D1189" s="122">
        <v>0</v>
      </c>
      <c r="E1189" s="122">
        <v>1.1139433523068367</v>
      </c>
      <c r="F1189" s="95" t="s">
        <v>2209</v>
      </c>
      <c r="G1189" s="95" t="b">
        <v>0</v>
      </c>
      <c r="H1189" s="95" t="b">
        <v>0</v>
      </c>
      <c r="I1189" s="95" t="b">
        <v>0</v>
      </c>
      <c r="J1189" s="95" t="b">
        <v>0</v>
      </c>
      <c r="K1189" s="95" t="b">
        <v>0</v>
      </c>
      <c r="L1189" s="95" t="b">
        <v>0</v>
      </c>
    </row>
    <row r="1190" spans="1:12" ht="15">
      <c r="A1190" s="95" t="s">
        <v>2771</v>
      </c>
      <c r="B1190" s="95" t="s">
        <v>2393</v>
      </c>
      <c r="C1190" s="95">
        <v>2</v>
      </c>
      <c r="D1190" s="122">
        <v>0</v>
      </c>
      <c r="E1190" s="122">
        <v>1.1139433523068367</v>
      </c>
      <c r="F1190" s="95" t="s">
        <v>2209</v>
      </c>
      <c r="G1190" s="95" t="b">
        <v>0</v>
      </c>
      <c r="H1190" s="95" t="b">
        <v>0</v>
      </c>
      <c r="I1190" s="95" t="b">
        <v>0</v>
      </c>
      <c r="J1190" s="95" t="b">
        <v>0</v>
      </c>
      <c r="K1190" s="95" t="b">
        <v>0</v>
      </c>
      <c r="L1190" s="95" t="b">
        <v>0</v>
      </c>
    </row>
    <row r="1191" spans="1:12" ht="15">
      <c r="A1191" s="95" t="s">
        <v>2393</v>
      </c>
      <c r="B1191" s="95" t="s">
        <v>2826</v>
      </c>
      <c r="C1191" s="95">
        <v>2</v>
      </c>
      <c r="D1191" s="122">
        <v>0</v>
      </c>
      <c r="E1191" s="122">
        <v>1.1139433523068367</v>
      </c>
      <c r="F1191" s="95" t="s">
        <v>2209</v>
      </c>
      <c r="G1191" s="95" t="b">
        <v>0</v>
      </c>
      <c r="H1191" s="95" t="b">
        <v>0</v>
      </c>
      <c r="I1191" s="95" t="b">
        <v>0</v>
      </c>
      <c r="J1191" s="95" t="b">
        <v>0</v>
      </c>
      <c r="K1191" s="95" t="b">
        <v>0</v>
      </c>
      <c r="L1191" s="95" t="b">
        <v>0</v>
      </c>
    </row>
    <row r="1192" spans="1:12" ht="15">
      <c r="A1192" s="95" t="s">
        <v>2826</v>
      </c>
      <c r="B1192" s="95" t="s">
        <v>2867</v>
      </c>
      <c r="C1192" s="95">
        <v>2</v>
      </c>
      <c r="D1192" s="122">
        <v>0</v>
      </c>
      <c r="E1192" s="122">
        <v>1.1139433523068367</v>
      </c>
      <c r="F1192" s="95" t="s">
        <v>2209</v>
      </c>
      <c r="G1192" s="95" t="b">
        <v>0</v>
      </c>
      <c r="H1192" s="95" t="b">
        <v>0</v>
      </c>
      <c r="I1192" s="95" t="b">
        <v>0</v>
      </c>
      <c r="J1192" s="95" t="b">
        <v>0</v>
      </c>
      <c r="K1192" s="95" t="b">
        <v>0</v>
      </c>
      <c r="L1192" s="95" t="b">
        <v>0</v>
      </c>
    </row>
    <row r="1193" spans="1:12" ht="15">
      <c r="A1193" s="95" t="s">
        <v>2867</v>
      </c>
      <c r="B1193" s="95" t="s">
        <v>2868</v>
      </c>
      <c r="C1193" s="95">
        <v>2</v>
      </c>
      <c r="D1193" s="122">
        <v>0</v>
      </c>
      <c r="E1193" s="122">
        <v>1.1139433523068367</v>
      </c>
      <c r="F1193" s="95" t="s">
        <v>2209</v>
      </c>
      <c r="G1193" s="95" t="b">
        <v>0</v>
      </c>
      <c r="H1193" s="95" t="b">
        <v>0</v>
      </c>
      <c r="I1193" s="95" t="b">
        <v>0</v>
      </c>
      <c r="J1193" s="95" t="b">
        <v>0</v>
      </c>
      <c r="K1193" s="95" t="b">
        <v>0</v>
      </c>
      <c r="L1193" s="95" t="b">
        <v>0</v>
      </c>
    </row>
    <row r="1194" spans="1:12" ht="15">
      <c r="A1194" s="95" t="s">
        <v>2868</v>
      </c>
      <c r="B1194" s="95" t="s">
        <v>2785</v>
      </c>
      <c r="C1194" s="95">
        <v>2</v>
      </c>
      <c r="D1194" s="122">
        <v>0</v>
      </c>
      <c r="E1194" s="122">
        <v>1.1139433523068367</v>
      </c>
      <c r="F1194" s="95" t="s">
        <v>2209</v>
      </c>
      <c r="G1194" s="95" t="b">
        <v>0</v>
      </c>
      <c r="H1194" s="95" t="b">
        <v>0</v>
      </c>
      <c r="I1194" s="95" t="b">
        <v>0</v>
      </c>
      <c r="J1194" s="95" t="b">
        <v>0</v>
      </c>
      <c r="K1194" s="95" t="b">
        <v>0</v>
      </c>
      <c r="L1194" s="95" t="b">
        <v>0</v>
      </c>
    </row>
    <row r="1195" spans="1:12" ht="15">
      <c r="A1195" s="95" t="s">
        <v>2785</v>
      </c>
      <c r="B1195" s="95" t="s">
        <v>2825</v>
      </c>
      <c r="C1195" s="95">
        <v>2</v>
      </c>
      <c r="D1195" s="122">
        <v>0</v>
      </c>
      <c r="E1195" s="122">
        <v>1.1139433523068367</v>
      </c>
      <c r="F1195" s="95" t="s">
        <v>2209</v>
      </c>
      <c r="G1195" s="95" t="b">
        <v>0</v>
      </c>
      <c r="H1195" s="95" t="b">
        <v>0</v>
      </c>
      <c r="I1195" s="95" t="b">
        <v>0</v>
      </c>
      <c r="J1195" s="95" t="b">
        <v>0</v>
      </c>
      <c r="K1195" s="95" t="b">
        <v>0</v>
      </c>
      <c r="L1195" s="95" t="b">
        <v>0</v>
      </c>
    </row>
    <row r="1196" spans="1:12" ht="15">
      <c r="A1196" s="95" t="s">
        <v>2825</v>
      </c>
      <c r="B1196" s="95" t="s">
        <v>2869</v>
      </c>
      <c r="C1196" s="95">
        <v>2</v>
      </c>
      <c r="D1196" s="122">
        <v>0</v>
      </c>
      <c r="E1196" s="122">
        <v>1.1139433523068367</v>
      </c>
      <c r="F1196" s="95" t="s">
        <v>2209</v>
      </c>
      <c r="G1196" s="95" t="b">
        <v>0</v>
      </c>
      <c r="H1196" s="95" t="b">
        <v>0</v>
      </c>
      <c r="I1196" s="95" t="b">
        <v>0</v>
      </c>
      <c r="J1196" s="95" t="b">
        <v>0</v>
      </c>
      <c r="K1196" s="95" t="b">
        <v>0</v>
      </c>
      <c r="L1196" s="95" t="b">
        <v>0</v>
      </c>
    </row>
    <row r="1197" spans="1:12" ht="15">
      <c r="A1197" s="95" t="s">
        <v>2869</v>
      </c>
      <c r="B1197" s="95" t="s">
        <v>2769</v>
      </c>
      <c r="C1197" s="95">
        <v>2</v>
      </c>
      <c r="D1197" s="122">
        <v>0</v>
      </c>
      <c r="E1197" s="122">
        <v>1.1139433523068367</v>
      </c>
      <c r="F1197" s="95" t="s">
        <v>2209</v>
      </c>
      <c r="G1197" s="95" t="b">
        <v>0</v>
      </c>
      <c r="H1197" s="95" t="b">
        <v>0</v>
      </c>
      <c r="I1197" s="95" t="b">
        <v>0</v>
      </c>
      <c r="J1197" s="95" t="b">
        <v>0</v>
      </c>
      <c r="K1197" s="95" t="b">
        <v>0</v>
      </c>
      <c r="L1197" s="95" t="b">
        <v>0</v>
      </c>
    </row>
    <row r="1198" spans="1:12" ht="15">
      <c r="A1198" s="95" t="s">
        <v>2769</v>
      </c>
      <c r="B1198" s="95" t="s">
        <v>2870</v>
      </c>
      <c r="C1198" s="95">
        <v>2</v>
      </c>
      <c r="D1198" s="122">
        <v>0</v>
      </c>
      <c r="E1198" s="122">
        <v>1.1139433523068367</v>
      </c>
      <c r="F1198" s="95" t="s">
        <v>2209</v>
      </c>
      <c r="G1198" s="95" t="b">
        <v>0</v>
      </c>
      <c r="H1198" s="95" t="b">
        <v>0</v>
      </c>
      <c r="I1198" s="95" t="b">
        <v>0</v>
      </c>
      <c r="J1198" s="95" t="b">
        <v>1</v>
      </c>
      <c r="K1198" s="95" t="b">
        <v>0</v>
      </c>
      <c r="L1198" s="95" t="b">
        <v>0</v>
      </c>
    </row>
    <row r="1199" spans="1:12" ht="15">
      <c r="A1199" s="95" t="s">
        <v>2870</v>
      </c>
      <c r="B1199" s="95" t="s">
        <v>2327</v>
      </c>
      <c r="C1199" s="95">
        <v>2</v>
      </c>
      <c r="D1199" s="122">
        <v>0</v>
      </c>
      <c r="E1199" s="122">
        <v>1.1139433523068367</v>
      </c>
      <c r="F1199" s="95" t="s">
        <v>2209</v>
      </c>
      <c r="G1199" s="95" t="b">
        <v>1</v>
      </c>
      <c r="H1199" s="95" t="b">
        <v>0</v>
      </c>
      <c r="I1199" s="95" t="b">
        <v>0</v>
      </c>
      <c r="J1199" s="95" t="b">
        <v>0</v>
      </c>
      <c r="K1199" s="95" t="b">
        <v>0</v>
      </c>
      <c r="L1199" s="95" t="b">
        <v>0</v>
      </c>
    </row>
    <row r="1200" spans="1:12" ht="15">
      <c r="A1200" s="95" t="s">
        <v>2327</v>
      </c>
      <c r="B1200" s="95" t="s">
        <v>2871</v>
      </c>
      <c r="C1200" s="95">
        <v>2</v>
      </c>
      <c r="D1200" s="122">
        <v>0</v>
      </c>
      <c r="E1200" s="122">
        <v>1.1139433523068367</v>
      </c>
      <c r="F1200" s="95" t="s">
        <v>2209</v>
      </c>
      <c r="G1200" s="95" t="b">
        <v>0</v>
      </c>
      <c r="H1200" s="95" t="b">
        <v>0</v>
      </c>
      <c r="I1200" s="95" t="b">
        <v>0</v>
      </c>
      <c r="J1200" s="95" t="b">
        <v>0</v>
      </c>
      <c r="K1200" s="95" t="b">
        <v>0</v>
      </c>
      <c r="L1200" s="95" t="b">
        <v>0</v>
      </c>
    </row>
    <row r="1201" spans="1:12" ht="15">
      <c r="A1201" s="95" t="s">
        <v>267</v>
      </c>
      <c r="B1201" s="95" t="s">
        <v>2779</v>
      </c>
      <c r="C1201" s="95">
        <v>2</v>
      </c>
      <c r="D1201" s="122">
        <v>0.006521898483543749</v>
      </c>
      <c r="E1201" s="122">
        <v>1.4065401804339552</v>
      </c>
      <c r="F1201" s="95" t="s">
        <v>2210</v>
      </c>
      <c r="G1201" s="95" t="b">
        <v>0</v>
      </c>
      <c r="H1201" s="95" t="b">
        <v>0</v>
      </c>
      <c r="I1201" s="95" t="b">
        <v>0</v>
      </c>
      <c r="J1201" s="95" t="b">
        <v>0</v>
      </c>
      <c r="K1201" s="95" t="b">
        <v>0</v>
      </c>
      <c r="L1201" s="95" t="b">
        <v>0</v>
      </c>
    </row>
    <row r="1202" spans="1:12" ht="15">
      <c r="A1202" s="95" t="s">
        <v>2779</v>
      </c>
      <c r="B1202" s="95" t="s">
        <v>3116</v>
      </c>
      <c r="C1202" s="95">
        <v>2</v>
      </c>
      <c r="D1202" s="122">
        <v>0.006521898483543749</v>
      </c>
      <c r="E1202" s="122">
        <v>1.4065401804339552</v>
      </c>
      <c r="F1202" s="95" t="s">
        <v>2210</v>
      </c>
      <c r="G1202" s="95" t="b">
        <v>0</v>
      </c>
      <c r="H1202" s="95" t="b">
        <v>0</v>
      </c>
      <c r="I1202" s="95" t="b">
        <v>0</v>
      </c>
      <c r="J1202" s="95" t="b">
        <v>1</v>
      </c>
      <c r="K1202" s="95" t="b">
        <v>0</v>
      </c>
      <c r="L1202" s="95" t="b">
        <v>0</v>
      </c>
    </row>
    <row r="1203" spans="1:12" ht="15">
      <c r="A1203" s="95" t="s">
        <v>3116</v>
      </c>
      <c r="B1203" s="95" t="s">
        <v>3117</v>
      </c>
      <c r="C1203" s="95">
        <v>2</v>
      </c>
      <c r="D1203" s="122">
        <v>0.006521898483543749</v>
      </c>
      <c r="E1203" s="122">
        <v>1.4065401804339552</v>
      </c>
      <c r="F1203" s="95" t="s">
        <v>2210</v>
      </c>
      <c r="G1203" s="95" t="b">
        <v>1</v>
      </c>
      <c r="H1203" s="95" t="b">
        <v>0</v>
      </c>
      <c r="I1203" s="95" t="b">
        <v>0</v>
      </c>
      <c r="J1203" s="95" t="b">
        <v>0</v>
      </c>
      <c r="K1203" s="95" t="b">
        <v>0</v>
      </c>
      <c r="L1203" s="95" t="b">
        <v>0</v>
      </c>
    </row>
    <row r="1204" spans="1:12" ht="15">
      <c r="A1204" s="95" t="s">
        <v>3117</v>
      </c>
      <c r="B1204" s="95" t="s">
        <v>3118</v>
      </c>
      <c r="C1204" s="95">
        <v>2</v>
      </c>
      <c r="D1204" s="122">
        <v>0.006521898483543749</v>
      </c>
      <c r="E1204" s="122">
        <v>1.4065401804339552</v>
      </c>
      <c r="F1204" s="95" t="s">
        <v>2210</v>
      </c>
      <c r="G1204" s="95" t="b">
        <v>0</v>
      </c>
      <c r="H1204" s="95" t="b">
        <v>0</v>
      </c>
      <c r="I1204" s="95" t="b">
        <v>0</v>
      </c>
      <c r="J1204" s="95" t="b">
        <v>0</v>
      </c>
      <c r="K1204" s="95" t="b">
        <v>0</v>
      </c>
      <c r="L1204" s="95" t="b">
        <v>0</v>
      </c>
    </row>
    <row r="1205" spans="1:12" ht="15">
      <c r="A1205" s="95" t="s">
        <v>3118</v>
      </c>
      <c r="B1205" s="95" t="s">
        <v>3119</v>
      </c>
      <c r="C1205" s="95">
        <v>2</v>
      </c>
      <c r="D1205" s="122">
        <v>0.006521898483543749</v>
      </c>
      <c r="E1205" s="122">
        <v>1.4065401804339552</v>
      </c>
      <c r="F1205" s="95" t="s">
        <v>2210</v>
      </c>
      <c r="G1205" s="95" t="b">
        <v>0</v>
      </c>
      <c r="H1205" s="95" t="b">
        <v>0</v>
      </c>
      <c r="I1205" s="95" t="b">
        <v>0</v>
      </c>
      <c r="J1205" s="95" t="b">
        <v>0</v>
      </c>
      <c r="K1205" s="95" t="b">
        <v>0</v>
      </c>
      <c r="L1205" s="95" t="b">
        <v>0</v>
      </c>
    </row>
    <row r="1206" spans="1:12" ht="15">
      <c r="A1206" s="95" t="s">
        <v>3119</v>
      </c>
      <c r="B1206" s="95" t="s">
        <v>3120</v>
      </c>
      <c r="C1206" s="95">
        <v>2</v>
      </c>
      <c r="D1206" s="122">
        <v>0.006521898483543749</v>
      </c>
      <c r="E1206" s="122">
        <v>1.4065401804339552</v>
      </c>
      <c r="F1206" s="95" t="s">
        <v>2210</v>
      </c>
      <c r="G1206" s="95" t="b">
        <v>0</v>
      </c>
      <c r="H1206" s="95" t="b">
        <v>0</v>
      </c>
      <c r="I1206" s="95" t="b">
        <v>0</v>
      </c>
      <c r="J1206" s="95" t="b">
        <v>0</v>
      </c>
      <c r="K1206" s="95" t="b">
        <v>0</v>
      </c>
      <c r="L1206" s="95" t="b">
        <v>0</v>
      </c>
    </row>
    <row r="1207" spans="1:12" ht="15">
      <c r="A1207" s="95" t="s">
        <v>3120</v>
      </c>
      <c r="B1207" s="95" t="s">
        <v>2776</v>
      </c>
      <c r="C1207" s="95">
        <v>2</v>
      </c>
      <c r="D1207" s="122">
        <v>0.006521898483543749</v>
      </c>
      <c r="E1207" s="122">
        <v>1.4065401804339552</v>
      </c>
      <c r="F1207" s="95" t="s">
        <v>2210</v>
      </c>
      <c r="G1207" s="95" t="b">
        <v>0</v>
      </c>
      <c r="H1207" s="95" t="b">
        <v>0</v>
      </c>
      <c r="I1207" s="95" t="b">
        <v>0</v>
      </c>
      <c r="J1207" s="95" t="b">
        <v>0</v>
      </c>
      <c r="K1207" s="95" t="b">
        <v>0</v>
      </c>
      <c r="L1207" s="95" t="b">
        <v>0</v>
      </c>
    </row>
    <row r="1208" spans="1:12" ht="15">
      <c r="A1208" s="95" t="s">
        <v>2776</v>
      </c>
      <c r="B1208" s="95" t="s">
        <v>3121</v>
      </c>
      <c r="C1208" s="95">
        <v>2</v>
      </c>
      <c r="D1208" s="122">
        <v>0.006521898483543749</v>
      </c>
      <c r="E1208" s="122">
        <v>1.4065401804339552</v>
      </c>
      <c r="F1208" s="95" t="s">
        <v>2210</v>
      </c>
      <c r="G1208" s="95" t="b">
        <v>0</v>
      </c>
      <c r="H1208" s="95" t="b">
        <v>0</v>
      </c>
      <c r="I1208" s="95" t="b">
        <v>0</v>
      </c>
      <c r="J1208" s="95" t="b">
        <v>0</v>
      </c>
      <c r="K1208" s="95" t="b">
        <v>0</v>
      </c>
      <c r="L1208" s="95" t="b">
        <v>0</v>
      </c>
    </row>
    <row r="1209" spans="1:12" ht="15">
      <c r="A1209" s="95" t="s">
        <v>3121</v>
      </c>
      <c r="B1209" s="95" t="s">
        <v>3122</v>
      </c>
      <c r="C1209" s="95">
        <v>2</v>
      </c>
      <c r="D1209" s="122">
        <v>0.006521898483543749</v>
      </c>
      <c r="E1209" s="122">
        <v>1.4065401804339552</v>
      </c>
      <c r="F1209" s="95" t="s">
        <v>2210</v>
      </c>
      <c r="G1209" s="95" t="b">
        <v>0</v>
      </c>
      <c r="H1209" s="95" t="b">
        <v>0</v>
      </c>
      <c r="I1209" s="95" t="b">
        <v>0</v>
      </c>
      <c r="J1209" s="95" t="b">
        <v>0</v>
      </c>
      <c r="K1209" s="95" t="b">
        <v>0</v>
      </c>
      <c r="L1209" s="95" t="b">
        <v>0</v>
      </c>
    </row>
    <row r="1210" spans="1:12" ht="15">
      <c r="A1210" s="95" t="s">
        <v>3122</v>
      </c>
      <c r="B1210" s="95" t="s">
        <v>3123</v>
      </c>
      <c r="C1210" s="95">
        <v>2</v>
      </c>
      <c r="D1210" s="122">
        <v>0.006521898483543749</v>
      </c>
      <c r="E1210" s="122">
        <v>1.4065401804339552</v>
      </c>
      <c r="F1210" s="95" t="s">
        <v>2210</v>
      </c>
      <c r="G1210" s="95" t="b">
        <v>0</v>
      </c>
      <c r="H1210" s="95" t="b">
        <v>0</v>
      </c>
      <c r="I1210" s="95" t="b">
        <v>0</v>
      </c>
      <c r="J1210" s="95" t="b">
        <v>1</v>
      </c>
      <c r="K1210" s="95" t="b">
        <v>0</v>
      </c>
      <c r="L1210" s="95" t="b">
        <v>0</v>
      </c>
    </row>
    <row r="1211" spans="1:12" ht="15">
      <c r="A1211" s="95" t="s">
        <v>3123</v>
      </c>
      <c r="B1211" s="95" t="s">
        <v>583</v>
      </c>
      <c r="C1211" s="95">
        <v>2</v>
      </c>
      <c r="D1211" s="122">
        <v>0.006521898483543749</v>
      </c>
      <c r="E1211" s="122">
        <v>1.4065401804339552</v>
      </c>
      <c r="F1211" s="95" t="s">
        <v>2210</v>
      </c>
      <c r="G1211" s="95" t="b">
        <v>1</v>
      </c>
      <c r="H1211" s="95" t="b">
        <v>0</v>
      </c>
      <c r="I1211" s="95" t="b">
        <v>0</v>
      </c>
      <c r="J1211" s="95" t="b">
        <v>0</v>
      </c>
      <c r="K1211" s="95" t="b">
        <v>0</v>
      </c>
      <c r="L1211" s="95" t="b">
        <v>0</v>
      </c>
    </row>
    <row r="1212" spans="1:12" ht="15">
      <c r="A1212" s="95" t="s">
        <v>583</v>
      </c>
      <c r="B1212" s="95" t="s">
        <v>2828</v>
      </c>
      <c r="C1212" s="95">
        <v>2</v>
      </c>
      <c r="D1212" s="122">
        <v>0.006521898483543749</v>
      </c>
      <c r="E1212" s="122">
        <v>1.4065401804339552</v>
      </c>
      <c r="F1212" s="95" t="s">
        <v>2210</v>
      </c>
      <c r="G1212" s="95" t="b">
        <v>0</v>
      </c>
      <c r="H1212" s="95" t="b">
        <v>0</v>
      </c>
      <c r="I1212" s="95" t="b">
        <v>0</v>
      </c>
      <c r="J1212" s="95" t="b">
        <v>0</v>
      </c>
      <c r="K1212" s="95" t="b">
        <v>0</v>
      </c>
      <c r="L1212" s="95" t="b">
        <v>0</v>
      </c>
    </row>
    <row r="1213" spans="1:12" ht="15">
      <c r="A1213" s="95" t="s">
        <v>2828</v>
      </c>
      <c r="B1213" s="95" t="s">
        <v>2789</v>
      </c>
      <c r="C1213" s="95">
        <v>2</v>
      </c>
      <c r="D1213" s="122">
        <v>0.006521898483543749</v>
      </c>
      <c r="E1213" s="122">
        <v>1.4065401804339552</v>
      </c>
      <c r="F1213" s="95" t="s">
        <v>2210</v>
      </c>
      <c r="G1213" s="95" t="b">
        <v>0</v>
      </c>
      <c r="H1213" s="95" t="b">
        <v>0</v>
      </c>
      <c r="I1213" s="95" t="b">
        <v>0</v>
      </c>
      <c r="J1213" s="95" t="b">
        <v>0</v>
      </c>
      <c r="K1213" s="95" t="b">
        <v>0</v>
      </c>
      <c r="L1213" s="95" t="b">
        <v>0</v>
      </c>
    </row>
    <row r="1214" spans="1:12" ht="15">
      <c r="A1214" s="95" t="s">
        <v>2789</v>
      </c>
      <c r="B1214" s="95" t="s">
        <v>3124</v>
      </c>
      <c r="C1214" s="95">
        <v>2</v>
      </c>
      <c r="D1214" s="122">
        <v>0.006521898483543749</v>
      </c>
      <c r="E1214" s="122">
        <v>1.4065401804339552</v>
      </c>
      <c r="F1214" s="95" t="s">
        <v>2210</v>
      </c>
      <c r="G1214" s="95" t="b">
        <v>0</v>
      </c>
      <c r="H1214" s="95" t="b">
        <v>0</v>
      </c>
      <c r="I1214" s="95" t="b">
        <v>0</v>
      </c>
      <c r="J1214" s="95" t="b">
        <v>0</v>
      </c>
      <c r="K1214" s="95" t="b">
        <v>0</v>
      </c>
      <c r="L1214" s="95" t="b">
        <v>0</v>
      </c>
    </row>
    <row r="1215" spans="1:12" ht="15">
      <c r="A1215" s="95" t="s">
        <v>3124</v>
      </c>
      <c r="B1215" s="95" t="s">
        <v>2283</v>
      </c>
      <c r="C1215" s="95">
        <v>2</v>
      </c>
      <c r="D1215" s="122">
        <v>0.006521898483543749</v>
      </c>
      <c r="E1215" s="122">
        <v>1.4065401804339552</v>
      </c>
      <c r="F1215" s="95" t="s">
        <v>2210</v>
      </c>
      <c r="G1215" s="95" t="b">
        <v>0</v>
      </c>
      <c r="H1215" s="95" t="b">
        <v>0</v>
      </c>
      <c r="I1215" s="95" t="b">
        <v>0</v>
      </c>
      <c r="J1215" s="95" t="b">
        <v>0</v>
      </c>
      <c r="K1215" s="95" t="b">
        <v>0</v>
      </c>
      <c r="L1215" s="95" t="b">
        <v>0</v>
      </c>
    </row>
    <row r="1216" spans="1:12" ht="15">
      <c r="A1216" s="95" t="s">
        <v>2283</v>
      </c>
      <c r="B1216" s="95" t="s">
        <v>3125</v>
      </c>
      <c r="C1216" s="95">
        <v>2</v>
      </c>
      <c r="D1216" s="122">
        <v>0.006521898483543749</v>
      </c>
      <c r="E1216" s="122">
        <v>1.2304489213782739</v>
      </c>
      <c r="F1216" s="95" t="s">
        <v>2210</v>
      </c>
      <c r="G1216" s="95" t="b">
        <v>0</v>
      </c>
      <c r="H1216" s="95" t="b">
        <v>0</v>
      </c>
      <c r="I1216" s="95" t="b">
        <v>0</v>
      </c>
      <c r="J1216" s="95" t="b">
        <v>1</v>
      </c>
      <c r="K1216" s="95" t="b">
        <v>0</v>
      </c>
      <c r="L1216" s="95" t="b">
        <v>0</v>
      </c>
    </row>
    <row r="1217" spans="1:12" ht="15">
      <c r="A1217" s="95" t="s">
        <v>3125</v>
      </c>
      <c r="B1217" s="95" t="s">
        <v>2827</v>
      </c>
      <c r="C1217" s="95">
        <v>2</v>
      </c>
      <c r="D1217" s="122">
        <v>0.006521898483543749</v>
      </c>
      <c r="E1217" s="122">
        <v>1.4065401804339552</v>
      </c>
      <c r="F1217" s="95" t="s">
        <v>2210</v>
      </c>
      <c r="G1217" s="95" t="b">
        <v>1</v>
      </c>
      <c r="H1217" s="95" t="b">
        <v>0</v>
      </c>
      <c r="I1217" s="95" t="b">
        <v>0</v>
      </c>
      <c r="J1217" s="95" t="b">
        <v>0</v>
      </c>
      <c r="K1217" s="95" t="b">
        <v>0</v>
      </c>
      <c r="L1217" s="95" t="b">
        <v>0</v>
      </c>
    </row>
    <row r="1218" spans="1:12" ht="15">
      <c r="A1218" s="95" t="s">
        <v>2827</v>
      </c>
      <c r="B1218" s="95" t="s">
        <v>3126</v>
      </c>
      <c r="C1218" s="95">
        <v>2</v>
      </c>
      <c r="D1218" s="122">
        <v>0.006521898483543749</v>
      </c>
      <c r="E1218" s="122">
        <v>1.4065401804339552</v>
      </c>
      <c r="F1218" s="95" t="s">
        <v>2210</v>
      </c>
      <c r="G1218" s="95" t="b">
        <v>0</v>
      </c>
      <c r="H1218" s="95" t="b">
        <v>0</v>
      </c>
      <c r="I1218" s="95" t="b">
        <v>0</v>
      </c>
      <c r="J1218" s="95" t="b">
        <v>0</v>
      </c>
      <c r="K1218" s="95" t="b">
        <v>0</v>
      </c>
      <c r="L1218" s="95" t="b">
        <v>0</v>
      </c>
    </row>
    <row r="1219" spans="1:12" ht="15">
      <c r="A1219" s="95" t="s">
        <v>3126</v>
      </c>
      <c r="B1219" s="95" t="s">
        <v>3127</v>
      </c>
      <c r="C1219" s="95">
        <v>2</v>
      </c>
      <c r="D1219" s="122">
        <v>0.006521898483543749</v>
      </c>
      <c r="E1219" s="122">
        <v>1.4065401804339552</v>
      </c>
      <c r="F1219" s="95" t="s">
        <v>2210</v>
      </c>
      <c r="G1219" s="95" t="b">
        <v>0</v>
      </c>
      <c r="H1219" s="95" t="b">
        <v>0</v>
      </c>
      <c r="I1219" s="95" t="b">
        <v>0</v>
      </c>
      <c r="J1219" s="95" t="b">
        <v>1</v>
      </c>
      <c r="K1219" s="95" t="b">
        <v>0</v>
      </c>
      <c r="L1219" s="95" t="b">
        <v>0</v>
      </c>
    </row>
    <row r="1220" spans="1:12" ht="15">
      <c r="A1220" s="95" t="s">
        <v>3127</v>
      </c>
      <c r="B1220" s="95" t="s">
        <v>2314</v>
      </c>
      <c r="C1220" s="95">
        <v>2</v>
      </c>
      <c r="D1220" s="122">
        <v>0.006521898483543749</v>
      </c>
      <c r="E1220" s="122">
        <v>1.4065401804339552</v>
      </c>
      <c r="F1220" s="95" t="s">
        <v>2210</v>
      </c>
      <c r="G1220" s="95" t="b">
        <v>1</v>
      </c>
      <c r="H1220" s="95" t="b">
        <v>0</v>
      </c>
      <c r="I1220" s="95" t="b">
        <v>0</v>
      </c>
      <c r="J1220" s="95" t="b">
        <v>0</v>
      </c>
      <c r="K1220" s="95" t="b">
        <v>0</v>
      </c>
      <c r="L1220" s="95" t="b">
        <v>0</v>
      </c>
    </row>
    <row r="1221" spans="1:12" ht="15">
      <c r="A1221" s="95" t="s">
        <v>2314</v>
      </c>
      <c r="B1221" s="95" t="s">
        <v>3128</v>
      </c>
      <c r="C1221" s="95">
        <v>2</v>
      </c>
      <c r="D1221" s="122">
        <v>0.006521898483543749</v>
      </c>
      <c r="E1221" s="122">
        <v>1.4065401804339552</v>
      </c>
      <c r="F1221" s="95" t="s">
        <v>2210</v>
      </c>
      <c r="G1221" s="95" t="b">
        <v>0</v>
      </c>
      <c r="H1221" s="95" t="b">
        <v>0</v>
      </c>
      <c r="I1221" s="95" t="b">
        <v>0</v>
      </c>
      <c r="J1221" s="95" t="b">
        <v>0</v>
      </c>
      <c r="K1221" s="95" t="b">
        <v>0</v>
      </c>
      <c r="L1221" s="95" t="b">
        <v>0</v>
      </c>
    </row>
    <row r="1222" spans="1:12" ht="15">
      <c r="A1222" s="95" t="s">
        <v>3128</v>
      </c>
      <c r="B1222" s="95" t="s">
        <v>3129</v>
      </c>
      <c r="C1222" s="95">
        <v>2</v>
      </c>
      <c r="D1222" s="122">
        <v>0.006521898483543749</v>
      </c>
      <c r="E1222" s="122">
        <v>1.4065401804339552</v>
      </c>
      <c r="F1222" s="95" t="s">
        <v>2210</v>
      </c>
      <c r="G1222" s="95" t="b">
        <v>0</v>
      </c>
      <c r="H1222" s="95" t="b">
        <v>0</v>
      </c>
      <c r="I1222" s="95" t="b">
        <v>0</v>
      </c>
      <c r="J1222" s="95" t="b">
        <v>0</v>
      </c>
      <c r="K1222" s="95" t="b">
        <v>0</v>
      </c>
      <c r="L1222" s="95" t="b">
        <v>0</v>
      </c>
    </row>
    <row r="1223" spans="1:12" ht="15">
      <c r="A1223" s="95" t="s">
        <v>3129</v>
      </c>
      <c r="B1223" s="95" t="s">
        <v>3130</v>
      </c>
      <c r="C1223" s="95">
        <v>2</v>
      </c>
      <c r="D1223" s="122">
        <v>0.006521898483543749</v>
      </c>
      <c r="E1223" s="122">
        <v>1.4065401804339552</v>
      </c>
      <c r="F1223" s="95" t="s">
        <v>2210</v>
      </c>
      <c r="G1223" s="95" t="b">
        <v>0</v>
      </c>
      <c r="H1223" s="95" t="b">
        <v>0</v>
      </c>
      <c r="I1223" s="95" t="b">
        <v>0</v>
      </c>
      <c r="J1223" s="95" t="b">
        <v>0</v>
      </c>
      <c r="K1223" s="95" t="b">
        <v>0</v>
      </c>
      <c r="L1223" s="95" t="b">
        <v>0</v>
      </c>
    </row>
    <row r="1224" spans="1:12" ht="15">
      <c r="A1224" s="95" t="s">
        <v>3145</v>
      </c>
      <c r="B1224" s="95" t="s">
        <v>3146</v>
      </c>
      <c r="C1224" s="95">
        <v>2</v>
      </c>
      <c r="D1224" s="122">
        <v>0</v>
      </c>
      <c r="E1224" s="122">
        <v>1.3222192947339193</v>
      </c>
      <c r="F1224" s="95" t="s">
        <v>2213</v>
      </c>
      <c r="G1224" s="95" t="b">
        <v>0</v>
      </c>
      <c r="H1224" s="95" t="b">
        <v>0</v>
      </c>
      <c r="I1224" s="95" t="b">
        <v>0</v>
      </c>
      <c r="J1224" s="95" t="b">
        <v>0</v>
      </c>
      <c r="K1224" s="95" t="b">
        <v>0</v>
      </c>
      <c r="L1224" s="95" t="b">
        <v>0</v>
      </c>
    </row>
    <row r="1225" spans="1:12" ht="15">
      <c r="A1225" s="95" t="s">
        <v>3146</v>
      </c>
      <c r="B1225" s="95" t="s">
        <v>2329</v>
      </c>
      <c r="C1225" s="95">
        <v>2</v>
      </c>
      <c r="D1225" s="122">
        <v>0</v>
      </c>
      <c r="E1225" s="122">
        <v>1.3222192947339193</v>
      </c>
      <c r="F1225" s="95" t="s">
        <v>2213</v>
      </c>
      <c r="G1225" s="95" t="b">
        <v>0</v>
      </c>
      <c r="H1225" s="95" t="b">
        <v>0</v>
      </c>
      <c r="I1225" s="95" t="b">
        <v>0</v>
      </c>
      <c r="J1225" s="95" t="b">
        <v>0</v>
      </c>
      <c r="K1225" s="95" t="b">
        <v>0</v>
      </c>
      <c r="L1225" s="95" t="b">
        <v>0</v>
      </c>
    </row>
    <row r="1226" spans="1:12" ht="15">
      <c r="A1226" s="95" t="s">
        <v>2329</v>
      </c>
      <c r="B1226" s="95" t="s">
        <v>3147</v>
      </c>
      <c r="C1226" s="95">
        <v>2</v>
      </c>
      <c r="D1226" s="122">
        <v>0</v>
      </c>
      <c r="E1226" s="122">
        <v>1.3222192947339193</v>
      </c>
      <c r="F1226" s="95" t="s">
        <v>2213</v>
      </c>
      <c r="G1226" s="95" t="b">
        <v>0</v>
      </c>
      <c r="H1226" s="95" t="b">
        <v>0</v>
      </c>
      <c r="I1226" s="95" t="b">
        <v>0</v>
      </c>
      <c r="J1226" s="95" t="b">
        <v>0</v>
      </c>
      <c r="K1226" s="95" t="b">
        <v>0</v>
      </c>
      <c r="L1226" s="95" t="b">
        <v>0</v>
      </c>
    </row>
    <row r="1227" spans="1:12" ht="15">
      <c r="A1227" s="95" t="s">
        <v>3147</v>
      </c>
      <c r="B1227" s="95" t="s">
        <v>602</v>
      </c>
      <c r="C1227" s="95">
        <v>2</v>
      </c>
      <c r="D1227" s="122">
        <v>0</v>
      </c>
      <c r="E1227" s="122">
        <v>1.3222192947339193</v>
      </c>
      <c r="F1227" s="95" t="s">
        <v>2213</v>
      </c>
      <c r="G1227" s="95" t="b">
        <v>0</v>
      </c>
      <c r="H1227" s="95" t="b">
        <v>0</v>
      </c>
      <c r="I1227" s="95" t="b">
        <v>0</v>
      </c>
      <c r="J1227" s="95" t="b">
        <v>0</v>
      </c>
      <c r="K1227" s="95" t="b">
        <v>0</v>
      </c>
      <c r="L1227" s="95" t="b">
        <v>0</v>
      </c>
    </row>
    <row r="1228" spans="1:12" ht="15">
      <c r="A1228" s="95" t="s">
        <v>602</v>
      </c>
      <c r="B1228" s="95" t="s">
        <v>2904</v>
      </c>
      <c r="C1228" s="95">
        <v>2</v>
      </c>
      <c r="D1228" s="122">
        <v>0</v>
      </c>
      <c r="E1228" s="122">
        <v>1.3222192947339193</v>
      </c>
      <c r="F1228" s="95" t="s">
        <v>2213</v>
      </c>
      <c r="G1228" s="95" t="b">
        <v>0</v>
      </c>
      <c r="H1228" s="95" t="b">
        <v>0</v>
      </c>
      <c r="I1228" s="95" t="b">
        <v>0</v>
      </c>
      <c r="J1228" s="95" t="b">
        <v>0</v>
      </c>
      <c r="K1228" s="95" t="b">
        <v>0</v>
      </c>
      <c r="L1228" s="95" t="b">
        <v>0</v>
      </c>
    </row>
    <row r="1229" spans="1:12" ht="15">
      <c r="A1229" s="95" t="s">
        <v>2904</v>
      </c>
      <c r="B1229" s="95" t="s">
        <v>2857</v>
      </c>
      <c r="C1229" s="95">
        <v>2</v>
      </c>
      <c r="D1229" s="122">
        <v>0</v>
      </c>
      <c r="E1229" s="122">
        <v>1.3222192947339193</v>
      </c>
      <c r="F1229" s="95" t="s">
        <v>2213</v>
      </c>
      <c r="G1229" s="95" t="b">
        <v>0</v>
      </c>
      <c r="H1229" s="95" t="b">
        <v>0</v>
      </c>
      <c r="I1229" s="95" t="b">
        <v>0</v>
      </c>
      <c r="J1229" s="95" t="b">
        <v>0</v>
      </c>
      <c r="K1229" s="95" t="b">
        <v>0</v>
      </c>
      <c r="L1229" s="95" t="b">
        <v>0</v>
      </c>
    </row>
    <row r="1230" spans="1:12" ht="15">
      <c r="A1230" s="95" t="s">
        <v>2857</v>
      </c>
      <c r="B1230" s="95" t="s">
        <v>3148</v>
      </c>
      <c r="C1230" s="95">
        <v>2</v>
      </c>
      <c r="D1230" s="122">
        <v>0</v>
      </c>
      <c r="E1230" s="122">
        <v>1.3222192947339193</v>
      </c>
      <c r="F1230" s="95" t="s">
        <v>2213</v>
      </c>
      <c r="G1230" s="95" t="b">
        <v>0</v>
      </c>
      <c r="H1230" s="95" t="b">
        <v>0</v>
      </c>
      <c r="I1230" s="95" t="b">
        <v>0</v>
      </c>
      <c r="J1230" s="95" t="b">
        <v>0</v>
      </c>
      <c r="K1230" s="95" t="b">
        <v>0</v>
      </c>
      <c r="L1230" s="95" t="b">
        <v>0</v>
      </c>
    </row>
    <row r="1231" spans="1:12" ht="15">
      <c r="A1231" s="95" t="s">
        <v>3148</v>
      </c>
      <c r="B1231" s="95" t="s">
        <v>3149</v>
      </c>
      <c r="C1231" s="95">
        <v>2</v>
      </c>
      <c r="D1231" s="122">
        <v>0</v>
      </c>
      <c r="E1231" s="122">
        <v>1.3222192947339193</v>
      </c>
      <c r="F1231" s="95" t="s">
        <v>2213</v>
      </c>
      <c r="G1231" s="95" t="b">
        <v>0</v>
      </c>
      <c r="H1231" s="95" t="b">
        <v>0</v>
      </c>
      <c r="I1231" s="95" t="b">
        <v>0</v>
      </c>
      <c r="J1231" s="95" t="b">
        <v>0</v>
      </c>
      <c r="K1231" s="95" t="b">
        <v>0</v>
      </c>
      <c r="L1231" s="95" t="b">
        <v>0</v>
      </c>
    </row>
    <row r="1232" spans="1:12" ht="15">
      <c r="A1232" s="95" t="s">
        <v>3149</v>
      </c>
      <c r="B1232" s="95" t="s">
        <v>2906</v>
      </c>
      <c r="C1232" s="95">
        <v>2</v>
      </c>
      <c r="D1232" s="122">
        <v>0</v>
      </c>
      <c r="E1232" s="122">
        <v>1.3222192947339193</v>
      </c>
      <c r="F1232" s="95" t="s">
        <v>2213</v>
      </c>
      <c r="G1232" s="95" t="b">
        <v>0</v>
      </c>
      <c r="H1232" s="95" t="b">
        <v>0</v>
      </c>
      <c r="I1232" s="95" t="b">
        <v>0</v>
      </c>
      <c r="J1232" s="95" t="b">
        <v>0</v>
      </c>
      <c r="K1232" s="95" t="b">
        <v>0</v>
      </c>
      <c r="L1232" s="95" t="b">
        <v>0</v>
      </c>
    </row>
    <row r="1233" spans="1:12" ht="15">
      <c r="A1233" s="95" t="s">
        <v>2906</v>
      </c>
      <c r="B1233" s="95" t="s">
        <v>3150</v>
      </c>
      <c r="C1233" s="95">
        <v>2</v>
      </c>
      <c r="D1233" s="122">
        <v>0</v>
      </c>
      <c r="E1233" s="122">
        <v>1.3222192947339193</v>
      </c>
      <c r="F1233" s="95" t="s">
        <v>2213</v>
      </c>
      <c r="G1233" s="95" t="b">
        <v>0</v>
      </c>
      <c r="H1233" s="95" t="b">
        <v>0</v>
      </c>
      <c r="I1233" s="95" t="b">
        <v>0</v>
      </c>
      <c r="J1233" s="95" t="b">
        <v>0</v>
      </c>
      <c r="K1233" s="95" t="b">
        <v>0</v>
      </c>
      <c r="L1233" s="95" t="b">
        <v>0</v>
      </c>
    </row>
    <row r="1234" spans="1:12" ht="15">
      <c r="A1234" s="95" t="s">
        <v>3150</v>
      </c>
      <c r="B1234" s="95" t="s">
        <v>2810</v>
      </c>
      <c r="C1234" s="95">
        <v>2</v>
      </c>
      <c r="D1234" s="122">
        <v>0</v>
      </c>
      <c r="E1234" s="122">
        <v>1.3222192947339193</v>
      </c>
      <c r="F1234" s="95" t="s">
        <v>2213</v>
      </c>
      <c r="G1234" s="95" t="b">
        <v>0</v>
      </c>
      <c r="H1234" s="95" t="b">
        <v>0</v>
      </c>
      <c r="I1234" s="95" t="b">
        <v>0</v>
      </c>
      <c r="J1234" s="95" t="b">
        <v>0</v>
      </c>
      <c r="K1234" s="95" t="b">
        <v>0</v>
      </c>
      <c r="L1234" s="95" t="b">
        <v>0</v>
      </c>
    </row>
    <row r="1235" spans="1:12" ht="15">
      <c r="A1235" s="95" t="s">
        <v>2810</v>
      </c>
      <c r="B1235" s="95" t="s">
        <v>583</v>
      </c>
      <c r="C1235" s="95">
        <v>2</v>
      </c>
      <c r="D1235" s="122">
        <v>0</v>
      </c>
      <c r="E1235" s="122">
        <v>1.3222192947339193</v>
      </c>
      <c r="F1235" s="95" t="s">
        <v>2213</v>
      </c>
      <c r="G1235" s="95" t="b">
        <v>0</v>
      </c>
      <c r="H1235" s="95" t="b">
        <v>0</v>
      </c>
      <c r="I1235" s="95" t="b">
        <v>0</v>
      </c>
      <c r="J1235" s="95" t="b">
        <v>0</v>
      </c>
      <c r="K1235" s="95" t="b">
        <v>0</v>
      </c>
      <c r="L1235" s="95" t="b">
        <v>0</v>
      </c>
    </row>
    <row r="1236" spans="1:12" ht="15">
      <c r="A1236" s="95" t="s">
        <v>583</v>
      </c>
      <c r="B1236" s="95" t="s">
        <v>3151</v>
      </c>
      <c r="C1236" s="95">
        <v>2</v>
      </c>
      <c r="D1236" s="122">
        <v>0</v>
      </c>
      <c r="E1236" s="122">
        <v>1.3222192947339193</v>
      </c>
      <c r="F1236" s="95" t="s">
        <v>2213</v>
      </c>
      <c r="G1236" s="95" t="b">
        <v>0</v>
      </c>
      <c r="H1236" s="95" t="b">
        <v>0</v>
      </c>
      <c r="I1236" s="95" t="b">
        <v>0</v>
      </c>
      <c r="J1236" s="95" t="b">
        <v>0</v>
      </c>
      <c r="K1236" s="95" t="b">
        <v>0</v>
      </c>
      <c r="L1236" s="95" t="b">
        <v>0</v>
      </c>
    </row>
    <row r="1237" spans="1:12" ht="15">
      <c r="A1237" s="95" t="s">
        <v>3151</v>
      </c>
      <c r="B1237" s="95" t="s">
        <v>3152</v>
      </c>
      <c r="C1237" s="95">
        <v>2</v>
      </c>
      <c r="D1237" s="122">
        <v>0</v>
      </c>
      <c r="E1237" s="122">
        <v>1.3222192947339193</v>
      </c>
      <c r="F1237" s="95" t="s">
        <v>2213</v>
      </c>
      <c r="G1237" s="95" t="b">
        <v>0</v>
      </c>
      <c r="H1237" s="95" t="b">
        <v>0</v>
      </c>
      <c r="I1237" s="95" t="b">
        <v>0</v>
      </c>
      <c r="J1237" s="95" t="b">
        <v>0</v>
      </c>
      <c r="K1237" s="95" t="b">
        <v>0</v>
      </c>
      <c r="L1237" s="95" t="b">
        <v>0</v>
      </c>
    </row>
    <row r="1238" spans="1:12" ht="15">
      <c r="A1238" s="95" t="s">
        <v>3152</v>
      </c>
      <c r="B1238" s="95" t="s">
        <v>3153</v>
      </c>
      <c r="C1238" s="95">
        <v>2</v>
      </c>
      <c r="D1238" s="122">
        <v>0</v>
      </c>
      <c r="E1238" s="122">
        <v>1.3222192947339193</v>
      </c>
      <c r="F1238" s="95" t="s">
        <v>2213</v>
      </c>
      <c r="G1238" s="95" t="b">
        <v>0</v>
      </c>
      <c r="H1238" s="95" t="b">
        <v>0</v>
      </c>
      <c r="I1238" s="95" t="b">
        <v>0</v>
      </c>
      <c r="J1238" s="95" t="b">
        <v>0</v>
      </c>
      <c r="K1238" s="95" t="b">
        <v>0</v>
      </c>
      <c r="L1238" s="95" t="b">
        <v>0</v>
      </c>
    </row>
    <row r="1239" spans="1:12" ht="15">
      <c r="A1239" s="95" t="s">
        <v>3153</v>
      </c>
      <c r="B1239" s="95" t="s">
        <v>3154</v>
      </c>
      <c r="C1239" s="95">
        <v>2</v>
      </c>
      <c r="D1239" s="122">
        <v>0</v>
      </c>
      <c r="E1239" s="122">
        <v>1.3222192947339193</v>
      </c>
      <c r="F1239" s="95" t="s">
        <v>2213</v>
      </c>
      <c r="G1239" s="95" t="b">
        <v>0</v>
      </c>
      <c r="H1239" s="95" t="b">
        <v>0</v>
      </c>
      <c r="I1239" s="95" t="b">
        <v>0</v>
      </c>
      <c r="J1239" s="95" t="b">
        <v>0</v>
      </c>
      <c r="K1239" s="95" t="b">
        <v>0</v>
      </c>
      <c r="L1239" s="95" t="b">
        <v>0</v>
      </c>
    </row>
    <row r="1240" spans="1:12" ht="15">
      <c r="A1240" s="95" t="s">
        <v>3154</v>
      </c>
      <c r="B1240" s="95" t="s">
        <v>3155</v>
      </c>
      <c r="C1240" s="95">
        <v>2</v>
      </c>
      <c r="D1240" s="122">
        <v>0</v>
      </c>
      <c r="E1240" s="122">
        <v>1.3222192947339193</v>
      </c>
      <c r="F1240" s="95" t="s">
        <v>2213</v>
      </c>
      <c r="G1240" s="95" t="b">
        <v>0</v>
      </c>
      <c r="H1240" s="95" t="b">
        <v>0</v>
      </c>
      <c r="I1240" s="95" t="b">
        <v>0</v>
      </c>
      <c r="J1240" s="95" t="b">
        <v>0</v>
      </c>
      <c r="K1240" s="95" t="b">
        <v>0</v>
      </c>
      <c r="L1240" s="95" t="b">
        <v>0</v>
      </c>
    </row>
    <row r="1241" spans="1:12" ht="15">
      <c r="A1241" s="95" t="s">
        <v>3155</v>
      </c>
      <c r="B1241" s="95" t="s">
        <v>3156</v>
      </c>
      <c r="C1241" s="95">
        <v>2</v>
      </c>
      <c r="D1241" s="122">
        <v>0</v>
      </c>
      <c r="E1241" s="122">
        <v>1.3222192947339193</v>
      </c>
      <c r="F1241" s="95" t="s">
        <v>2213</v>
      </c>
      <c r="G1241" s="95" t="b">
        <v>0</v>
      </c>
      <c r="H1241" s="95" t="b">
        <v>0</v>
      </c>
      <c r="I1241" s="95" t="b">
        <v>0</v>
      </c>
      <c r="J1241" s="95" t="b">
        <v>0</v>
      </c>
      <c r="K1241" s="95" t="b">
        <v>0</v>
      </c>
      <c r="L1241" s="95" t="b">
        <v>0</v>
      </c>
    </row>
    <row r="1242" spans="1:12" ht="15">
      <c r="A1242" s="95" t="s">
        <v>3156</v>
      </c>
      <c r="B1242" s="95" t="s">
        <v>2328</v>
      </c>
      <c r="C1242" s="95">
        <v>2</v>
      </c>
      <c r="D1242" s="122">
        <v>0</v>
      </c>
      <c r="E1242" s="122">
        <v>1.3222192947339193</v>
      </c>
      <c r="F1242" s="95" t="s">
        <v>2213</v>
      </c>
      <c r="G1242" s="95" t="b">
        <v>0</v>
      </c>
      <c r="H1242" s="95" t="b">
        <v>0</v>
      </c>
      <c r="I1242" s="95" t="b">
        <v>0</v>
      </c>
      <c r="J1242" s="95" t="b">
        <v>0</v>
      </c>
      <c r="K1242" s="95" t="b">
        <v>0</v>
      </c>
      <c r="L1242" s="95" t="b">
        <v>0</v>
      </c>
    </row>
    <row r="1243" spans="1:12" ht="15">
      <c r="A1243" s="95" t="s">
        <v>2328</v>
      </c>
      <c r="B1243" s="95" t="s">
        <v>2773</v>
      </c>
      <c r="C1243" s="95">
        <v>2</v>
      </c>
      <c r="D1243" s="122">
        <v>0</v>
      </c>
      <c r="E1243" s="122">
        <v>1.3222192947339193</v>
      </c>
      <c r="F1243" s="95" t="s">
        <v>2213</v>
      </c>
      <c r="G1243" s="95" t="b">
        <v>0</v>
      </c>
      <c r="H1243" s="95" t="b">
        <v>0</v>
      </c>
      <c r="I1243" s="95" t="b">
        <v>0</v>
      </c>
      <c r="J1243" s="95" t="b">
        <v>0</v>
      </c>
      <c r="K1243" s="95" t="b">
        <v>0</v>
      </c>
      <c r="L1243" s="95" t="b">
        <v>0</v>
      </c>
    </row>
    <row r="1244" spans="1:12" ht="15">
      <c r="A1244" s="95" t="s">
        <v>2773</v>
      </c>
      <c r="B1244" s="95" t="s">
        <v>3157</v>
      </c>
      <c r="C1244" s="95">
        <v>2</v>
      </c>
      <c r="D1244" s="122">
        <v>0</v>
      </c>
      <c r="E1244" s="122">
        <v>1.3222192947339193</v>
      </c>
      <c r="F1244" s="95" t="s">
        <v>2213</v>
      </c>
      <c r="G1244" s="95" t="b">
        <v>0</v>
      </c>
      <c r="H1244" s="95" t="b">
        <v>0</v>
      </c>
      <c r="I1244" s="95" t="b">
        <v>0</v>
      </c>
      <c r="J1244" s="95" t="b">
        <v>0</v>
      </c>
      <c r="K1244" s="95" t="b">
        <v>0</v>
      </c>
      <c r="L1244" s="95" t="b">
        <v>0</v>
      </c>
    </row>
    <row r="1245" spans="1:12" ht="15">
      <c r="A1245" s="95" t="s">
        <v>583</v>
      </c>
      <c r="B1245" s="95" t="s">
        <v>2283</v>
      </c>
      <c r="C1245" s="95">
        <v>2</v>
      </c>
      <c r="D1245" s="122">
        <v>0</v>
      </c>
      <c r="E1245" s="122">
        <v>1.3424226808222062</v>
      </c>
      <c r="F1245" s="95" t="s">
        <v>2215</v>
      </c>
      <c r="G1245" s="95" t="b">
        <v>0</v>
      </c>
      <c r="H1245" s="95" t="b">
        <v>0</v>
      </c>
      <c r="I1245" s="95" t="b">
        <v>0</v>
      </c>
      <c r="J1245" s="95" t="b">
        <v>0</v>
      </c>
      <c r="K1245" s="95" t="b">
        <v>0</v>
      </c>
      <c r="L1245" s="95" t="b">
        <v>0</v>
      </c>
    </row>
    <row r="1246" spans="1:12" ht="15">
      <c r="A1246" s="95" t="s">
        <v>2283</v>
      </c>
      <c r="B1246" s="95" t="s">
        <v>2925</v>
      </c>
      <c r="C1246" s="95">
        <v>2</v>
      </c>
      <c r="D1246" s="122">
        <v>0</v>
      </c>
      <c r="E1246" s="122">
        <v>1.3424226808222062</v>
      </c>
      <c r="F1246" s="95" t="s">
        <v>2215</v>
      </c>
      <c r="G1246" s="95" t="b">
        <v>0</v>
      </c>
      <c r="H1246" s="95" t="b">
        <v>0</v>
      </c>
      <c r="I1246" s="95" t="b">
        <v>0</v>
      </c>
      <c r="J1246" s="95" t="b">
        <v>1</v>
      </c>
      <c r="K1246" s="95" t="b">
        <v>0</v>
      </c>
      <c r="L1246" s="95" t="b">
        <v>0</v>
      </c>
    </row>
    <row r="1247" spans="1:12" ht="15">
      <c r="A1247" s="95" t="s">
        <v>2925</v>
      </c>
      <c r="B1247" s="95" t="s">
        <v>3164</v>
      </c>
      <c r="C1247" s="95">
        <v>2</v>
      </c>
      <c r="D1247" s="122">
        <v>0</v>
      </c>
      <c r="E1247" s="122">
        <v>1.3424226808222062</v>
      </c>
      <c r="F1247" s="95" t="s">
        <v>2215</v>
      </c>
      <c r="G1247" s="95" t="b">
        <v>1</v>
      </c>
      <c r="H1247" s="95" t="b">
        <v>0</v>
      </c>
      <c r="I1247" s="95" t="b">
        <v>0</v>
      </c>
      <c r="J1247" s="95" t="b">
        <v>0</v>
      </c>
      <c r="K1247" s="95" t="b">
        <v>0</v>
      </c>
      <c r="L1247" s="95" t="b">
        <v>0</v>
      </c>
    </row>
    <row r="1248" spans="1:12" ht="15">
      <c r="A1248" s="95" t="s">
        <v>3164</v>
      </c>
      <c r="B1248" s="95" t="s">
        <v>2858</v>
      </c>
      <c r="C1248" s="95">
        <v>2</v>
      </c>
      <c r="D1248" s="122">
        <v>0</v>
      </c>
      <c r="E1248" s="122">
        <v>1.3424226808222062</v>
      </c>
      <c r="F1248" s="95" t="s">
        <v>2215</v>
      </c>
      <c r="G1248" s="95" t="b">
        <v>0</v>
      </c>
      <c r="H1248" s="95" t="b">
        <v>0</v>
      </c>
      <c r="I1248" s="95" t="b">
        <v>0</v>
      </c>
      <c r="J1248" s="95" t="b">
        <v>0</v>
      </c>
      <c r="K1248" s="95" t="b">
        <v>0</v>
      </c>
      <c r="L1248" s="95" t="b">
        <v>0</v>
      </c>
    </row>
    <row r="1249" spans="1:12" ht="15">
      <c r="A1249" s="95" t="s">
        <v>2858</v>
      </c>
      <c r="B1249" s="95" t="s">
        <v>2815</v>
      </c>
      <c r="C1249" s="95">
        <v>2</v>
      </c>
      <c r="D1249" s="122">
        <v>0</v>
      </c>
      <c r="E1249" s="122">
        <v>1.3424226808222062</v>
      </c>
      <c r="F1249" s="95" t="s">
        <v>2215</v>
      </c>
      <c r="G1249" s="95" t="b">
        <v>0</v>
      </c>
      <c r="H1249" s="95" t="b">
        <v>0</v>
      </c>
      <c r="I1249" s="95" t="b">
        <v>0</v>
      </c>
      <c r="J1249" s="95" t="b">
        <v>0</v>
      </c>
      <c r="K1249" s="95" t="b">
        <v>0</v>
      </c>
      <c r="L1249" s="95" t="b">
        <v>0</v>
      </c>
    </row>
    <row r="1250" spans="1:12" ht="15">
      <c r="A1250" s="95" t="s">
        <v>2815</v>
      </c>
      <c r="B1250" s="95" t="s">
        <v>3165</v>
      </c>
      <c r="C1250" s="95">
        <v>2</v>
      </c>
      <c r="D1250" s="122">
        <v>0</v>
      </c>
      <c r="E1250" s="122">
        <v>1.3424226808222062</v>
      </c>
      <c r="F1250" s="95" t="s">
        <v>2215</v>
      </c>
      <c r="G1250" s="95" t="b">
        <v>0</v>
      </c>
      <c r="H1250" s="95" t="b">
        <v>0</v>
      </c>
      <c r="I1250" s="95" t="b">
        <v>0</v>
      </c>
      <c r="J1250" s="95" t="b">
        <v>0</v>
      </c>
      <c r="K1250" s="95" t="b">
        <v>0</v>
      </c>
      <c r="L1250" s="95" t="b">
        <v>0</v>
      </c>
    </row>
    <row r="1251" spans="1:12" ht="15">
      <c r="A1251" s="95" t="s">
        <v>3165</v>
      </c>
      <c r="B1251" s="95" t="s">
        <v>2842</v>
      </c>
      <c r="C1251" s="95">
        <v>2</v>
      </c>
      <c r="D1251" s="122">
        <v>0</v>
      </c>
      <c r="E1251" s="122">
        <v>1.3424226808222062</v>
      </c>
      <c r="F1251" s="95" t="s">
        <v>2215</v>
      </c>
      <c r="G1251" s="95" t="b">
        <v>0</v>
      </c>
      <c r="H1251" s="95" t="b">
        <v>0</v>
      </c>
      <c r="I1251" s="95" t="b">
        <v>0</v>
      </c>
      <c r="J1251" s="95" t="b">
        <v>0</v>
      </c>
      <c r="K1251" s="95" t="b">
        <v>0</v>
      </c>
      <c r="L1251" s="95" t="b">
        <v>0</v>
      </c>
    </row>
    <row r="1252" spans="1:12" ht="15">
      <c r="A1252" s="95" t="s">
        <v>2842</v>
      </c>
      <c r="B1252" s="95" t="s">
        <v>3166</v>
      </c>
      <c r="C1252" s="95">
        <v>2</v>
      </c>
      <c r="D1252" s="122">
        <v>0</v>
      </c>
      <c r="E1252" s="122">
        <v>1.3424226808222062</v>
      </c>
      <c r="F1252" s="95" t="s">
        <v>2215</v>
      </c>
      <c r="G1252" s="95" t="b">
        <v>0</v>
      </c>
      <c r="H1252" s="95" t="b">
        <v>0</v>
      </c>
      <c r="I1252" s="95" t="b">
        <v>0</v>
      </c>
      <c r="J1252" s="95" t="b">
        <v>0</v>
      </c>
      <c r="K1252" s="95" t="b">
        <v>0</v>
      </c>
      <c r="L1252" s="95" t="b">
        <v>0</v>
      </c>
    </row>
    <row r="1253" spans="1:12" ht="15">
      <c r="A1253" s="95" t="s">
        <v>3166</v>
      </c>
      <c r="B1253" s="95" t="s">
        <v>2866</v>
      </c>
      <c r="C1253" s="95">
        <v>2</v>
      </c>
      <c r="D1253" s="122">
        <v>0</v>
      </c>
      <c r="E1253" s="122">
        <v>1.3424226808222062</v>
      </c>
      <c r="F1253" s="95" t="s">
        <v>2215</v>
      </c>
      <c r="G1253" s="95" t="b">
        <v>0</v>
      </c>
      <c r="H1253" s="95" t="b">
        <v>0</v>
      </c>
      <c r="I1253" s="95" t="b">
        <v>0</v>
      </c>
      <c r="J1253" s="95" t="b">
        <v>0</v>
      </c>
      <c r="K1253" s="95" t="b">
        <v>0</v>
      </c>
      <c r="L1253" s="95" t="b">
        <v>0</v>
      </c>
    </row>
    <row r="1254" spans="1:12" ht="15">
      <c r="A1254" s="95" t="s">
        <v>2866</v>
      </c>
      <c r="B1254" s="95" t="s">
        <v>2329</v>
      </c>
      <c r="C1254" s="95">
        <v>2</v>
      </c>
      <c r="D1254" s="122">
        <v>0</v>
      </c>
      <c r="E1254" s="122">
        <v>1.3424226808222062</v>
      </c>
      <c r="F1254" s="95" t="s">
        <v>2215</v>
      </c>
      <c r="G1254" s="95" t="b">
        <v>0</v>
      </c>
      <c r="H1254" s="95" t="b">
        <v>0</v>
      </c>
      <c r="I1254" s="95" t="b">
        <v>0</v>
      </c>
      <c r="J1254" s="95" t="b">
        <v>0</v>
      </c>
      <c r="K1254" s="95" t="b">
        <v>0</v>
      </c>
      <c r="L1254" s="95" t="b">
        <v>0</v>
      </c>
    </row>
    <row r="1255" spans="1:12" ht="15">
      <c r="A1255" s="95" t="s">
        <v>2329</v>
      </c>
      <c r="B1255" s="95" t="s">
        <v>3167</v>
      </c>
      <c r="C1255" s="95">
        <v>2</v>
      </c>
      <c r="D1255" s="122">
        <v>0</v>
      </c>
      <c r="E1255" s="122">
        <v>1.3424226808222062</v>
      </c>
      <c r="F1255" s="95" t="s">
        <v>2215</v>
      </c>
      <c r="G1255" s="95" t="b">
        <v>0</v>
      </c>
      <c r="H1255" s="95" t="b">
        <v>0</v>
      </c>
      <c r="I1255" s="95" t="b">
        <v>0</v>
      </c>
      <c r="J1255" s="95" t="b">
        <v>0</v>
      </c>
      <c r="K1255" s="95" t="b">
        <v>0</v>
      </c>
      <c r="L1255" s="95" t="b">
        <v>0</v>
      </c>
    </row>
    <row r="1256" spans="1:12" ht="15">
      <c r="A1256" s="95" t="s">
        <v>3167</v>
      </c>
      <c r="B1256" s="95" t="s">
        <v>2928</v>
      </c>
      <c r="C1256" s="95">
        <v>2</v>
      </c>
      <c r="D1256" s="122">
        <v>0</v>
      </c>
      <c r="E1256" s="122">
        <v>1.3424226808222062</v>
      </c>
      <c r="F1256" s="95" t="s">
        <v>2215</v>
      </c>
      <c r="G1256" s="95" t="b">
        <v>0</v>
      </c>
      <c r="H1256" s="95" t="b">
        <v>0</v>
      </c>
      <c r="I1256" s="95" t="b">
        <v>0</v>
      </c>
      <c r="J1256" s="95" t="b">
        <v>1</v>
      </c>
      <c r="K1256" s="95" t="b">
        <v>0</v>
      </c>
      <c r="L1256" s="95" t="b">
        <v>0</v>
      </c>
    </row>
    <row r="1257" spans="1:12" ht="15">
      <c r="A1257" s="95" t="s">
        <v>2928</v>
      </c>
      <c r="B1257" s="95" t="s">
        <v>2833</v>
      </c>
      <c r="C1257" s="95">
        <v>2</v>
      </c>
      <c r="D1257" s="122">
        <v>0</v>
      </c>
      <c r="E1257" s="122">
        <v>1.3424226808222062</v>
      </c>
      <c r="F1257" s="95" t="s">
        <v>2215</v>
      </c>
      <c r="G1257" s="95" t="b">
        <v>1</v>
      </c>
      <c r="H1257" s="95" t="b">
        <v>0</v>
      </c>
      <c r="I1257" s="95" t="b">
        <v>0</v>
      </c>
      <c r="J1257" s="95" t="b">
        <v>0</v>
      </c>
      <c r="K1257" s="95" t="b">
        <v>0</v>
      </c>
      <c r="L1257" s="95" t="b">
        <v>0</v>
      </c>
    </row>
    <row r="1258" spans="1:12" ht="15">
      <c r="A1258" s="95" t="s">
        <v>2833</v>
      </c>
      <c r="B1258" s="95" t="s">
        <v>3168</v>
      </c>
      <c r="C1258" s="95">
        <v>2</v>
      </c>
      <c r="D1258" s="122">
        <v>0</v>
      </c>
      <c r="E1258" s="122">
        <v>1.3424226808222062</v>
      </c>
      <c r="F1258" s="95" t="s">
        <v>2215</v>
      </c>
      <c r="G1258" s="95" t="b">
        <v>0</v>
      </c>
      <c r="H1258" s="95" t="b">
        <v>0</v>
      </c>
      <c r="I1258" s="95" t="b">
        <v>0</v>
      </c>
      <c r="J1258" s="95" t="b">
        <v>0</v>
      </c>
      <c r="K1258" s="95" t="b">
        <v>0</v>
      </c>
      <c r="L1258" s="95" t="b">
        <v>0</v>
      </c>
    </row>
    <row r="1259" spans="1:12" ht="15">
      <c r="A1259" s="95" t="s">
        <v>3168</v>
      </c>
      <c r="B1259" s="95" t="s">
        <v>2785</v>
      </c>
      <c r="C1259" s="95">
        <v>2</v>
      </c>
      <c r="D1259" s="122">
        <v>0</v>
      </c>
      <c r="E1259" s="122">
        <v>1.3424226808222062</v>
      </c>
      <c r="F1259" s="95" t="s">
        <v>2215</v>
      </c>
      <c r="G1259" s="95" t="b">
        <v>0</v>
      </c>
      <c r="H1259" s="95" t="b">
        <v>0</v>
      </c>
      <c r="I1259" s="95" t="b">
        <v>0</v>
      </c>
      <c r="J1259" s="95" t="b">
        <v>0</v>
      </c>
      <c r="K1259" s="95" t="b">
        <v>0</v>
      </c>
      <c r="L1259" s="95" t="b">
        <v>0</v>
      </c>
    </row>
    <row r="1260" spans="1:12" ht="15">
      <c r="A1260" s="95" t="s">
        <v>2785</v>
      </c>
      <c r="B1260" s="95" t="s">
        <v>2926</v>
      </c>
      <c r="C1260" s="95">
        <v>2</v>
      </c>
      <c r="D1260" s="122">
        <v>0</v>
      </c>
      <c r="E1260" s="122">
        <v>1.3424226808222062</v>
      </c>
      <c r="F1260" s="95" t="s">
        <v>2215</v>
      </c>
      <c r="G1260" s="95" t="b">
        <v>0</v>
      </c>
      <c r="H1260" s="95" t="b">
        <v>0</v>
      </c>
      <c r="I1260" s="95" t="b">
        <v>0</v>
      </c>
      <c r="J1260" s="95" t="b">
        <v>0</v>
      </c>
      <c r="K1260" s="95" t="b">
        <v>0</v>
      </c>
      <c r="L1260" s="95" t="b">
        <v>0</v>
      </c>
    </row>
    <row r="1261" spans="1:12" ht="15">
      <c r="A1261" s="95" t="s">
        <v>2926</v>
      </c>
      <c r="B1261" s="95" t="s">
        <v>3169</v>
      </c>
      <c r="C1261" s="95">
        <v>2</v>
      </c>
      <c r="D1261" s="122">
        <v>0</v>
      </c>
      <c r="E1261" s="122">
        <v>1.3424226808222062</v>
      </c>
      <c r="F1261" s="95" t="s">
        <v>2215</v>
      </c>
      <c r="G1261" s="95" t="b">
        <v>0</v>
      </c>
      <c r="H1261" s="95" t="b">
        <v>0</v>
      </c>
      <c r="I1261" s="95" t="b">
        <v>0</v>
      </c>
      <c r="J1261" s="95" t="b">
        <v>0</v>
      </c>
      <c r="K1261" s="95" t="b">
        <v>0</v>
      </c>
      <c r="L1261" s="95" t="b">
        <v>0</v>
      </c>
    </row>
    <row r="1262" spans="1:12" ht="15">
      <c r="A1262" s="95" t="s">
        <v>3169</v>
      </c>
      <c r="B1262" s="95" t="s">
        <v>3170</v>
      </c>
      <c r="C1262" s="95">
        <v>2</v>
      </c>
      <c r="D1262" s="122">
        <v>0</v>
      </c>
      <c r="E1262" s="122">
        <v>1.3424226808222062</v>
      </c>
      <c r="F1262" s="95" t="s">
        <v>2215</v>
      </c>
      <c r="G1262" s="95" t="b">
        <v>0</v>
      </c>
      <c r="H1262" s="95" t="b">
        <v>0</v>
      </c>
      <c r="I1262" s="95" t="b">
        <v>0</v>
      </c>
      <c r="J1262" s="95" t="b">
        <v>0</v>
      </c>
      <c r="K1262" s="95" t="b">
        <v>0</v>
      </c>
      <c r="L1262" s="95" t="b">
        <v>0</v>
      </c>
    </row>
    <row r="1263" spans="1:12" ht="15">
      <c r="A1263" s="95" t="s">
        <v>3170</v>
      </c>
      <c r="B1263" s="95" t="s">
        <v>2865</v>
      </c>
      <c r="C1263" s="95">
        <v>2</v>
      </c>
      <c r="D1263" s="122">
        <v>0</v>
      </c>
      <c r="E1263" s="122">
        <v>1.3424226808222062</v>
      </c>
      <c r="F1263" s="95" t="s">
        <v>2215</v>
      </c>
      <c r="G1263" s="95" t="b">
        <v>0</v>
      </c>
      <c r="H1263" s="95" t="b">
        <v>0</v>
      </c>
      <c r="I1263" s="95" t="b">
        <v>0</v>
      </c>
      <c r="J1263" s="95" t="b">
        <v>0</v>
      </c>
      <c r="K1263" s="95" t="b">
        <v>0</v>
      </c>
      <c r="L1263" s="95" t="b">
        <v>0</v>
      </c>
    </row>
    <row r="1264" spans="1:12" ht="15">
      <c r="A1264" s="95" t="s">
        <v>2865</v>
      </c>
      <c r="B1264" s="95" t="s">
        <v>2885</v>
      </c>
      <c r="C1264" s="95">
        <v>2</v>
      </c>
      <c r="D1264" s="122">
        <v>0</v>
      </c>
      <c r="E1264" s="122">
        <v>1.3424226808222062</v>
      </c>
      <c r="F1264" s="95" t="s">
        <v>2215</v>
      </c>
      <c r="G1264" s="95" t="b">
        <v>0</v>
      </c>
      <c r="H1264" s="95" t="b">
        <v>0</v>
      </c>
      <c r="I1264" s="95" t="b">
        <v>0</v>
      </c>
      <c r="J1264" s="95" t="b">
        <v>0</v>
      </c>
      <c r="K1264" s="95" t="b">
        <v>0</v>
      </c>
      <c r="L1264" s="95" t="b">
        <v>0</v>
      </c>
    </row>
    <row r="1265" spans="1:12" ht="15">
      <c r="A1265" s="95" t="s">
        <v>2885</v>
      </c>
      <c r="B1265" s="95" t="s">
        <v>2862</v>
      </c>
      <c r="C1265" s="95">
        <v>2</v>
      </c>
      <c r="D1265" s="122">
        <v>0</v>
      </c>
      <c r="E1265" s="122">
        <v>1.3424226808222062</v>
      </c>
      <c r="F1265" s="95" t="s">
        <v>2215</v>
      </c>
      <c r="G1265" s="95" t="b">
        <v>0</v>
      </c>
      <c r="H1265" s="95" t="b">
        <v>0</v>
      </c>
      <c r="I1265" s="95" t="b">
        <v>0</v>
      </c>
      <c r="J1265" s="95" t="b">
        <v>0</v>
      </c>
      <c r="K1265" s="95" t="b">
        <v>0</v>
      </c>
      <c r="L1265" s="95" t="b">
        <v>0</v>
      </c>
    </row>
    <row r="1266" spans="1:12" ht="15">
      <c r="A1266" s="95" t="s">
        <v>2862</v>
      </c>
      <c r="B1266" s="95" t="s">
        <v>2779</v>
      </c>
      <c r="C1266" s="95">
        <v>2</v>
      </c>
      <c r="D1266" s="122">
        <v>0</v>
      </c>
      <c r="E1266" s="122">
        <v>1.3424226808222062</v>
      </c>
      <c r="F1266" s="95" t="s">
        <v>2215</v>
      </c>
      <c r="G1266" s="95" t="b">
        <v>0</v>
      </c>
      <c r="H1266" s="95" t="b">
        <v>0</v>
      </c>
      <c r="I1266" s="95" t="b">
        <v>0</v>
      </c>
      <c r="J1266" s="95" t="b">
        <v>0</v>
      </c>
      <c r="K1266" s="95" t="b">
        <v>0</v>
      </c>
      <c r="L1266" s="9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6FA27-B6EA-402A-A78E-A4F180AD7A86}">
  <dimension ref="A1:BL241"/>
  <sheetViews>
    <sheetView workbookViewId="0" topLeftCell="A1">
      <pane xSplit="2" ySplit="2" topLeftCell="C3" activePane="bottomRight" state="frozen"/>
      <selection pane="topRight" activeCell="C1" sqref="C1"/>
      <selection pane="bottomLeft" activeCell="A3" sqref="A3"/>
      <selection pane="bottomRight" activeCell="R12" sqref="R1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140625" style="0" bestFit="1" customWidth="1"/>
    <col min="18" max="18" width="9.28125" style="0" bestFit="1" customWidth="1"/>
    <col min="19" max="19" width="12.28125" style="0" bestFit="1" customWidth="1"/>
    <col min="20" max="20" width="12.7109375" style="0" bestFit="1" customWidth="1"/>
    <col min="21" max="21" width="10.28125" style="0" bestFit="1" customWidth="1"/>
    <col min="22" max="22" width="13.57421875" style="0" bestFit="1" customWidth="1"/>
    <col min="23" max="23" width="12.421875" style="0" bestFit="1" customWidth="1"/>
    <col min="24" max="24" width="13.421875" style="0" bestFit="1" customWidth="1"/>
    <col min="25" max="25" width="9.7109375" style="0" bestFit="1" customWidth="1"/>
    <col min="26" max="26" width="11.140625" style="0" bestFit="1" customWidth="1"/>
    <col min="27" max="27" width="12.57421875" style="0" bestFit="1" customWidth="1"/>
    <col min="28" max="28" width="12.421875" style="0" bestFit="1" customWidth="1"/>
    <col min="29" max="29" width="10.57421875" style="0" bestFit="1" customWidth="1"/>
    <col min="30" max="30" width="9.57421875" style="0" bestFit="1" customWidth="1"/>
    <col min="31" max="31" width="12.421875" style="0" bestFit="1" customWidth="1"/>
    <col min="32" max="32" width="10.00390625" style="0" bestFit="1" customWidth="1"/>
    <col min="33" max="33" width="11.00390625" style="0" bestFit="1" customWidth="1"/>
    <col min="34" max="35" width="10.421875" style="0" bestFit="1" customWidth="1"/>
    <col min="36" max="36" width="11.8515625" style="0" bestFit="1" customWidth="1"/>
    <col min="37" max="37" width="9.8515625" style="0" bestFit="1" customWidth="1"/>
    <col min="38" max="38" width="12.140625" style="0" bestFit="1" customWidth="1"/>
    <col min="39" max="39" width="8.421875" style="0" bestFit="1" customWidth="1"/>
    <col min="40" max="40" width="11.28125" style="0" bestFit="1" customWidth="1"/>
    <col min="41" max="41" width="11.140625" style="0" bestFit="1" customWidth="1"/>
    <col min="42" max="42" width="12.421875" style="0" bestFit="1" customWidth="1"/>
    <col min="43" max="43" width="18.8515625" style="0" bestFit="1" customWidth="1"/>
    <col min="44" max="44" width="18.00390625" style="0" bestFit="1" customWidth="1"/>
    <col min="45" max="45" width="15.7109375" style="0" bestFit="1" customWidth="1"/>
    <col min="46" max="46" width="9.421875" style="0" bestFit="1" customWidth="1"/>
    <col min="47" max="47" width="14.28125" style="0" bestFit="1" customWidth="1"/>
    <col min="48" max="48" width="10.8515625" style="0" bestFit="1" customWidth="1"/>
    <col min="49" max="49" width="9.7109375" style="0" bestFit="1" customWidth="1"/>
    <col min="50" max="50" width="7.8515625" style="0" bestFit="1" customWidth="1"/>
    <col min="51" max="51" width="7.421875" style="0" bestFit="1" customWidth="1"/>
    <col min="52" max="52" width="11.28125" style="0" bestFit="1" customWidth="1"/>
    <col min="53" max="53" width="14.421875" style="0" customWidth="1"/>
    <col min="54" max="55" width="10.421875" style="0" bestFit="1" customWidth="1"/>
    <col min="56" max="56" width="19.8515625" style="0" bestFit="1" customWidth="1"/>
    <col min="57" max="57" width="25.421875" style="0" bestFit="1" customWidth="1"/>
    <col min="58" max="58" width="20.7109375" style="0" bestFit="1" customWidth="1"/>
    <col min="59" max="59" width="26.28125" style="0" bestFit="1" customWidth="1"/>
    <col min="60" max="60" width="24.7109375" style="0" bestFit="1" customWidth="1"/>
    <col min="61" max="61" width="30.28125" style="0" bestFit="1" customWidth="1"/>
    <col min="62" max="62" width="17.00390625" style="0" bestFit="1" customWidth="1"/>
    <col min="63" max="63" width="20.421875" style="0" bestFit="1" customWidth="1"/>
    <col min="64" max="64" width="14.421875" style="0" bestFit="1" customWidth="1"/>
  </cols>
  <sheetData>
    <row r="1" spans="3:14" ht="15">
      <c r="C1" s="16" t="s">
        <v>39</v>
      </c>
      <c r="D1" s="17"/>
      <c r="E1" s="17"/>
      <c r="F1" s="17"/>
      <c r="G1" s="16"/>
      <c r="H1" s="14" t="s">
        <v>43</v>
      </c>
      <c r="I1" s="50"/>
      <c r="J1" s="50"/>
      <c r="K1" s="33" t="s">
        <v>42</v>
      </c>
      <c r="L1" s="18" t="s">
        <v>40</v>
      </c>
      <c r="M1" s="18"/>
      <c r="N1" s="15" t="s">
        <v>41</v>
      </c>
    </row>
    <row r="2" spans="1:64" ht="30.1"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2180</v>
      </c>
      <c r="BB2" s="13" t="s">
        <v>2229</v>
      </c>
      <c r="BC2" s="13" t="s">
        <v>2230</v>
      </c>
      <c r="BD2" s="52" t="s">
        <v>3190</v>
      </c>
      <c r="BE2" s="52" t="s">
        <v>3191</v>
      </c>
      <c r="BF2" s="52" t="s">
        <v>3192</v>
      </c>
      <c r="BG2" s="52" t="s">
        <v>3193</v>
      </c>
      <c r="BH2" s="52" t="s">
        <v>3194</v>
      </c>
      <c r="BI2" s="52" t="s">
        <v>3195</v>
      </c>
      <c r="BJ2" s="52" t="s">
        <v>3196</v>
      </c>
      <c r="BK2" s="52" t="s">
        <v>3197</v>
      </c>
      <c r="BL2" s="52" t="s">
        <v>3198</v>
      </c>
    </row>
    <row r="3" spans="1:64" ht="15" customHeight="1">
      <c r="A3" s="65" t="s">
        <v>232</v>
      </c>
      <c r="B3" s="65" t="s">
        <v>348</v>
      </c>
      <c r="C3" s="66"/>
      <c r="D3" s="67"/>
      <c r="E3" s="68"/>
      <c r="F3" s="69"/>
      <c r="G3" s="66"/>
      <c r="H3" s="70"/>
      <c r="I3" s="71"/>
      <c r="J3" s="71"/>
      <c r="K3" s="34" t="s">
        <v>65</v>
      </c>
      <c r="L3" s="72">
        <v>3</v>
      </c>
      <c r="M3" s="72"/>
      <c r="N3" s="73"/>
      <c r="O3" s="86" t="s">
        <v>396</v>
      </c>
      <c r="P3" s="89">
        <v>43566.44116898148</v>
      </c>
      <c r="Q3" s="86" t="s">
        <v>399</v>
      </c>
      <c r="R3" s="86"/>
      <c r="S3" s="86"/>
      <c r="T3" s="86" t="s">
        <v>577</v>
      </c>
      <c r="U3" s="93" t="s">
        <v>619</v>
      </c>
      <c r="V3" s="93" t="s">
        <v>619</v>
      </c>
      <c r="W3" s="89">
        <v>43566.44116898148</v>
      </c>
      <c r="X3" s="93" t="s">
        <v>741</v>
      </c>
      <c r="Y3" s="86"/>
      <c r="Z3" s="86"/>
      <c r="AA3" s="95" t="s">
        <v>874</v>
      </c>
      <c r="AB3" s="86"/>
      <c r="AC3" s="86" t="b">
        <v>0</v>
      </c>
      <c r="AD3" s="86">
        <v>17</v>
      </c>
      <c r="AE3" s="95" t="s">
        <v>1012</v>
      </c>
      <c r="AF3" s="86" t="b">
        <v>0</v>
      </c>
      <c r="AG3" s="86" t="s">
        <v>1021</v>
      </c>
      <c r="AH3" s="86"/>
      <c r="AI3" s="95" t="s">
        <v>1012</v>
      </c>
      <c r="AJ3" s="86" t="b">
        <v>0</v>
      </c>
      <c r="AK3" s="86">
        <v>3</v>
      </c>
      <c r="AL3" s="95" t="s">
        <v>1012</v>
      </c>
      <c r="AM3" s="86" t="s">
        <v>1025</v>
      </c>
      <c r="AN3" s="86" t="b">
        <v>0</v>
      </c>
      <c r="AO3" s="95" t="s">
        <v>874</v>
      </c>
      <c r="AP3" s="86" t="s">
        <v>397</v>
      </c>
      <c r="AQ3" s="86">
        <v>0</v>
      </c>
      <c r="AR3" s="86">
        <v>0</v>
      </c>
      <c r="AS3" s="86"/>
      <c r="AT3" s="86"/>
      <c r="AU3" s="86"/>
      <c r="AV3" s="86"/>
      <c r="AW3" s="86"/>
      <c r="AX3" s="86"/>
      <c r="AY3" s="86"/>
      <c r="AZ3" s="86"/>
      <c r="BA3">
        <v>3</v>
      </c>
      <c r="BB3" s="86" t="str">
        <f>REPLACE(INDEX(GroupVertices[Group],MATCH(Edges24[[#This Row],[Vertex 1]],GroupVertices[Vertex],0)),1,1,"")</f>
        <v>12</v>
      </c>
      <c r="BC3" s="86" t="str">
        <f>REPLACE(INDEX(GroupVertices[Group],MATCH(Edges24[[#This Row],[Vertex 2]],GroupVertices[Vertex],0)),1,1,"")</f>
        <v>12</v>
      </c>
      <c r="BD3" s="48"/>
      <c r="BE3" s="49"/>
      <c r="BF3" s="48"/>
      <c r="BG3" s="49"/>
      <c r="BH3" s="48"/>
      <c r="BI3" s="49"/>
      <c r="BJ3" s="48"/>
      <c r="BK3" s="49"/>
      <c r="BL3" s="48"/>
    </row>
    <row r="4" spans="1:64" ht="15" customHeight="1">
      <c r="A4" s="65" t="s">
        <v>232</v>
      </c>
      <c r="B4" s="65" t="s">
        <v>349</v>
      </c>
      <c r="C4" s="66"/>
      <c r="D4" s="67"/>
      <c r="E4" s="66"/>
      <c r="F4" s="69"/>
      <c r="G4" s="66"/>
      <c r="H4" s="70"/>
      <c r="I4" s="71"/>
      <c r="J4" s="71"/>
      <c r="K4" s="34" t="s">
        <v>65</v>
      </c>
      <c r="L4" s="72">
        <v>5</v>
      </c>
      <c r="M4" s="72"/>
      <c r="N4" s="73"/>
      <c r="O4" s="87" t="s">
        <v>396</v>
      </c>
      <c r="P4" s="90">
        <v>43563.60282407407</v>
      </c>
      <c r="Q4" s="87" t="s">
        <v>400</v>
      </c>
      <c r="R4" s="87"/>
      <c r="S4" s="87"/>
      <c r="T4" s="87" t="s">
        <v>578</v>
      </c>
      <c r="U4" s="92" t="s">
        <v>620</v>
      </c>
      <c r="V4" s="92" t="s">
        <v>620</v>
      </c>
      <c r="W4" s="90">
        <v>43563.60282407407</v>
      </c>
      <c r="X4" s="92" t="s">
        <v>742</v>
      </c>
      <c r="Y4" s="87"/>
      <c r="Z4" s="87"/>
      <c r="AA4" s="96" t="s">
        <v>875</v>
      </c>
      <c r="AB4" s="87"/>
      <c r="AC4" s="87" t="b">
        <v>0</v>
      </c>
      <c r="AD4" s="87">
        <v>31</v>
      </c>
      <c r="AE4" s="96" t="s">
        <v>1012</v>
      </c>
      <c r="AF4" s="87" t="b">
        <v>0</v>
      </c>
      <c r="AG4" s="87" t="s">
        <v>1021</v>
      </c>
      <c r="AH4" s="87"/>
      <c r="AI4" s="96" t="s">
        <v>1012</v>
      </c>
      <c r="AJ4" s="87" t="b">
        <v>0</v>
      </c>
      <c r="AK4" s="87">
        <v>8</v>
      </c>
      <c r="AL4" s="96" t="s">
        <v>1012</v>
      </c>
      <c r="AM4" s="87" t="s">
        <v>1026</v>
      </c>
      <c r="AN4" s="87" t="b">
        <v>0</v>
      </c>
      <c r="AO4" s="96" t="s">
        <v>875</v>
      </c>
      <c r="AP4" s="87" t="s">
        <v>397</v>
      </c>
      <c r="AQ4" s="87">
        <v>0</v>
      </c>
      <c r="AR4" s="87">
        <v>0</v>
      </c>
      <c r="AS4" s="87"/>
      <c r="AT4" s="87"/>
      <c r="AU4" s="87"/>
      <c r="AV4" s="87"/>
      <c r="AW4" s="87"/>
      <c r="AX4" s="87"/>
      <c r="AY4" s="87"/>
      <c r="AZ4" s="87"/>
      <c r="BA4">
        <v>3</v>
      </c>
      <c r="BB4" s="86" t="str">
        <f>REPLACE(INDEX(GroupVertices[Group],MATCH(Edges24[[#This Row],[Vertex 1]],GroupVertices[Vertex],0)),1,1,"")</f>
        <v>12</v>
      </c>
      <c r="BC4" s="86" t="str">
        <f>REPLACE(INDEX(GroupVertices[Group],MATCH(Edges24[[#This Row],[Vertex 2]],GroupVertices[Vertex],0)),1,1,"")</f>
        <v>12</v>
      </c>
      <c r="BD4" s="48">
        <v>0</v>
      </c>
      <c r="BE4" s="49">
        <v>0</v>
      </c>
      <c r="BF4" s="48">
        <v>0</v>
      </c>
      <c r="BG4" s="49">
        <v>0</v>
      </c>
      <c r="BH4" s="48">
        <v>0</v>
      </c>
      <c r="BI4" s="49">
        <v>0</v>
      </c>
      <c r="BJ4" s="48">
        <v>30</v>
      </c>
      <c r="BK4" s="49">
        <v>100</v>
      </c>
      <c r="BL4" s="48">
        <v>30</v>
      </c>
    </row>
    <row r="5" spans="1:64" ht="15">
      <c r="A5" s="65" t="s">
        <v>232</v>
      </c>
      <c r="B5" s="65" t="s">
        <v>349</v>
      </c>
      <c r="C5" s="66"/>
      <c r="D5" s="67"/>
      <c r="E5" s="66"/>
      <c r="F5" s="69"/>
      <c r="G5" s="66"/>
      <c r="H5" s="70"/>
      <c r="I5" s="71"/>
      <c r="J5" s="71"/>
      <c r="K5" s="34" t="s">
        <v>65</v>
      </c>
      <c r="L5" s="72">
        <v>7</v>
      </c>
      <c r="M5" s="72"/>
      <c r="N5" s="73"/>
      <c r="O5" s="87" t="s">
        <v>396</v>
      </c>
      <c r="P5" s="90">
        <v>43559.625555555554</v>
      </c>
      <c r="Q5" s="87" t="s">
        <v>401</v>
      </c>
      <c r="R5" s="87"/>
      <c r="S5" s="87"/>
      <c r="T5" s="87" t="s">
        <v>578</v>
      </c>
      <c r="U5" s="92" t="s">
        <v>621</v>
      </c>
      <c r="V5" s="92" t="s">
        <v>621</v>
      </c>
      <c r="W5" s="90">
        <v>43559.625555555554</v>
      </c>
      <c r="X5" s="92" t="s">
        <v>743</v>
      </c>
      <c r="Y5" s="87"/>
      <c r="Z5" s="87"/>
      <c r="AA5" s="96" t="s">
        <v>876</v>
      </c>
      <c r="AB5" s="87"/>
      <c r="AC5" s="87" t="b">
        <v>0</v>
      </c>
      <c r="AD5" s="87">
        <v>39</v>
      </c>
      <c r="AE5" s="96" t="s">
        <v>1012</v>
      </c>
      <c r="AF5" s="87" t="b">
        <v>0</v>
      </c>
      <c r="AG5" s="87" t="s">
        <v>1021</v>
      </c>
      <c r="AH5" s="87"/>
      <c r="AI5" s="96" t="s">
        <v>1012</v>
      </c>
      <c r="AJ5" s="87" t="b">
        <v>0</v>
      </c>
      <c r="AK5" s="87">
        <v>11</v>
      </c>
      <c r="AL5" s="96" t="s">
        <v>1012</v>
      </c>
      <c r="AM5" s="87" t="s">
        <v>1026</v>
      </c>
      <c r="AN5" s="87" t="b">
        <v>0</v>
      </c>
      <c r="AO5" s="96" t="s">
        <v>876</v>
      </c>
      <c r="AP5" s="87" t="s">
        <v>397</v>
      </c>
      <c r="AQ5" s="87">
        <v>0</v>
      </c>
      <c r="AR5" s="87">
        <v>0</v>
      </c>
      <c r="AS5" s="87"/>
      <c r="AT5" s="87"/>
      <c r="AU5" s="87"/>
      <c r="AV5" s="87"/>
      <c r="AW5" s="87"/>
      <c r="AX5" s="87"/>
      <c r="AY5" s="87"/>
      <c r="AZ5" s="87"/>
      <c r="BA5">
        <v>3</v>
      </c>
      <c r="BB5" s="86" t="str">
        <f>REPLACE(INDEX(GroupVertices[Group],MATCH(Edges24[[#This Row],[Vertex 1]],GroupVertices[Vertex],0)),1,1,"")</f>
        <v>12</v>
      </c>
      <c r="BC5" s="86" t="str">
        <f>REPLACE(INDEX(GroupVertices[Group],MATCH(Edges24[[#This Row],[Vertex 2]],GroupVertices[Vertex],0)),1,1,"")</f>
        <v>12</v>
      </c>
      <c r="BD5" s="48">
        <v>0</v>
      </c>
      <c r="BE5" s="49">
        <v>0</v>
      </c>
      <c r="BF5" s="48">
        <v>0</v>
      </c>
      <c r="BG5" s="49">
        <v>0</v>
      </c>
      <c r="BH5" s="48">
        <v>0</v>
      </c>
      <c r="BI5" s="49">
        <v>0</v>
      </c>
      <c r="BJ5" s="48">
        <v>30</v>
      </c>
      <c r="BK5" s="49">
        <v>100</v>
      </c>
      <c r="BL5" s="48">
        <v>30</v>
      </c>
    </row>
    <row r="6" spans="1:64" ht="15">
      <c r="A6" s="65" t="s">
        <v>233</v>
      </c>
      <c r="B6" s="65" t="s">
        <v>232</v>
      </c>
      <c r="C6" s="66"/>
      <c r="D6" s="67"/>
      <c r="E6" s="66"/>
      <c r="F6" s="69"/>
      <c r="G6" s="66"/>
      <c r="H6" s="70"/>
      <c r="I6" s="71"/>
      <c r="J6" s="71"/>
      <c r="K6" s="34" t="s">
        <v>65</v>
      </c>
      <c r="L6" s="72">
        <v>9</v>
      </c>
      <c r="M6" s="72"/>
      <c r="N6" s="73"/>
      <c r="O6" s="87" t="s">
        <v>397</v>
      </c>
      <c r="P6" s="90">
        <v>43566.84951388889</v>
      </c>
      <c r="Q6" s="87" t="s">
        <v>399</v>
      </c>
      <c r="R6" s="87"/>
      <c r="S6" s="87"/>
      <c r="T6" s="87"/>
      <c r="U6" s="87"/>
      <c r="V6" s="92" t="s">
        <v>643</v>
      </c>
      <c r="W6" s="90">
        <v>43566.84951388889</v>
      </c>
      <c r="X6" s="92" t="s">
        <v>744</v>
      </c>
      <c r="Y6" s="87"/>
      <c r="Z6" s="87"/>
      <c r="AA6" s="96" t="s">
        <v>877</v>
      </c>
      <c r="AB6" s="87"/>
      <c r="AC6" s="87" t="b">
        <v>0</v>
      </c>
      <c r="AD6" s="87">
        <v>0</v>
      </c>
      <c r="AE6" s="96" t="s">
        <v>1012</v>
      </c>
      <c r="AF6" s="87" t="b">
        <v>0</v>
      </c>
      <c r="AG6" s="87" t="s">
        <v>1021</v>
      </c>
      <c r="AH6" s="87"/>
      <c r="AI6" s="96" t="s">
        <v>1012</v>
      </c>
      <c r="AJ6" s="87" t="b">
        <v>0</v>
      </c>
      <c r="AK6" s="87">
        <v>3</v>
      </c>
      <c r="AL6" s="96" t="s">
        <v>874</v>
      </c>
      <c r="AM6" s="87" t="s">
        <v>1027</v>
      </c>
      <c r="AN6" s="87" t="b">
        <v>0</v>
      </c>
      <c r="AO6" s="96" t="s">
        <v>874</v>
      </c>
      <c r="AP6" s="87" t="s">
        <v>196</v>
      </c>
      <c r="AQ6" s="87">
        <v>0</v>
      </c>
      <c r="AR6" s="87">
        <v>0</v>
      </c>
      <c r="AS6" s="87"/>
      <c r="AT6" s="87"/>
      <c r="AU6" s="87"/>
      <c r="AV6" s="87"/>
      <c r="AW6" s="87"/>
      <c r="AX6" s="87"/>
      <c r="AY6" s="87"/>
      <c r="AZ6" s="87"/>
      <c r="BA6">
        <v>3</v>
      </c>
      <c r="BB6" s="86" t="str">
        <f>REPLACE(INDEX(GroupVertices[Group],MATCH(Edges24[[#This Row],[Vertex 1]],GroupVertices[Vertex],0)),1,1,"")</f>
        <v>12</v>
      </c>
      <c r="BC6" s="86" t="str">
        <f>REPLACE(INDEX(GroupVertices[Group],MATCH(Edges24[[#This Row],[Vertex 2]],GroupVertices[Vertex],0)),1,1,"")</f>
        <v>12</v>
      </c>
      <c r="BD6" s="48"/>
      <c r="BE6" s="49"/>
      <c r="BF6" s="48"/>
      <c r="BG6" s="49"/>
      <c r="BH6" s="48"/>
      <c r="BI6" s="49"/>
      <c r="BJ6" s="48"/>
      <c r="BK6" s="49"/>
      <c r="BL6" s="48"/>
    </row>
    <row r="7" spans="1:64" ht="15">
      <c r="A7" s="65" t="s">
        <v>233</v>
      </c>
      <c r="B7" s="65" t="s">
        <v>232</v>
      </c>
      <c r="C7" s="66"/>
      <c r="D7" s="67"/>
      <c r="E7" s="66"/>
      <c r="F7" s="69"/>
      <c r="G7" s="66"/>
      <c r="H7" s="70"/>
      <c r="I7" s="71"/>
      <c r="J7" s="71"/>
      <c r="K7" s="34" t="s">
        <v>65</v>
      </c>
      <c r="L7" s="72">
        <v>10</v>
      </c>
      <c r="M7" s="72"/>
      <c r="N7" s="73"/>
      <c r="O7" s="87" t="s">
        <v>397</v>
      </c>
      <c r="P7" s="90">
        <v>43566.85099537037</v>
      </c>
      <c r="Q7" s="87" t="s">
        <v>400</v>
      </c>
      <c r="R7" s="87"/>
      <c r="S7" s="87"/>
      <c r="T7" s="87"/>
      <c r="U7" s="87"/>
      <c r="V7" s="92" t="s">
        <v>643</v>
      </c>
      <c r="W7" s="90">
        <v>43566.85099537037</v>
      </c>
      <c r="X7" s="92" t="s">
        <v>745</v>
      </c>
      <c r="Y7" s="87"/>
      <c r="Z7" s="87"/>
      <c r="AA7" s="96" t="s">
        <v>878</v>
      </c>
      <c r="AB7" s="87"/>
      <c r="AC7" s="87" t="b">
        <v>0</v>
      </c>
      <c r="AD7" s="87">
        <v>0</v>
      </c>
      <c r="AE7" s="96" t="s">
        <v>1012</v>
      </c>
      <c r="AF7" s="87" t="b">
        <v>0</v>
      </c>
      <c r="AG7" s="87" t="s">
        <v>1021</v>
      </c>
      <c r="AH7" s="87"/>
      <c r="AI7" s="96" t="s">
        <v>1012</v>
      </c>
      <c r="AJ7" s="87" t="b">
        <v>0</v>
      </c>
      <c r="AK7" s="87">
        <v>8</v>
      </c>
      <c r="AL7" s="96" t="s">
        <v>875</v>
      </c>
      <c r="AM7" s="87" t="s">
        <v>1027</v>
      </c>
      <c r="AN7" s="87" t="b">
        <v>0</v>
      </c>
      <c r="AO7" s="96" t="s">
        <v>875</v>
      </c>
      <c r="AP7" s="87" t="s">
        <v>196</v>
      </c>
      <c r="AQ7" s="87">
        <v>0</v>
      </c>
      <c r="AR7" s="87">
        <v>0</v>
      </c>
      <c r="AS7" s="87"/>
      <c r="AT7" s="87"/>
      <c r="AU7" s="87"/>
      <c r="AV7" s="87"/>
      <c r="AW7" s="87"/>
      <c r="AX7" s="87"/>
      <c r="AY7" s="87"/>
      <c r="AZ7" s="87"/>
      <c r="BA7">
        <v>3</v>
      </c>
      <c r="BB7" s="86" t="str">
        <f>REPLACE(INDEX(GroupVertices[Group],MATCH(Edges24[[#This Row],[Vertex 1]],GroupVertices[Vertex],0)),1,1,"")</f>
        <v>12</v>
      </c>
      <c r="BC7" s="86" t="str">
        <f>REPLACE(INDEX(GroupVertices[Group],MATCH(Edges24[[#This Row],[Vertex 2]],GroupVertices[Vertex],0)),1,1,"")</f>
        <v>12</v>
      </c>
      <c r="BD7" s="48"/>
      <c r="BE7" s="49"/>
      <c r="BF7" s="48"/>
      <c r="BG7" s="49"/>
      <c r="BH7" s="48"/>
      <c r="BI7" s="49"/>
      <c r="BJ7" s="48"/>
      <c r="BK7" s="49"/>
      <c r="BL7" s="48"/>
    </row>
    <row r="8" spans="1:64" ht="15">
      <c r="A8" s="65" t="s">
        <v>233</v>
      </c>
      <c r="B8" s="65" t="s">
        <v>232</v>
      </c>
      <c r="C8" s="66"/>
      <c r="D8" s="67"/>
      <c r="E8" s="66"/>
      <c r="F8" s="69"/>
      <c r="G8" s="66"/>
      <c r="H8" s="70"/>
      <c r="I8" s="71"/>
      <c r="J8" s="71"/>
      <c r="K8" s="34" t="s">
        <v>65</v>
      </c>
      <c r="L8" s="72">
        <v>11</v>
      </c>
      <c r="M8" s="72"/>
      <c r="N8" s="73"/>
      <c r="O8" s="87" t="s">
        <v>397</v>
      </c>
      <c r="P8" s="90">
        <v>43566.85123842592</v>
      </c>
      <c r="Q8" s="87" t="s">
        <v>401</v>
      </c>
      <c r="R8" s="87"/>
      <c r="S8" s="87"/>
      <c r="T8" s="87"/>
      <c r="U8" s="87"/>
      <c r="V8" s="92" t="s">
        <v>643</v>
      </c>
      <c r="W8" s="90">
        <v>43566.85123842592</v>
      </c>
      <c r="X8" s="92" t="s">
        <v>746</v>
      </c>
      <c r="Y8" s="87"/>
      <c r="Z8" s="87"/>
      <c r="AA8" s="96" t="s">
        <v>879</v>
      </c>
      <c r="AB8" s="87"/>
      <c r="AC8" s="87" t="b">
        <v>0</v>
      </c>
      <c r="AD8" s="87">
        <v>0</v>
      </c>
      <c r="AE8" s="96" t="s">
        <v>1012</v>
      </c>
      <c r="AF8" s="87" t="b">
        <v>0</v>
      </c>
      <c r="AG8" s="87" t="s">
        <v>1021</v>
      </c>
      <c r="AH8" s="87"/>
      <c r="AI8" s="96" t="s">
        <v>1012</v>
      </c>
      <c r="AJ8" s="87" t="b">
        <v>0</v>
      </c>
      <c r="AK8" s="87">
        <v>11</v>
      </c>
      <c r="AL8" s="96" t="s">
        <v>876</v>
      </c>
      <c r="AM8" s="87" t="s">
        <v>1027</v>
      </c>
      <c r="AN8" s="87" t="b">
        <v>0</v>
      </c>
      <c r="AO8" s="96" t="s">
        <v>876</v>
      </c>
      <c r="AP8" s="87" t="s">
        <v>196</v>
      </c>
      <c r="AQ8" s="87">
        <v>0</v>
      </c>
      <c r="AR8" s="87">
        <v>0</v>
      </c>
      <c r="AS8" s="87"/>
      <c r="AT8" s="87"/>
      <c r="AU8" s="87"/>
      <c r="AV8" s="87"/>
      <c r="AW8" s="87"/>
      <c r="AX8" s="87"/>
      <c r="AY8" s="87"/>
      <c r="AZ8" s="87"/>
      <c r="BA8">
        <v>3</v>
      </c>
      <c r="BB8" s="86" t="str">
        <f>REPLACE(INDEX(GroupVertices[Group],MATCH(Edges24[[#This Row],[Vertex 1]],GroupVertices[Vertex],0)),1,1,"")</f>
        <v>12</v>
      </c>
      <c r="BC8" s="86" t="str">
        <f>REPLACE(INDEX(GroupVertices[Group],MATCH(Edges24[[#This Row],[Vertex 2]],GroupVertices[Vertex],0)),1,1,"")</f>
        <v>12</v>
      </c>
      <c r="BD8" s="48"/>
      <c r="BE8" s="49"/>
      <c r="BF8" s="48"/>
      <c r="BG8" s="49"/>
      <c r="BH8" s="48"/>
      <c r="BI8" s="49"/>
      <c r="BJ8" s="48"/>
      <c r="BK8" s="49"/>
      <c r="BL8" s="48"/>
    </row>
    <row r="9" spans="1:64" ht="15">
      <c r="A9" s="65" t="s">
        <v>234</v>
      </c>
      <c r="B9" s="65" t="s">
        <v>350</v>
      </c>
      <c r="C9" s="66"/>
      <c r="D9" s="67"/>
      <c r="E9" s="66"/>
      <c r="F9" s="69"/>
      <c r="G9" s="66"/>
      <c r="H9" s="70"/>
      <c r="I9" s="71"/>
      <c r="J9" s="71"/>
      <c r="K9" s="34" t="s">
        <v>65</v>
      </c>
      <c r="L9" s="72">
        <v>18</v>
      </c>
      <c r="M9" s="72"/>
      <c r="N9" s="73"/>
      <c r="O9" s="87" t="s">
        <v>396</v>
      </c>
      <c r="P9" s="90">
        <v>43567.225127314814</v>
      </c>
      <c r="Q9" s="87" t="s">
        <v>402</v>
      </c>
      <c r="R9" s="87"/>
      <c r="S9" s="87"/>
      <c r="T9" s="87"/>
      <c r="U9" s="87"/>
      <c r="V9" s="92" t="s">
        <v>644</v>
      </c>
      <c r="W9" s="90">
        <v>43567.225127314814</v>
      </c>
      <c r="X9" s="92" t="s">
        <v>747</v>
      </c>
      <c r="Y9" s="87"/>
      <c r="Z9" s="87"/>
      <c r="AA9" s="96" t="s">
        <v>880</v>
      </c>
      <c r="AB9" s="96" t="s">
        <v>1007</v>
      </c>
      <c r="AC9" s="87" t="b">
        <v>0</v>
      </c>
      <c r="AD9" s="87">
        <v>0</v>
      </c>
      <c r="AE9" s="96" t="s">
        <v>1013</v>
      </c>
      <c r="AF9" s="87" t="b">
        <v>0</v>
      </c>
      <c r="AG9" s="87" t="s">
        <v>1021</v>
      </c>
      <c r="AH9" s="87"/>
      <c r="AI9" s="96" t="s">
        <v>1012</v>
      </c>
      <c r="AJ9" s="87" t="b">
        <v>0</v>
      </c>
      <c r="AK9" s="87">
        <v>0</v>
      </c>
      <c r="AL9" s="96" t="s">
        <v>1012</v>
      </c>
      <c r="AM9" s="87" t="s">
        <v>1027</v>
      </c>
      <c r="AN9" s="87" t="b">
        <v>0</v>
      </c>
      <c r="AO9" s="96" t="s">
        <v>1007</v>
      </c>
      <c r="AP9" s="87" t="s">
        <v>196</v>
      </c>
      <c r="AQ9" s="87">
        <v>0</v>
      </c>
      <c r="AR9" s="87">
        <v>0</v>
      </c>
      <c r="AS9" s="87"/>
      <c r="AT9" s="87"/>
      <c r="AU9" s="87"/>
      <c r="AV9" s="87"/>
      <c r="AW9" s="87"/>
      <c r="AX9" s="87"/>
      <c r="AY9" s="87"/>
      <c r="AZ9" s="87"/>
      <c r="BA9">
        <v>1</v>
      </c>
      <c r="BB9" s="86" t="str">
        <f>REPLACE(INDEX(GroupVertices[Group],MATCH(Edges24[[#This Row],[Vertex 1]],GroupVertices[Vertex],0)),1,1,"")</f>
        <v>7</v>
      </c>
      <c r="BC9" s="86" t="str">
        <f>REPLACE(INDEX(GroupVertices[Group],MATCH(Edges24[[#This Row],[Vertex 2]],GroupVertices[Vertex],0)),1,1,"")</f>
        <v>7</v>
      </c>
      <c r="BD9" s="48"/>
      <c r="BE9" s="49"/>
      <c r="BF9" s="48"/>
      <c r="BG9" s="49"/>
      <c r="BH9" s="48"/>
      <c r="BI9" s="49"/>
      <c r="BJ9" s="48"/>
      <c r="BK9" s="49"/>
      <c r="BL9" s="48"/>
    </row>
    <row r="10" spans="1:64" ht="15">
      <c r="A10" s="65" t="s">
        <v>235</v>
      </c>
      <c r="B10" s="65" t="s">
        <v>235</v>
      </c>
      <c r="C10" s="66"/>
      <c r="D10" s="67"/>
      <c r="E10" s="66"/>
      <c r="F10" s="69"/>
      <c r="G10" s="66"/>
      <c r="H10" s="70"/>
      <c r="I10" s="71"/>
      <c r="J10" s="71"/>
      <c r="K10" s="34" t="s">
        <v>65</v>
      </c>
      <c r="L10" s="72">
        <v>23</v>
      </c>
      <c r="M10" s="72"/>
      <c r="N10" s="73"/>
      <c r="O10" s="87" t="s">
        <v>196</v>
      </c>
      <c r="P10" s="90">
        <v>43566.34983796296</v>
      </c>
      <c r="Q10" s="87" t="s">
        <v>403</v>
      </c>
      <c r="R10" s="87"/>
      <c r="S10" s="87"/>
      <c r="T10" s="87"/>
      <c r="U10" s="87"/>
      <c r="V10" s="92" t="s">
        <v>645</v>
      </c>
      <c r="W10" s="90">
        <v>43566.34983796296</v>
      </c>
      <c r="X10" s="92" t="s">
        <v>748</v>
      </c>
      <c r="Y10" s="87"/>
      <c r="Z10" s="87"/>
      <c r="AA10" s="96" t="s">
        <v>881</v>
      </c>
      <c r="AB10" s="87"/>
      <c r="AC10" s="87" t="b">
        <v>0</v>
      </c>
      <c r="AD10" s="87">
        <v>17</v>
      </c>
      <c r="AE10" s="96" t="s">
        <v>1012</v>
      </c>
      <c r="AF10" s="87" t="b">
        <v>0</v>
      </c>
      <c r="AG10" s="87" t="s">
        <v>1021</v>
      </c>
      <c r="AH10" s="87"/>
      <c r="AI10" s="96" t="s">
        <v>1012</v>
      </c>
      <c r="AJ10" s="87" t="b">
        <v>0</v>
      </c>
      <c r="AK10" s="87">
        <v>6</v>
      </c>
      <c r="AL10" s="96" t="s">
        <v>1012</v>
      </c>
      <c r="AM10" s="87" t="s">
        <v>1028</v>
      </c>
      <c r="AN10" s="87" t="b">
        <v>0</v>
      </c>
      <c r="AO10" s="96" t="s">
        <v>881</v>
      </c>
      <c r="AP10" s="87" t="s">
        <v>397</v>
      </c>
      <c r="AQ10" s="87">
        <v>0</v>
      </c>
      <c r="AR10" s="87">
        <v>0</v>
      </c>
      <c r="AS10" s="87"/>
      <c r="AT10" s="87"/>
      <c r="AU10" s="87"/>
      <c r="AV10" s="87"/>
      <c r="AW10" s="87"/>
      <c r="AX10" s="87"/>
      <c r="AY10" s="87"/>
      <c r="AZ10" s="87"/>
      <c r="BA10">
        <v>1</v>
      </c>
      <c r="BB10" s="86" t="str">
        <f>REPLACE(INDEX(GroupVertices[Group],MATCH(Edges24[[#This Row],[Vertex 1]],GroupVertices[Vertex],0)),1,1,"")</f>
        <v>35</v>
      </c>
      <c r="BC10" s="86" t="str">
        <f>REPLACE(INDEX(GroupVertices[Group],MATCH(Edges24[[#This Row],[Vertex 2]],GroupVertices[Vertex],0)),1,1,"")</f>
        <v>35</v>
      </c>
      <c r="BD10" s="48">
        <v>2</v>
      </c>
      <c r="BE10" s="49">
        <v>4.651162790697675</v>
      </c>
      <c r="BF10" s="48">
        <v>0</v>
      </c>
      <c r="BG10" s="49">
        <v>0</v>
      </c>
      <c r="BH10" s="48">
        <v>0</v>
      </c>
      <c r="BI10" s="49">
        <v>0</v>
      </c>
      <c r="BJ10" s="48">
        <v>41</v>
      </c>
      <c r="BK10" s="49">
        <v>95.34883720930233</v>
      </c>
      <c r="BL10" s="48">
        <v>43</v>
      </c>
    </row>
    <row r="11" spans="1:64" ht="15">
      <c r="A11" s="65" t="s">
        <v>236</v>
      </c>
      <c r="B11" s="65" t="s">
        <v>235</v>
      </c>
      <c r="C11" s="66"/>
      <c r="D11" s="67"/>
      <c r="E11" s="66"/>
      <c r="F11" s="69"/>
      <c r="G11" s="66"/>
      <c r="H11" s="70"/>
      <c r="I11" s="71"/>
      <c r="J11" s="71"/>
      <c r="K11" s="34" t="s">
        <v>65</v>
      </c>
      <c r="L11" s="72">
        <v>24</v>
      </c>
      <c r="M11" s="72"/>
      <c r="N11" s="73"/>
      <c r="O11" s="87" t="s">
        <v>397</v>
      </c>
      <c r="P11" s="90">
        <v>43567.27410879629</v>
      </c>
      <c r="Q11" s="87" t="s">
        <v>403</v>
      </c>
      <c r="R11" s="87"/>
      <c r="S11" s="87"/>
      <c r="T11" s="87"/>
      <c r="U11" s="87"/>
      <c r="V11" s="92" t="s">
        <v>646</v>
      </c>
      <c r="W11" s="90">
        <v>43567.27410879629</v>
      </c>
      <c r="X11" s="92" t="s">
        <v>749</v>
      </c>
      <c r="Y11" s="87"/>
      <c r="Z11" s="87"/>
      <c r="AA11" s="96" t="s">
        <v>882</v>
      </c>
      <c r="AB11" s="87"/>
      <c r="AC11" s="87" t="b">
        <v>0</v>
      </c>
      <c r="AD11" s="87">
        <v>0</v>
      </c>
      <c r="AE11" s="96" t="s">
        <v>1012</v>
      </c>
      <c r="AF11" s="87" t="b">
        <v>0</v>
      </c>
      <c r="AG11" s="87" t="s">
        <v>1021</v>
      </c>
      <c r="AH11" s="87"/>
      <c r="AI11" s="96" t="s">
        <v>1012</v>
      </c>
      <c r="AJ11" s="87" t="b">
        <v>0</v>
      </c>
      <c r="AK11" s="87">
        <v>6</v>
      </c>
      <c r="AL11" s="96" t="s">
        <v>881</v>
      </c>
      <c r="AM11" s="87" t="s">
        <v>1028</v>
      </c>
      <c r="AN11" s="87" t="b">
        <v>0</v>
      </c>
      <c r="AO11" s="96" t="s">
        <v>881</v>
      </c>
      <c r="AP11" s="87" t="s">
        <v>196</v>
      </c>
      <c r="AQ11" s="87">
        <v>0</v>
      </c>
      <c r="AR11" s="87">
        <v>0</v>
      </c>
      <c r="AS11" s="87"/>
      <c r="AT11" s="87"/>
      <c r="AU11" s="87"/>
      <c r="AV11" s="87"/>
      <c r="AW11" s="87"/>
      <c r="AX11" s="87"/>
      <c r="AY11" s="87"/>
      <c r="AZ11" s="87"/>
      <c r="BA11">
        <v>1</v>
      </c>
      <c r="BB11" s="86" t="str">
        <f>REPLACE(INDEX(GroupVertices[Group],MATCH(Edges24[[#This Row],[Vertex 1]],GroupVertices[Vertex],0)),1,1,"")</f>
        <v>35</v>
      </c>
      <c r="BC11" s="86" t="str">
        <f>REPLACE(INDEX(GroupVertices[Group],MATCH(Edges24[[#This Row],[Vertex 2]],GroupVertices[Vertex],0)),1,1,"")</f>
        <v>35</v>
      </c>
      <c r="BD11" s="48">
        <v>2</v>
      </c>
      <c r="BE11" s="49">
        <v>4.651162790697675</v>
      </c>
      <c r="BF11" s="48">
        <v>0</v>
      </c>
      <c r="BG11" s="49">
        <v>0</v>
      </c>
      <c r="BH11" s="48">
        <v>0</v>
      </c>
      <c r="BI11" s="49">
        <v>0</v>
      </c>
      <c r="BJ11" s="48">
        <v>41</v>
      </c>
      <c r="BK11" s="49">
        <v>95.34883720930233</v>
      </c>
      <c r="BL11" s="48">
        <v>43</v>
      </c>
    </row>
    <row r="12" spans="1:64" ht="15">
      <c r="A12" s="65" t="s">
        <v>237</v>
      </c>
      <c r="B12" s="65" t="s">
        <v>355</v>
      </c>
      <c r="C12" s="66"/>
      <c r="D12" s="67"/>
      <c r="E12" s="66"/>
      <c r="F12" s="69"/>
      <c r="G12" s="66"/>
      <c r="H12" s="70"/>
      <c r="I12" s="71"/>
      <c r="J12" s="71"/>
      <c r="K12" s="34" t="s">
        <v>65</v>
      </c>
      <c r="L12" s="72">
        <v>25</v>
      </c>
      <c r="M12" s="72"/>
      <c r="N12" s="73"/>
      <c r="O12" s="87" t="s">
        <v>396</v>
      </c>
      <c r="P12" s="90">
        <v>43567.39707175926</v>
      </c>
      <c r="Q12" s="87" t="s">
        <v>404</v>
      </c>
      <c r="R12" s="92" t="s">
        <v>484</v>
      </c>
      <c r="S12" s="87" t="s">
        <v>537</v>
      </c>
      <c r="T12" s="87" t="s">
        <v>579</v>
      </c>
      <c r="U12" s="92" t="s">
        <v>622</v>
      </c>
      <c r="V12" s="92" t="s">
        <v>622</v>
      </c>
      <c r="W12" s="90">
        <v>43567.39707175926</v>
      </c>
      <c r="X12" s="92" t="s">
        <v>750</v>
      </c>
      <c r="Y12" s="87"/>
      <c r="Z12" s="87"/>
      <c r="AA12" s="96" t="s">
        <v>883</v>
      </c>
      <c r="AB12" s="87"/>
      <c r="AC12" s="87" t="b">
        <v>0</v>
      </c>
      <c r="AD12" s="87">
        <v>4</v>
      </c>
      <c r="AE12" s="96" t="s">
        <v>1012</v>
      </c>
      <c r="AF12" s="87" t="b">
        <v>0</v>
      </c>
      <c r="AG12" s="87" t="s">
        <v>1021</v>
      </c>
      <c r="AH12" s="87"/>
      <c r="AI12" s="96" t="s">
        <v>1012</v>
      </c>
      <c r="AJ12" s="87" t="b">
        <v>0</v>
      </c>
      <c r="AK12" s="87">
        <v>0</v>
      </c>
      <c r="AL12" s="96" t="s">
        <v>1012</v>
      </c>
      <c r="AM12" s="87" t="s">
        <v>1025</v>
      </c>
      <c r="AN12" s="87" t="b">
        <v>0</v>
      </c>
      <c r="AO12" s="96" t="s">
        <v>883</v>
      </c>
      <c r="AP12" s="87" t="s">
        <v>196</v>
      </c>
      <c r="AQ12" s="87">
        <v>0</v>
      </c>
      <c r="AR12" s="87">
        <v>0</v>
      </c>
      <c r="AS12" s="87"/>
      <c r="AT12" s="87"/>
      <c r="AU12" s="87"/>
      <c r="AV12" s="87"/>
      <c r="AW12" s="87"/>
      <c r="AX12" s="87"/>
      <c r="AY12" s="87"/>
      <c r="AZ12" s="87"/>
      <c r="BA12">
        <v>1</v>
      </c>
      <c r="BB12" s="86" t="str">
        <f>REPLACE(INDEX(GroupVertices[Group],MATCH(Edges24[[#This Row],[Vertex 1]],GroupVertices[Vertex],0)),1,1,"")</f>
        <v>34</v>
      </c>
      <c r="BC12" s="86" t="str">
        <f>REPLACE(INDEX(GroupVertices[Group],MATCH(Edges24[[#This Row],[Vertex 2]],GroupVertices[Vertex],0)),1,1,"")</f>
        <v>34</v>
      </c>
      <c r="BD12" s="48">
        <v>1</v>
      </c>
      <c r="BE12" s="49">
        <v>3.225806451612903</v>
      </c>
      <c r="BF12" s="48">
        <v>0</v>
      </c>
      <c r="BG12" s="49">
        <v>0</v>
      </c>
      <c r="BH12" s="48">
        <v>0</v>
      </c>
      <c r="BI12" s="49">
        <v>0</v>
      </c>
      <c r="BJ12" s="48">
        <v>30</v>
      </c>
      <c r="BK12" s="49">
        <v>96.7741935483871</v>
      </c>
      <c r="BL12" s="48">
        <v>31</v>
      </c>
    </row>
    <row r="13" spans="1:64" ht="15">
      <c r="A13" s="65" t="s">
        <v>238</v>
      </c>
      <c r="B13" s="65" t="s">
        <v>238</v>
      </c>
      <c r="C13" s="66"/>
      <c r="D13" s="67"/>
      <c r="E13" s="66"/>
      <c r="F13" s="69"/>
      <c r="G13" s="66"/>
      <c r="H13" s="70"/>
      <c r="I13" s="71"/>
      <c r="J13" s="71"/>
      <c r="K13" s="34" t="s">
        <v>65</v>
      </c>
      <c r="L13" s="72">
        <v>26</v>
      </c>
      <c r="M13" s="72"/>
      <c r="N13" s="73"/>
      <c r="O13" s="87" t="s">
        <v>196</v>
      </c>
      <c r="P13" s="90">
        <v>43567.5125</v>
      </c>
      <c r="Q13" s="87" t="s">
        <v>405</v>
      </c>
      <c r="R13" s="92" t="s">
        <v>485</v>
      </c>
      <c r="S13" s="87" t="s">
        <v>538</v>
      </c>
      <c r="T13" s="87" t="s">
        <v>580</v>
      </c>
      <c r="U13" s="92" t="s">
        <v>623</v>
      </c>
      <c r="V13" s="92" t="s">
        <v>623</v>
      </c>
      <c r="W13" s="90">
        <v>43567.5125</v>
      </c>
      <c r="X13" s="92" t="s">
        <v>751</v>
      </c>
      <c r="Y13" s="87"/>
      <c r="Z13" s="87"/>
      <c r="AA13" s="96" t="s">
        <v>884</v>
      </c>
      <c r="AB13" s="87"/>
      <c r="AC13" s="87" t="b">
        <v>0</v>
      </c>
      <c r="AD13" s="87">
        <v>0</v>
      </c>
      <c r="AE13" s="96" t="s">
        <v>1012</v>
      </c>
      <c r="AF13" s="87" t="b">
        <v>0</v>
      </c>
      <c r="AG13" s="87" t="s">
        <v>1021</v>
      </c>
      <c r="AH13" s="87"/>
      <c r="AI13" s="96" t="s">
        <v>1012</v>
      </c>
      <c r="AJ13" s="87" t="b">
        <v>0</v>
      </c>
      <c r="AK13" s="87">
        <v>0</v>
      </c>
      <c r="AL13" s="96" t="s">
        <v>1012</v>
      </c>
      <c r="AM13" s="87" t="s">
        <v>1026</v>
      </c>
      <c r="AN13" s="87" t="b">
        <v>0</v>
      </c>
      <c r="AO13" s="96" t="s">
        <v>884</v>
      </c>
      <c r="AP13" s="87" t="s">
        <v>196</v>
      </c>
      <c r="AQ13" s="87">
        <v>0</v>
      </c>
      <c r="AR13" s="87">
        <v>0</v>
      </c>
      <c r="AS13" s="87"/>
      <c r="AT13" s="87"/>
      <c r="AU13" s="87"/>
      <c r="AV13" s="87"/>
      <c r="AW13" s="87"/>
      <c r="AX13" s="87"/>
      <c r="AY13" s="87"/>
      <c r="AZ13" s="87"/>
      <c r="BA13">
        <v>1</v>
      </c>
      <c r="BB13" s="86" t="str">
        <f>REPLACE(INDEX(GroupVertices[Group],MATCH(Edges24[[#This Row],[Vertex 1]],GroupVertices[Vertex],0)),1,1,"")</f>
        <v>1</v>
      </c>
      <c r="BC13" s="86" t="str">
        <f>REPLACE(INDEX(GroupVertices[Group],MATCH(Edges24[[#This Row],[Vertex 2]],GroupVertices[Vertex],0)),1,1,"")</f>
        <v>1</v>
      </c>
      <c r="BD13" s="48">
        <v>1</v>
      </c>
      <c r="BE13" s="49">
        <v>3.3333333333333335</v>
      </c>
      <c r="BF13" s="48">
        <v>0</v>
      </c>
      <c r="BG13" s="49">
        <v>0</v>
      </c>
      <c r="BH13" s="48">
        <v>0</v>
      </c>
      <c r="BI13" s="49">
        <v>0</v>
      </c>
      <c r="BJ13" s="48">
        <v>29</v>
      </c>
      <c r="BK13" s="49">
        <v>96.66666666666667</v>
      </c>
      <c r="BL13" s="48">
        <v>30</v>
      </c>
    </row>
    <row r="14" spans="1:64" ht="15">
      <c r="A14" s="65" t="s">
        <v>239</v>
      </c>
      <c r="B14" s="65" t="s">
        <v>239</v>
      </c>
      <c r="C14" s="66"/>
      <c r="D14" s="67"/>
      <c r="E14" s="66"/>
      <c r="F14" s="69"/>
      <c r="G14" s="66"/>
      <c r="H14" s="70"/>
      <c r="I14" s="71"/>
      <c r="J14" s="71"/>
      <c r="K14" s="34" t="s">
        <v>65</v>
      </c>
      <c r="L14" s="72">
        <v>27</v>
      </c>
      <c r="M14" s="72"/>
      <c r="N14" s="73"/>
      <c r="O14" s="87" t="s">
        <v>196</v>
      </c>
      <c r="P14" s="90">
        <v>43567.61430555556</v>
      </c>
      <c r="Q14" s="87" t="s">
        <v>406</v>
      </c>
      <c r="R14" s="92" t="s">
        <v>486</v>
      </c>
      <c r="S14" s="87" t="s">
        <v>539</v>
      </c>
      <c r="T14" s="87"/>
      <c r="U14" s="92" t="s">
        <v>624</v>
      </c>
      <c r="V14" s="92" t="s">
        <v>624</v>
      </c>
      <c r="W14" s="90">
        <v>43567.61430555556</v>
      </c>
      <c r="X14" s="92" t="s">
        <v>752</v>
      </c>
      <c r="Y14" s="87"/>
      <c r="Z14" s="87"/>
      <c r="AA14" s="96" t="s">
        <v>885</v>
      </c>
      <c r="AB14" s="87"/>
      <c r="AC14" s="87" t="b">
        <v>0</v>
      </c>
      <c r="AD14" s="87">
        <v>2</v>
      </c>
      <c r="AE14" s="96" t="s">
        <v>1012</v>
      </c>
      <c r="AF14" s="87" t="b">
        <v>0</v>
      </c>
      <c r="AG14" s="87" t="s">
        <v>1021</v>
      </c>
      <c r="AH14" s="87"/>
      <c r="AI14" s="96" t="s">
        <v>1012</v>
      </c>
      <c r="AJ14" s="87" t="b">
        <v>0</v>
      </c>
      <c r="AK14" s="87">
        <v>0</v>
      </c>
      <c r="AL14" s="96" t="s">
        <v>1012</v>
      </c>
      <c r="AM14" s="87" t="s">
        <v>1027</v>
      </c>
      <c r="AN14" s="87" t="b">
        <v>0</v>
      </c>
      <c r="AO14" s="96" t="s">
        <v>885</v>
      </c>
      <c r="AP14" s="87" t="s">
        <v>196</v>
      </c>
      <c r="AQ14" s="87">
        <v>0</v>
      </c>
      <c r="AR14" s="87">
        <v>0</v>
      </c>
      <c r="AS14" s="87" t="s">
        <v>1048</v>
      </c>
      <c r="AT14" s="87" t="s">
        <v>1049</v>
      </c>
      <c r="AU14" s="87" t="s">
        <v>1050</v>
      </c>
      <c r="AV14" s="87" t="s">
        <v>1051</v>
      </c>
      <c r="AW14" s="87" t="s">
        <v>1052</v>
      </c>
      <c r="AX14" s="87" t="s">
        <v>1053</v>
      </c>
      <c r="AY14" s="87" t="s">
        <v>1054</v>
      </c>
      <c r="AZ14" s="92" t="s">
        <v>1055</v>
      </c>
      <c r="BA14">
        <v>1</v>
      </c>
      <c r="BB14" s="86" t="str">
        <f>REPLACE(INDEX(GroupVertices[Group],MATCH(Edges24[[#This Row],[Vertex 1]],GroupVertices[Vertex],0)),1,1,"")</f>
        <v>1</v>
      </c>
      <c r="BC14" s="86" t="str">
        <f>REPLACE(INDEX(GroupVertices[Group],MATCH(Edges24[[#This Row],[Vertex 2]],GroupVertices[Vertex],0)),1,1,"")</f>
        <v>1</v>
      </c>
      <c r="BD14" s="48">
        <v>1</v>
      </c>
      <c r="BE14" s="49">
        <v>2.127659574468085</v>
      </c>
      <c r="BF14" s="48">
        <v>4</v>
      </c>
      <c r="BG14" s="49">
        <v>8.51063829787234</v>
      </c>
      <c r="BH14" s="48">
        <v>0</v>
      </c>
      <c r="BI14" s="49">
        <v>0</v>
      </c>
      <c r="BJ14" s="48">
        <v>42</v>
      </c>
      <c r="BK14" s="49">
        <v>89.36170212765957</v>
      </c>
      <c r="BL14" s="48">
        <v>47</v>
      </c>
    </row>
    <row r="15" spans="1:64" ht="15">
      <c r="A15" s="65" t="s">
        <v>240</v>
      </c>
      <c r="B15" s="65" t="s">
        <v>255</v>
      </c>
      <c r="C15" s="66"/>
      <c r="D15" s="67"/>
      <c r="E15" s="66"/>
      <c r="F15" s="69"/>
      <c r="G15" s="66"/>
      <c r="H15" s="70"/>
      <c r="I15" s="71"/>
      <c r="J15" s="71"/>
      <c r="K15" s="34" t="s">
        <v>65</v>
      </c>
      <c r="L15" s="72">
        <v>28</v>
      </c>
      <c r="M15" s="72"/>
      <c r="N15" s="73"/>
      <c r="O15" s="87" t="s">
        <v>397</v>
      </c>
      <c r="P15" s="90">
        <v>43567.61887731482</v>
      </c>
      <c r="Q15" s="87" t="s">
        <v>407</v>
      </c>
      <c r="R15" s="87"/>
      <c r="S15" s="87"/>
      <c r="T15" s="87"/>
      <c r="U15" s="87"/>
      <c r="V15" s="92" t="s">
        <v>647</v>
      </c>
      <c r="W15" s="90">
        <v>43567.61887731482</v>
      </c>
      <c r="X15" s="92" t="s">
        <v>753</v>
      </c>
      <c r="Y15" s="87"/>
      <c r="Z15" s="87"/>
      <c r="AA15" s="96" t="s">
        <v>886</v>
      </c>
      <c r="AB15" s="87"/>
      <c r="AC15" s="87" t="b">
        <v>0</v>
      </c>
      <c r="AD15" s="87">
        <v>0</v>
      </c>
      <c r="AE15" s="96" t="s">
        <v>1012</v>
      </c>
      <c r="AF15" s="87" t="b">
        <v>0</v>
      </c>
      <c r="AG15" s="87" t="s">
        <v>1021</v>
      </c>
      <c r="AH15" s="87"/>
      <c r="AI15" s="96" t="s">
        <v>1012</v>
      </c>
      <c r="AJ15" s="87" t="b">
        <v>0</v>
      </c>
      <c r="AK15" s="87">
        <v>3</v>
      </c>
      <c r="AL15" s="96" t="s">
        <v>904</v>
      </c>
      <c r="AM15" s="87" t="s">
        <v>1025</v>
      </c>
      <c r="AN15" s="87" t="b">
        <v>0</v>
      </c>
      <c r="AO15" s="96" t="s">
        <v>904</v>
      </c>
      <c r="AP15" s="87" t="s">
        <v>196</v>
      </c>
      <c r="AQ15" s="87">
        <v>0</v>
      </c>
      <c r="AR15" s="87">
        <v>0</v>
      </c>
      <c r="AS15" s="87"/>
      <c r="AT15" s="87"/>
      <c r="AU15" s="87"/>
      <c r="AV15" s="87"/>
      <c r="AW15" s="87"/>
      <c r="AX15" s="87"/>
      <c r="AY15" s="87"/>
      <c r="AZ15" s="87"/>
      <c r="BA15">
        <v>1</v>
      </c>
      <c r="BB15" s="86" t="str">
        <f>REPLACE(INDEX(GroupVertices[Group],MATCH(Edges24[[#This Row],[Vertex 1]],GroupVertices[Vertex],0)),1,1,"")</f>
        <v>4</v>
      </c>
      <c r="BC15" s="86" t="str">
        <f>REPLACE(INDEX(GroupVertices[Group],MATCH(Edges24[[#This Row],[Vertex 2]],GroupVertices[Vertex],0)),1,1,"")</f>
        <v>4</v>
      </c>
      <c r="BD15" s="48">
        <v>2</v>
      </c>
      <c r="BE15" s="49">
        <v>5.128205128205129</v>
      </c>
      <c r="BF15" s="48">
        <v>1</v>
      </c>
      <c r="BG15" s="49">
        <v>2.5641025641025643</v>
      </c>
      <c r="BH15" s="48">
        <v>0</v>
      </c>
      <c r="BI15" s="49">
        <v>0</v>
      </c>
      <c r="BJ15" s="48">
        <v>36</v>
      </c>
      <c r="BK15" s="49">
        <v>92.3076923076923</v>
      </c>
      <c r="BL15" s="48">
        <v>39</v>
      </c>
    </row>
    <row r="16" spans="1:64" ht="15">
      <c r="A16" s="65" t="s">
        <v>241</v>
      </c>
      <c r="B16" s="65" t="s">
        <v>255</v>
      </c>
      <c r="C16" s="66"/>
      <c r="D16" s="67"/>
      <c r="E16" s="66"/>
      <c r="F16" s="69"/>
      <c r="G16" s="66"/>
      <c r="H16" s="70"/>
      <c r="I16" s="71"/>
      <c r="J16" s="71"/>
      <c r="K16" s="34" t="s">
        <v>65</v>
      </c>
      <c r="L16" s="72">
        <v>29</v>
      </c>
      <c r="M16" s="72"/>
      <c r="N16" s="73"/>
      <c r="O16" s="87" t="s">
        <v>397</v>
      </c>
      <c r="P16" s="90">
        <v>43567.635879629626</v>
      </c>
      <c r="Q16" s="87" t="s">
        <v>407</v>
      </c>
      <c r="R16" s="87"/>
      <c r="S16" s="87"/>
      <c r="T16" s="87"/>
      <c r="U16" s="87"/>
      <c r="V16" s="92" t="s">
        <v>648</v>
      </c>
      <c r="W16" s="90">
        <v>43567.635879629626</v>
      </c>
      <c r="X16" s="92" t="s">
        <v>754</v>
      </c>
      <c r="Y16" s="87"/>
      <c r="Z16" s="87"/>
      <c r="AA16" s="96" t="s">
        <v>887</v>
      </c>
      <c r="AB16" s="87"/>
      <c r="AC16" s="87" t="b">
        <v>0</v>
      </c>
      <c r="AD16" s="87">
        <v>0</v>
      </c>
      <c r="AE16" s="96" t="s">
        <v>1012</v>
      </c>
      <c r="AF16" s="87" t="b">
        <v>0</v>
      </c>
      <c r="AG16" s="87" t="s">
        <v>1021</v>
      </c>
      <c r="AH16" s="87"/>
      <c r="AI16" s="96" t="s">
        <v>1012</v>
      </c>
      <c r="AJ16" s="87" t="b">
        <v>0</v>
      </c>
      <c r="AK16" s="87">
        <v>3</v>
      </c>
      <c r="AL16" s="96" t="s">
        <v>904</v>
      </c>
      <c r="AM16" s="87" t="s">
        <v>1027</v>
      </c>
      <c r="AN16" s="87" t="b">
        <v>0</v>
      </c>
      <c r="AO16" s="96" t="s">
        <v>904</v>
      </c>
      <c r="AP16" s="87" t="s">
        <v>196</v>
      </c>
      <c r="AQ16" s="87">
        <v>0</v>
      </c>
      <c r="AR16" s="87">
        <v>0</v>
      </c>
      <c r="AS16" s="87"/>
      <c r="AT16" s="87"/>
      <c r="AU16" s="87"/>
      <c r="AV16" s="87"/>
      <c r="AW16" s="87"/>
      <c r="AX16" s="87"/>
      <c r="AY16" s="87"/>
      <c r="AZ16" s="87"/>
      <c r="BA16">
        <v>1</v>
      </c>
      <c r="BB16" s="86" t="str">
        <f>REPLACE(INDEX(GroupVertices[Group],MATCH(Edges24[[#This Row],[Vertex 1]],GroupVertices[Vertex],0)),1,1,"")</f>
        <v>4</v>
      </c>
      <c r="BC16" s="86" t="str">
        <f>REPLACE(INDEX(GroupVertices[Group],MATCH(Edges24[[#This Row],[Vertex 2]],GroupVertices[Vertex],0)),1,1,"")</f>
        <v>4</v>
      </c>
      <c r="BD16" s="48">
        <v>2</v>
      </c>
      <c r="BE16" s="49">
        <v>5.128205128205129</v>
      </c>
      <c r="BF16" s="48">
        <v>1</v>
      </c>
      <c r="BG16" s="49">
        <v>2.5641025641025643</v>
      </c>
      <c r="BH16" s="48">
        <v>0</v>
      </c>
      <c r="BI16" s="49">
        <v>0</v>
      </c>
      <c r="BJ16" s="48">
        <v>36</v>
      </c>
      <c r="BK16" s="49">
        <v>92.3076923076923</v>
      </c>
      <c r="BL16" s="48">
        <v>39</v>
      </c>
    </row>
    <row r="17" spans="1:64" ht="15">
      <c r="A17" s="65" t="s">
        <v>242</v>
      </c>
      <c r="B17" s="65" t="s">
        <v>356</v>
      </c>
      <c r="C17" s="66"/>
      <c r="D17" s="67"/>
      <c r="E17" s="66"/>
      <c r="F17" s="69"/>
      <c r="G17" s="66"/>
      <c r="H17" s="70"/>
      <c r="I17" s="71"/>
      <c r="J17" s="71"/>
      <c r="K17" s="34" t="s">
        <v>65</v>
      </c>
      <c r="L17" s="72">
        <v>30</v>
      </c>
      <c r="M17" s="72"/>
      <c r="N17" s="73"/>
      <c r="O17" s="87" t="s">
        <v>398</v>
      </c>
      <c r="P17" s="90">
        <v>43556.622141203705</v>
      </c>
      <c r="Q17" s="87" t="s">
        <v>408</v>
      </c>
      <c r="R17" s="87" t="s">
        <v>487</v>
      </c>
      <c r="S17" s="87" t="s">
        <v>540</v>
      </c>
      <c r="T17" s="87"/>
      <c r="U17" s="92" t="s">
        <v>625</v>
      </c>
      <c r="V17" s="92" t="s">
        <v>625</v>
      </c>
      <c r="W17" s="90">
        <v>43556.622141203705</v>
      </c>
      <c r="X17" s="92" t="s">
        <v>755</v>
      </c>
      <c r="Y17" s="87"/>
      <c r="Z17" s="87"/>
      <c r="AA17" s="96" t="s">
        <v>888</v>
      </c>
      <c r="AB17" s="87"/>
      <c r="AC17" s="87" t="b">
        <v>0</v>
      </c>
      <c r="AD17" s="87">
        <v>2</v>
      </c>
      <c r="AE17" s="96" t="s">
        <v>1014</v>
      </c>
      <c r="AF17" s="87" t="b">
        <v>0</v>
      </c>
      <c r="AG17" s="87" t="s">
        <v>1021</v>
      </c>
      <c r="AH17" s="87"/>
      <c r="AI17" s="96" t="s">
        <v>1012</v>
      </c>
      <c r="AJ17" s="87" t="b">
        <v>0</v>
      </c>
      <c r="AK17" s="87">
        <v>2</v>
      </c>
      <c r="AL17" s="96" t="s">
        <v>1012</v>
      </c>
      <c r="AM17" s="87" t="s">
        <v>1025</v>
      </c>
      <c r="AN17" s="87" t="b">
        <v>0</v>
      </c>
      <c r="AO17" s="96" t="s">
        <v>888</v>
      </c>
      <c r="AP17" s="87" t="s">
        <v>397</v>
      </c>
      <c r="AQ17" s="87">
        <v>0</v>
      </c>
      <c r="AR17" s="87">
        <v>0</v>
      </c>
      <c r="AS17" s="87"/>
      <c r="AT17" s="87"/>
      <c r="AU17" s="87"/>
      <c r="AV17" s="87"/>
      <c r="AW17" s="87"/>
      <c r="AX17" s="87"/>
      <c r="AY17" s="87"/>
      <c r="AZ17" s="87"/>
      <c r="BA17">
        <v>1</v>
      </c>
      <c r="BB17" s="86" t="str">
        <f>REPLACE(INDEX(GroupVertices[Group],MATCH(Edges24[[#This Row],[Vertex 1]],GroupVertices[Vertex],0)),1,1,"")</f>
        <v>16</v>
      </c>
      <c r="BC17" s="86" t="str">
        <f>REPLACE(INDEX(GroupVertices[Group],MATCH(Edges24[[#This Row],[Vertex 2]],GroupVertices[Vertex],0)),1,1,"")</f>
        <v>16</v>
      </c>
      <c r="BD17" s="48">
        <v>2</v>
      </c>
      <c r="BE17" s="49">
        <v>5.405405405405405</v>
      </c>
      <c r="BF17" s="48">
        <v>1</v>
      </c>
      <c r="BG17" s="49">
        <v>2.7027027027027026</v>
      </c>
      <c r="BH17" s="48">
        <v>0</v>
      </c>
      <c r="BI17" s="49">
        <v>0</v>
      </c>
      <c r="BJ17" s="48">
        <v>34</v>
      </c>
      <c r="BK17" s="49">
        <v>91.89189189189189</v>
      </c>
      <c r="BL17" s="48">
        <v>37</v>
      </c>
    </row>
    <row r="18" spans="1:64" ht="15">
      <c r="A18" s="65" t="s">
        <v>243</v>
      </c>
      <c r="B18" s="65" t="s">
        <v>242</v>
      </c>
      <c r="C18" s="66"/>
      <c r="D18" s="67"/>
      <c r="E18" s="66"/>
      <c r="F18" s="69"/>
      <c r="G18" s="66"/>
      <c r="H18" s="70"/>
      <c r="I18" s="71"/>
      <c r="J18" s="71"/>
      <c r="K18" s="34" t="s">
        <v>65</v>
      </c>
      <c r="L18" s="72">
        <v>31</v>
      </c>
      <c r="M18" s="72"/>
      <c r="N18" s="73"/>
      <c r="O18" s="87" t="s">
        <v>397</v>
      </c>
      <c r="P18" s="90">
        <v>43567.638819444444</v>
      </c>
      <c r="Q18" s="87" t="s">
        <v>408</v>
      </c>
      <c r="R18" s="87"/>
      <c r="S18" s="87"/>
      <c r="T18" s="87"/>
      <c r="U18" s="87"/>
      <c r="V18" s="92" t="s">
        <v>649</v>
      </c>
      <c r="W18" s="90">
        <v>43567.638819444444</v>
      </c>
      <c r="X18" s="92" t="s">
        <v>756</v>
      </c>
      <c r="Y18" s="87"/>
      <c r="Z18" s="87"/>
      <c r="AA18" s="96" t="s">
        <v>889</v>
      </c>
      <c r="AB18" s="87"/>
      <c r="AC18" s="87" t="b">
        <v>0</v>
      </c>
      <c r="AD18" s="87">
        <v>0</v>
      </c>
      <c r="AE18" s="96" t="s">
        <v>1012</v>
      </c>
      <c r="AF18" s="87" t="b">
        <v>0</v>
      </c>
      <c r="AG18" s="87" t="s">
        <v>1021</v>
      </c>
      <c r="AH18" s="87"/>
      <c r="AI18" s="96" t="s">
        <v>1012</v>
      </c>
      <c r="AJ18" s="87" t="b">
        <v>0</v>
      </c>
      <c r="AK18" s="87">
        <v>2</v>
      </c>
      <c r="AL18" s="96" t="s">
        <v>888</v>
      </c>
      <c r="AM18" s="87" t="s">
        <v>1027</v>
      </c>
      <c r="AN18" s="87" t="b">
        <v>0</v>
      </c>
      <c r="AO18" s="96" t="s">
        <v>888</v>
      </c>
      <c r="AP18" s="87" t="s">
        <v>196</v>
      </c>
      <c r="AQ18" s="87">
        <v>0</v>
      </c>
      <c r="AR18" s="87">
        <v>0</v>
      </c>
      <c r="AS18" s="87"/>
      <c r="AT18" s="87"/>
      <c r="AU18" s="87"/>
      <c r="AV18" s="87"/>
      <c r="AW18" s="87"/>
      <c r="AX18" s="87"/>
      <c r="AY18" s="87"/>
      <c r="AZ18" s="87"/>
      <c r="BA18">
        <v>1</v>
      </c>
      <c r="BB18" s="86" t="str">
        <f>REPLACE(INDEX(GroupVertices[Group],MATCH(Edges24[[#This Row],[Vertex 1]],GroupVertices[Vertex],0)),1,1,"")</f>
        <v>16</v>
      </c>
      <c r="BC18" s="86" t="str">
        <f>REPLACE(INDEX(GroupVertices[Group],MATCH(Edges24[[#This Row],[Vertex 2]],GroupVertices[Vertex],0)),1,1,"")</f>
        <v>16</v>
      </c>
      <c r="BD18" s="48"/>
      <c r="BE18" s="49"/>
      <c r="BF18" s="48"/>
      <c r="BG18" s="49"/>
      <c r="BH18" s="48"/>
      <c r="BI18" s="49"/>
      <c r="BJ18" s="48"/>
      <c r="BK18" s="49"/>
      <c r="BL18" s="48"/>
    </row>
    <row r="19" spans="1:64" ht="15">
      <c r="A19" s="65" t="s">
        <v>244</v>
      </c>
      <c r="B19" s="65" t="s">
        <v>244</v>
      </c>
      <c r="C19" s="66"/>
      <c r="D19" s="67"/>
      <c r="E19" s="66"/>
      <c r="F19" s="69"/>
      <c r="G19" s="66"/>
      <c r="H19" s="70"/>
      <c r="I19" s="71"/>
      <c r="J19" s="71"/>
      <c r="K19" s="34" t="s">
        <v>65</v>
      </c>
      <c r="L19" s="72">
        <v>33</v>
      </c>
      <c r="M19" s="72"/>
      <c r="N19" s="73"/>
      <c r="O19" s="87" t="s">
        <v>196</v>
      </c>
      <c r="P19" s="90">
        <v>43567.687893518516</v>
      </c>
      <c r="Q19" s="87" t="s">
        <v>409</v>
      </c>
      <c r="R19" s="92" t="s">
        <v>488</v>
      </c>
      <c r="S19" s="87" t="s">
        <v>541</v>
      </c>
      <c r="T19" s="87" t="s">
        <v>581</v>
      </c>
      <c r="U19" s="87"/>
      <c r="V19" s="92" t="s">
        <v>650</v>
      </c>
      <c r="W19" s="90">
        <v>43567.687893518516</v>
      </c>
      <c r="X19" s="92" t="s">
        <v>757</v>
      </c>
      <c r="Y19" s="87"/>
      <c r="Z19" s="87"/>
      <c r="AA19" s="96" t="s">
        <v>890</v>
      </c>
      <c r="AB19" s="87"/>
      <c r="AC19" s="87" t="b">
        <v>0</v>
      </c>
      <c r="AD19" s="87">
        <v>1</v>
      </c>
      <c r="AE19" s="96" t="s">
        <v>1012</v>
      </c>
      <c r="AF19" s="87" t="b">
        <v>0</v>
      </c>
      <c r="AG19" s="87" t="s">
        <v>1021</v>
      </c>
      <c r="AH19" s="87"/>
      <c r="AI19" s="96" t="s">
        <v>1012</v>
      </c>
      <c r="AJ19" s="87" t="b">
        <v>0</v>
      </c>
      <c r="AK19" s="87">
        <v>1</v>
      </c>
      <c r="AL19" s="96" t="s">
        <v>1012</v>
      </c>
      <c r="AM19" s="87" t="s">
        <v>1029</v>
      </c>
      <c r="AN19" s="87" t="b">
        <v>0</v>
      </c>
      <c r="AO19" s="96" t="s">
        <v>890</v>
      </c>
      <c r="AP19" s="87" t="s">
        <v>196</v>
      </c>
      <c r="AQ19" s="87">
        <v>0</v>
      </c>
      <c r="AR19" s="87">
        <v>0</v>
      </c>
      <c r="AS19" s="87"/>
      <c r="AT19" s="87"/>
      <c r="AU19" s="87"/>
      <c r="AV19" s="87"/>
      <c r="AW19" s="87"/>
      <c r="AX19" s="87"/>
      <c r="AY19" s="87"/>
      <c r="AZ19" s="87"/>
      <c r="BA19">
        <v>1</v>
      </c>
      <c r="BB19" s="86" t="str">
        <f>REPLACE(INDEX(GroupVertices[Group],MATCH(Edges24[[#This Row],[Vertex 1]],GroupVertices[Vertex],0)),1,1,"")</f>
        <v>33</v>
      </c>
      <c r="BC19" s="86" t="str">
        <f>REPLACE(INDEX(GroupVertices[Group],MATCH(Edges24[[#This Row],[Vertex 2]],GroupVertices[Vertex],0)),1,1,"")</f>
        <v>33</v>
      </c>
      <c r="BD19" s="48">
        <v>1</v>
      </c>
      <c r="BE19" s="49">
        <v>3.125</v>
      </c>
      <c r="BF19" s="48">
        <v>0</v>
      </c>
      <c r="BG19" s="49">
        <v>0</v>
      </c>
      <c r="BH19" s="48">
        <v>0</v>
      </c>
      <c r="BI19" s="49">
        <v>0</v>
      </c>
      <c r="BJ19" s="48">
        <v>31</v>
      </c>
      <c r="BK19" s="49">
        <v>96.875</v>
      </c>
      <c r="BL19" s="48">
        <v>32</v>
      </c>
    </row>
    <row r="20" spans="1:64" ht="15">
      <c r="A20" s="65" t="s">
        <v>245</v>
      </c>
      <c r="B20" s="65" t="s">
        <v>244</v>
      </c>
      <c r="C20" s="66"/>
      <c r="D20" s="67"/>
      <c r="E20" s="66"/>
      <c r="F20" s="69"/>
      <c r="G20" s="66"/>
      <c r="H20" s="70"/>
      <c r="I20" s="71"/>
      <c r="J20" s="71"/>
      <c r="K20" s="34" t="s">
        <v>65</v>
      </c>
      <c r="L20" s="72">
        <v>34</v>
      </c>
      <c r="M20" s="72"/>
      <c r="N20" s="73"/>
      <c r="O20" s="87" t="s">
        <v>397</v>
      </c>
      <c r="P20" s="90">
        <v>43567.69163194444</v>
      </c>
      <c r="Q20" s="87" t="s">
        <v>409</v>
      </c>
      <c r="R20" s="87"/>
      <c r="S20" s="87"/>
      <c r="T20" s="87" t="s">
        <v>582</v>
      </c>
      <c r="U20" s="87"/>
      <c r="V20" s="92" t="s">
        <v>651</v>
      </c>
      <c r="W20" s="90">
        <v>43567.69163194444</v>
      </c>
      <c r="X20" s="92" t="s">
        <v>758</v>
      </c>
      <c r="Y20" s="87"/>
      <c r="Z20" s="87"/>
      <c r="AA20" s="96" t="s">
        <v>891</v>
      </c>
      <c r="AB20" s="87"/>
      <c r="AC20" s="87" t="b">
        <v>0</v>
      </c>
      <c r="AD20" s="87">
        <v>0</v>
      </c>
      <c r="AE20" s="96" t="s">
        <v>1012</v>
      </c>
      <c r="AF20" s="87" t="b">
        <v>0</v>
      </c>
      <c r="AG20" s="87" t="s">
        <v>1021</v>
      </c>
      <c r="AH20" s="87"/>
      <c r="AI20" s="96" t="s">
        <v>1012</v>
      </c>
      <c r="AJ20" s="87" t="b">
        <v>0</v>
      </c>
      <c r="AK20" s="87">
        <v>1</v>
      </c>
      <c r="AL20" s="96" t="s">
        <v>890</v>
      </c>
      <c r="AM20" s="87" t="s">
        <v>1025</v>
      </c>
      <c r="AN20" s="87" t="b">
        <v>0</v>
      </c>
      <c r="AO20" s="96" t="s">
        <v>890</v>
      </c>
      <c r="AP20" s="87" t="s">
        <v>196</v>
      </c>
      <c r="AQ20" s="87">
        <v>0</v>
      </c>
      <c r="AR20" s="87">
        <v>0</v>
      </c>
      <c r="AS20" s="87"/>
      <c r="AT20" s="87"/>
      <c r="AU20" s="87"/>
      <c r="AV20" s="87"/>
      <c r="AW20" s="87"/>
      <c r="AX20" s="87"/>
      <c r="AY20" s="87"/>
      <c r="AZ20" s="87"/>
      <c r="BA20">
        <v>1</v>
      </c>
      <c r="BB20" s="86" t="str">
        <f>REPLACE(INDEX(GroupVertices[Group],MATCH(Edges24[[#This Row],[Vertex 1]],GroupVertices[Vertex],0)),1,1,"")</f>
        <v>33</v>
      </c>
      <c r="BC20" s="86" t="str">
        <f>REPLACE(INDEX(GroupVertices[Group],MATCH(Edges24[[#This Row],[Vertex 2]],GroupVertices[Vertex],0)),1,1,"")</f>
        <v>33</v>
      </c>
      <c r="BD20" s="48">
        <v>1</v>
      </c>
      <c r="BE20" s="49">
        <v>3.125</v>
      </c>
      <c r="BF20" s="48">
        <v>0</v>
      </c>
      <c r="BG20" s="49">
        <v>0</v>
      </c>
      <c r="BH20" s="48">
        <v>0</v>
      </c>
      <c r="BI20" s="49">
        <v>0</v>
      </c>
      <c r="BJ20" s="48">
        <v>31</v>
      </c>
      <c r="BK20" s="49">
        <v>96.875</v>
      </c>
      <c r="BL20" s="48">
        <v>32</v>
      </c>
    </row>
    <row r="21" spans="1:64" ht="15">
      <c r="A21" s="65" t="s">
        <v>246</v>
      </c>
      <c r="B21" s="65" t="s">
        <v>255</v>
      </c>
      <c r="C21" s="66"/>
      <c r="D21" s="67"/>
      <c r="E21" s="66"/>
      <c r="F21" s="69"/>
      <c r="G21" s="66"/>
      <c r="H21" s="70"/>
      <c r="I21" s="71"/>
      <c r="J21" s="71"/>
      <c r="K21" s="34" t="s">
        <v>65</v>
      </c>
      <c r="L21" s="72">
        <v>35</v>
      </c>
      <c r="M21" s="72"/>
      <c r="N21" s="73"/>
      <c r="O21" s="87" t="s">
        <v>397</v>
      </c>
      <c r="P21" s="90">
        <v>43567.6216087963</v>
      </c>
      <c r="Q21" s="87" t="s">
        <v>407</v>
      </c>
      <c r="R21" s="87"/>
      <c r="S21" s="87"/>
      <c r="T21" s="87"/>
      <c r="U21" s="87"/>
      <c r="V21" s="92" t="s">
        <v>652</v>
      </c>
      <c r="W21" s="90">
        <v>43567.6216087963</v>
      </c>
      <c r="X21" s="92" t="s">
        <v>759</v>
      </c>
      <c r="Y21" s="87"/>
      <c r="Z21" s="87"/>
      <c r="AA21" s="96" t="s">
        <v>892</v>
      </c>
      <c r="AB21" s="87"/>
      <c r="AC21" s="87" t="b">
        <v>0</v>
      </c>
      <c r="AD21" s="87">
        <v>0</v>
      </c>
      <c r="AE21" s="96" t="s">
        <v>1012</v>
      </c>
      <c r="AF21" s="87" t="b">
        <v>0</v>
      </c>
      <c r="AG21" s="87" t="s">
        <v>1021</v>
      </c>
      <c r="AH21" s="87"/>
      <c r="AI21" s="96" t="s">
        <v>1012</v>
      </c>
      <c r="AJ21" s="87" t="b">
        <v>0</v>
      </c>
      <c r="AK21" s="87">
        <v>3</v>
      </c>
      <c r="AL21" s="96" t="s">
        <v>904</v>
      </c>
      <c r="AM21" s="87" t="s">
        <v>1030</v>
      </c>
      <c r="AN21" s="87" t="b">
        <v>0</v>
      </c>
      <c r="AO21" s="96" t="s">
        <v>904</v>
      </c>
      <c r="AP21" s="87" t="s">
        <v>196</v>
      </c>
      <c r="AQ21" s="87">
        <v>0</v>
      </c>
      <c r="AR21" s="87">
        <v>0</v>
      </c>
      <c r="AS21" s="87"/>
      <c r="AT21" s="87"/>
      <c r="AU21" s="87"/>
      <c r="AV21" s="87"/>
      <c r="AW21" s="87"/>
      <c r="AX21" s="87"/>
      <c r="AY21" s="87"/>
      <c r="AZ21" s="87"/>
      <c r="BA21">
        <v>1</v>
      </c>
      <c r="BB21" s="86" t="str">
        <f>REPLACE(INDEX(GroupVertices[Group],MATCH(Edges24[[#This Row],[Vertex 1]],GroupVertices[Vertex],0)),1,1,"")</f>
        <v>4</v>
      </c>
      <c r="BC21" s="86" t="str">
        <f>REPLACE(INDEX(GroupVertices[Group],MATCH(Edges24[[#This Row],[Vertex 2]],GroupVertices[Vertex],0)),1,1,"")</f>
        <v>4</v>
      </c>
      <c r="BD21" s="48">
        <v>2</v>
      </c>
      <c r="BE21" s="49">
        <v>5.128205128205129</v>
      </c>
      <c r="BF21" s="48">
        <v>1</v>
      </c>
      <c r="BG21" s="49">
        <v>2.5641025641025643</v>
      </c>
      <c r="BH21" s="48">
        <v>0</v>
      </c>
      <c r="BI21" s="49">
        <v>0</v>
      </c>
      <c r="BJ21" s="48">
        <v>36</v>
      </c>
      <c r="BK21" s="49">
        <v>92.3076923076923</v>
      </c>
      <c r="BL21" s="48">
        <v>39</v>
      </c>
    </row>
    <row r="22" spans="1:64" ht="15">
      <c r="A22" s="65" t="s">
        <v>246</v>
      </c>
      <c r="B22" s="65" t="s">
        <v>254</v>
      </c>
      <c r="C22" s="66"/>
      <c r="D22" s="67"/>
      <c r="E22" s="66"/>
      <c r="F22" s="69"/>
      <c r="G22" s="66"/>
      <c r="H22" s="70"/>
      <c r="I22" s="71"/>
      <c r="J22" s="71"/>
      <c r="K22" s="34" t="s">
        <v>65</v>
      </c>
      <c r="L22" s="72">
        <v>36</v>
      </c>
      <c r="M22" s="72"/>
      <c r="N22" s="73"/>
      <c r="O22" s="87" t="s">
        <v>397</v>
      </c>
      <c r="P22" s="90">
        <v>43567.91265046296</v>
      </c>
      <c r="Q22" s="87" t="s">
        <v>410</v>
      </c>
      <c r="R22" s="87"/>
      <c r="S22" s="87"/>
      <c r="T22" s="87" t="s">
        <v>583</v>
      </c>
      <c r="U22" s="87"/>
      <c r="V22" s="92" t="s">
        <v>652</v>
      </c>
      <c r="W22" s="90">
        <v>43567.91265046296</v>
      </c>
      <c r="X22" s="92" t="s">
        <v>760</v>
      </c>
      <c r="Y22" s="87"/>
      <c r="Z22" s="87"/>
      <c r="AA22" s="96" t="s">
        <v>893</v>
      </c>
      <c r="AB22" s="87"/>
      <c r="AC22" s="87" t="b">
        <v>0</v>
      </c>
      <c r="AD22" s="87">
        <v>0</v>
      </c>
      <c r="AE22" s="96" t="s">
        <v>1012</v>
      </c>
      <c r="AF22" s="87" t="b">
        <v>0</v>
      </c>
      <c r="AG22" s="87" t="s">
        <v>1021</v>
      </c>
      <c r="AH22" s="87"/>
      <c r="AI22" s="96" t="s">
        <v>1012</v>
      </c>
      <c r="AJ22" s="87" t="b">
        <v>0</v>
      </c>
      <c r="AK22" s="87">
        <v>5</v>
      </c>
      <c r="AL22" s="96" t="s">
        <v>901</v>
      </c>
      <c r="AM22" s="87" t="s">
        <v>1030</v>
      </c>
      <c r="AN22" s="87" t="b">
        <v>0</v>
      </c>
      <c r="AO22" s="96" t="s">
        <v>901</v>
      </c>
      <c r="AP22" s="87" t="s">
        <v>196</v>
      </c>
      <c r="AQ22" s="87">
        <v>0</v>
      </c>
      <c r="AR22" s="87">
        <v>0</v>
      </c>
      <c r="AS22" s="87"/>
      <c r="AT22" s="87"/>
      <c r="AU22" s="87"/>
      <c r="AV22" s="87"/>
      <c r="AW22" s="87"/>
      <c r="AX22" s="87"/>
      <c r="AY22" s="87"/>
      <c r="AZ22" s="87"/>
      <c r="BA22">
        <v>1</v>
      </c>
      <c r="BB22" s="86" t="str">
        <f>REPLACE(INDEX(GroupVertices[Group],MATCH(Edges24[[#This Row],[Vertex 1]],GroupVertices[Vertex],0)),1,1,"")</f>
        <v>4</v>
      </c>
      <c r="BC22" s="86" t="str">
        <f>REPLACE(INDEX(GroupVertices[Group],MATCH(Edges24[[#This Row],[Vertex 2]],GroupVertices[Vertex],0)),1,1,"")</f>
        <v>4</v>
      </c>
      <c r="BD22" s="48"/>
      <c r="BE22" s="49"/>
      <c r="BF22" s="48"/>
      <c r="BG22" s="49"/>
      <c r="BH22" s="48"/>
      <c r="BI22" s="49"/>
      <c r="BJ22" s="48"/>
      <c r="BK22" s="49"/>
      <c r="BL22" s="48"/>
    </row>
    <row r="23" spans="1:64" ht="15">
      <c r="A23" s="65" t="s">
        <v>247</v>
      </c>
      <c r="B23" s="65" t="s">
        <v>254</v>
      </c>
      <c r="C23" s="66"/>
      <c r="D23" s="67"/>
      <c r="E23" s="66"/>
      <c r="F23" s="69"/>
      <c r="G23" s="66"/>
      <c r="H23" s="70"/>
      <c r="I23" s="71"/>
      <c r="J23" s="71"/>
      <c r="K23" s="34" t="s">
        <v>65</v>
      </c>
      <c r="L23" s="72">
        <v>39</v>
      </c>
      <c r="M23" s="72"/>
      <c r="N23" s="73"/>
      <c r="O23" s="87" t="s">
        <v>397</v>
      </c>
      <c r="P23" s="90">
        <v>43567.92418981482</v>
      </c>
      <c r="Q23" s="87" t="s">
        <v>410</v>
      </c>
      <c r="R23" s="87"/>
      <c r="S23" s="87"/>
      <c r="T23" s="87" t="s">
        <v>583</v>
      </c>
      <c r="U23" s="87"/>
      <c r="V23" s="92" t="s">
        <v>653</v>
      </c>
      <c r="W23" s="90">
        <v>43567.92418981482</v>
      </c>
      <c r="X23" s="92" t="s">
        <v>761</v>
      </c>
      <c r="Y23" s="87"/>
      <c r="Z23" s="87"/>
      <c r="AA23" s="96" t="s">
        <v>894</v>
      </c>
      <c r="AB23" s="87"/>
      <c r="AC23" s="87" t="b">
        <v>0</v>
      </c>
      <c r="AD23" s="87">
        <v>0</v>
      </c>
      <c r="AE23" s="96" t="s">
        <v>1012</v>
      </c>
      <c r="AF23" s="87" t="b">
        <v>0</v>
      </c>
      <c r="AG23" s="87" t="s">
        <v>1021</v>
      </c>
      <c r="AH23" s="87"/>
      <c r="AI23" s="96" t="s">
        <v>1012</v>
      </c>
      <c r="AJ23" s="87" t="b">
        <v>0</v>
      </c>
      <c r="AK23" s="87">
        <v>5</v>
      </c>
      <c r="AL23" s="96" t="s">
        <v>901</v>
      </c>
      <c r="AM23" s="87" t="s">
        <v>1027</v>
      </c>
      <c r="AN23" s="87" t="b">
        <v>0</v>
      </c>
      <c r="AO23" s="96" t="s">
        <v>901</v>
      </c>
      <c r="AP23" s="87" t="s">
        <v>196</v>
      </c>
      <c r="AQ23" s="87">
        <v>0</v>
      </c>
      <c r="AR23" s="87">
        <v>0</v>
      </c>
      <c r="AS23" s="87"/>
      <c r="AT23" s="87"/>
      <c r="AU23" s="87"/>
      <c r="AV23" s="87"/>
      <c r="AW23" s="87"/>
      <c r="AX23" s="87"/>
      <c r="AY23" s="87"/>
      <c r="AZ23" s="87"/>
      <c r="BA23">
        <v>1</v>
      </c>
      <c r="BB23" s="86" t="str">
        <f>REPLACE(INDEX(GroupVertices[Group],MATCH(Edges24[[#This Row],[Vertex 1]],GroupVertices[Vertex],0)),1,1,"")</f>
        <v>4</v>
      </c>
      <c r="BC23" s="86" t="str">
        <f>REPLACE(INDEX(GroupVertices[Group],MATCH(Edges24[[#This Row],[Vertex 2]],GroupVertices[Vertex],0)),1,1,"")</f>
        <v>4</v>
      </c>
      <c r="BD23" s="48"/>
      <c r="BE23" s="49"/>
      <c r="BF23" s="48"/>
      <c r="BG23" s="49"/>
      <c r="BH23" s="48"/>
      <c r="BI23" s="49"/>
      <c r="BJ23" s="48"/>
      <c r="BK23" s="49"/>
      <c r="BL23" s="48"/>
    </row>
    <row r="24" spans="1:64" ht="15">
      <c r="A24" s="65" t="s">
        <v>248</v>
      </c>
      <c r="B24" s="65" t="s">
        <v>248</v>
      </c>
      <c r="C24" s="66"/>
      <c r="D24" s="67"/>
      <c r="E24" s="66"/>
      <c r="F24" s="69"/>
      <c r="G24" s="66"/>
      <c r="H24" s="70"/>
      <c r="I24" s="71"/>
      <c r="J24" s="71"/>
      <c r="K24" s="34" t="s">
        <v>65</v>
      </c>
      <c r="L24" s="72">
        <v>42</v>
      </c>
      <c r="M24" s="72"/>
      <c r="N24" s="73"/>
      <c r="O24" s="87" t="s">
        <v>196</v>
      </c>
      <c r="P24" s="90">
        <v>43567.95494212963</v>
      </c>
      <c r="Q24" s="87" t="s">
        <v>411</v>
      </c>
      <c r="R24" s="92" t="s">
        <v>489</v>
      </c>
      <c r="S24" s="87" t="s">
        <v>542</v>
      </c>
      <c r="T24" s="87"/>
      <c r="U24" s="87"/>
      <c r="V24" s="92" t="s">
        <v>654</v>
      </c>
      <c r="W24" s="90">
        <v>43567.95494212963</v>
      </c>
      <c r="X24" s="92" t="s">
        <v>762</v>
      </c>
      <c r="Y24" s="87"/>
      <c r="Z24" s="87"/>
      <c r="AA24" s="96" t="s">
        <v>895</v>
      </c>
      <c r="AB24" s="87"/>
      <c r="AC24" s="87" t="b">
        <v>0</v>
      </c>
      <c r="AD24" s="87">
        <v>0</v>
      </c>
      <c r="AE24" s="96" t="s">
        <v>1012</v>
      </c>
      <c r="AF24" s="87" t="b">
        <v>0</v>
      </c>
      <c r="AG24" s="87" t="s">
        <v>1021</v>
      </c>
      <c r="AH24" s="87"/>
      <c r="AI24" s="96" t="s">
        <v>1012</v>
      </c>
      <c r="AJ24" s="87" t="b">
        <v>0</v>
      </c>
      <c r="AK24" s="87">
        <v>0</v>
      </c>
      <c r="AL24" s="96" t="s">
        <v>1012</v>
      </c>
      <c r="AM24" s="87" t="s">
        <v>1031</v>
      </c>
      <c r="AN24" s="87" t="b">
        <v>0</v>
      </c>
      <c r="AO24" s="96" t="s">
        <v>895</v>
      </c>
      <c r="AP24" s="87" t="s">
        <v>196</v>
      </c>
      <c r="AQ24" s="87">
        <v>0</v>
      </c>
      <c r="AR24" s="87">
        <v>0</v>
      </c>
      <c r="AS24" s="87"/>
      <c r="AT24" s="87"/>
      <c r="AU24" s="87"/>
      <c r="AV24" s="87"/>
      <c r="AW24" s="87"/>
      <c r="AX24" s="87"/>
      <c r="AY24" s="87"/>
      <c r="AZ24" s="87"/>
      <c r="BA24">
        <v>1</v>
      </c>
      <c r="BB24" s="86" t="str">
        <f>REPLACE(INDEX(GroupVertices[Group],MATCH(Edges24[[#This Row],[Vertex 1]],GroupVertices[Vertex],0)),1,1,"")</f>
        <v>1</v>
      </c>
      <c r="BC24" s="86" t="str">
        <f>REPLACE(INDEX(GroupVertices[Group],MATCH(Edges24[[#This Row],[Vertex 2]],GroupVertices[Vertex],0)),1,1,"")</f>
        <v>1</v>
      </c>
      <c r="BD24" s="48">
        <v>0</v>
      </c>
      <c r="BE24" s="49">
        <v>0</v>
      </c>
      <c r="BF24" s="48">
        <v>0</v>
      </c>
      <c r="BG24" s="49">
        <v>0</v>
      </c>
      <c r="BH24" s="48">
        <v>0</v>
      </c>
      <c r="BI24" s="49">
        <v>0</v>
      </c>
      <c r="BJ24" s="48">
        <v>32</v>
      </c>
      <c r="BK24" s="49">
        <v>100</v>
      </c>
      <c r="BL24" s="48">
        <v>32</v>
      </c>
    </row>
    <row r="25" spans="1:64" ht="15">
      <c r="A25" s="65" t="s">
        <v>249</v>
      </c>
      <c r="B25" s="65" t="s">
        <v>358</v>
      </c>
      <c r="C25" s="66"/>
      <c r="D25" s="67"/>
      <c r="E25" s="66"/>
      <c r="F25" s="69"/>
      <c r="G25" s="66"/>
      <c r="H25" s="70"/>
      <c r="I25" s="71"/>
      <c r="J25" s="71"/>
      <c r="K25" s="34" t="s">
        <v>65</v>
      </c>
      <c r="L25" s="72">
        <v>43</v>
      </c>
      <c r="M25" s="72"/>
      <c r="N25" s="73"/>
      <c r="O25" s="87" t="s">
        <v>396</v>
      </c>
      <c r="P25" s="90">
        <v>43567.95239583333</v>
      </c>
      <c r="Q25" s="87" t="s">
        <v>412</v>
      </c>
      <c r="R25" s="92" t="s">
        <v>489</v>
      </c>
      <c r="S25" s="87" t="s">
        <v>542</v>
      </c>
      <c r="T25" s="87"/>
      <c r="U25" s="87"/>
      <c r="V25" s="92" t="s">
        <v>655</v>
      </c>
      <c r="W25" s="90">
        <v>43567.95239583333</v>
      </c>
      <c r="X25" s="92" t="s">
        <v>763</v>
      </c>
      <c r="Y25" s="87"/>
      <c r="Z25" s="87"/>
      <c r="AA25" s="96" t="s">
        <v>896</v>
      </c>
      <c r="AB25" s="87"/>
      <c r="AC25" s="87" t="b">
        <v>0</v>
      </c>
      <c r="AD25" s="87">
        <v>9</v>
      </c>
      <c r="AE25" s="96" t="s">
        <v>1012</v>
      </c>
      <c r="AF25" s="87" t="b">
        <v>0</v>
      </c>
      <c r="AG25" s="87" t="s">
        <v>1021</v>
      </c>
      <c r="AH25" s="87"/>
      <c r="AI25" s="96" t="s">
        <v>1012</v>
      </c>
      <c r="AJ25" s="87" t="b">
        <v>0</v>
      </c>
      <c r="AK25" s="87">
        <v>4</v>
      </c>
      <c r="AL25" s="96" t="s">
        <v>1012</v>
      </c>
      <c r="AM25" s="87" t="s">
        <v>1025</v>
      </c>
      <c r="AN25" s="87" t="b">
        <v>0</v>
      </c>
      <c r="AO25" s="96" t="s">
        <v>896</v>
      </c>
      <c r="AP25" s="87" t="s">
        <v>196</v>
      </c>
      <c r="AQ25" s="87">
        <v>0</v>
      </c>
      <c r="AR25" s="87">
        <v>0</v>
      </c>
      <c r="AS25" s="87"/>
      <c r="AT25" s="87"/>
      <c r="AU25" s="87"/>
      <c r="AV25" s="87"/>
      <c r="AW25" s="87"/>
      <c r="AX25" s="87"/>
      <c r="AY25" s="87"/>
      <c r="AZ25" s="87"/>
      <c r="BA25">
        <v>1</v>
      </c>
      <c r="BB25" s="86" t="str">
        <f>REPLACE(INDEX(GroupVertices[Group],MATCH(Edges24[[#This Row],[Vertex 1]],GroupVertices[Vertex],0)),1,1,"")</f>
        <v>3</v>
      </c>
      <c r="BC25" s="86" t="str">
        <f>REPLACE(INDEX(GroupVertices[Group],MATCH(Edges24[[#This Row],[Vertex 2]],GroupVertices[Vertex],0)),1,1,"")</f>
        <v>3</v>
      </c>
      <c r="BD25" s="48"/>
      <c r="BE25" s="49"/>
      <c r="BF25" s="48"/>
      <c r="BG25" s="49"/>
      <c r="BH25" s="48"/>
      <c r="BI25" s="49"/>
      <c r="BJ25" s="48"/>
      <c r="BK25" s="49"/>
      <c r="BL25" s="48"/>
    </row>
    <row r="26" spans="1:64" ht="15">
      <c r="A26" s="65" t="s">
        <v>250</v>
      </c>
      <c r="B26" s="65" t="s">
        <v>249</v>
      </c>
      <c r="C26" s="66"/>
      <c r="D26" s="67"/>
      <c r="E26" s="66"/>
      <c r="F26" s="69"/>
      <c r="G26" s="66"/>
      <c r="H26" s="70"/>
      <c r="I26" s="71"/>
      <c r="J26" s="71"/>
      <c r="K26" s="34" t="s">
        <v>66</v>
      </c>
      <c r="L26" s="72">
        <v>47</v>
      </c>
      <c r="M26" s="72"/>
      <c r="N26" s="73"/>
      <c r="O26" s="87" t="s">
        <v>397</v>
      </c>
      <c r="P26" s="90">
        <v>43567.97537037037</v>
      </c>
      <c r="Q26" s="87" t="s">
        <v>412</v>
      </c>
      <c r="R26" s="87"/>
      <c r="S26" s="87"/>
      <c r="T26" s="87"/>
      <c r="U26" s="87"/>
      <c r="V26" s="92" t="s">
        <v>656</v>
      </c>
      <c r="W26" s="90">
        <v>43567.97537037037</v>
      </c>
      <c r="X26" s="92" t="s">
        <v>764</v>
      </c>
      <c r="Y26" s="87"/>
      <c r="Z26" s="87"/>
      <c r="AA26" s="96" t="s">
        <v>897</v>
      </c>
      <c r="AB26" s="87"/>
      <c r="AC26" s="87" t="b">
        <v>0</v>
      </c>
      <c r="AD26" s="87">
        <v>0</v>
      </c>
      <c r="AE26" s="96" t="s">
        <v>1012</v>
      </c>
      <c r="AF26" s="87" t="b">
        <v>0</v>
      </c>
      <c r="AG26" s="87" t="s">
        <v>1021</v>
      </c>
      <c r="AH26" s="87"/>
      <c r="AI26" s="96" t="s">
        <v>1012</v>
      </c>
      <c r="AJ26" s="87" t="b">
        <v>0</v>
      </c>
      <c r="AK26" s="87">
        <v>4</v>
      </c>
      <c r="AL26" s="96" t="s">
        <v>896</v>
      </c>
      <c r="AM26" s="87" t="s">
        <v>1027</v>
      </c>
      <c r="AN26" s="87" t="b">
        <v>0</v>
      </c>
      <c r="AO26" s="96" t="s">
        <v>896</v>
      </c>
      <c r="AP26" s="87" t="s">
        <v>196</v>
      </c>
      <c r="AQ26" s="87">
        <v>0</v>
      </c>
      <c r="AR26" s="87">
        <v>0</v>
      </c>
      <c r="AS26" s="87"/>
      <c r="AT26" s="87"/>
      <c r="AU26" s="87"/>
      <c r="AV26" s="87"/>
      <c r="AW26" s="87"/>
      <c r="AX26" s="87"/>
      <c r="AY26" s="87"/>
      <c r="AZ26" s="87"/>
      <c r="BA26">
        <v>1</v>
      </c>
      <c r="BB26" s="86" t="str">
        <f>REPLACE(INDEX(GroupVertices[Group],MATCH(Edges24[[#This Row],[Vertex 1]],GroupVertices[Vertex],0)),1,1,"")</f>
        <v>3</v>
      </c>
      <c r="BC26" s="86" t="str">
        <f>REPLACE(INDEX(GroupVertices[Group],MATCH(Edges24[[#This Row],[Vertex 2]],GroupVertices[Vertex],0)),1,1,"")</f>
        <v>3</v>
      </c>
      <c r="BD26" s="48"/>
      <c r="BE26" s="49"/>
      <c r="BF26" s="48"/>
      <c r="BG26" s="49"/>
      <c r="BH26" s="48"/>
      <c r="BI26" s="49"/>
      <c r="BJ26" s="48"/>
      <c r="BK26" s="49"/>
      <c r="BL26" s="48"/>
    </row>
    <row r="27" spans="1:64" ht="15">
      <c r="A27" s="65" t="s">
        <v>251</v>
      </c>
      <c r="B27" s="65" t="s">
        <v>258</v>
      </c>
      <c r="C27" s="66"/>
      <c r="D27" s="67"/>
      <c r="E27" s="66"/>
      <c r="F27" s="69"/>
      <c r="G27" s="66"/>
      <c r="H27" s="70"/>
      <c r="I27" s="71"/>
      <c r="J27" s="71"/>
      <c r="K27" s="34" t="s">
        <v>65</v>
      </c>
      <c r="L27" s="72">
        <v>51</v>
      </c>
      <c r="M27" s="72"/>
      <c r="N27" s="73"/>
      <c r="O27" s="87" t="s">
        <v>397</v>
      </c>
      <c r="P27" s="90">
        <v>43568.004270833335</v>
      </c>
      <c r="Q27" s="87" t="s">
        <v>413</v>
      </c>
      <c r="R27" s="87"/>
      <c r="S27" s="87"/>
      <c r="T27" s="87"/>
      <c r="U27" s="87"/>
      <c r="V27" s="92" t="s">
        <v>657</v>
      </c>
      <c r="W27" s="90">
        <v>43568.004270833335</v>
      </c>
      <c r="X27" s="92" t="s">
        <v>765</v>
      </c>
      <c r="Y27" s="87"/>
      <c r="Z27" s="87"/>
      <c r="AA27" s="96" t="s">
        <v>898</v>
      </c>
      <c r="AB27" s="87"/>
      <c r="AC27" s="87" t="b">
        <v>0</v>
      </c>
      <c r="AD27" s="87">
        <v>0</v>
      </c>
      <c r="AE27" s="96" t="s">
        <v>1012</v>
      </c>
      <c r="AF27" s="87" t="b">
        <v>0</v>
      </c>
      <c r="AG27" s="87" t="s">
        <v>1021</v>
      </c>
      <c r="AH27" s="87"/>
      <c r="AI27" s="96" t="s">
        <v>1012</v>
      </c>
      <c r="AJ27" s="87" t="b">
        <v>0</v>
      </c>
      <c r="AK27" s="87">
        <v>7</v>
      </c>
      <c r="AL27" s="96" t="s">
        <v>906</v>
      </c>
      <c r="AM27" s="87" t="s">
        <v>1027</v>
      </c>
      <c r="AN27" s="87" t="b">
        <v>0</v>
      </c>
      <c r="AO27" s="96" t="s">
        <v>906</v>
      </c>
      <c r="AP27" s="87" t="s">
        <v>196</v>
      </c>
      <c r="AQ27" s="87">
        <v>0</v>
      </c>
      <c r="AR27" s="87">
        <v>0</v>
      </c>
      <c r="AS27" s="87"/>
      <c r="AT27" s="87"/>
      <c r="AU27" s="87"/>
      <c r="AV27" s="87"/>
      <c r="AW27" s="87"/>
      <c r="AX27" s="87"/>
      <c r="AY27" s="87"/>
      <c r="AZ27" s="87"/>
      <c r="BA27">
        <v>1</v>
      </c>
      <c r="BB27" s="86" t="str">
        <f>REPLACE(INDEX(GroupVertices[Group],MATCH(Edges24[[#This Row],[Vertex 1]],GroupVertices[Vertex],0)),1,1,"")</f>
        <v>3</v>
      </c>
      <c r="BC27" s="86" t="str">
        <f>REPLACE(INDEX(GroupVertices[Group],MATCH(Edges24[[#This Row],[Vertex 2]],GroupVertices[Vertex],0)),1,1,"")</f>
        <v>3</v>
      </c>
      <c r="BD27" s="48">
        <v>1</v>
      </c>
      <c r="BE27" s="49">
        <v>4.3478260869565215</v>
      </c>
      <c r="BF27" s="48">
        <v>0</v>
      </c>
      <c r="BG27" s="49">
        <v>0</v>
      </c>
      <c r="BH27" s="48">
        <v>0</v>
      </c>
      <c r="BI27" s="49">
        <v>0</v>
      </c>
      <c r="BJ27" s="48">
        <v>22</v>
      </c>
      <c r="BK27" s="49">
        <v>95.65217391304348</v>
      </c>
      <c r="BL27" s="48">
        <v>23</v>
      </c>
    </row>
    <row r="28" spans="1:64" ht="15">
      <c r="A28" s="65" t="s">
        <v>252</v>
      </c>
      <c r="B28" s="65" t="s">
        <v>252</v>
      </c>
      <c r="C28" s="66"/>
      <c r="D28" s="67"/>
      <c r="E28" s="66"/>
      <c r="F28" s="69"/>
      <c r="G28" s="66"/>
      <c r="H28" s="70"/>
      <c r="I28" s="71"/>
      <c r="J28" s="71"/>
      <c r="K28" s="34" t="s">
        <v>65</v>
      </c>
      <c r="L28" s="72">
        <v>53</v>
      </c>
      <c r="M28" s="72"/>
      <c r="N28" s="73"/>
      <c r="O28" s="87" t="s">
        <v>196</v>
      </c>
      <c r="P28" s="90">
        <v>43568.51069444444</v>
      </c>
      <c r="Q28" s="87" t="s">
        <v>414</v>
      </c>
      <c r="R28" s="92" t="s">
        <v>490</v>
      </c>
      <c r="S28" s="87" t="s">
        <v>543</v>
      </c>
      <c r="T28" s="87"/>
      <c r="U28" s="87"/>
      <c r="V28" s="92" t="s">
        <v>658</v>
      </c>
      <c r="W28" s="90">
        <v>43568.51069444444</v>
      </c>
      <c r="X28" s="92" t="s">
        <v>766</v>
      </c>
      <c r="Y28" s="87"/>
      <c r="Z28" s="87"/>
      <c r="AA28" s="96" t="s">
        <v>899</v>
      </c>
      <c r="AB28" s="87"/>
      <c r="AC28" s="87" t="b">
        <v>0</v>
      </c>
      <c r="AD28" s="87">
        <v>0</v>
      </c>
      <c r="AE28" s="96" t="s">
        <v>1012</v>
      </c>
      <c r="AF28" s="87" t="b">
        <v>0</v>
      </c>
      <c r="AG28" s="87" t="s">
        <v>1021</v>
      </c>
      <c r="AH28" s="87"/>
      <c r="AI28" s="96" t="s">
        <v>1012</v>
      </c>
      <c r="AJ28" s="87" t="b">
        <v>0</v>
      </c>
      <c r="AK28" s="87">
        <v>0</v>
      </c>
      <c r="AL28" s="96" t="s">
        <v>1012</v>
      </c>
      <c r="AM28" s="87" t="s">
        <v>1032</v>
      </c>
      <c r="AN28" s="87" t="b">
        <v>0</v>
      </c>
      <c r="AO28" s="96" t="s">
        <v>899</v>
      </c>
      <c r="AP28" s="87" t="s">
        <v>196</v>
      </c>
      <c r="AQ28" s="87">
        <v>0</v>
      </c>
      <c r="AR28" s="87">
        <v>0</v>
      </c>
      <c r="AS28" s="87"/>
      <c r="AT28" s="87"/>
      <c r="AU28" s="87"/>
      <c r="AV28" s="87"/>
      <c r="AW28" s="87"/>
      <c r="AX28" s="87"/>
      <c r="AY28" s="87"/>
      <c r="AZ28" s="87"/>
      <c r="BA28">
        <v>1</v>
      </c>
      <c r="BB28" s="86" t="str">
        <f>REPLACE(INDEX(GroupVertices[Group],MATCH(Edges24[[#This Row],[Vertex 1]],GroupVertices[Vertex],0)),1,1,"")</f>
        <v>1</v>
      </c>
      <c r="BC28" s="86" t="str">
        <f>REPLACE(INDEX(GroupVertices[Group],MATCH(Edges24[[#This Row],[Vertex 2]],GroupVertices[Vertex],0)),1,1,"")</f>
        <v>1</v>
      </c>
      <c r="BD28" s="48">
        <v>1</v>
      </c>
      <c r="BE28" s="49">
        <v>4.545454545454546</v>
      </c>
      <c r="BF28" s="48">
        <v>0</v>
      </c>
      <c r="BG28" s="49">
        <v>0</v>
      </c>
      <c r="BH28" s="48">
        <v>0</v>
      </c>
      <c r="BI28" s="49">
        <v>0</v>
      </c>
      <c r="BJ28" s="48">
        <v>21</v>
      </c>
      <c r="BK28" s="49">
        <v>95.45454545454545</v>
      </c>
      <c r="BL28" s="48">
        <v>22</v>
      </c>
    </row>
    <row r="29" spans="1:64" ht="15">
      <c r="A29" s="65" t="s">
        <v>253</v>
      </c>
      <c r="B29" s="65" t="s">
        <v>361</v>
      </c>
      <c r="C29" s="66"/>
      <c r="D29" s="67"/>
      <c r="E29" s="66"/>
      <c r="F29" s="69"/>
      <c r="G29" s="66"/>
      <c r="H29" s="70"/>
      <c r="I29" s="71"/>
      <c r="J29" s="71"/>
      <c r="K29" s="34" t="s">
        <v>65</v>
      </c>
      <c r="L29" s="72">
        <v>54</v>
      </c>
      <c r="M29" s="72"/>
      <c r="N29" s="73"/>
      <c r="O29" s="87" t="s">
        <v>396</v>
      </c>
      <c r="P29" s="90">
        <v>43568.55028935185</v>
      </c>
      <c r="Q29" s="87" t="s">
        <v>415</v>
      </c>
      <c r="R29" s="92" t="s">
        <v>491</v>
      </c>
      <c r="S29" s="87" t="s">
        <v>544</v>
      </c>
      <c r="T29" s="87"/>
      <c r="U29" s="87"/>
      <c r="V29" s="92" t="s">
        <v>659</v>
      </c>
      <c r="W29" s="90">
        <v>43568.55028935185</v>
      </c>
      <c r="X29" s="92" t="s">
        <v>767</v>
      </c>
      <c r="Y29" s="87"/>
      <c r="Z29" s="87"/>
      <c r="AA29" s="96" t="s">
        <v>900</v>
      </c>
      <c r="AB29" s="87"/>
      <c r="AC29" s="87" t="b">
        <v>0</v>
      </c>
      <c r="AD29" s="87">
        <v>0</v>
      </c>
      <c r="AE29" s="96" t="s">
        <v>1012</v>
      </c>
      <c r="AF29" s="87" t="b">
        <v>0</v>
      </c>
      <c r="AG29" s="87" t="s">
        <v>1021</v>
      </c>
      <c r="AH29" s="87"/>
      <c r="AI29" s="96" t="s">
        <v>1012</v>
      </c>
      <c r="AJ29" s="87" t="b">
        <v>0</v>
      </c>
      <c r="AK29" s="87">
        <v>0</v>
      </c>
      <c r="AL29" s="96" t="s">
        <v>1012</v>
      </c>
      <c r="AM29" s="87" t="s">
        <v>1025</v>
      </c>
      <c r="AN29" s="87" t="b">
        <v>0</v>
      </c>
      <c r="AO29" s="96" t="s">
        <v>900</v>
      </c>
      <c r="AP29" s="87" t="s">
        <v>196</v>
      </c>
      <c r="AQ29" s="87">
        <v>0</v>
      </c>
      <c r="AR29" s="87">
        <v>0</v>
      </c>
      <c r="AS29" s="87"/>
      <c r="AT29" s="87"/>
      <c r="AU29" s="87"/>
      <c r="AV29" s="87"/>
      <c r="AW29" s="87"/>
      <c r="AX29" s="87"/>
      <c r="AY29" s="87"/>
      <c r="AZ29" s="87"/>
      <c r="BA29">
        <v>1</v>
      </c>
      <c r="BB29" s="86" t="str">
        <f>REPLACE(INDEX(GroupVertices[Group],MATCH(Edges24[[#This Row],[Vertex 1]],GroupVertices[Vertex],0)),1,1,"")</f>
        <v>32</v>
      </c>
      <c r="BC29" s="86" t="str">
        <f>REPLACE(INDEX(GroupVertices[Group],MATCH(Edges24[[#This Row],[Vertex 2]],GroupVertices[Vertex],0)),1,1,"")</f>
        <v>32</v>
      </c>
      <c r="BD29" s="48">
        <v>1</v>
      </c>
      <c r="BE29" s="49">
        <v>6.666666666666667</v>
      </c>
      <c r="BF29" s="48">
        <v>0</v>
      </c>
      <c r="BG29" s="49">
        <v>0</v>
      </c>
      <c r="BH29" s="48">
        <v>0</v>
      </c>
      <c r="BI29" s="49">
        <v>0</v>
      </c>
      <c r="BJ29" s="48">
        <v>14</v>
      </c>
      <c r="BK29" s="49">
        <v>93.33333333333333</v>
      </c>
      <c r="BL29" s="48">
        <v>15</v>
      </c>
    </row>
    <row r="30" spans="1:64" ht="15">
      <c r="A30" s="65" t="s">
        <v>254</v>
      </c>
      <c r="B30" s="65" t="s">
        <v>255</v>
      </c>
      <c r="C30" s="66"/>
      <c r="D30" s="67"/>
      <c r="E30" s="66"/>
      <c r="F30" s="69"/>
      <c r="G30" s="66"/>
      <c r="H30" s="70"/>
      <c r="I30" s="71"/>
      <c r="J30" s="71"/>
      <c r="K30" s="34" t="s">
        <v>66</v>
      </c>
      <c r="L30" s="72">
        <v>55</v>
      </c>
      <c r="M30" s="72"/>
      <c r="N30" s="73"/>
      <c r="O30" s="87" t="s">
        <v>396</v>
      </c>
      <c r="P30" s="90">
        <v>43567.90552083333</v>
      </c>
      <c r="Q30" s="87" t="s">
        <v>410</v>
      </c>
      <c r="R30" s="92" t="s">
        <v>492</v>
      </c>
      <c r="S30" s="87" t="s">
        <v>545</v>
      </c>
      <c r="T30" s="87" t="s">
        <v>583</v>
      </c>
      <c r="U30" s="87"/>
      <c r="V30" s="92" t="s">
        <v>660</v>
      </c>
      <c r="W30" s="90">
        <v>43567.90552083333</v>
      </c>
      <c r="X30" s="92" t="s">
        <v>768</v>
      </c>
      <c r="Y30" s="87"/>
      <c r="Z30" s="87"/>
      <c r="AA30" s="96" t="s">
        <v>901</v>
      </c>
      <c r="AB30" s="87"/>
      <c r="AC30" s="87" t="b">
        <v>0</v>
      </c>
      <c r="AD30" s="87">
        <v>8</v>
      </c>
      <c r="AE30" s="96" t="s">
        <v>1012</v>
      </c>
      <c r="AF30" s="87" t="b">
        <v>0</v>
      </c>
      <c r="AG30" s="87" t="s">
        <v>1021</v>
      </c>
      <c r="AH30" s="87"/>
      <c r="AI30" s="96" t="s">
        <v>1012</v>
      </c>
      <c r="AJ30" s="87" t="b">
        <v>0</v>
      </c>
      <c r="AK30" s="87">
        <v>5</v>
      </c>
      <c r="AL30" s="96" t="s">
        <v>1012</v>
      </c>
      <c r="AM30" s="87" t="s">
        <v>1033</v>
      </c>
      <c r="AN30" s="87" t="b">
        <v>0</v>
      </c>
      <c r="AO30" s="96" t="s">
        <v>901</v>
      </c>
      <c r="AP30" s="87" t="s">
        <v>196</v>
      </c>
      <c r="AQ30" s="87">
        <v>0</v>
      </c>
      <c r="AR30" s="87">
        <v>0</v>
      </c>
      <c r="AS30" s="87"/>
      <c r="AT30" s="87"/>
      <c r="AU30" s="87"/>
      <c r="AV30" s="87"/>
      <c r="AW30" s="87"/>
      <c r="AX30" s="87"/>
      <c r="AY30" s="87"/>
      <c r="AZ30" s="87"/>
      <c r="BA30">
        <v>1</v>
      </c>
      <c r="BB30" s="86" t="str">
        <f>REPLACE(INDEX(GroupVertices[Group],MATCH(Edges24[[#This Row],[Vertex 1]],GroupVertices[Vertex],0)),1,1,"")</f>
        <v>4</v>
      </c>
      <c r="BC30" s="86" t="str">
        <f>REPLACE(INDEX(GroupVertices[Group],MATCH(Edges24[[#This Row],[Vertex 2]],GroupVertices[Vertex],0)),1,1,"")</f>
        <v>4</v>
      </c>
      <c r="BD30" s="48"/>
      <c r="BE30" s="49"/>
      <c r="BF30" s="48"/>
      <c r="BG30" s="49"/>
      <c r="BH30" s="48"/>
      <c r="BI30" s="49"/>
      <c r="BJ30" s="48"/>
      <c r="BK30" s="49"/>
      <c r="BL30" s="48"/>
    </row>
    <row r="31" spans="1:64" ht="15">
      <c r="A31" s="65" t="s">
        <v>255</v>
      </c>
      <c r="B31" s="65" t="s">
        <v>254</v>
      </c>
      <c r="C31" s="66"/>
      <c r="D31" s="67"/>
      <c r="E31" s="66"/>
      <c r="F31" s="69"/>
      <c r="G31" s="66"/>
      <c r="H31" s="70"/>
      <c r="I31" s="71"/>
      <c r="J31" s="71"/>
      <c r="K31" s="34" t="s">
        <v>66</v>
      </c>
      <c r="L31" s="72">
        <v>57</v>
      </c>
      <c r="M31" s="72"/>
      <c r="N31" s="73"/>
      <c r="O31" s="87" t="s">
        <v>397</v>
      </c>
      <c r="P31" s="90">
        <v>43567.915138888886</v>
      </c>
      <c r="Q31" s="87" t="s">
        <v>410</v>
      </c>
      <c r="R31" s="87"/>
      <c r="S31" s="87"/>
      <c r="T31" s="87" t="s">
        <v>583</v>
      </c>
      <c r="U31" s="87"/>
      <c r="V31" s="92" t="s">
        <v>661</v>
      </c>
      <c r="W31" s="90">
        <v>43567.915138888886</v>
      </c>
      <c r="X31" s="92" t="s">
        <v>769</v>
      </c>
      <c r="Y31" s="87"/>
      <c r="Z31" s="87"/>
      <c r="AA31" s="96" t="s">
        <v>902</v>
      </c>
      <c r="AB31" s="87"/>
      <c r="AC31" s="87" t="b">
        <v>0</v>
      </c>
      <c r="AD31" s="87">
        <v>0</v>
      </c>
      <c r="AE31" s="96" t="s">
        <v>1012</v>
      </c>
      <c r="AF31" s="87" t="b">
        <v>0</v>
      </c>
      <c r="AG31" s="87" t="s">
        <v>1021</v>
      </c>
      <c r="AH31" s="87"/>
      <c r="AI31" s="96" t="s">
        <v>1012</v>
      </c>
      <c r="AJ31" s="87" t="b">
        <v>0</v>
      </c>
      <c r="AK31" s="87">
        <v>5</v>
      </c>
      <c r="AL31" s="96" t="s">
        <v>901</v>
      </c>
      <c r="AM31" s="87" t="s">
        <v>1027</v>
      </c>
      <c r="AN31" s="87" t="b">
        <v>0</v>
      </c>
      <c r="AO31" s="96" t="s">
        <v>901</v>
      </c>
      <c r="AP31" s="87" t="s">
        <v>196</v>
      </c>
      <c r="AQ31" s="87">
        <v>0</v>
      </c>
      <c r="AR31" s="87">
        <v>0</v>
      </c>
      <c r="AS31" s="87"/>
      <c r="AT31" s="87"/>
      <c r="AU31" s="87"/>
      <c r="AV31" s="87"/>
      <c r="AW31" s="87"/>
      <c r="AX31" s="87"/>
      <c r="AY31" s="87"/>
      <c r="AZ31" s="87"/>
      <c r="BA31">
        <v>1</v>
      </c>
      <c r="BB31" s="86" t="str">
        <f>REPLACE(INDEX(GroupVertices[Group],MATCH(Edges24[[#This Row],[Vertex 1]],GroupVertices[Vertex],0)),1,1,"")</f>
        <v>4</v>
      </c>
      <c r="BC31" s="86" t="str">
        <f>REPLACE(INDEX(GroupVertices[Group],MATCH(Edges24[[#This Row],[Vertex 2]],GroupVertices[Vertex],0)),1,1,"")</f>
        <v>4</v>
      </c>
      <c r="BD31" s="48"/>
      <c r="BE31" s="49"/>
      <c r="BF31" s="48"/>
      <c r="BG31" s="49"/>
      <c r="BH31" s="48"/>
      <c r="BI31" s="49"/>
      <c r="BJ31" s="48"/>
      <c r="BK31" s="49"/>
      <c r="BL31" s="48"/>
    </row>
    <row r="32" spans="1:64" ht="15">
      <c r="A32" s="65" t="s">
        <v>256</v>
      </c>
      <c r="B32" s="65" t="s">
        <v>254</v>
      </c>
      <c r="C32" s="66"/>
      <c r="D32" s="67"/>
      <c r="E32" s="66"/>
      <c r="F32" s="69"/>
      <c r="G32" s="66"/>
      <c r="H32" s="70"/>
      <c r="I32" s="71"/>
      <c r="J32" s="71"/>
      <c r="K32" s="34" t="s">
        <v>65</v>
      </c>
      <c r="L32" s="72">
        <v>58</v>
      </c>
      <c r="M32" s="72"/>
      <c r="N32" s="73"/>
      <c r="O32" s="87" t="s">
        <v>397</v>
      </c>
      <c r="P32" s="90">
        <v>43568.744722222225</v>
      </c>
      <c r="Q32" s="87" t="s">
        <v>410</v>
      </c>
      <c r="R32" s="87"/>
      <c r="S32" s="87"/>
      <c r="T32" s="87" t="s">
        <v>583</v>
      </c>
      <c r="U32" s="87"/>
      <c r="V32" s="92" t="s">
        <v>662</v>
      </c>
      <c r="W32" s="90">
        <v>43568.744722222225</v>
      </c>
      <c r="X32" s="92" t="s">
        <v>770</v>
      </c>
      <c r="Y32" s="87"/>
      <c r="Z32" s="87"/>
      <c r="AA32" s="96" t="s">
        <v>903</v>
      </c>
      <c r="AB32" s="87"/>
      <c r="AC32" s="87" t="b">
        <v>0</v>
      </c>
      <c r="AD32" s="87">
        <v>0</v>
      </c>
      <c r="AE32" s="96" t="s">
        <v>1012</v>
      </c>
      <c r="AF32" s="87" t="b">
        <v>0</v>
      </c>
      <c r="AG32" s="87" t="s">
        <v>1021</v>
      </c>
      <c r="AH32" s="87"/>
      <c r="AI32" s="96" t="s">
        <v>1012</v>
      </c>
      <c r="AJ32" s="87" t="b">
        <v>0</v>
      </c>
      <c r="AK32" s="87">
        <v>5</v>
      </c>
      <c r="AL32" s="96" t="s">
        <v>901</v>
      </c>
      <c r="AM32" s="87" t="s">
        <v>1030</v>
      </c>
      <c r="AN32" s="87" t="b">
        <v>0</v>
      </c>
      <c r="AO32" s="96" t="s">
        <v>901</v>
      </c>
      <c r="AP32" s="87" t="s">
        <v>196</v>
      </c>
      <c r="AQ32" s="87">
        <v>0</v>
      </c>
      <c r="AR32" s="87">
        <v>0</v>
      </c>
      <c r="AS32" s="87"/>
      <c r="AT32" s="87"/>
      <c r="AU32" s="87"/>
      <c r="AV32" s="87"/>
      <c r="AW32" s="87"/>
      <c r="AX32" s="87"/>
      <c r="AY32" s="87"/>
      <c r="AZ32" s="87"/>
      <c r="BA32">
        <v>1</v>
      </c>
      <c r="BB32" s="86" t="str">
        <f>REPLACE(INDEX(GroupVertices[Group],MATCH(Edges24[[#This Row],[Vertex 1]],GroupVertices[Vertex],0)),1,1,"")</f>
        <v>4</v>
      </c>
      <c r="BC32" s="86" t="str">
        <f>REPLACE(INDEX(GroupVertices[Group],MATCH(Edges24[[#This Row],[Vertex 2]],GroupVertices[Vertex],0)),1,1,"")</f>
        <v>4</v>
      </c>
      <c r="BD32" s="48"/>
      <c r="BE32" s="49"/>
      <c r="BF32" s="48"/>
      <c r="BG32" s="49"/>
      <c r="BH32" s="48"/>
      <c r="BI32" s="49"/>
      <c r="BJ32" s="48"/>
      <c r="BK32" s="49"/>
      <c r="BL32" s="48"/>
    </row>
    <row r="33" spans="1:64" ht="15">
      <c r="A33" s="65" t="s">
        <v>255</v>
      </c>
      <c r="B33" s="65" t="s">
        <v>255</v>
      </c>
      <c r="C33" s="66"/>
      <c r="D33" s="67"/>
      <c r="E33" s="66"/>
      <c r="F33" s="69"/>
      <c r="G33" s="66"/>
      <c r="H33" s="70"/>
      <c r="I33" s="71"/>
      <c r="J33" s="71"/>
      <c r="K33" s="34" t="s">
        <v>65</v>
      </c>
      <c r="L33" s="72">
        <v>59</v>
      </c>
      <c r="M33" s="72"/>
      <c r="N33" s="73"/>
      <c r="O33" s="87" t="s">
        <v>196</v>
      </c>
      <c r="P33" s="90">
        <v>43567.61697916667</v>
      </c>
      <c r="Q33" s="87" t="s">
        <v>407</v>
      </c>
      <c r="R33" s="92" t="s">
        <v>493</v>
      </c>
      <c r="S33" s="87" t="s">
        <v>545</v>
      </c>
      <c r="T33" s="87"/>
      <c r="U33" s="87"/>
      <c r="V33" s="92" t="s">
        <v>661</v>
      </c>
      <c r="W33" s="90">
        <v>43567.61697916667</v>
      </c>
      <c r="X33" s="92" t="s">
        <v>771</v>
      </c>
      <c r="Y33" s="87"/>
      <c r="Z33" s="87"/>
      <c r="AA33" s="96" t="s">
        <v>904</v>
      </c>
      <c r="AB33" s="87"/>
      <c r="AC33" s="87" t="b">
        <v>0</v>
      </c>
      <c r="AD33" s="87">
        <v>18</v>
      </c>
      <c r="AE33" s="96" t="s">
        <v>1012</v>
      </c>
      <c r="AF33" s="87" t="b">
        <v>0</v>
      </c>
      <c r="AG33" s="87" t="s">
        <v>1021</v>
      </c>
      <c r="AH33" s="87"/>
      <c r="AI33" s="96" t="s">
        <v>1012</v>
      </c>
      <c r="AJ33" s="87" t="b">
        <v>0</v>
      </c>
      <c r="AK33" s="87">
        <v>3</v>
      </c>
      <c r="AL33" s="96" t="s">
        <v>1012</v>
      </c>
      <c r="AM33" s="87" t="s">
        <v>1025</v>
      </c>
      <c r="AN33" s="87" t="b">
        <v>0</v>
      </c>
      <c r="AO33" s="96" t="s">
        <v>904</v>
      </c>
      <c r="AP33" s="87" t="s">
        <v>196</v>
      </c>
      <c r="AQ33" s="87">
        <v>0</v>
      </c>
      <c r="AR33" s="87">
        <v>0</v>
      </c>
      <c r="AS33" s="87"/>
      <c r="AT33" s="87"/>
      <c r="AU33" s="87"/>
      <c r="AV33" s="87"/>
      <c r="AW33" s="87"/>
      <c r="AX33" s="87"/>
      <c r="AY33" s="87"/>
      <c r="AZ33" s="87"/>
      <c r="BA33">
        <v>1</v>
      </c>
      <c r="BB33" s="86" t="str">
        <f>REPLACE(INDEX(GroupVertices[Group],MATCH(Edges24[[#This Row],[Vertex 1]],GroupVertices[Vertex],0)),1,1,"")</f>
        <v>4</v>
      </c>
      <c r="BC33" s="86" t="str">
        <f>REPLACE(INDEX(GroupVertices[Group],MATCH(Edges24[[#This Row],[Vertex 2]],GroupVertices[Vertex],0)),1,1,"")</f>
        <v>4</v>
      </c>
      <c r="BD33" s="48">
        <v>2</v>
      </c>
      <c r="BE33" s="49">
        <v>5.128205128205129</v>
      </c>
      <c r="BF33" s="48">
        <v>1</v>
      </c>
      <c r="BG33" s="49">
        <v>2.5641025641025643</v>
      </c>
      <c r="BH33" s="48">
        <v>0</v>
      </c>
      <c r="BI33" s="49">
        <v>0</v>
      </c>
      <c r="BJ33" s="48">
        <v>36</v>
      </c>
      <c r="BK33" s="49">
        <v>92.3076923076923</v>
      </c>
      <c r="BL33" s="48">
        <v>39</v>
      </c>
    </row>
    <row r="34" spans="1:64" ht="15">
      <c r="A34" s="65" t="s">
        <v>257</v>
      </c>
      <c r="B34" s="65" t="s">
        <v>257</v>
      </c>
      <c r="C34" s="66"/>
      <c r="D34" s="67"/>
      <c r="E34" s="66"/>
      <c r="F34" s="69"/>
      <c r="G34" s="66"/>
      <c r="H34" s="70"/>
      <c r="I34" s="71"/>
      <c r="J34" s="71"/>
      <c r="K34" s="34" t="s">
        <v>65</v>
      </c>
      <c r="L34" s="72">
        <v>63</v>
      </c>
      <c r="M34" s="72"/>
      <c r="N34" s="73"/>
      <c r="O34" s="87" t="s">
        <v>196</v>
      </c>
      <c r="P34" s="90">
        <v>43568.76614583333</v>
      </c>
      <c r="Q34" s="87" t="s">
        <v>416</v>
      </c>
      <c r="R34" s="92" t="s">
        <v>494</v>
      </c>
      <c r="S34" s="87" t="s">
        <v>546</v>
      </c>
      <c r="T34" s="87" t="s">
        <v>584</v>
      </c>
      <c r="U34" s="87"/>
      <c r="V34" s="92" t="s">
        <v>663</v>
      </c>
      <c r="W34" s="90">
        <v>43568.76614583333</v>
      </c>
      <c r="X34" s="92" t="s">
        <v>772</v>
      </c>
      <c r="Y34" s="87"/>
      <c r="Z34" s="87"/>
      <c r="AA34" s="96" t="s">
        <v>905</v>
      </c>
      <c r="AB34" s="87"/>
      <c r="AC34" s="87" t="b">
        <v>0</v>
      </c>
      <c r="AD34" s="87">
        <v>1</v>
      </c>
      <c r="AE34" s="96" t="s">
        <v>1012</v>
      </c>
      <c r="AF34" s="87" t="b">
        <v>0</v>
      </c>
      <c r="AG34" s="87" t="s">
        <v>1021</v>
      </c>
      <c r="AH34" s="87"/>
      <c r="AI34" s="96" t="s">
        <v>1012</v>
      </c>
      <c r="AJ34" s="87" t="b">
        <v>0</v>
      </c>
      <c r="AK34" s="87">
        <v>0</v>
      </c>
      <c r="AL34" s="96" t="s">
        <v>1012</v>
      </c>
      <c r="AM34" s="87" t="s">
        <v>1034</v>
      </c>
      <c r="AN34" s="87" t="b">
        <v>0</v>
      </c>
      <c r="AO34" s="96" t="s">
        <v>905</v>
      </c>
      <c r="AP34" s="87" t="s">
        <v>196</v>
      </c>
      <c r="AQ34" s="87">
        <v>0</v>
      </c>
      <c r="AR34" s="87">
        <v>0</v>
      </c>
      <c r="AS34" s="87"/>
      <c r="AT34" s="87"/>
      <c r="AU34" s="87"/>
      <c r="AV34" s="87"/>
      <c r="AW34" s="87"/>
      <c r="AX34" s="87"/>
      <c r="AY34" s="87"/>
      <c r="AZ34" s="87"/>
      <c r="BA34">
        <v>1</v>
      </c>
      <c r="BB34" s="86" t="str">
        <f>REPLACE(INDEX(GroupVertices[Group],MATCH(Edges24[[#This Row],[Vertex 1]],GroupVertices[Vertex],0)),1,1,"")</f>
        <v>1</v>
      </c>
      <c r="BC34" s="86" t="str">
        <f>REPLACE(INDEX(GroupVertices[Group],MATCH(Edges24[[#This Row],[Vertex 2]],GroupVertices[Vertex],0)),1,1,"")</f>
        <v>1</v>
      </c>
      <c r="BD34" s="48">
        <v>0</v>
      </c>
      <c r="BE34" s="49">
        <v>0</v>
      </c>
      <c r="BF34" s="48">
        <v>1</v>
      </c>
      <c r="BG34" s="49">
        <v>3.3333333333333335</v>
      </c>
      <c r="BH34" s="48">
        <v>0</v>
      </c>
      <c r="BI34" s="49">
        <v>0</v>
      </c>
      <c r="BJ34" s="48">
        <v>29</v>
      </c>
      <c r="BK34" s="49">
        <v>96.66666666666667</v>
      </c>
      <c r="BL34" s="48">
        <v>30</v>
      </c>
    </row>
    <row r="35" spans="1:64" ht="15">
      <c r="A35" s="65" t="s">
        <v>258</v>
      </c>
      <c r="B35" s="65" t="s">
        <v>360</v>
      </c>
      <c r="C35" s="66"/>
      <c r="D35" s="67"/>
      <c r="E35" s="66"/>
      <c r="F35" s="69"/>
      <c r="G35" s="66"/>
      <c r="H35" s="70"/>
      <c r="I35" s="71"/>
      <c r="J35" s="71"/>
      <c r="K35" s="34" t="s">
        <v>65</v>
      </c>
      <c r="L35" s="72">
        <v>64</v>
      </c>
      <c r="M35" s="72"/>
      <c r="N35" s="73"/>
      <c r="O35" s="87" t="s">
        <v>396</v>
      </c>
      <c r="P35" s="90">
        <v>43564.75417824074</v>
      </c>
      <c r="Q35" s="87" t="s">
        <v>413</v>
      </c>
      <c r="R35" s="87"/>
      <c r="S35" s="87"/>
      <c r="T35" s="87"/>
      <c r="U35" s="92" t="s">
        <v>626</v>
      </c>
      <c r="V35" s="92" t="s">
        <v>626</v>
      </c>
      <c r="W35" s="90">
        <v>43564.75417824074</v>
      </c>
      <c r="X35" s="92" t="s">
        <v>773</v>
      </c>
      <c r="Y35" s="87"/>
      <c r="Z35" s="87"/>
      <c r="AA35" s="96" t="s">
        <v>906</v>
      </c>
      <c r="AB35" s="87"/>
      <c r="AC35" s="87" t="b">
        <v>0</v>
      </c>
      <c r="AD35" s="87">
        <v>7</v>
      </c>
      <c r="AE35" s="96" t="s">
        <v>1012</v>
      </c>
      <c r="AF35" s="87" t="b">
        <v>0</v>
      </c>
      <c r="AG35" s="87" t="s">
        <v>1021</v>
      </c>
      <c r="AH35" s="87"/>
      <c r="AI35" s="96" t="s">
        <v>1012</v>
      </c>
      <c r="AJ35" s="87" t="b">
        <v>0</v>
      </c>
      <c r="AK35" s="87">
        <v>7</v>
      </c>
      <c r="AL35" s="96" t="s">
        <v>1012</v>
      </c>
      <c r="AM35" s="87" t="s">
        <v>1035</v>
      </c>
      <c r="AN35" s="87" t="b">
        <v>0</v>
      </c>
      <c r="AO35" s="96" t="s">
        <v>906</v>
      </c>
      <c r="AP35" s="87" t="s">
        <v>397</v>
      </c>
      <c r="AQ35" s="87">
        <v>0</v>
      </c>
      <c r="AR35" s="87">
        <v>0</v>
      </c>
      <c r="AS35" s="87"/>
      <c r="AT35" s="87"/>
      <c r="AU35" s="87"/>
      <c r="AV35" s="87"/>
      <c r="AW35" s="87"/>
      <c r="AX35" s="87"/>
      <c r="AY35" s="87"/>
      <c r="AZ35" s="87"/>
      <c r="BA35">
        <v>1</v>
      </c>
      <c r="BB35" s="86" t="str">
        <f>REPLACE(INDEX(GroupVertices[Group],MATCH(Edges24[[#This Row],[Vertex 1]],GroupVertices[Vertex],0)),1,1,"")</f>
        <v>3</v>
      </c>
      <c r="BC35" s="86" t="str">
        <f>REPLACE(INDEX(GroupVertices[Group],MATCH(Edges24[[#This Row],[Vertex 2]],GroupVertices[Vertex],0)),1,1,"")</f>
        <v>3</v>
      </c>
      <c r="BD35" s="48">
        <v>1</v>
      </c>
      <c r="BE35" s="49">
        <v>4.3478260869565215</v>
      </c>
      <c r="BF35" s="48">
        <v>0</v>
      </c>
      <c r="BG35" s="49">
        <v>0</v>
      </c>
      <c r="BH35" s="48">
        <v>0</v>
      </c>
      <c r="BI35" s="49">
        <v>0</v>
      </c>
      <c r="BJ35" s="48">
        <v>22</v>
      </c>
      <c r="BK35" s="49">
        <v>95.65217391304348</v>
      </c>
      <c r="BL35" s="48">
        <v>23</v>
      </c>
    </row>
    <row r="36" spans="1:64" ht="15">
      <c r="A36" s="65" t="s">
        <v>259</v>
      </c>
      <c r="B36" s="65" t="s">
        <v>258</v>
      </c>
      <c r="C36" s="66"/>
      <c r="D36" s="67"/>
      <c r="E36" s="66"/>
      <c r="F36" s="69"/>
      <c r="G36" s="66"/>
      <c r="H36" s="70"/>
      <c r="I36" s="71"/>
      <c r="J36" s="71"/>
      <c r="K36" s="34" t="s">
        <v>65</v>
      </c>
      <c r="L36" s="72">
        <v>65</v>
      </c>
      <c r="M36" s="72"/>
      <c r="N36" s="73"/>
      <c r="O36" s="87" t="s">
        <v>397</v>
      </c>
      <c r="P36" s="90">
        <v>43568.84475694445</v>
      </c>
      <c r="Q36" s="87" t="s">
        <v>413</v>
      </c>
      <c r="R36" s="87"/>
      <c r="S36" s="87"/>
      <c r="T36" s="87"/>
      <c r="U36" s="87"/>
      <c r="V36" s="92" t="s">
        <v>664</v>
      </c>
      <c r="W36" s="90">
        <v>43568.84475694445</v>
      </c>
      <c r="X36" s="92" t="s">
        <v>774</v>
      </c>
      <c r="Y36" s="87"/>
      <c r="Z36" s="87"/>
      <c r="AA36" s="96" t="s">
        <v>907</v>
      </c>
      <c r="AB36" s="87"/>
      <c r="AC36" s="87" t="b">
        <v>0</v>
      </c>
      <c r="AD36" s="87">
        <v>0</v>
      </c>
      <c r="AE36" s="96" t="s">
        <v>1012</v>
      </c>
      <c r="AF36" s="87" t="b">
        <v>0</v>
      </c>
      <c r="AG36" s="87" t="s">
        <v>1021</v>
      </c>
      <c r="AH36" s="87"/>
      <c r="AI36" s="96" t="s">
        <v>1012</v>
      </c>
      <c r="AJ36" s="87" t="b">
        <v>0</v>
      </c>
      <c r="AK36" s="87">
        <v>7</v>
      </c>
      <c r="AL36" s="96" t="s">
        <v>906</v>
      </c>
      <c r="AM36" s="87" t="s">
        <v>1027</v>
      </c>
      <c r="AN36" s="87" t="b">
        <v>0</v>
      </c>
      <c r="AO36" s="96" t="s">
        <v>906</v>
      </c>
      <c r="AP36" s="87" t="s">
        <v>196</v>
      </c>
      <c r="AQ36" s="87">
        <v>0</v>
      </c>
      <c r="AR36" s="87">
        <v>0</v>
      </c>
      <c r="AS36" s="87"/>
      <c r="AT36" s="87"/>
      <c r="AU36" s="87"/>
      <c r="AV36" s="87"/>
      <c r="AW36" s="87"/>
      <c r="AX36" s="87"/>
      <c r="AY36" s="87"/>
      <c r="AZ36" s="87"/>
      <c r="BA36">
        <v>1</v>
      </c>
      <c r="BB36" s="86" t="str">
        <f>REPLACE(INDEX(GroupVertices[Group],MATCH(Edges24[[#This Row],[Vertex 1]],GroupVertices[Vertex],0)),1,1,"")</f>
        <v>3</v>
      </c>
      <c r="BC36" s="86" t="str">
        <f>REPLACE(INDEX(GroupVertices[Group],MATCH(Edges24[[#This Row],[Vertex 2]],GroupVertices[Vertex],0)),1,1,"")</f>
        <v>3</v>
      </c>
      <c r="BD36" s="48"/>
      <c r="BE36" s="49"/>
      <c r="BF36" s="48"/>
      <c r="BG36" s="49"/>
      <c r="BH36" s="48"/>
      <c r="BI36" s="49"/>
      <c r="BJ36" s="48"/>
      <c r="BK36" s="49"/>
      <c r="BL36" s="48"/>
    </row>
    <row r="37" spans="1:64" ht="15">
      <c r="A37" s="65" t="s">
        <v>260</v>
      </c>
      <c r="B37" s="65" t="s">
        <v>260</v>
      </c>
      <c r="C37" s="66"/>
      <c r="D37" s="67"/>
      <c r="E37" s="66"/>
      <c r="F37" s="69"/>
      <c r="G37" s="66"/>
      <c r="H37" s="70"/>
      <c r="I37" s="71"/>
      <c r="J37" s="71"/>
      <c r="K37" s="34" t="s">
        <v>65</v>
      </c>
      <c r="L37" s="72">
        <v>67</v>
      </c>
      <c r="M37" s="72"/>
      <c r="N37" s="73"/>
      <c r="O37" s="87" t="s">
        <v>196</v>
      </c>
      <c r="P37" s="90">
        <v>43557.33290509259</v>
      </c>
      <c r="Q37" s="87" t="s">
        <v>417</v>
      </c>
      <c r="R37" s="92" t="s">
        <v>495</v>
      </c>
      <c r="S37" s="87" t="s">
        <v>547</v>
      </c>
      <c r="T37" s="87" t="s">
        <v>585</v>
      </c>
      <c r="U37" s="87"/>
      <c r="V37" s="92" t="s">
        <v>665</v>
      </c>
      <c r="W37" s="90">
        <v>43557.33290509259</v>
      </c>
      <c r="X37" s="92" t="s">
        <v>775</v>
      </c>
      <c r="Y37" s="87"/>
      <c r="Z37" s="87"/>
      <c r="AA37" s="96" t="s">
        <v>908</v>
      </c>
      <c r="AB37" s="87"/>
      <c r="AC37" s="87" t="b">
        <v>0</v>
      </c>
      <c r="AD37" s="87">
        <v>0</v>
      </c>
      <c r="AE37" s="96" t="s">
        <v>1012</v>
      </c>
      <c r="AF37" s="87" t="b">
        <v>0</v>
      </c>
      <c r="AG37" s="87" t="s">
        <v>1021</v>
      </c>
      <c r="AH37" s="87"/>
      <c r="AI37" s="96" t="s">
        <v>1012</v>
      </c>
      <c r="AJ37" s="87" t="b">
        <v>0</v>
      </c>
      <c r="AK37" s="87">
        <v>1</v>
      </c>
      <c r="AL37" s="96" t="s">
        <v>1012</v>
      </c>
      <c r="AM37" s="87" t="s">
        <v>1025</v>
      </c>
      <c r="AN37" s="87" t="b">
        <v>0</v>
      </c>
      <c r="AO37" s="96" t="s">
        <v>908</v>
      </c>
      <c r="AP37" s="87" t="s">
        <v>397</v>
      </c>
      <c r="AQ37" s="87">
        <v>0</v>
      </c>
      <c r="AR37" s="87">
        <v>0</v>
      </c>
      <c r="AS37" s="87"/>
      <c r="AT37" s="87"/>
      <c r="AU37" s="87"/>
      <c r="AV37" s="87"/>
      <c r="AW37" s="87"/>
      <c r="AX37" s="87"/>
      <c r="AY37" s="87"/>
      <c r="AZ37" s="87"/>
      <c r="BA37">
        <v>1</v>
      </c>
      <c r="BB37" s="86" t="str">
        <f>REPLACE(INDEX(GroupVertices[Group],MATCH(Edges24[[#This Row],[Vertex 1]],GroupVertices[Vertex],0)),1,1,"")</f>
        <v>1</v>
      </c>
      <c r="BC37" s="86" t="str">
        <f>REPLACE(INDEX(GroupVertices[Group],MATCH(Edges24[[#This Row],[Vertex 2]],GroupVertices[Vertex],0)),1,1,"")</f>
        <v>1</v>
      </c>
      <c r="BD37" s="48">
        <v>0</v>
      </c>
      <c r="BE37" s="49">
        <v>0</v>
      </c>
      <c r="BF37" s="48">
        <v>0</v>
      </c>
      <c r="BG37" s="49">
        <v>0</v>
      </c>
      <c r="BH37" s="48">
        <v>0</v>
      </c>
      <c r="BI37" s="49">
        <v>0</v>
      </c>
      <c r="BJ37" s="48">
        <v>30</v>
      </c>
      <c r="BK37" s="49">
        <v>100</v>
      </c>
      <c r="BL37" s="48">
        <v>30</v>
      </c>
    </row>
    <row r="38" spans="1:64" ht="15">
      <c r="A38" s="65" t="s">
        <v>260</v>
      </c>
      <c r="B38" s="65" t="s">
        <v>260</v>
      </c>
      <c r="C38" s="66"/>
      <c r="D38" s="67"/>
      <c r="E38" s="66"/>
      <c r="F38" s="69"/>
      <c r="G38" s="66"/>
      <c r="H38" s="70"/>
      <c r="I38" s="71"/>
      <c r="J38" s="71"/>
      <c r="K38" s="34" t="s">
        <v>65</v>
      </c>
      <c r="L38" s="72">
        <v>68</v>
      </c>
      <c r="M38" s="72"/>
      <c r="N38" s="73"/>
      <c r="O38" s="87" t="s">
        <v>397</v>
      </c>
      <c r="P38" s="90">
        <v>43569.29513888889</v>
      </c>
      <c r="Q38" s="87" t="s">
        <v>417</v>
      </c>
      <c r="R38" s="87"/>
      <c r="S38" s="87"/>
      <c r="T38" s="87" t="s">
        <v>586</v>
      </c>
      <c r="U38" s="87"/>
      <c r="V38" s="92" t="s">
        <v>665</v>
      </c>
      <c r="W38" s="90">
        <v>43569.29513888889</v>
      </c>
      <c r="X38" s="92" t="s">
        <v>776</v>
      </c>
      <c r="Y38" s="87"/>
      <c r="Z38" s="87"/>
      <c r="AA38" s="96" t="s">
        <v>909</v>
      </c>
      <c r="AB38" s="87"/>
      <c r="AC38" s="87" t="b">
        <v>0</v>
      </c>
      <c r="AD38" s="87">
        <v>0</v>
      </c>
      <c r="AE38" s="96" t="s">
        <v>1012</v>
      </c>
      <c r="AF38" s="87" t="b">
        <v>0</v>
      </c>
      <c r="AG38" s="87" t="s">
        <v>1021</v>
      </c>
      <c r="AH38" s="87"/>
      <c r="AI38" s="96" t="s">
        <v>1012</v>
      </c>
      <c r="AJ38" s="87" t="b">
        <v>0</v>
      </c>
      <c r="AK38" s="87">
        <v>1</v>
      </c>
      <c r="AL38" s="96" t="s">
        <v>908</v>
      </c>
      <c r="AM38" s="87" t="s">
        <v>1025</v>
      </c>
      <c r="AN38" s="87" t="b">
        <v>0</v>
      </c>
      <c r="AO38" s="96" t="s">
        <v>908</v>
      </c>
      <c r="AP38" s="87" t="s">
        <v>196</v>
      </c>
      <c r="AQ38" s="87">
        <v>0</v>
      </c>
      <c r="AR38" s="87">
        <v>0</v>
      </c>
      <c r="AS38" s="87"/>
      <c r="AT38" s="87"/>
      <c r="AU38" s="87"/>
      <c r="AV38" s="87"/>
      <c r="AW38" s="87"/>
      <c r="AX38" s="87"/>
      <c r="AY38" s="87"/>
      <c r="AZ38" s="87"/>
      <c r="BA38">
        <v>1</v>
      </c>
      <c r="BB38" s="86" t="str">
        <f>REPLACE(INDEX(GroupVertices[Group],MATCH(Edges24[[#This Row],[Vertex 1]],GroupVertices[Vertex],0)),1,1,"")</f>
        <v>1</v>
      </c>
      <c r="BC38" s="86" t="str">
        <f>REPLACE(INDEX(GroupVertices[Group],MATCH(Edges24[[#This Row],[Vertex 2]],GroupVertices[Vertex],0)),1,1,"")</f>
        <v>1</v>
      </c>
      <c r="BD38" s="48">
        <v>0</v>
      </c>
      <c r="BE38" s="49">
        <v>0</v>
      </c>
      <c r="BF38" s="48">
        <v>0</v>
      </c>
      <c r="BG38" s="49">
        <v>0</v>
      </c>
      <c r="BH38" s="48">
        <v>0</v>
      </c>
      <c r="BI38" s="49">
        <v>0</v>
      </c>
      <c r="BJ38" s="48">
        <v>30</v>
      </c>
      <c r="BK38" s="49">
        <v>100</v>
      </c>
      <c r="BL38" s="48">
        <v>30</v>
      </c>
    </row>
    <row r="39" spans="1:64" ht="15">
      <c r="A39" s="65" t="s">
        <v>261</v>
      </c>
      <c r="B39" s="65" t="s">
        <v>362</v>
      </c>
      <c r="C39" s="66"/>
      <c r="D39" s="67"/>
      <c r="E39" s="66"/>
      <c r="F39" s="69"/>
      <c r="G39" s="66"/>
      <c r="H39" s="70"/>
      <c r="I39" s="71"/>
      <c r="J39" s="71"/>
      <c r="K39" s="34" t="s">
        <v>65</v>
      </c>
      <c r="L39" s="72">
        <v>69</v>
      </c>
      <c r="M39" s="72"/>
      <c r="N39" s="73"/>
      <c r="O39" s="87" t="s">
        <v>396</v>
      </c>
      <c r="P39" s="90">
        <v>43569.33472222222</v>
      </c>
      <c r="Q39" s="87" t="s">
        <v>418</v>
      </c>
      <c r="R39" s="92" t="s">
        <v>496</v>
      </c>
      <c r="S39" s="87" t="s">
        <v>548</v>
      </c>
      <c r="T39" s="87" t="s">
        <v>587</v>
      </c>
      <c r="U39" s="87"/>
      <c r="V39" s="92" t="s">
        <v>666</v>
      </c>
      <c r="W39" s="90">
        <v>43569.33472222222</v>
      </c>
      <c r="X39" s="92" t="s">
        <v>777</v>
      </c>
      <c r="Y39" s="87"/>
      <c r="Z39" s="87"/>
      <c r="AA39" s="96" t="s">
        <v>910</v>
      </c>
      <c r="AB39" s="87"/>
      <c r="AC39" s="87" t="b">
        <v>0</v>
      </c>
      <c r="AD39" s="87">
        <v>0</v>
      </c>
      <c r="AE39" s="96" t="s">
        <v>1012</v>
      </c>
      <c r="AF39" s="87" t="b">
        <v>0</v>
      </c>
      <c r="AG39" s="87" t="s">
        <v>1021</v>
      </c>
      <c r="AH39" s="87"/>
      <c r="AI39" s="96" t="s">
        <v>1012</v>
      </c>
      <c r="AJ39" s="87" t="b">
        <v>0</v>
      </c>
      <c r="AK39" s="87">
        <v>0</v>
      </c>
      <c r="AL39" s="96" t="s">
        <v>1012</v>
      </c>
      <c r="AM39" s="87" t="s">
        <v>1026</v>
      </c>
      <c r="AN39" s="87" t="b">
        <v>0</v>
      </c>
      <c r="AO39" s="96" t="s">
        <v>910</v>
      </c>
      <c r="AP39" s="87" t="s">
        <v>196</v>
      </c>
      <c r="AQ39" s="87">
        <v>0</v>
      </c>
      <c r="AR39" s="87">
        <v>0</v>
      </c>
      <c r="AS39" s="87"/>
      <c r="AT39" s="87"/>
      <c r="AU39" s="87"/>
      <c r="AV39" s="87"/>
      <c r="AW39" s="87"/>
      <c r="AX39" s="87"/>
      <c r="AY39" s="87"/>
      <c r="AZ39" s="87"/>
      <c r="BA39">
        <v>1</v>
      </c>
      <c r="BB39" s="86" t="str">
        <f>REPLACE(INDEX(GroupVertices[Group],MATCH(Edges24[[#This Row],[Vertex 1]],GroupVertices[Vertex],0)),1,1,"")</f>
        <v>31</v>
      </c>
      <c r="BC39" s="86" t="str">
        <f>REPLACE(INDEX(GroupVertices[Group],MATCH(Edges24[[#This Row],[Vertex 2]],GroupVertices[Vertex],0)),1,1,"")</f>
        <v>31</v>
      </c>
      <c r="BD39" s="48">
        <v>1</v>
      </c>
      <c r="BE39" s="49">
        <v>4.761904761904762</v>
      </c>
      <c r="BF39" s="48">
        <v>0</v>
      </c>
      <c r="BG39" s="49">
        <v>0</v>
      </c>
      <c r="BH39" s="48">
        <v>0</v>
      </c>
      <c r="BI39" s="49">
        <v>0</v>
      </c>
      <c r="BJ39" s="48">
        <v>20</v>
      </c>
      <c r="BK39" s="49">
        <v>95.23809523809524</v>
      </c>
      <c r="BL39" s="48">
        <v>21</v>
      </c>
    </row>
    <row r="40" spans="1:64" ht="15">
      <c r="A40" s="65" t="s">
        <v>262</v>
      </c>
      <c r="B40" s="65" t="s">
        <v>262</v>
      </c>
      <c r="C40" s="66"/>
      <c r="D40" s="67"/>
      <c r="E40" s="66"/>
      <c r="F40" s="69"/>
      <c r="G40" s="66"/>
      <c r="H40" s="70"/>
      <c r="I40" s="71"/>
      <c r="J40" s="71"/>
      <c r="K40" s="34" t="s">
        <v>65</v>
      </c>
      <c r="L40" s="72">
        <v>70</v>
      </c>
      <c r="M40" s="72"/>
      <c r="N40" s="73"/>
      <c r="O40" s="87" t="s">
        <v>196</v>
      </c>
      <c r="P40" s="90">
        <v>43569.796944444446</v>
      </c>
      <c r="Q40" s="87" t="s">
        <v>419</v>
      </c>
      <c r="R40" s="92" t="s">
        <v>497</v>
      </c>
      <c r="S40" s="87" t="s">
        <v>549</v>
      </c>
      <c r="T40" s="87"/>
      <c r="U40" s="92" t="s">
        <v>627</v>
      </c>
      <c r="V40" s="92" t="s">
        <v>627</v>
      </c>
      <c r="W40" s="90">
        <v>43569.796944444446</v>
      </c>
      <c r="X40" s="92" t="s">
        <v>778</v>
      </c>
      <c r="Y40" s="87"/>
      <c r="Z40" s="87"/>
      <c r="AA40" s="96" t="s">
        <v>911</v>
      </c>
      <c r="AB40" s="87"/>
      <c r="AC40" s="87" t="b">
        <v>0</v>
      </c>
      <c r="AD40" s="87">
        <v>0</v>
      </c>
      <c r="AE40" s="96" t="s">
        <v>1012</v>
      </c>
      <c r="AF40" s="87" t="b">
        <v>0</v>
      </c>
      <c r="AG40" s="87" t="s">
        <v>1021</v>
      </c>
      <c r="AH40" s="87"/>
      <c r="AI40" s="96" t="s">
        <v>1012</v>
      </c>
      <c r="AJ40" s="87" t="b">
        <v>0</v>
      </c>
      <c r="AK40" s="87">
        <v>0</v>
      </c>
      <c r="AL40" s="96" t="s">
        <v>1012</v>
      </c>
      <c r="AM40" s="87" t="s">
        <v>1036</v>
      </c>
      <c r="AN40" s="87" t="b">
        <v>0</v>
      </c>
      <c r="AO40" s="96" t="s">
        <v>911</v>
      </c>
      <c r="AP40" s="87" t="s">
        <v>196</v>
      </c>
      <c r="AQ40" s="87">
        <v>0</v>
      </c>
      <c r="AR40" s="87">
        <v>0</v>
      </c>
      <c r="AS40" s="87"/>
      <c r="AT40" s="87"/>
      <c r="AU40" s="87"/>
      <c r="AV40" s="87"/>
      <c r="AW40" s="87"/>
      <c r="AX40" s="87"/>
      <c r="AY40" s="87"/>
      <c r="AZ40" s="87"/>
      <c r="BA40">
        <v>1</v>
      </c>
      <c r="BB40" s="86" t="str">
        <f>REPLACE(INDEX(GroupVertices[Group],MATCH(Edges24[[#This Row],[Vertex 1]],GroupVertices[Vertex],0)),1,1,"")</f>
        <v>1</v>
      </c>
      <c r="BC40" s="86" t="str">
        <f>REPLACE(INDEX(GroupVertices[Group],MATCH(Edges24[[#This Row],[Vertex 2]],GroupVertices[Vertex],0)),1,1,"")</f>
        <v>1</v>
      </c>
      <c r="BD40" s="48">
        <v>1</v>
      </c>
      <c r="BE40" s="49">
        <v>2.3255813953488373</v>
      </c>
      <c r="BF40" s="48">
        <v>1</v>
      </c>
      <c r="BG40" s="49">
        <v>2.3255813953488373</v>
      </c>
      <c r="BH40" s="48">
        <v>0</v>
      </c>
      <c r="BI40" s="49">
        <v>0</v>
      </c>
      <c r="BJ40" s="48">
        <v>41</v>
      </c>
      <c r="BK40" s="49">
        <v>95.34883720930233</v>
      </c>
      <c r="BL40" s="48">
        <v>43</v>
      </c>
    </row>
    <row r="41" spans="1:64" ht="15">
      <c r="A41" s="65" t="s">
        <v>263</v>
      </c>
      <c r="B41" s="65" t="s">
        <v>264</v>
      </c>
      <c r="C41" s="66"/>
      <c r="D41" s="67"/>
      <c r="E41" s="66"/>
      <c r="F41" s="69"/>
      <c r="G41" s="66"/>
      <c r="H41" s="70"/>
      <c r="I41" s="71"/>
      <c r="J41" s="71"/>
      <c r="K41" s="34" t="s">
        <v>65</v>
      </c>
      <c r="L41" s="72">
        <v>71</v>
      </c>
      <c r="M41" s="72"/>
      <c r="N41" s="73"/>
      <c r="O41" s="87" t="s">
        <v>397</v>
      </c>
      <c r="P41" s="90">
        <v>43570.023194444446</v>
      </c>
      <c r="Q41" s="87" t="s">
        <v>420</v>
      </c>
      <c r="R41" s="92" t="s">
        <v>498</v>
      </c>
      <c r="S41" s="87" t="s">
        <v>550</v>
      </c>
      <c r="T41" s="87" t="s">
        <v>588</v>
      </c>
      <c r="U41" s="87"/>
      <c r="V41" s="92" t="s">
        <v>667</v>
      </c>
      <c r="W41" s="90">
        <v>43570.023194444446</v>
      </c>
      <c r="X41" s="92" t="s">
        <v>779</v>
      </c>
      <c r="Y41" s="87"/>
      <c r="Z41" s="87"/>
      <c r="AA41" s="96" t="s">
        <v>912</v>
      </c>
      <c r="AB41" s="87"/>
      <c r="AC41" s="87" t="b">
        <v>0</v>
      </c>
      <c r="AD41" s="87">
        <v>0</v>
      </c>
      <c r="AE41" s="96" t="s">
        <v>1012</v>
      </c>
      <c r="AF41" s="87" t="b">
        <v>0</v>
      </c>
      <c r="AG41" s="87" t="s">
        <v>1021</v>
      </c>
      <c r="AH41" s="87"/>
      <c r="AI41" s="96" t="s">
        <v>1012</v>
      </c>
      <c r="AJ41" s="87" t="b">
        <v>0</v>
      </c>
      <c r="AK41" s="87">
        <v>2</v>
      </c>
      <c r="AL41" s="96" t="s">
        <v>913</v>
      </c>
      <c r="AM41" s="87" t="s">
        <v>1025</v>
      </c>
      <c r="AN41" s="87" t="b">
        <v>0</v>
      </c>
      <c r="AO41" s="96" t="s">
        <v>913</v>
      </c>
      <c r="AP41" s="87" t="s">
        <v>196</v>
      </c>
      <c r="AQ41" s="87">
        <v>0</v>
      </c>
      <c r="AR41" s="87">
        <v>0</v>
      </c>
      <c r="AS41" s="87"/>
      <c r="AT41" s="87"/>
      <c r="AU41" s="87"/>
      <c r="AV41" s="87"/>
      <c r="AW41" s="87"/>
      <c r="AX41" s="87"/>
      <c r="AY41" s="87"/>
      <c r="AZ41" s="87"/>
      <c r="BA41">
        <v>1</v>
      </c>
      <c r="BB41" s="86" t="str">
        <f>REPLACE(INDEX(GroupVertices[Group],MATCH(Edges24[[#This Row],[Vertex 1]],GroupVertices[Vertex],0)),1,1,"")</f>
        <v>15</v>
      </c>
      <c r="BC41" s="86" t="str">
        <f>REPLACE(INDEX(GroupVertices[Group],MATCH(Edges24[[#This Row],[Vertex 2]],GroupVertices[Vertex],0)),1,1,"")</f>
        <v>15</v>
      </c>
      <c r="BD41" s="48"/>
      <c r="BE41" s="49"/>
      <c r="BF41" s="48"/>
      <c r="BG41" s="49"/>
      <c r="BH41" s="48"/>
      <c r="BI41" s="49"/>
      <c r="BJ41" s="48"/>
      <c r="BK41" s="49"/>
      <c r="BL41" s="48"/>
    </row>
    <row r="42" spans="1:64" ht="15">
      <c r="A42" s="65" t="s">
        <v>264</v>
      </c>
      <c r="B42" s="65" t="s">
        <v>265</v>
      </c>
      <c r="C42" s="66"/>
      <c r="D42" s="67"/>
      <c r="E42" s="66"/>
      <c r="F42" s="69"/>
      <c r="G42" s="66"/>
      <c r="H42" s="70"/>
      <c r="I42" s="71"/>
      <c r="J42" s="71"/>
      <c r="K42" s="34" t="s">
        <v>66</v>
      </c>
      <c r="L42" s="72">
        <v>73</v>
      </c>
      <c r="M42" s="72"/>
      <c r="N42" s="73"/>
      <c r="O42" s="87" t="s">
        <v>396</v>
      </c>
      <c r="P42" s="90">
        <v>43570.02099537037</v>
      </c>
      <c r="Q42" s="87" t="s">
        <v>420</v>
      </c>
      <c r="R42" s="92" t="s">
        <v>498</v>
      </c>
      <c r="S42" s="87" t="s">
        <v>550</v>
      </c>
      <c r="T42" s="87" t="s">
        <v>588</v>
      </c>
      <c r="U42" s="87"/>
      <c r="V42" s="92" t="s">
        <v>668</v>
      </c>
      <c r="W42" s="90">
        <v>43570.02099537037</v>
      </c>
      <c r="X42" s="92" t="s">
        <v>780</v>
      </c>
      <c r="Y42" s="87"/>
      <c r="Z42" s="87"/>
      <c r="AA42" s="96" t="s">
        <v>913</v>
      </c>
      <c r="AB42" s="87"/>
      <c r="AC42" s="87" t="b">
        <v>0</v>
      </c>
      <c r="AD42" s="87">
        <v>0</v>
      </c>
      <c r="AE42" s="96" t="s">
        <v>1012</v>
      </c>
      <c r="AF42" s="87" t="b">
        <v>0</v>
      </c>
      <c r="AG42" s="87" t="s">
        <v>1021</v>
      </c>
      <c r="AH42" s="87"/>
      <c r="AI42" s="96" t="s">
        <v>1012</v>
      </c>
      <c r="AJ42" s="87" t="b">
        <v>0</v>
      </c>
      <c r="AK42" s="87">
        <v>2</v>
      </c>
      <c r="AL42" s="96" t="s">
        <v>1012</v>
      </c>
      <c r="AM42" s="87" t="s">
        <v>1029</v>
      </c>
      <c r="AN42" s="87" t="b">
        <v>0</v>
      </c>
      <c r="AO42" s="96" t="s">
        <v>913</v>
      </c>
      <c r="AP42" s="87" t="s">
        <v>196</v>
      </c>
      <c r="AQ42" s="87">
        <v>0</v>
      </c>
      <c r="AR42" s="87">
        <v>0</v>
      </c>
      <c r="AS42" s="87"/>
      <c r="AT42" s="87"/>
      <c r="AU42" s="87"/>
      <c r="AV42" s="87"/>
      <c r="AW42" s="87"/>
      <c r="AX42" s="87"/>
      <c r="AY42" s="87"/>
      <c r="AZ42" s="87"/>
      <c r="BA42">
        <v>1</v>
      </c>
      <c r="BB42" s="86" t="str">
        <f>REPLACE(INDEX(GroupVertices[Group],MATCH(Edges24[[#This Row],[Vertex 1]],GroupVertices[Vertex],0)),1,1,"")</f>
        <v>15</v>
      </c>
      <c r="BC42" s="86" t="str">
        <f>REPLACE(INDEX(GroupVertices[Group],MATCH(Edges24[[#This Row],[Vertex 2]],GroupVertices[Vertex],0)),1,1,"")</f>
        <v>15</v>
      </c>
      <c r="BD42" s="48">
        <v>0</v>
      </c>
      <c r="BE42" s="49">
        <v>0</v>
      </c>
      <c r="BF42" s="48">
        <v>0</v>
      </c>
      <c r="BG42" s="49">
        <v>0</v>
      </c>
      <c r="BH42" s="48">
        <v>0</v>
      </c>
      <c r="BI42" s="49">
        <v>0</v>
      </c>
      <c r="BJ42" s="48">
        <v>12</v>
      </c>
      <c r="BK42" s="49">
        <v>100</v>
      </c>
      <c r="BL42" s="48">
        <v>12</v>
      </c>
    </row>
    <row r="43" spans="1:64" ht="15">
      <c r="A43" s="65" t="s">
        <v>265</v>
      </c>
      <c r="B43" s="65" t="s">
        <v>264</v>
      </c>
      <c r="C43" s="66"/>
      <c r="D43" s="67"/>
      <c r="E43" s="66"/>
      <c r="F43" s="69"/>
      <c r="G43" s="66"/>
      <c r="H43" s="70"/>
      <c r="I43" s="71"/>
      <c r="J43" s="71"/>
      <c r="K43" s="34" t="s">
        <v>66</v>
      </c>
      <c r="L43" s="72">
        <v>74</v>
      </c>
      <c r="M43" s="72"/>
      <c r="N43" s="73"/>
      <c r="O43" s="87" t="s">
        <v>397</v>
      </c>
      <c r="P43" s="90">
        <v>43570.04898148148</v>
      </c>
      <c r="Q43" s="87" t="s">
        <v>420</v>
      </c>
      <c r="R43" s="92" t="s">
        <v>498</v>
      </c>
      <c r="S43" s="87" t="s">
        <v>550</v>
      </c>
      <c r="T43" s="87" t="s">
        <v>588</v>
      </c>
      <c r="U43" s="87"/>
      <c r="V43" s="92" t="s">
        <v>669</v>
      </c>
      <c r="W43" s="90">
        <v>43570.04898148148</v>
      </c>
      <c r="X43" s="92" t="s">
        <v>781</v>
      </c>
      <c r="Y43" s="87"/>
      <c r="Z43" s="87"/>
      <c r="AA43" s="96" t="s">
        <v>914</v>
      </c>
      <c r="AB43" s="87"/>
      <c r="AC43" s="87" t="b">
        <v>0</v>
      </c>
      <c r="AD43" s="87">
        <v>0</v>
      </c>
      <c r="AE43" s="96" t="s">
        <v>1012</v>
      </c>
      <c r="AF43" s="87" t="b">
        <v>0</v>
      </c>
      <c r="AG43" s="87" t="s">
        <v>1021</v>
      </c>
      <c r="AH43" s="87"/>
      <c r="AI43" s="96" t="s">
        <v>1012</v>
      </c>
      <c r="AJ43" s="87" t="b">
        <v>0</v>
      </c>
      <c r="AK43" s="87">
        <v>2</v>
      </c>
      <c r="AL43" s="96" t="s">
        <v>913</v>
      </c>
      <c r="AM43" s="87" t="s">
        <v>1027</v>
      </c>
      <c r="AN43" s="87" t="b">
        <v>0</v>
      </c>
      <c r="AO43" s="96" t="s">
        <v>913</v>
      </c>
      <c r="AP43" s="87" t="s">
        <v>196</v>
      </c>
      <c r="AQ43" s="87">
        <v>0</v>
      </c>
      <c r="AR43" s="87">
        <v>0</v>
      </c>
      <c r="AS43" s="87"/>
      <c r="AT43" s="87"/>
      <c r="AU43" s="87"/>
      <c r="AV43" s="87"/>
      <c r="AW43" s="87"/>
      <c r="AX43" s="87"/>
      <c r="AY43" s="87"/>
      <c r="AZ43" s="87"/>
      <c r="BA43">
        <v>1</v>
      </c>
      <c r="BB43" s="86" t="str">
        <f>REPLACE(INDEX(GroupVertices[Group],MATCH(Edges24[[#This Row],[Vertex 1]],GroupVertices[Vertex],0)),1,1,"")</f>
        <v>15</v>
      </c>
      <c r="BC43" s="86" t="str">
        <f>REPLACE(INDEX(GroupVertices[Group],MATCH(Edges24[[#This Row],[Vertex 2]],GroupVertices[Vertex],0)),1,1,"")</f>
        <v>15</v>
      </c>
      <c r="BD43" s="48">
        <v>0</v>
      </c>
      <c r="BE43" s="49">
        <v>0</v>
      </c>
      <c r="BF43" s="48">
        <v>0</v>
      </c>
      <c r="BG43" s="49">
        <v>0</v>
      </c>
      <c r="BH43" s="48">
        <v>0</v>
      </c>
      <c r="BI43" s="49">
        <v>0</v>
      </c>
      <c r="BJ43" s="48">
        <v>12</v>
      </c>
      <c r="BK43" s="49">
        <v>100</v>
      </c>
      <c r="BL43" s="48">
        <v>12</v>
      </c>
    </row>
    <row r="44" spans="1:64" ht="15">
      <c r="A44" s="65" t="s">
        <v>266</v>
      </c>
      <c r="B44" s="65" t="s">
        <v>267</v>
      </c>
      <c r="C44" s="66"/>
      <c r="D44" s="67"/>
      <c r="E44" s="66"/>
      <c r="F44" s="69"/>
      <c r="G44" s="66"/>
      <c r="H44" s="70"/>
      <c r="I44" s="71"/>
      <c r="J44" s="71"/>
      <c r="K44" s="34" t="s">
        <v>66</v>
      </c>
      <c r="L44" s="72">
        <v>75</v>
      </c>
      <c r="M44" s="72"/>
      <c r="N44" s="73"/>
      <c r="O44" s="87" t="s">
        <v>398</v>
      </c>
      <c r="P44" s="90">
        <v>43570.11587962963</v>
      </c>
      <c r="Q44" s="87" t="s">
        <v>421</v>
      </c>
      <c r="R44" s="87"/>
      <c r="S44" s="87"/>
      <c r="T44" s="87"/>
      <c r="U44" s="87"/>
      <c r="V44" s="92" t="s">
        <v>670</v>
      </c>
      <c r="W44" s="90">
        <v>43570.11587962963</v>
      </c>
      <c r="X44" s="92" t="s">
        <v>782</v>
      </c>
      <c r="Y44" s="87"/>
      <c r="Z44" s="87"/>
      <c r="AA44" s="96" t="s">
        <v>915</v>
      </c>
      <c r="AB44" s="96" t="s">
        <v>917</v>
      </c>
      <c r="AC44" s="87" t="b">
        <v>0</v>
      </c>
      <c r="AD44" s="87">
        <v>2</v>
      </c>
      <c r="AE44" s="96" t="s">
        <v>1015</v>
      </c>
      <c r="AF44" s="87" t="b">
        <v>0</v>
      </c>
      <c r="AG44" s="87" t="s">
        <v>1021</v>
      </c>
      <c r="AH44" s="87"/>
      <c r="AI44" s="96" t="s">
        <v>1012</v>
      </c>
      <c r="AJ44" s="87" t="b">
        <v>0</v>
      </c>
      <c r="AK44" s="87">
        <v>1</v>
      </c>
      <c r="AL44" s="96" t="s">
        <v>1012</v>
      </c>
      <c r="AM44" s="87" t="s">
        <v>1037</v>
      </c>
      <c r="AN44" s="87" t="b">
        <v>0</v>
      </c>
      <c r="AO44" s="96" t="s">
        <v>917</v>
      </c>
      <c r="AP44" s="87" t="s">
        <v>196</v>
      </c>
      <c r="AQ44" s="87">
        <v>0</v>
      </c>
      <c r="AR44" s="87">
        <v>0</v>
      </c>
      <c r="AS44" s="87"/>
      <c r="AT44" s="87"/>
      <c r="AU44" s="87"/>
      <c r="AV44" s="87"/>
      <c r="AW44" s="87"/>
      <c r="AX44" s="87"/>
      <c r="AY44" s="87"/>
      <c r="AZ44" s="87"/>
      <c r="BA44">
        <v>1</v>
      </c>
      <c r="BB44" s="86" t="str">
        <f>REPLACE(INDEX(GroupVertices[Group],MATCH(Edges24[[#This Row],[Vertex 1]],GroupVertices[Vertex],0)),1,1,"")</f>
        <v>30</v>
      </c>
      <c r="BC44" s="86" t="str">
        <f>REPLACE(INDEX(GroupVertices[Group],MATCH(Edges24[[#This Row],[Vertex 2]],GroupVertices[Vertex],0)),1,1,"")</f>
        <v>30</v>
      </c>
      <c r="BD44" s="48">
        <v>4</v>
      </c>
      <c r="BE44" s="49">
        <v>9.75609756097561</v>
      </c>
      <c r="BF44" s="48">
        <v>0</v>
      </c>
      <c r="BG44" s="49">
        <v>0</v>
      </c>
      <c r="BH44" s="48">
        <v>0</v>
      </c>
      <c r="BI44" s="49">
        <v>0</v>
      </c>
      <c r="BJ44" s="48">
        <v>37</v>
      </c>
      <c r="BK44" s="49">
        <v>90.2439024390244</v>
      </c>
      <c r="BL44" s="48">
        <v>41</v>
      </c>
    </row>
    <row r="45" spans="1:64" ht="15">
      <c r="A45" s="65" t="s">
        <v>267</v>
      </c>
      <c r="B45" s="65" t="s">
        <v>266</v>
      </c>
      <c r="C45" s="66"/>
      <c r="D45" s="67"/>
      <c r="E45" s="66"/>
      <c r="F45" s="69"/>
      <c r="G45" s="66"/>
      <c r="H45" s="70"/>
      <c r="I45" s="71"/>
      <c r="J45" s="71"/>
      <c r="K45" s="34" t="s">
        <v>66</v>
      </c>
      <c r="L45" s="72">
        <v>76</v>
      </c>
      <c r="M45" s="72"/>
      <c r="N45" s="73"/>
      <c r="O45" s="87" t="s">
        <v>397</v>
      </c>
      <c r="P45" s="90">
        <v>43570.147210648145</v>
      </c>
      <c r="Q45" s="87" t="s">
        <v>421</v>
      </c>
      <c r="R45" s="87"/>
      <c r="S45" s="87"/>
      <c r="T45" s="87"/>
      <c r="U45" s="87"/>
      <c r="V45" s="92" t="s">
        <v>671</v>
      </c>
      <c r="W45" s="90">
        <v>43570.147210648145</v>
      </c>
      <c r="X45" s="92" t="s">
        <v>783</v>
      </c>
      <c r="Y45" s="87"/>
      <c r="Z45" s="87"/>
      <c r="AA45" s="96" t="s">
        <v>916</v>
      </c>
      <c r="AB45" s="87"/>
      <c r="AC45" s="87" t="b">
        <v>0</v>
      </c>
      <c r="AD45" s="87">
        <v>0</v>
      </c>
      <c r="AE45" s="96" t="s">
        <v>1012</v>
      </c>
      <c r="AF45" s="87" t="b">
        <v>0</v>
      </c>
      <c r="AG45" s="87" t="s">
        <v>1021</v>
      </c>
      <c r="AH45" s="87"/>
      <c r="AI45" s="96" t="s">
        <v>1012</v>
      </c>
      <c r="AJ45" s="87" t="b">
        <v>0</v>
      </c>
      <c r="AK45" s="87">
        <v>1</v>
      </c>
      <c r="AL45" s="96" t="s">
        <v>915</v>
      </c>
      <c r="AM45" s="87" t="s">
        <v>1025</v>
      </c>
      <c r="AN45" s="87" t="b">
        <v>0</v>
      </c>
      <c r="AO45" s="96" t="s">
        <v>915</v>
      </c>
      <c r="AP45" s="87" t="s">
        <v>196</v>
      </c>
      <c r="AQ45" s="87">
        <v>0</v>
      </c>
      <c r="AR45" s="87">
        <v>0</v>
      </c>
      <c r="AS45" s="87"/>
      <c r="AT45" s="87"/>
      <c r="AU45" s="87"/>
      <c r="AV45" s="87"/>
      <c r="AW45" s="87"/>
      <c r="AX45" s="87"/>
      <c r="AY45" s="87"/>
      <c r="AZ45" s="87"/>
      <c r="BA45">
        <v>1</v>
      </c>
      <c r="BB45" s="86" t="str">
        <f>REPLACE(INDEX(GroupVertices[Group],MATCH(Edges24[[#This Row],[Vertex 1]],GroupVertices[Vertex],0)),1,1,"")</f>
        <v>30</v>
      </c>
      <c r="BC45" s="86" t="str">
        <f>REPLACE(INDEX(GroupVertices[Group],MATCH(Edges24[[#This Row],[Vertex 2]],GroupVertices[Vertex],0)),1,1,"")</f>
        <v>30</v>
      </c>
      <c r="BD45" s="48">
        <v>4</v>
      </c>
      <c r="BE45" s="49">
        <v>9.75609756097561</v>
      </c>
      <c r="BF45" s="48">
        <v>0</v>
      </c>
      <c r="BG45" s="49">
        <v>0</v>
      </c>
      <c r="BH45" s="48">
        <v>0</v>
      </c>
      <c r="BI45" s="49">
        <v>0</v>
      </c>
      <c r="BJ45" s="48">
        <v>37</v>
      </c>
      <c r="BK45" s="49">
        <v>90.2439024390244</v>
      </c>
      <c r="BL45" s="48">
        <v>41</v>
      </c>
    </row>
    <row r="46" spans="1:64" ht="15">
      <c r="A46" s="65" t="s">
        <v>267</v>
      </c>
      <c r="B46" s="65" t="s">
        <v>267</v>
      </c>
      <c r="C46" s="66"/>
      <c r="D46" s="67"/>
      <c r="E46" s="66"/>
      <c r="F46" s="69"/>
      <c r="G46" s="66"/>
      <c r="H46" s="70"/>
      <c r="I46" s="71"/>
      <c r="J46" s="71"/>
      <c r="K46" s="34" t="s">
        <v>65</v>
      </c>
      <c r="L46" s="72">
        <v>77</v>
      </c>
      <c r="M46" s="72"/>
      <c r="N46" s="73"/>
      <c r="O46" s="87" t="s">
        <v>196</v>
      </c>
      <c r="P46" s="90">
        <v>43570.09756944444</v>
      </c>
      <c r="Q46" s="87" t="s">
        <v>422</v>
      </c>
      <c r="R46" s="87" t="s">
        <v>499</v>
      </c>
      <c r="S46" s="87" t="s">
        <v>551</v>
      </c>
      <c r="T46" s="87"/>
      <c r="U46" s="87"/>
      <c r="V46" s="92" t="s">
        <v>671</v>
      </c>
      <c r="W46" s="90">
        <v>43570.09756944444</v>
      </c>
      <c r="X46" s="92" t="s">
        <v>784</v>
      </c>
      <c r="Y46" s="87"/>
      <c r="Z46" s="87"/>
      <c r="AA46" s="96" t="s">
        <v>917</v>
      </c>
      <c r="AB46" s="87"/>
      <c r="AC46" s="87" t="b">
        <v>0</v>
      </c>
      <c r="AD46" s="87">
        <v>4</v>
      </c>
      <c r="AE46" s="96" t="s">
        <v>1012</v>
      </c>
      <c r="AF46" s="87" t="b">
        <v>1</v>
      </c>
      <c r="AG46" s="87" t="s">
        <v>1021</v>
      </c>
      <c r="AH46" s="87"/>
      <c r="AI46" s="96" t="s">
        <v>1022</v>
      </c>
      <c r="AJ46" s="87" t="b">
        <v>0</v>
      </c>
      <c r="AK46" s="87">
        <v>0</v>
      </c>
      <c r="AL46" s="96" t="s">
        <v>1012</v>
      </c>
      <c r="AM46" s="87" t="s">
        <v>1025</v>
      </c>
      <c r="AN46" s="87" t="b">
        <v>0</v>
      </c>
      <c r="AO46" s="96" t="s">
        <v>917</v>
      </c>
      <c r="AP46" s="87" t="s">
        <v>196</v>
      </c>
      <c r="AQ46" s="87">
        <v>0</v>
      </c>
      <c r="AR46" s="87">
        <v>0</v>
      </c>
      <c r="AS46" s="87"/>
      <c r="AT46" s="87"/>
      <c r="AU46" s="87"/>
      <c r="AV46" s="87"/>
      <c r="AW46" s="87"/>
      <c r="AX46" s="87"/>
      <c r="AY46" s="87"/>
      <c r="AZ46" s="87"/>
      <c r="BA46">
        <v>1</v>
      </c>
      <c r="BB46" s="86" t="str">
        <f>REPLACE(INDEX(GroupVertices[Group],MATCH(Edges24[[#This Row],[Vertex 1]],GroupVertices[Vertex],0)),1,1,"")</f>
        <v>30</v>
      </c>
      <c r="BC46" s="86" t="str">
        <f>REPLACE(INDEX(GroupVertices[Group],MATCH(Edges24[[#This Row],[Vertex 2]],GroupVertices[Vertex],0)),1,1,"")</f>
        <v>30</v>
      </c>
      <c r="BD46" s="48">
        <v>0</v>
      </c>
      <c r="BE46" s="49">
        <v>0</v>
      </c>
      <c r="BF46" s="48">
        <v>0</v>
      </c>
      <c r="BG46" s="49">
        <v>0</v>
      </c>
      <c r="BH46" s="48">
        <v>0</v>
      </c>
      <c r="BI46" s="49">
        <v>0</v>
      </c>
      <c r="BJ46" s="48">
        <v>15</v>
      </c>
      <c r="BK46" s="49">
        <v>100</v>
      </c>
      <c r="BL46" s="48">
        <v>15</v>
      </c>
    </row>
    <row r="47" spans="1:64" ht="15">
      <c r="A47" s="65" t="s">
        <v>268</v>
      </c>
      <c r="B47" s="65" t="s">
        <v>268</v>
      </c>
      <c r="C47" s="66"/>
      <c r="D47" s="67"/>
      <c r="E47" s="66"/>
      <c r="F47" s="69"/>
      <c r="G47" s="66"/>
      <c r="H47" s="70"/>
      <c r="I47" s="71"/>
      <c r="J47" s="71"/>
      <c r="K47" s="34" t="s">
        <v>65</v>
      </c>
      <c r="L47" s="72">
        <v>78</v>
      </c>
      <c r="M47" s="72"/>
      <c r="N47" s="73"/>
      <c r="O47" s="87" t="s">
        <v>196</v>
      </c>
      <c r="P47" s="90">
        <v>43570.53876157408</v>
      </c>
      <c r="Q47" s="87" t="s">
        <v>423</v>
      </c>
      <c r="R47" s="92" t="s">
        <v>500</v>
      </c>
      <c r="S47" s="87" t="s">
        <v>552</v>
      </c>
      <c r="T47" s="87"/>
      <c r="U47" s="87"/>
      <c r="V47" s="92" t="s">
        <v>672</v>
      </c>
      <c r="W47" s="90">
        <v>43570.53876157408</v>
      </c>
      <c r="X47" s="92" t="s">
        <v>785</v>
      </c>
      <c r="Y47" s="87"/>
      <c r="Z47" s="87"/>
      <c r="AA47" s="96" t="s">
        <v>918</v>
      </c>
      <c r="AB47" s="87"/>
      <c r="AC47" s="87" t="b">
        <v>0</v>
      </c>
      <c r="AD47" s="87">
        <v>0</v>
      </c>
      <c r="AE47" s="96" t="s">
        <v>1012</v>
      </c>
      <c r="AF47" s="87" t="b">
        <v>0</v>
      </c>
      <c r="AG47" s="87" t="s">
        <v>1021</v>
      </c>
      <c r="AH47" s="87"/>
      <c r="AI47" s="96" t="s">
        <v>1012</v>
      </c>
      <c r="AJ47" s="87" t="b">
        <v>0</v>
      </c>
      <c r="AK47" s="87">
        <v>0</v>
      </c>
      <c r="AL47" s="96" t="s">
        <v>1012</v>
      </c>
      <c r="AM47" s="87" t="s">
        <v>1027</v>
      </c>
      <c r="AN47" s="87" t="b">
        <v>0</v>
      </c>
      <c r="AO47" s="96" t="s">
        <v>918</v>
      </c>
      <c r="AP47" s="87" t="s">
        <v>196</v>
      </c>
      <c r="AQ47" s="87">
        <v>0</v>
      </c>
      <c r="AR47" s="87">
        <v>0</v>
      </c>
      <c r="AS47" s="87"/>
      <c r="AT47" s="87"/>
      <c r="AU47" s="87"/>
      <c r="AV47" s="87"/>
      <c r="AW47" s="87"/>
      <c r="AX47" s="87"/>
      <c r="AY47" s="87"/>
      <c r="AZ47" s="87"/>
      <c r="BA47">
        <v>1</v>
      </c>
      <c r="BB47" s="86" t="str">
        <f>REPLACE(INDEX(GroupVertices[Group],MATCH(Edges24[[#This Row],[Vertex 1]],GroupVertices[Vertex],0)),1,1,"")</f>
        <v>1</v>
      </c>
      <c r="BC47" s="86" t="str">
        <f>REPLACE(INDEX(GroupVertices[Group],MATCH(Edges24[[#This Row],[Vertex 2]],GroupVertices[Vertex],0)),1,1,"")</f>
        <v>1</v>
      </c>
      <c r="BD47" s="48">
        <v>2</v>
      </c>
      <c r="BE47" s="49">
        <v>10.526315789473685</v>
      </c>
      <c r="BF47" s="48">
        <v>0</v>
      </c>
      <c r="BG47" s="49">
        <v>0</v>
      </c>
      <c r="BH47" s="48">
        <v>0</v>
      </c>
      <c r="BI47" s="49">
        <v>0</v>
      </c>
      <c r="BJ47" s="48">
        <v>17</v>
      </c>
      <c r="BK47" s="49">
        <v>89.47368421052632</v>
      </c>
      <c r="BL47" s="48">
        <v>19</v>
      </c>
    </row>
    <row r="48" spans="1:64" ht="15">
      <c r="A48" s="65" t="s">
        <v>269</v>
      </c>
      <c r="B48" s="65" t="s">
        <v>269</v>
      </c>
      <c r="C48" s="66"/>
      <c r="D48" s="67"/>
      <c r="E48" s="66"/>
      <c r="F48" s="69"/>
      <c r="G48" s="66"/>
      <c r="H48" s="70"/>
      <c r="I48" s="71"/>
      <c r="J48" s="71"/>
      <c r="K48" s="34" t="s">
        <v>65</v>
      </c>
      <c r="L48" s="72">
        <v>79</v>
      </c>
      <c r="M48" s="72"/>
      <c r="N48" s="73"/>
      <c r="O48" s="87" t="s">
        <v>196</v>
      </c>
      <c r="P48" s="90">
        <v>43570.66131944444</v>
      </c>
      <c r="Q48" s="87" t="s">
        <v>424</v>
      </c>
      <c r="R48" s="92" t="s">
        <v>501</v>
      </c>
      <c r="S48" s="87" t="s">
        <v>553</v>
      </c>
      <c r="T48" s="87" t="s">
        <v>589</v>
      </c>
      <c r="U48" s="87"/>
      <c r="V48" s="92" t="s">
        <v>673</v>
      </c>
      <c r="W48" s="90">
        <v>43570.66131944444</v>
      </c>
      <c r="X48" s="92" t="s">
        <v>786</v>
      </c>
      <c r="Y48" s="87"/>
      <c r="Z48" s="87"/>
      <c r="AA48" s="96" t="s">
        <v>919</v>
      </c>
      <c r="AB48" s="87"/>
      <c r="AC48" s="87" t="b">
        <v>0</v>
      </c>
      <c r="AD48" s="87">
        <v>1</v>
      </c>
      <c r="AE48" s="96" t="s">
        <v>1012</v>
      </c>
      <c r="AF48" s="87" t="b">
        <v>0</v>
      </c>
      <c r="AG48" s="87" t="s">
        <v>1021</v>
      </c>
      <c r="AH48" s="87"/>
      <c r="AI48" s="96" t="s">
        <v>1012</v>
      </c>
      <c r="AJ48" s="87" t="b">
        <v>0</v>
      </c>
      <c r="AK48" s="87">
        <v>0</v>
      </c>
      <c r="AL48" s="96" t="s">
        <v>1012</v>
      </c>
      <c r="AM48" s="87" t="s">
        <v>1025</v>
      </c>
      <c r="AN48" s="87" t="b">
        <v>0</v>
      </c>
      <c r="AO48" s="96" t="s">
        <v>919</v>
      </c>
      <c r="AP48" s="87" t="s">
        <v>196</v>
      </c>
      <c r="AQ48" s="87">
        <v>0</v>
      </c>
      <c r="AR48" s="87">
        <v>0</v>
      </c>
      <c r="AS48" s="87"/>
      <c r="AT48" s="87"/>
      <c r="AU48" s="87"/>
      <c r="AV48" s="87"/>
      <c r="AW48" s="87"/>
      <c r="AX48" s="87"/>
      <c r="AY48" s="87"/>
      <c r="AZ48" s="87"/>
      <c r="BA48">
        <v>1</v>
      </c>
      <c r="BB48" s="86" t="str">
        <f>REPLACE(INDEX(GroupVertices[Group],MATCH(Edges24[[#This Row],[Vertex 1]],GroupVertices[Vertex],0)),1,1,"")</f>
        <v>1</v>
      </c>
      <c r="BC48" s="86" t="str">
        <f>REPLACE(INDEX(GroupVertices[Group],MATCH(Edges24[[#This Row],[Vertex 2]],GroupVertices[Vertex],0)),1,1,"")</f>
        <v>1</v>
      </c>
      <c r="BD48" s="48">
        <v>0</v>
      </c>
      <c r="BE48" s="49">
        <v>0</v>
      </c>
      <c r="BF48" s="48">
        <v>1</v>
      </c>
      <c r="BG48" s="49">
        <v>3.8461538461538463</v>
      </c>
      <c r="BH48" s="48">
        <v>0</v>
      </c>
      <c r="BI48" s="49">
        <v>0</v>
      </c>
      <c r="BJ48" s="48">
        <v>25</v>
      </c>
      <c r="BK48" s="49">
        <v>96.15384615384616</v>
      </c>
      <c r="BL48" s="48">
        <v>26</v>
      </c>
    </row>
    <row r="49" spans="1:64" ht="15">
      <c r="A49" s="65" t="s">
        <v>270</v>
      </c>
      <c r="B49" s="65" t="s">
        <v>270</v>
      </c>
      <c r="C49" s="66"/>
      <c r="D49" s="67"/>
      <c r="E49" s="66"/>
      <c r="F49" s="69"/>
      <c r="G49" s="66"/>
      <c r="H49" s="70"/>
      <c r="I49" s="71"/>
      <c r="J49" s="71"/>
      <c r="K49" s="34" t="s">
        <v>65</v>
      </c>
      <c r="L49" s="72">
        <v>80</v>
      </c>
      <c r="M49" s="72"/>
      <c r="N49" s="73"/>
      <c r="O49" s="87" t="s">
        <v>196</v>
      </c>
      <c r="P49" s="90">
        <v>43570.66829861111</v>
      </c>
      <c r="Q49" s="87" t="s">
        <v>425</v>
      </c>
      <c r="R49" s="92" t="s">
        <v>502</v>
      </c>
      <c r="S49" s="87" t="s">
        <v>554</v>
      </c>
      <c r="T49" s="87" t="s">
        <v>590</v>
      </c>
      <c r="U49" s="87"/>
      <c r="V49" s="92" t="s">
        <v>674</v>
      </c>
      <c r="W49" s="90">
        <v>43570.66829861111</v>
      </c>
      <c r="X49" s="92" t="s">
        <v>787</v>
      </c>
      <c r="Y49" s="87"/>
      <c r="Z49" s="87"/>
      <c r="AA49" s="96" t="s">
        <v>920</v>
      </c>
      <c r="AB49" s="87"/>
      <c r="AC49" s="87" t="b">
        <v>0</v>
      </c>
      <c r="AD49" s="87">
        <v>0</v>
      </c>
      <c r="AE49" s="96" t="s">
        <v>1012</v>
      </c>
      <c r="AF49" s="87" t="b">
        <v>0</v>
      </c>
      <c r="AG49" s="87" t="s">
        <v>1021</v>
      </c>
      <c r="AH49" s="87"/>
      <c r="AI49" s="96" t="s">
        <v>1012</v>
      </c>
      <c r="AJ49" s="87" t="b">
        <v>0</v>
      </c>
      <c r="AK49" s="87">
        <v>0</v>
      </c>
      <c r="AL49" s="96" t="s">
        <v>1012</v>
      </c>
      <c r="AM49" s="87" t="s">
        <v>1029</v>
      </c>
      <c r="AN49" s="87" t="b">
        <v>0</v>
      </c>
      <c r="AO49" s="96" t="s">
        <v>920</v>
      </c>
      <c r="AP49" s="87" t="s">
        <v>196</v>
      </c>
      <c r="AQ49" s="87">
        <v>0</v>
      </c>
      <c r="AR49" s="87">
        <v>0</v>
      </c>
      <c r="AS49" s="87"/>
      <c r="AT49" s="87"/>
      <c r="AU49" s="87"/>
      <c r="AV49" s="87"/>
      <c r="AW49" s="87"/>
      <c r="AX49" s="87"/>
      <c r="AY49" s="87"/>
      <c r="AZ49" s="87"/>
      <c r="BA49">
        <v>1</v>
      </c>
      <c r="BB49" s="86" t="str">
        <f>REPLACE(INDEX(GroupVertices[Group],MATCH(Edges24[[#This Row],[Vertex 1]],GroupVertices[Vertex],0)),1,1,"")</f>
        <v>1</v>
      </c>
      <c r="BC49" s="86" t="str">
        <f>REPLACE(INDEX(GroupVertices[Group],MATCH(Edges24[[#This Row],[Vertex 2]],GroupVertices[Vertex],0)),1,1,"")</f>
        <v>1</v>
      </c>
      <c r="BD49" s="48">
        <v>0</v>
      </c>
      <c r="BE49" s="49">
        <v>0</v>
      </c>
      <c r="BF49" s="48">
        <v>0</v>
      </c>
      <c r="BG49" s="49">
        <v>0</v>
      </c>
      <c r="BH49" s="48">
        <v>0</v>
      </c>
      <c r="BI49" s="49">
        <v>0</v>
      </c>
      <c r="BJ49" s="48">
        <v>29</v>
      </c>
      <c r="BK49" s="49">
        <v>100</v>
      </c>
      <c r="BL49" s="48">
        <v>29</v>
      </c>
    </row>
    <row r="50" spans="1:64" ht="15">
      <c r="A50" s="65" t="s">
        <v>271</v>
      </c>
      <c r="B50" s="65" t="s">
        <v>272</v>
      </c>
      <c r="C50" s="66"/>
      <c r="D50" s="67"/>
      <c r="E50" s="66"/>
      <c r="F50" s="69"/>
      <c r="G50" s="66"/>
      <c r="H50" s="70"/>
      <c r="I50" s="71"/>
      <c r="J50" s="71"/>
      <c r="K50" s="34" t="s">
        <v>66</v>
      </c>
      <c r="L50" s="72">
        <v>81</v>
      </c>
      <c r="M50" s="72"/>
      <c r="N50" s="73"/>
      <c r="O50" s="87" t="s">
        <v>396</v>
      </c>
      <c r="P50" s="90">
        <v>43568.197916666664</v>
      </c>
      <c r="Q50" s="87" t="s">
        <v>426</v>
      </c>
      <c r="R50" s="92" t="s">
        <v>503</v>
      </c>
      <c r="S50" s="87" t="s">
        <v>555</v>
      </c>
      <c r="T50" s="87"/>
      <c r="U50" s="87"/>
      <c r="V50" s="92" t="s">
        <v>675</v>
      </c>
      <c r="W50" s="90">
        <v>43568.197916666664</v>
      </c>
      <c r="X50" s="92" t="s">
        <v>788</v>
      </c>
      <c r="Y50" s="87"/>
      <c r="Z50" s="87"/>
      <c r="AA50" s="96" t="s">
        <v>921</v>
      </c>
      <c r="AB50" s="87"/>
      <c r="AC50" s="87" t="b">
        <v>0</v>
      </c>
      <c r="AD50" s="87">
        <v>1</v>
      </c>
      <c r="AE50" s="96" t="s">
        <v>1012</v>
      </c>
      <c r="AF50" s="87" t="b">
        <v>0</v>
      </c>
      <c r="AG50" s="87" t="s">
        <v>1021</v>
      </c>
      <c r="AH50" s="87"/>
      <c r="AI50" s="96" t="s">
        <v>1012</v>
      </c>
      <c r="AJ50" s="87" t="b">
        <v>0</v>
      </c>
      <c r="AK50" s="87">
        <v>2</v>
      </c>
      <c r="AL50" s="96" t="s">
        <v>1012</v>
      </c>
      <c r="AM50" s="87" t="s">
        <v>1030</v>
      </c>
      <c r="AN50" s="87" t="b">
        <v>0</v>
      </c>
      <c r="AO50" s="96" t="s">
        <v>921</v>
      </c>
      <c r="AP50" s="87" t="s">
        <v>196</v>
      </c>
      <c r="AQ50" s="87">
        <v>0</v>
      </c>
      <c r="AR50" s="87">
        <v>0</v>
      </c>
      <c r="AS50" s="87"/>
      <c r="AT50" s="87"/>
      <c r="AU50" s="87"/>
      <c r="AV50" s="87"/>
      <c r="AW50" s="87"/>
      <c r="AX50" s="87"/>
      <c r="AY50" s="87"/>
      <c r="AZ50" s="87"/>
      <c r="BA50">
        <v>1</v>
      </c>
      <c r="BB50" s="86" t="str">
        <f>REPLACE(INDEX(GroupVertices[Group],MATCH(Edges24[[#This Row],[Vertex 1]],GroupVertices[Vertex],0)),1,1,"")</f>
        <v>14</v>
      </c>
      <c r="BC50" s="86" t="str">
        <f>REPLACE(INDEX(GroupVertices[Group],MATCH(Edges24[[#This Row],[Vertex 2]],GroupVertices[Vertex],0)),1,1,"")</f>
        <v>14</v>
      </c>
      <c r="BD50" s="48">
        <v>0</v>
      </c>
      <c r="BE50" s="49">
        <v>0</v>
      </c>
      <c r="BF50" s="48">
        <v>1</v>
      </c>
      <c r="BG50" s="49">
        <v>3.0303030303030303</v>
      </c>
      <c r="BH50" s="48">
        <v>0</v>
      </c>
      <c r="BI50" s="49">
        <v>0</v>
      </c>
      <c r="BJ50" s="48">
        <v>32</v>
      </c>
      <c r="BK50" s="49">
        <v>96.96969696969697</v>
      </c>
      <c r="BL50" s="48">
        <v>33</v>
      </c>
    </row>
    <row r="51" spans="1:64" ht="15">
      <c r="A51" s="65" t="s">
        <v>272</v>
      </c>
      <c r="B51" s="65" t="s">
        <v>271</v>
      </c>
      <c r="C51" s="66"/>
      <c r="D51" s="67"/>
      <c r="E51" s="66"/>
      <c r="F51" s="69"/>
      <c r="G51" s="66"/>
      <c r="H51" s="70"/>
      <c r="I51" s="71"/>
      <c r="J51" s="71"/>
      <c r="K51" s="34" t="s">
        <v>66</v>
      </c>
      <c r="L51" s="72">
        <v>82</v>
      </c>
      <c r="M51" s="72"/>
      <c r="N51" s="73"/>
      <c r="O51" s="87" t="s">
        <v>397</v>
      </c>
      <c r="P51" s="90">
        <v>43568.21238425926</v>
      </c>
      <c r="Q51" s="87" t="s">
        <v>426</v>
      </c>
      <c r="R51" s="87"/>
      <c r="S51" s="87"/>
      <c r="T51" s="87"/>
      <c r="U51" s="87"/>
      <c r="V51" s="92" t="s">
        <v>676</v>
      </c>
      <c r="W51" s="90">
        <v>43568.21238425926</v>
      </c>
      <c r="X51" s="92" t="s">
        <v>789</v>
      </c>
      <c r="Y51" s="87"/>
      <c r="Z51" s="87"/>
      <c r="AA51" s="96" t="s">
        <v>922</v>
      </c>
      <c r="AB51" s="87"/>
      <c r="AC51" s="87" t="b">
        <v>0</v>
      </c>
      <c r="AD51" s="87">
        <v>0</v>
      </c>
      <c r="AE51" s="96" t="s">
        <v>1012</v>
      </c>
      <c r="AF51" s="87" t="b">
        <v>0</v>
      </c>
      <c r="AG51" s="87" t="s">
        <v>1021</v>
      </c>
      <c r="AH51" s="87"/>
      <c r="AI51" s="96" t="s">
        <v>1012</v>
      </c>
      <c r="AJ51" s="87" t="b">
        <v>0</v>
      </c>
      <c r="AK51" s="87">
        <v>2</v>
      </c>
      <c r="AL51" s="96" t="s">
        <v>921</v>
      </c>
      <c r="AM51" s="87" t="s">
        <v>1027</v>
      </c>
      <c r="AN51" s="87" t="b">
        <v>0</v>
      </c>
      <c r="AO51" s="96" t="s">
        <v>921</v>
      </c>
      <c r="AP51" s="87" t="s">
        <v>196</v>
      </c>
      <c r="AQ51" s="87">
        <v>0</v>
      </c>
      <c r="AR51" s="87">
        <v>0</v>
      </c>
      <c r="AS51" s="87"/>
      <c r="AT51" s="87"/>
      <c r="AU51" s="87"/>
      <c r="AV51" s="87"/>
      <c r="AW51" s="87"/>
      <c r="AX51" s="87"/>
      <c r="AY51" s="87"/>
      <c r="AZ51" s="87"/>
      <c r="BA51">
        <v>1</v>
      </c>
      <c r="BB51" s="86" t="str">
        <f>REPLACE(INDEX(GroupVertices[Group],MATCH(Edges24[[#This Row],[Vertex 1]],GroupVertices[Vertex],0)),1,1,"")</f>
        <v>14</v>
      </c>
      <c r="BC51" s="86" t="str">
        <f>REPLACE(INDEX(GroupVertices[Group],MATCH(Edges24[[#This Row],[Vertex 2]],GroupVertices[Vertex],0)),1,1,"")</f>
        <v>14</v>
      </c>
      <c r="BD51" s="48">
        <v>0</v>
      </c>
      <c r="BE51" s="49">
        <v>0</v>
      </c>
      <c r="BF51" s="48">
        <v>1</v>
      </c>
      <c r="BG51" s="49">
        <v>3.0303030303030303</v>
      </c>
      <c r="BH51" s="48">
        <v>0</v>
      </c>
      <c r="BI51" s="49">
        <v>0</v>
      </c>
      <c r="BJ51" s="48">
        <v>32</v>
      </c>
      <c r="BK51" s="49">
        <v>96.96969696969697</v>
      </c>
      <c r="BL51" s="48">
        <v>33</v>
      </c>
    </row>
    <row r="52" spans="1:64" ht="15">
      <c r="A52" s="65" t="s">
        <v>273</v>
      </c>
      <c r="B52" s="65" t="s">
        <v>271</v>
      </c>
      <c r="C52" s="66"/>
      <c r="D52" s="67"/>
      <c r="E52" s="66"/>
      <c r="F52" s="69"/>
      <c r="G52" s="66"/>
      <c r="H52" s="70"/>
      <c r="I52" s="71"/>
      <c r="J52" s="71"/>
      <c r="K52" s="34" t="s">
        <v>65</v>
      </c>
      <c r="L52" s="72">
        <v>83</v>
      </c>
      <c r="M52" s="72"/>
      <c r="N52" s="73"/>
      <c r="O52" s="87" t="s">
        <v>397</v>
      </c>
      <c r="P52" s="90">
        <v>43570.689259259256</v>
      </c>
      <c r="Q52" s="87" t="s">
        <v>426</v>
      </c>
      <c r="R52" s="87"/>
      <c r="S52" s="87"/>
      <c r="T52" s="87"/>
      <c r="U52" s="87"/>
      <c r="V52" s="92" t="s">
        <v>677</v>
      </c>
      <c r="W52" s="90">
        <v>43570.689259259256</v>
      </c>
      <c r="X52" s="92" t="s">
        <v>790</v>
      </c>
      <c r="Y52" s="87"/>
      <c r="Z52" s="87"/>
      <c r="AA52" s="96" t="s">
        <v>923</v>
      </c>
      <c r="AB52" s="87"/>
      <c r="AC52" s="87" t="b">
        <v>0</v>
      </c>
      <c r="AD52" s="87">
        <v>0</v>
      </c>
      <c r="AE52" s="96" t="s">
        <v>1012</v>
      </c>
      <c r="AF52" s="87" t="b">
        <v>0</v>
      </c>
      <c r="AG52" s="87" t="s">
        <v>1021</v>
      </c>
      <c r="AH52" s="87"/>
      <c r="AI52" s="96" t="s">
        <v>1012</v>
      </c>
      <c r="AJ52" s="87" t="b">
        <v>0</v>
      </c>
      <c r="AK52" s="87">
        <v>2</v>
      </c>
      <c r="AL52" s="96" t="s">
        <v>921</v>
      </c>
      <c r="AM52" s="87" t="s">
        <v>1025</v>
      </c>
      <c r="AN52" s="87" t="b">
        <v>0</v>
      </c>
      <c r="AO52" s="96" t="s">
        <v>921</v>
      </c>
      <c r="AP52" s="87" t="s">
        <v>196</v>
      </c>
      <c r="AQ52" s="87">
        <v>0</v>
      </c>
      <c r="AR52" s="87">
        <v>0</v>
      </c>
      <c r="AS52" s="87"/>
      <c r="AT52" s="87"/>
      <c r="AU52" s="87"/>
      <c r="AV52" s="87"/>
      <c r="AW52" s="87"/>
      <c r="AX52" s="87"/>
      <c r="AY52" s="87"/>
      <c r="AZ52" s="87"/>
      <c r="BA52">
        <v>1</v>
      </c>
      <c r="BB52" s="86" t="str">
        <f>REPLACE(INDEX(GroupVertices[Group],MATCH(Edges24[[#This Row],[Vertex 1]],GroupVertices[Vertex],0)),1,1,"")</f>
        <v>14</v>
      </c>
      <c r="BC52" s="86" t="str">
        <f>REPLACE(INDEX(GroupVertices[Group],MATCH(Edges24[[#This Row],[Vertex 2]],GroupVertices[Vertex],0)),1,1,"")</f>
        <v>14</v>
      </c>
      <c r="BD52" s="48"/>
      <c r="BE52" s="49"/>
      <c r="BF52" s="48"/>
      <c r="BG52" s="49"/>
      <c r="BH52" s="48"/>
      <c r="BI52" s="49"/>
      <c r="BJ52" s="48"/>
      <c r="BK52" s="49"/>
      <c r="BL52" s="48"/>
    </row>
    <row r="53" spans="1:64" ht="15">
      <c r="A53" s="65" t="s">
        <v>274</v>
      </c>
      <c r="B53" s="65" t="s">
        <v>274</v>
      </c>
      <c r="C53" s="66"/>
      <c r="D53" s="67"/>
      <c r="E53" s="66"/>
      <c r="F53" s="69"/>
      <c r="G53" s="66"/>
      <c r="H53" s="70"/>
      <c r="I53" s="71"/>
      <c r="J53" s="71"/>
      <c r="K53" s="34" t="s">
        <v>65</v>
      </c>
      <c r="L53" s="72">
        <v>85</v>
      </c>
      <c r="M53" s="72"/>
      <c r="N53" s="73"/>
      <c r="O53" s="87" t="s">
        <v>196</v>
      </c>
      <c r="P53" s="90">
        <v>43570.689722222225</v>
      </c>
      <c r="Q53" s="87" t="s">
        <v>427</v>
      </c>
      <c r="R53" s="92" t="s">
        <v>486</v>
      </c>
      <c r="S53" s="87" t="s">
        <v>539</v>
      </c>
      <c r="T53" s="87"/>
      <c r="U53" s="87"/>
      <c r="V53" s="92" t="s">
        <v>678</v>
      </c>
      <c r="W53" s="90">
        <v>43570.689722222225</v>
      </c>
      <c r="X53" s="92" t="s">
        <v>791</v>
      </c>
      <c r="Y53" s="87"/>
      <c r="Z53" s="87"/>
      <c r="AA53" s="96" t="s">
        <v>924</v>
      </c>
      <c r="AB53" s="87"/>
      <c r="AC53" s="87" t="b">
        <v>0</v>
      </c>
      <c r="AD53" s="87">
        <v>0</v>
      </c>
      <c r="AE53" s="96" t="s">
        <v>1012</v>
      </c>
      <c r="AF53" s="87" t="b">
        <v>0</v>
      </c>
      <c r="AG53" s="87" t="s">
        <v>1021</v>
      </c>
      <c r="AH53" s="87"/>
      <c r="AI53" s="96" t="s">
        <v>1012</v>
      </c>
      <c r="AJ53" s="87" t="b">
        <v>0</v>
      </c>
      <c r="AK53" s="87">
        <v>0</v>
      </c>
      <c r="AL53" s="96" t="s">
        <v>1012</v>
      </c>
      <c r="AM53" s="87" t="s">
        <v>1038</v>
      </c>
      <c r="AN53" s="87" t="b">
        <v>0</v>
      </c>
      <c r="AO53" s="96" t="s">
        <v>924</v>
      </c>
      <c r="AP53" s="87" t="s">
        <v>196</v>
      </c>
      <c r="AQ53" s="87">
        <v>0</v>
      </c>
      <c r="AR53" s="87">
        <v>0</v>
      </c>
      <c r="AS53" s="87"/>
      <c r="AT53" s="87"/>
      <c r="AU53" s="87"/>
      <c r="AV53" s="87"/>
      <c r="AW53" s="87"/>
      <c r="AX53" s="87"/>
      <c r="AY53" s="87"/>
      <c r="AZ53" s="87"/>
      <c r="BA53">
        <v>2</v>
      </c>
      <c r="BB53" s="86" t="str">
        <f>REPLACE(INDEX(GroupVertices[Group],MATCH(Edges24[[#This Row],[Vertex 1]],GroupVertices[Vertex],0)),1,1,"")</f>
        <v>1</v>
      </c>
      <c r="BC53" s="86" t="str">
        <f>REPLACE(INDEX(GroupVertices[Group],MATCH(Edges24[[#This Row],[Vertex 2]],GroupVertices[Vertex],0)),1,1,"")</f>
        <v>1</v>
      </c>
      <c r="BD53" s="48">
        <v>1</v>
      </c>
      <c r="BE53" s="49">
        <v>2.4390243902439024</v>
      </c>
      <c r="BF53" s="48">
        <v>3</v>
      </c>
      <c r="BG53" s="49">
        <v>7.317073170731708</v>
      </c>
      <c r="BH53" s="48">
        <v>0</v>
      </c>
      <c r="BI53" s="49">
        <v>0</v>
      </c>
      <c r="BJ53" s="48">
        <v>37</v>
      </c>
      <c r="BK53" s="49">
        <v>90.2439024390244</v>
      </c>
      <c r="BL53" s="48">
        <v>41</v>
      </c>
    </row>
    <row r="54" spans="1:64" ht="15">
      <c r="A54" s="65" t="s">
        <v>274</v>
      </c>
      <c r="B54" s="65" t="s">
        <v>274</v>
      </c>
      <c r="C54" s="66"/>
      <c r="D54" s="67"/>
      <c r="E54" s="66"/>
      <c r="F54" s="69"/>
      <c r="G54" s="66"/>
      <c r="H54" s="70"/>
      <c r="I54" s="71"/>
      <c r="J54" s="71"/>
      <c r="K54" s="34" t="s">
        <v>65</v>
      </c>
      <c r="L54" s="72">
        <v>86</v>
      </c>
      <c r="M54" s="72"/>
      <c r="N54" s="73"/>
      <c r="O54" s="87" t="s">
        <v>196</v>
      </c>
      <c r="P54" s="90">
        <v>43570.69027777778</v>
      </c>
      <c r="Q54" s="87" t="s">
        <v>428</v>
      </c>
      <c r="R54" s="92" t="s">
        <v>486</v>
      </c>
      <c r="S54" s="87" t="s">
        <v>539</v>
      </c>
      <c r="T54" s="87" t="s">
        <v>591</v>
      </c>
      <c r="U54" s="87"/>
      <c r="V54" s="92" t="s">
        <v>678</v>
      </c>
      <c r="W54" s="90">
        <v>43570.69027777778</v>
      </c>
      <c r="X54" s="92" t="s">
        <v>792</v>
      </c>
      <c r="Y54" s="87"/>
      <c r="Z54" s="87"/>
      <c r="AA54" s="96" t="s">
        <v>925</v>
      </c>
      <c r="AB54" s="87"/>
      <c r="AC54" s="87" t="b">
        <v>0</v>
      </c>
      <c r="AD54" s="87">
        <v>1</v>
      </c>
      <c r="AE54" s="96" t="s">
        <v>1012</v>
      </c>
      <c r="AF54" s="87" t="b">
        <v>0</v>
      </c>
      <c r="AG54" s="87" t="s">
        <v>1021</v>
      </c>
      <c r="AH54" s="87"/>
      <c r="AI54" s="96" t="s">
        <v>1012</v>
      </c>
      <c r="AJ54" s="87" t="b">
        <v>0</v>
      </c>
      <c r="AK54" s="87">
        <v>0</v>
      </c>
      <c r="AL54" s="96" t="s">
        <v>1012</v>
      </c>
      <c r="AM54" s="87" t="s">
        <v>1039</v>
      </c>
      <c r="AN54" s="87" t="b">
        <v>0</v>
      </c>
      <c r="AO54" s="96" t="s">
        <v>925</v>
      </c>
      <c r="AP54" s="87" t="s">
        <v>196</v>
      </c>
      <c r="AQ54" s="87">
        <v>0</v>
      </c>
      <c r="AR54" s="87">
        <v>0</v>
      </c>
      <c r="AS54" s="87"/>
      <c r="AT54" s="87"/>
      <c r="AU54" s="87"/>
      <c r="AV54" s="87"/>
      <c r="AW54" s="87"/>
      <c r="AX54" s="87"/>
      <c r="AY54" s="87"/>
      <c r="AZ54" s="87"/>
      <c r="BA54">
        <v>2</v>
      </c>
      <c r="BB54" s="86" t="str">
        <f>REPLACE(INDEX(GroupVertices[Group],MATCH(Edges24[[#This Row],[Vertex 1]],GroupVertices[Vertex],0)),1,1,"")</f>
        <v>1</v>
      </c>
      <c r="BC54" s="86" t="str">
        <f>REPLACE(INDEX(GroupVertices[Group],MATCH(Edges24[[#This Row],[Vertex 2]],GroupVertices[Vertex],0)),1,1,"")</f>
        <v>1</v>
      </c>
      <c r="BD54" s="48">
        <v>1</v>
      </c>
      <c r="BE54" s="49">
        <v>2.7027027027027026</v>
      </c>
      <c r="BF54" s="48">
        <v>2</v>
      </c>
      <c r="BG54" s="49">
        <v>5.405405405405405</v>
      </c>
      <c r="BH54" s="48">
        <v>0</v>
      </c>
      <c r="BI54" s="49">
        <v>0</v>
      </c>
      <c r="BJ54" s="48">
        <v>34</v>
      </c>
      <c r="BK54" s="49">
        <v>91.89189189189189</v>
      </c>
      <c r="BL54" s="48">
        <v>37</v>
      </c>
    </row>
    <row r="55" spans="1:64" ht="15">
      <c r="A55" s="65" t="s">
        <v>275</v>
      </c>
      <c r="B55" s="65" t="s">
        <v>275</v>
      </c>
      <c r="C55" s="66"/>
      <c r="D55" s="67"/>
      <c r="E55" s="66"/>
      <c r="F55" s="69"/>
      <c r="G55" s="66"/>
      <c r="H55" s="70"/>
      <c r="I55" s="71"/>
      <c r="J55" s="71"/>
      <c r="K55" s="34" t="s">
        <v>65</v>
      </c>
      <c r="L55" s="72">
        <v>87</v>
      </c>
      <c r="M55" s="72"/>
      <c r="N55" s="73"/>
      <c r="O55" s="87" t="s">
        <v>196</v>
      </c>
      <c r="P55" s="90">
        <v>43570.893530092595</v>
      </c>
      <c r="Q55" s="87" t="s">
        <v>429</v>
      </c>
      <c r="R55" s="92" t="s">
        <v>504</v>
      </c>
      <c r="S55" s="87" t="s">
        <v>556</v>
      </c>
      <c r="T55" s="87" t="s">
        <v>592</v>
      </c>
      <c r="U55" s="87"/>
      <c r="V55" s="92" t="s">
        <v>679</v>
      </c>
      <c r="W55" s="90">
        <v>43570.893530092595</v>
      </c>
      <c r="X55" s="92" t="s">
        <v>793</v>
      </c>
      <c r="Y55" s="87"/>
      <c r="Z55" s="87"/>
      <c r="AA55" s="96" t="s">
        <v>926</v>
      </c>
      <c r="AB55" s="87"/>
      <c r="AC55" s="87" t="b">
        <v>0</v>
      </c>
      <c r="AD55" s="87">
        <v>0</v>
      </c>
      <c r="AE55" s="96" t="s">
        <v>1012</v>
      </c>
      <c r="AF55" s="87" t="b">
        <v>0</v>
      </c>
      <c r="AG55" s="87" t="s">
        <v>1021</v>
      </c>
      <c r="AH55" s="87"/>
      <c r="AI55" s="96" t="s">
        <v>1012</v>
      </c>
      <c r="AJ55" s="87" t="b">
        <v>0</v>
      </c>
      <c r="AK55" s="87">
        <v>0</v>
      </c>
      <c r="AL55" s="96" t="s">
        <v>1012</v>
      </c>
      <c r="AM55" s="87" t="s">
        <v>1025</v>
      </c>
      <c r="AN55" s="87" t="b">
        <v>0</v>
      </c>
      <c r="AO55" s="96" t="s">
        <v>926</v>
      </c>
      <c r="AP55" s="87" t="s">
        <v>196</v>
      </c>
      <c r="AQ55" s="87">
        <v>0</v>
      </c>
      <c r="AR55" s="87">
        <v>0</v>
      </c>
      <c r="AS55" s="87"/>
      <c r="AT55" s="87"/>
      <c r="AU55" s="87"/>
      <c r="AV55" s="87"/>
      <c r="AW55" s="87"/>
      <c r="AX55" s="87"/>
      <c r="AY55" s="87"/>
      <c r="AZ55" s="87"/>
      <c r="BA55">
        <v>1</v>
      </c>
      <c r="BB55" s="86" t="str">
        <f>REPLACE(INDEX(GroupVertices[Group],MATCH(Edges24[[#This Row],[Vertex 1]],GroupVertices[Vertex],0)),1,1,"")</f>
        <v>1</v>
      </c>
      <c r="BC55" s="86" t="str">
        <f>REPLACE(INDEX(GroupVertices[Group],MATCH(Edges24[[#This Row],[Vertex 2]],GroupVertices[Vertex],0)),1,1,"")</f>
        <v>1</v>
      </c>
      <c r="BD55" s="48">
        <v>0</v>
      </c>
      <c r="BE55" s="49">
        <v>0</v>
      </c>
      <c r="BF55" s="48">
        <v>0</v>
      </c>
      <c r="BG55" s="49">
        <v>0</v>
      </c>
      <c r="BH55" s="48">
        <v>0</v>
      </c>
      <c r="BI55" s="49">
        <v>0</v>
      </c>
      <c r="BJ55" s="48">
        <v>19</v>
      </c>
      <c r="BK55" s="49">
        <v>100</v>
      </c>
      <c r="BL55" s="48">
        <v>19</v>
      </c>
    </row>
    <row r="56" spans="1:64" ht="15">
      <c r="A56" s="65" t="s">
        <v>276</v>
      </c>
      <c r="B56" s="65" t="s">
        <v>276</v>
      </c>
      <c r="C56" s="66"/>
      <c r="D56" s="67"/>
      <c r="E56" s="66"/>
      <c r="F56" s="69"/>
      <c r="G56" s="66"/>
      <c r="H56" s="70"/>
      <c r="I56" s="71"/>
      <c r="J56" s="71"/>
      <c r="K56" s="34" t="s">
        <v>65</v>
      </c>
      <c r="L56" s="72">
        <v>88</v>
      </c>
      <c r="M56" s="72"/>
      <c r="N56" s="73"/>
      <c r="O56" s="87" t="s">
        <v>196</v>
      </c>
      <c r="P56" s="90">
        <v>43571.042083333334</v>
      </c>
      <c r="Q56" s="87" t="s">
        <v>430</v>
      </c>
      <c r="R56" s="92" t="s">
        <v>505</v>
      </c>
      <c r="S56" s="87" t="s">
        <v>557</v>
      </c>
      <c r="T56" s="87" t="s">
        <v>593</v>
      </c>
      <c r="U56" s="87"/>
      <c r="V56" s="92" t="s">
        <v>680</v>
      </c>
      <c r="W56" s="90">
        <v>43571.042083333334</v>
      </c>
      <c r="X56" s="92" t="s">
        <v>794</v>
      </c>
      <c r="Y56" s="87"/>
      <c r="Z56" s="87"/>
      <c r="AA56" s="96" t="s">
        <v>927</v>
      </c>
      <c r="AB56" s="87"/>
      <c r="AC56" s="87" t="b">
        <v>0</v>
      </c>
      <c r="AD56" s="87">
        <v>9</v>
      </c>
      <c r="AE56" s="96" t="s">
        <v>1012</v>
      </c>
      <c r="AF56" s="87" t="b">
        <v>0</v>
      </c>
      <c r="AG56" s="87" t="s">
        <v>1021</v>
      </c>
      <c r="AH56" s="87"/>
      <c r="AI56" s="96" t="s">
        <v>1012</v>
      </c>
      <c r="AJ56" s="87" t="b">
        <v>0</v>
      </c>
      <c r="AK56" s="87">
        <v>1</v>
      </c>
      <c r="AL56" s="96" t="s">
        <v>1012</v>
      </c>
      <c r="AM56" s="87" t="s">
        <v>1040</v>
      </c>
      <c r="AN56" s="87" t="b">
        <v>0</v>
      </c>
      <c r="AO56" s="96" t="s">
        <v>927</v>
      </c>
      <c r="AP56" s="87" t="s">
        <v>196</v>
      </c>
      <c r="AQ56" s="87">
        <v>0</v>
      </c>
      <c r="AR56" s="87">
        <v>0</v>
      </c>
      <c r="AS56" s="87"/>
      <c r="AT56" s="87"/>
      <c r="AU56" s="87"/>
      <c r="AV56" s="87"/>
      <c r="AW56" s="87"/>
      <c r="AX56" s="87"/>
      <c r="AY56" s="87"/>
      <c r="AZ56" s="87"/>
      <c r="BA56">
        <v>1</v>
      </c>
      <c r="BB56" s="86" t="str">
        <f>REPLACE(INDEX(GroupVertices[Group],MATCH(Edges24[[#This Row],[Vertex 1]],GroupVertices[Vertex],0)),1,1,"")</f>
        <v>29</v>
      </c>
      <c r="BC56" s="86" t="str">
        <f>REPLACE(INDEX(GroupVertices[Group],MATCH(Edges24[[#This Row],[Vertex 2]],GroupVertices[Vertex],0)),1,1,"")</f>
        <v>29</v>
      </c>
      <c r="BD56" s="48">
        <v>1</v>
      </c>
      <c r="BE56" s="49">
        <v>4.545454545454546</v>
      </c>
      <c r="BF56" s="48">
        <v>0</v>
      </c>
      <c r="BG56" s="49">
        <v>0</v>
      </c>
      <c r="BH56" s="48">
        <v>0</v>
      </c>
      <c r="BI56" s="49">
        <v>0</v>
      </c>
      <c r="BJ56" s="48">
        <v>21</v>
      </c>
      <c r="BK56" s="49">
        <v>95.45454545454545</v>
      </c>
      <c r="BL56" s="48">
        <v>22</v>
      </c>
    </row>
    <row r="57" spans="1:64" ht="15">
      <c r="A57" s="65" t="s">
        <v>277</v>
      </c>
      <c r="B57" s="65" t="s">
        <v>276</v>
      </c>
      <c r="C57" s="66"/>
      <c r="D57" s="67"/>
      <c r="E57" s="66"/>
      <c r="F57" s="69"/>
      <c r="G57" s="66"/>
      <c r="H57" s="70"/>
      <c r="I57" s="71"/>
      <c r="J57" s="71"/>
      <c r="K57" s="34" t="s">
        <v>65</v>
      </c>
      <c r="L57" s="72">
        <v>89</v>
      </c>
      <c r="M57" s="72"/>
      <c r="N57" s="73"/>
      <c r="O57" s="87" t="s">
        <v>397</v>
      </c>
      <c r="P57" s="90">
        <v>43571.0441087963</v>
      </c>
      <c r="Q57" s="87" t="s">
        <v>430</v>
      </c>
      <c r="R57" s="87"/>
      <c r="S57" s="87"/>
      <c r="T57" s="87"/>
      <c r="U57" s="87"/>
      <c r="V57" s="92" t="s">
        <v>681</v>
      </c>
      <c r="W57" s="90">
        <v>43571.0441087963</v>
      </c>
      <c r="X57" s="92" t="s">
        <v>795</v>
      </c>
      <c r="Y57" s="87"/>
      <c r="Z57" s="87"/>
      <c r="AA57" s="96" t="s">
        <v>928</v>
      </c>
      <c r="AB57" s="87"/>
      <c r="AC57" s="87" t="b">
        <v>0</v>
      </c>
      <c r="AD57" s="87">
        <v>0</v>
      </c>
      <c r="AE57" s="96" t="s">
        <v>1012</v>
      </c>
      <c r="AF57" s="87" t="b">
        <v>0</v>
      </c>
      <c r="AG57" s="87" t="s">
        <v>1021</v>
      </c>
      <c r="AH57" s="87"/>
      <c r="AI57" s="96" t="s">
        <v>1012</v>
      </c>
      <c r="AJ57" s="87" t="b">
        <v>0</v>
      </c>
      <c r="AK57" s="87">
        <v>1</v>
      </c>
      <c r="AL57" s="96" t="s">
        <v>927</v>
      </c>
      <c r="AM57" s="87" t="s">
        <v>1027</v>
      </c>
      <c r="AN57" s="87" t="b">
        <v>0</v>
      </c>
      <c r="AO57" s="96" t="s">
        <v>927</v>
      </c>
      <c r="AP57" s="87" t="s">
        <v>196</v>
      </c>
      <c r="AQ57" s="87">
        <v>0</v>
      </c>
      <c r="AR57" s="87">
        <v>0</v>
      </c>
      <c r="AS57" s="87"/>
      <c r="AT57" s="87"/>
      <c r="AU57" s="87"/>
      <c r="AV57" s="87"/>
      <c r="AW57" s="87"/>
      <c r="AX57" s="87"/>
      <c r="AY57" s="87"/>
      <c r="AZ57" s="87"/>
      <c r="BA57">
        <v>1</v>
      </c>
      <c r="BB57" s="86" t="str">
        <f>REPLACE(INDEX(GroupVertices[Group],MATCH(Edges24[[#This Row],[Vertex 1]],GroupVertices[Vertex],0)),1,1,"")</f>
        <v>29</v>
      </c>
      <c r="BC57" s="86" t="str">
        <f>REPLACE(INDEX(GroupVertices[Group],MATCH(Edges24[[#This Row],[Vertex 2]],GroupVertices[Vertex],0)),1,1,"")</f>
        <v>29</v>
      </c>
      <c r="BD57" s="48">
        <v>1</v>
      </c>
      <c r="BE57" s="49">
        <v>4.545454545454546</v>
      </c>
      <c r="BF57" s="48">
        <v>0</v>
      </c>
      <c r="BG57" s="49">
        <v>0</v>
      </c>
      <c r="BH57" s="48">
        <v>0</v>
      </c>
      <c r="BI57" s="49">
        <v>0</v>
      </c>
      <c r="BJ57" s="48">
        <v>21</v>
      </c>
      <c r="BK57" s="49">
        <v>95.45454545454545</v>
      </c>
      <c r="BL57" s="48">
        <v>22</v>
      </c>
    </row>
    <row r="58" spans="1:64" ht="15">
      <c r="A58" s="65" t="s">
        <v>278</v>
      </c>
      <c r="B58" s="65" t="s">
        <v>278</v>
      </c>
      <c r="C58" s="66"/>
      <c r="D58" s="67"/>
      <c r="E58" s="66"/>
      <c r="F58" s="69"/>
      <c r="G58" s="66"/>
      <c r="H58" s="70"/>
      <c r="I58" s="71"/>
      <c r="J58" s="71"/>
      <c r="K58" s="34" t="s">
        <v>65</v>
      </c>
      <c r="L58" s="72">
        <v>90</v>
      </c>
      <c r="M58" s="72"/>
      <c r="N58" s="73"/>
      <c r="O58" s="87" t="s">
        <v>196</v>
      </c>
      <c r="P58" s="90">
        <v>43571.04472222222</v>
      </c>
      <c r="Q58" s="87" t="s">
        <v>431</v>
      </c>
      <c r="R58" s="92" t="s">
        <v>505</v>
      </c>
      <c r="S58" s="87" t="s">
        <v>557</v>
      </c>
      <c r="T58" s="87" t="s">
        <v>593</v>
      </c>
      <c r="U58" s="87"/>
      <c r="V58" s="92" t="s">
        <v>682</v>
      </c>
      <c r="W58" s="90">
        <v>43571.04472222222</v>
      </c>
      <c r="X58" s="92" t="s">
        <v>796</v>
      </c>
      <c r="Y58" s="87"/>
      <c r="Z58" s="87"/>
      <c r="AA58" s="96" t="s">
        <v>929</v>
      </c>
      <c r="AB58" s="87"/>
      <c r="AC58" s="87" t="b">
        <v>0</v>
      </c>
      <c r="AD58" s="87">
        <v>0</v>
      </c>
      <c r="AE58" s="96" t="s">
        <v>1012</v>
      </c>
      <c r="AF58" s="87" t="b">
        <v>0</v>
      </c>
      <c r="AG58" s="87" t="s">
        <v>1021</v>
      </c>
      <c r="AH58" s="87"/>
      <c r="AI58" s="96" t="s">
        <v>1012</v>
      </c>
      <c r="AJ58" s="87" t="b">
        <v>0</v>
      </c>
      <c r="AK58" s="87">
        <v>0</v>
      </c>
      <c r="AL58" s="96" t="s">
        <v>1012</v>
      </c>
      <c r="AM58" s="87" t="s">
        <v>1031</v>
      </c>
      <c r="AN58" s="87" t="b">
        <v>0</v>
      </c>
      <c r="AO58" s="96" t="s">
        <v>929</v>
      </c>
      <c r="AP58" s="87" t="s">
        <v>196</v>
      </c>
      <c r="AQ58" s="87">
        <v>0</v>
      </c>
      <c r="AR58" s="87">
        <v>0</v>
      </c>
      <c r="AS58" s="87"/>
      <c r="AT58" s="87"/>
      <c r="AU58" s="87"/>
      <c r="AV58" s="87"/>
      <c r="AW58" s="87"/>
      <c r="AX58" s="87"/>
      <c r="AY58" s="87"/>
      <c r="AZ58" s="87"/>
      <c r="BA58">
        <v>1</v>
      </c>
      <c r="BB58" s="86" t="str">
        <f>REPLACE(INDEX(GroupVertices[Group],MATCH(Edges24[[#This Row],[Vertex 1]],GroupVertices[Vertex],0)),1,1,"")</f>
        <v>1</v>
      </c>
      <c r="BC58" s="86" t="str">
        <f>REPLACE(INDEX(GroupVertices[Group],MATCH(Edges24[[#This Row],[Vertex 2]],GroupVertices[Vertex],0)),1,1,"")</f>
        <v>1</v>
      </c>
      <c r="BD58" s="48">
        <v>1</v>
      </c>
      <c r="BE58" s="49">
        <v>4.545454545454546</v>
      </c>
      <c r="BF58" s="48">
        <v>0</v>
      </c>
      <c r="BG58" s="49">
        <v>0</v>
      </c>
      <c r="BH58" s="48">
        <v>0</v>
      </c>
      <c r="BI58" s="49">
        <v>0</v>
      </c>
      <c r="BJ58" s="48">
        <v>21</v>
      </c>
      <c r="BK58" s="49">
        <v>95.45454545454545</v>
      </c>
      <c r="BL58" s="48">
        <v>22</v>
      </c>
    </row>
    <row r="59" spans="1:64" ht="15">
      <c r="A59" s="65" t="s">
        <v>279</v>
      </c>
      <c r="B59" s="65" t="s">
        <v>279</v>
      </c>
      <c r="C59" s="66"/>
      <c r="D59" s="67"/>
      <c r="E59" s="66"/>
      <c r="F59" s="69"/>
      <c r="G59" s="66"/>
      <c r="H59" s="70"/>
      <c r="I59" s="71"/>
      <c r="J59" s="71"/>
      <c r="K59" s="34" t="s">
        <v>65</v>
      </c>
      <c r="L59" s="72">
        <v>91</v>
      </c>
      <c r="M59" s="72"/>
      <c r="N59" s="73"/>
      <c r="O59" s="87" t="s">
        <v>196</v>
      </c>
      <c r="P59" s="90">
        <v>43571.044756944444</v>
      </c>
      <c r="Q59" s="87" t="s">
        <v>432</v>
      </c>
      <c r="R59" s="92" t="s">
        <v>505</v>
      </c>
      <c r="S59" s="87" t="s">
        <v>557</v>
      </c>
      <c r="T59" s="87" t="s">
        <v>593</v>
      </c>
      <c r="U59" s="87"/>
      <c r="V59" s="92" t="s">
        <v>683</v>
      </c>
      <c r="W59" s="90">
        <v>43571.044756944444</v>
      </c>
      <c r="X59" s="92" t="s">
        <v>797</v>
      </c>
      <c r="Y59" s="87"/>
      <c r="Z59" s="87"/>
      <c r="AA59" s="96" t="s">
        <v>930</v>
      </c>
      <c r="AB59" s="87"/>
      <c r="AC59" s="87" t="b">
        <v>0</v>
      </c>
      <c r="AD59" s="87">
        <v>0</v>
      </c>
      <c r="AE59" s="96" t="s">
        <v>1012</v>
      </c>
      <c r="AF59" s="87" t="b">
        <v>0</v>
      </c>
      <c r="AG59" s="87" t="s">
        <v>1021</v>
      </c>
      <c r="AH59" s="87"/>
      <c r="AI59" s="96" t="s">
        <v>1012</v>
      </c>
      <c r="AJ59" s="87" t="b">
        <v>0</v>
      </c>
      <c r="AK59" s="87">
        <v>0</v>
      </c>
      <c r="AL59" s="96" t="s">
        <v>1012</v>
      </c>
      <c r="AM59" s="87" t="s">
        <v>1031</v>
      </c>
      <c r="AN59" s="87" t="b">
        <v>0</v>
      </c>
      <c r="AO59" s="96" t="s">
        <v>930</v>
      </c>
      <c r="AP59" s="87" t="s">
        <v>196</v>
      </c>
      <c r="AQ59" s="87">
        <v>0</v>
      </c>
      <c r="AR59" s="87">
        <v>0</v>
      </c>
      <c r="AS59" s="87"/>
      <c r="AT59" s="87"/>
      <c r="AU59" s="87"/>
      <c r="AV59" s="87"/>
      <c r="AW59" s="87"/>
      <c r="AX59" s="87"/>
      <c r="AY59" s="87"/>
      <c r="AZ59" s="87"/>
      <c r="BA59">
        <v>1</v>
      </c>
      <c r="BB59" s="86" t="str">
        <f>REPLACE(INDEX(GroupVertices[Group],MATCH(Edges24[[#This Row],[Vertex 1]],GroupVertices[Vertex],0)),1,1,"")</f>
        <v>1</v>
      </c>
      <c r="BC59" s="86" t="str">
        <f>REPLACE(INDEX(GroupVertices[Group],MATCH(Edges24[[#This Row],[Vertex 2]],GroupVertices[Vertex],0)),1,1,"")</f>
        <v>1</v>
      </c>
      <c r="BD59" s="48">
        <v>1</v>
      </c>
      <c r="BE59" s="49">
        <v>4.545454545454546</v>
      </c>
      <c r="BF59" s="48">
        <v>0</v>
      </c>
      <c r="BG59" s="49">
        <v>0</v>
      </c>
      <c r="BH59" s="48">
        <v>0</v>
      </c>
      <c r="BI59" s="49">
        <v>0</v>
      </c>
      <c r="BJ59" s="48">
        <v>21</v>
      </c>
      <c r="BK59" s="49">
        <v>95.45454545454545</v>
      </c>
      <c r="BL59" s="48">
        <v>22</v>
      </c>
    </row>
    <row r="60" spans="1:64" ht="15">
      <c r="A60" s="65" t="s">
        <v>280</v>
      </c>
      <c r="B60" s="65" t="s">
        <v>280</v>
      </c>
      <c r="C60" s="66"/>
      <c r="D60" s="67"/>
      <c r="E60" s="66"/>
      <c r="F60" s="69"/>
      <c r="G60" s="66"/>
      <c r="H60" s="70"/>
      <c r="I60" s="71"/>
      <c r="J60" s="71"/>
      <c r="K60" s="34" t="s">
        <v>65</v>
      </c>
      <c r="L60" s="72">
        <v>92</v>
      </c>
      <c r="M60" s="72"/>
      <c r="N60" s="73"/>
      <c r="O60" s="87" t="s">
        <v>196</v>
      </c>
      <c r="P60" s="90">
        <v>43571.180601851855</v>
      </c>
      <c r="Q60" s="87" t="s">
        <v>433</v>
      </c>
      <c r="R60" s="87"/>
      <c r="S60" s="87"/>
      <c r="T60" s="87" t="s">
        <v>594</v>
      </c>
      <c r="U60" s="87"/>
      <c r="V60" s="92" t="s">
        <v>684</v>
      </c>
      <c r="W60" s="90">
        <v>43571.180601851855</v>
      </c>
      <c r="X60" s="92" t="s">
        <v>798</v>
      </c>
      <c r="Y60" s="87"/>
      <c r="Z60" s="87"/>
      <c r="AA60" s="96" t="s">
        <v>931</v>
      </c>
      <c r="AB60" s="87"/>
      <c r="AC60" s="87" t="b">
        <v>0</v>
      </c>
      <c r="AD60" s="87">
        <v>1</v>
      </c>
      <c r="AE60" s="96" t="s">
        <v>1012</v>
      </c>
      <c r="AF60" s="87" t="b">
        <v>0</v>
      </c>
      <c r="AG60" s="87" t="s">
        <v>1021</v>
      </c>
      <c r="AH60" s="87"/>
      <c r="AI60" s="96" t="s">
        <v>1012</v>
      </c>
      <c r="AJ60" s="87" t="b">
        <v>0</v>
      </c>
      <c r="AK60" s="87">
        <v>1</v>
      </c>
      <c r="AL60" s="96" t="s">
        <v>1012</v>
      </c>
      <c r="AM60" s="87" t="s">
        <v>1029</v>
      </c>
      <c r="AN60" s="87" t="b">
        <v>0</v>
      </c>
      <c r="AO60" s="96" t="s">
        <v>931</v>
      </c>
      <c r="AP60" s="87" t="s">
        <v>196</v>
      </c>
      <c r="AQ60" s="87">
        <v>0</v>
      </c>
      <c r="AR60" s="87">
        <v>0</v>
      </c>
      <c r="AS60" s="87"/>
      <c r="AT60" s="87"/>
      <c r="AU60" s="87"/>
      <c r="AV60" s="87"/>
      <c r="AW60" s="87"/>
      <c r="AX60" s="87"/>
      <c r="AY60" s="87"/>
      <c r="AZ60" s="87"/>
      <c r="BA60">
        <v>1</v>
      </c>
      <c r="BB60" s="86" t="str">
        <f>REPLACE(INDEX(GroupVertices[Group],MATCH(Edges24[[#This Row],[Vertex 1]],GroupVertices[Vertex],0)),1,1,"")</f>
        <v>28</v>
      </c>
      <c r="BC60" s="86" t="str">
        <f>REPLACE(INDEX(GroupVertices[Group],MATCH(Edges24[[#This Row],[Vertex 2]],GroupVertices[Vertex],0)),1,1,"")</f>
        <v>28</v>
      </c>
      <c r="BD60" s="48">
        <v>0</v>
      </c>
      <c r="BE60" s="49">
        <v>0</v>
      </c>
      <c r="BF60" s="48">
        <v>1</v>
      </c>
      <c r="BG60" s="49">
        <v>2.380952380952381</v>
      </c>
      <c r="BH60" s="48">
        <v>0</v>
      </c>
      <c r="BI60" s="49">
        <v>0</v>
      </c>
      <c r="BJ60" s="48">
        <v>41</v>
      </c>
      <c r="BK60" s="49">
        <v>97.61904761904762</v>
      </c>
      <c r="BL60" s="48">
        <v>42</v>
      </c>
    </row>
    <row r="61" spans="1:64" ht="15">
      <c r="A61" s="65" t="s">
        <v>281</v>
      </c>
      <c r="B61" s="65" t="s">
        <v>280</v>
      </c>
      <c r="C61" s="66"/>
      <c r="D61" s="67"/>
      <c r="E61" s="66"/>
      <c r="F61" s="69"/>
      <c r="G61" s="66"/>
      <c r="H61" s="70"/>
      <c r="I61" s="71"/>
      <c r="J61" s="71"/>
      <c r="K61" s="34" t="s">
        <v>65</v>
      </c>
      <c r="L61" s="72">
        <v>93</v>
      </c>
      <c r="M61" s="72"/>
      <c r="N61" s="73"/>
      <c r="O61" s="87" t="s">
        <v>397</v>
      </c>
      <c r="P61" s="90">
        <v>43571.48065972222</v>
      </c>
      <c r="Q61" s="87" t="s">
        <v>433</v>
      </c>
      <c r="R61" s="87"/>
      <c r="S61" s="87"/>
      <c r="T61" s="87"/>
      <c r="U61" s="87"/>
      <c r="V61" s="92" t="s">
        <v>685</v>
      </c>
      <c r="W61" s="90">
        <v>43571.48065972222</v>
      </c>
      <c r="X61" s="92" t="s">
        <v>799</v>
      </c>
      <c r="Y61" s="87"/>
      <c r="Z61" s="87"/>
      <c r="AA61" s="96" t="s">
        <v>932</v>
      </c>
      <c r="AB61" s="87"/>
      <c r="AC61" s="87" t="b">
        <v>0</v>
      </c>
      <c r="AD61" s="87">
        <v>0</v>
      </c>
      <c r="AE61" s="96" t="s">
        <v>1012</v>
      </c>
      <c r="AF61" s="87" t="b">
        <v>0</v>
      </c>
      <c r="AG61" s="87" t="s">
        <v>1021</v>
      </c>
      <c r="AH61" s="87"/>
      <c r="AI61" s="96" t="s">
        <v>1012</v>
      </c>
      <c r="AJ61" s="87" t="b">
        <v>0</v>
      </c>
      <c r="AK61" s="87">
        <v>1</v>
      </c>
      <c r="AL61" s="96" t="s">
        <v>931</v>
      </c>
      <c r="AM61" s="87" t="s">
        <v>1037</v>
      </c>
      <c r="AN61" s="87" t="b">
        <v>0</v>
      </c>
      <c r="AO61" s="96" t="s">
        <v>931</v>
      </c>
      <c r="AP61" s="87" t="s">
        <v>196</v>
      </c>
      <c r="AQ61" s="87">
        <v>0</v>
      </c>
      <c r="AR61" s="87">
        <v>0</v>
      </c>
      <c r="AS61" s="87"/>
      <c r="AT61" s="87"/>
      <c r="AU61" s="87"/>
      <c r="AV61" s="87"/>
      <c r="AW61" s="87"/>
      <c r="AX61" s="87"/>
      <c r="AY61" s="87"/>
      <c r="AZ61" s="87"/>
      <c r="BA61">
        <v>1</v>
      </c>
      <c r="BB61" s="86" t="str">
        <f>REPLACE(INDEX(GroupVertices[Group],MATCH(Edges24[[#This Row],[Vertex 1]],GroupVertices[Vertex],0)),1,1,"")</f>
        <v>28</v>
      </c>
      <c r="BC61" s="86" t="str">
        <f>REPLACE(INDEX(GroupVertices[Group],MATCH(Edges24[[#This Row],[Vertex 2]],GroupVertices[Vertex],0)),1,1,"")</f>
        <v>28</v>
      </c>
      <c r="BD61" s="48">
        <v>0</v>
      </c>
      <c r="BE61" s="49">
        <v>0</v>
      </c>
      <c r="BF61" s="48">
        <v>1</v>
      </c>
      <c r="BG61" s="49">
        <v>2.380952380952381</v>
      </c>
      <c r="BH61" s="48">
        <v>0</v>
      </c>
      <c r="BI61" s="49">
        <v>0</v>
      </c>
      <c r="BJ61" s="48">
        <v>41</v>
      </c>
      <c r="BK61" s="49">
        <v>97.61904761904762</v>
      </c>
      <c r="BL61" s="48">
        <v>42</v>
      </c>
    </row>
    <row r="62" spans="1:64" ht="15">
      <c r="A62" s="65" t="s">
        <v>282</v>
      </c>
      <c r="B62" s="65" t="s">
        <v>282</v>
      </c>
      <c r="C62" s="66"/>
      <c r="D62" s="67"/>
      <c r="E62" s="66"/>
      <c r="F62" s="69"/>
      <c r="G62" s="66"/>
      <c r="H62" s="70"/>
      <c r="I62" s="71"/>
      <c r="J62" s="71"/>
      <c r="K62" s="34" t="s">
        <v>65</v>
      </c>
      <c r="L62" s="72">
        <v>94</v>
      </c>
      <c r="M62" s="72"/>
      <c r="N62" s="73"/>
      <c r="O62" s="87" t="s">
        <v>196</v>
      </c>
      <c r="P62" s="90">
        <v>43571.614756944444</v>
      </c>
      <c r="Q62" s="87" t="s">
        <v>434</v>
      </c>
      <c r="R62" s="92" t="s">
        <v>506</v>
      </c>
      <c r="S62" s="87" t="s">
        <v>558</v>
      </c>
      <c r="T62" s="87" t="s">
        <v>595</v>
      </c>
      <c r="U62" s="87"/>
      <c r="V62" s="92" t="s">
        <v>686</v>
      </c>
      <c r="W62" s="90">
        <v>43571.614756944444</v>
      </c>
      <c r="X62" s="92" t="s">
        <v>800</v>
      </c>
      <c r="Y62" s="87"/>
      <c r="Z62" s="87"/>
      <c r="AA62" s="96" t="s">
        <v>933</v>
      </c>
      <c r="AB62" s="87"/>
      <c r="AC62" s="87" t="b">
        <v>0</v>
      </c>
      <c r="AD62" s="87">
        <v>1</v>
      </c>
      <c r="AE62" s="96" t="s">
        <v>1012</v>
      </c>
      <c r="AF62" s="87" t="b">
        <v>0</v>
      </c>
      <c r="AG62" s="87" t="s">
        <v>1021</v>
      </c>
      <c r="AH62" s="87"/>
      <c r="AI62" s="96" t="s">
        <v>1012</v>
      </c>
      <c r="AJ62" s="87" t="b">
        <v>0</v>
      </c>
      <c r="AK62" s="87">
        <v>1</v>
      </c>
      <c r="AL62" s="96" t="s">
        <v>1012</v>
      </c>
      <c r="AM62" s="87" t="s">
        <v>1029</v>
      </c>
      <c r="AN62" s="87" t="b">
        <v>0</v>
      </c>
      <c r="AO62" s="96" t="s">
        <v>933</v>
      </c>
      <c r="AP62" s="87" t="s">
        <v>196</v>
      </c>
      <c r="AQ62" s="87">
        <v>0</v>
      </c>
      <c r="AR62" s="87">
        <v>0</v>
      </c>
      <c r="AS62" s="87"/>
      <c r="AT62" s="87"/>
      <c r="AU62" s="87"/>
      <c r="AV62" s="87"/>
      <c r="AW62" s="87"/>
      <c r="AX62" s="87"/>
      <c r="AY62" s="87"/>
      <c r="AZ62" s="87"/>
      <c r="BA62">
        <v>1</v>
      </c>
      <c r="BB62" s="86" t="str">
        <f>REPLACE(INDEX(GroupVertices[Group],MATCH(Edges24[[#This Row],[Vertex 1]],GroupVertices[Vertex],0)),1,1,"")</f>
        <v>27</v>
      </c>
      <c r="BC62" s="86" t="str">
        <f>REPLACE(INDEX(GroupVertices[Group],MATCH(Edges24[[#This Row],[Vertex 2]],GroupVertices[Vertex],0)),1,1,"")</f>
        <v>27</v>
      </c>
      <c r="BD62" s="48">
        <v>3</v>
      </c>
      <c r="BE62" s="49">
        <v>7.894736842105263</v>
      </c>
      <c r="BF62" s="48">
        <v>3</v>
      </c>
      <c r="BG62" s="49">
        <v>7.894736842105263</v>
      </c>
      <c r="BH62" s="48">
        <v>0</v>
      </c>
      <c r="BI62" s="49">
        <v>0</v>
      </c>
      <c r="BJ62" s="48">
        <v>32</v>
      </c>
      <c r="BK62" s="49">
        <v>84.21052631578948</v>
      </c>
      <c r="BL62" s="48">
        <v>38</v>
      </c>
    </row>
    <row r="63" spans="1:64" ht="15">
      <c r="A63" s="65" t="s">
        <v>283</v>
      </c>
      <c r="B63" s="65" t="s">
        <v>282</v>
      </c>
      <c r="C63" s="66"/>
      <c r="D63" s="67"/>
      <c r="E63" s="66"/>
      <c r="F63" s="69"/>
      <c r="G63" s="66"/>
      <c r="H63" s="70"/>
      <c r="I63" s="71"/>
      <c r="J63" s="71"/>
      <c r="K63" s="34" t="s">
        <v>65</v>
      </c>
      <c r="L63" s="72">
        <v>95</v>
      </c>
      <c r="M63" s="72"/>
      <c r="N63" s="73"/>
      <c r="O63" s="87" t="s">
        <v>397</v>
      </c>
      <c r="P63" s="90">
        <v>43571.63003472222</v>
      </c>
      <c r="Q63" s="87" t="s">
        <v>434</v>
      </c>
      <c r="R63" s="87"/>
      <c r="S63" s="87"/>
      <c r="T63" s="87"/>
      <c r="U63" s="87"/>
      <c r="V63" s="92" t="s">
        <v>687</v>
      </c>
      <c r="W63" s="90">
        <v>43571.63003472222</v>
      </c>
      <c r="X63" s="92" t="s">
        <v>801</v>
      </c>
      <c r="Y63" s="87"/>
      <c r="Z63" s="87"/>
      <c r="AA63" s="96" t="s">
        <v>934</v>
      </c>
      <c r="AB63" s="87"/>
      <c r="AC63" s="87" t="b">
        <v>0</v>
      </c>
      <c r="AD63" s="87">
        <v>0</v>
      </c>
      <c r="AE63" s="96" t="s">
        <v>1012</v>
      </c>
      <c r="AF63" s="87" t="b">
        <v>0</v>
      </c>
      <c r="AG63" s="87" t="s">
        <v>1021</v>
      </c>
      <c r="AH63" s="87"/>
      <c r="AI63" s="96" t="s">
        <v>1012</v>
      </c>
      <c r="AJ63" s="87" t="b">
        <v>0</v>
      </c>
      <c r="AK63" s="87">
        <v>1</v>
      </c>
      <c r="AL63" s="96" t="s">
        <v>933</v>
      </c>
      <c r="AM63" s="87" t="s">
        <v>1027</v>
      </c>
      <c r="AN63" s="87" t="b">
        <v>0</v>
      </c>
      <c r="AO63" s="96" t="s">
        <v>933</v>
      </c>
      <c r="AP63" s="87" t="s">
        <v>196</v>
      </c>
      <c r="AQ63" s="87">
        <v>0</v>
      </c>
      <c r="AR63" s="87">
        <v>0</v>
      </c>
      <c r="AS63" s="87"/>
      <c r="AT63" s="87"/>
      <c r="AU63" s="87"/>
      <c r="AV63" s="87"/>
      <c r="AW63" s="87"/>
      <c r="AX63" s="87"/>
      <c r="AY63" s="87"/>
      <c r="AZ63" s="87"/>
      <c r="BA63">
        <v>1</v>
      </c>
      <c r="BB63" s="86" t="str">
        <f>REPLACE(INDEX(GroupVertices[Group],MATCH(Edges24[[#This Row],[Vertex 1]],GroupVertices[Vertex],0)),1,1,"")</f>
        <v>27</v>
      </c>
      <c r="BC63" s="86" t="str">
        <f>REPLACE(INDEX(GroupVertices[Group],MATCH(Edges24[[#This Row],[Vertex 2]],GroupVertices[Vertex],0)),1,1,"")</f>
        <v>27</v>
      </c>
      <c r="BD63" s="48">
        <v>3</v>
      </c>
      <c r="BE63" s="49">
        <v>7.894736842105263</v>
      </c>
      <c r="BF63" s="48">
        <v>3</v>
      </c>
      <c r="BG63" s="49">
        <v>7.894736842105263</v>
      </c>
      <c r="BH63" s="48">
        <v>0</v>
      </c>
      <c r="BI63" s="49">
        <v>0</v>
      </c>
      <c r="BJ63" s="48">
        <v>32</v>
      </c>
      <c r="BK63" s="49">
        <v>84.21052631578948</v>
      </c>
      <c r="BL63" s="48">
        <v>38</v>
      </c>
    </row>
    <row r="64" spans="1:64" ht="15">
      <c r="A64" s="65" t="s">
        <v>284</v>
      </c>
      <c r="B64" s="65" t="s">
        <v>363</v>
      </c>
      <c r="C64" s="66"/>
      <c r="D64" s="67"/>
      <c r="E64" s="66"/>
      <c r="F64" s="69"/>
      <c r="G64" s="66"/>
      <c r="H64" s="70"/>
      <c r="I64" s="71"/>
      <c r="J64" s="71"/>
      <c r="K64" s="34" t="s">
        <v>65</v>
      </c>
      <c r="L64" s="72">
        <v>96</v>
      </c>
      <c r="M64" s="72"/>
      <c r="N64" s="73"/>
      <c r="O64" s="87" t="s">
        <v>396</v>
      </c>
      <c r="P64" s="90">
        <v>43571.66709490741</v>
      </c>
      <c r="Q64" s="87" t="s">
        <v>435</v>
      </c>
      <c r="R64" s="92" t="s">
        <v>507</v>
      </c>
      <c r="S64" s="87" t="s">
        <v>556</v>
      </c>
      <c r="T64" s="87" t="s">
        <v>596</v>
      </c>
      <c r="U64" s="87"/>
      <c r="V64" s="92" t="s">
        <v>688</v>
      </c>
      <c r="W64" s="90">
        <v>43571.66709490741</v>
      </c>
      <c r="X64" s="92" t="s">
        <v>802</v>
      </c>
      <c r="Y64" s="87"/>
      <c r="Z64" s="87"/>
      <c r="AA64" s="96" t="s">
        <v>935</v>
      </c>
      <c r="AB64" s="87"/>
      <c r="AC64" s="87" t="b">
        <v>0</v>
      </c>
      <c r="AD64" s="87">
        <v>5</v>
      </c>
      <c r="AE64" s="96" t="s">
        <v>1012</v>
      </c>
      <c r="AF64" s="87" t="b">
        <v>0</v>
      </c>
      <c r="AG64" s="87" t="s">
        <v>1021</v>
      </c>
      <c r="AH64" s="87"/>
      <c r="AI64" s="96" t="s">
        <v>1012</v>
      </c>
      <c r="AJ64" s="87" t="b">
        <v>0</v>
      </c>
      <c r="AK64" s="87">
        <v>2</v>
      </c>
      <c r="AL64" s="96" t="s">
        <v>1012</v>
      </c>
      <c r="AM64" s="87" t="s">
        <v>1026</v>
      </c>
      <c r="AN64" s="87" t="b">
        <v>0</v>
      </c>
      <c r="AO64" s="96" t="s">
        <v>935</v>
      </c>
      <c r="AP64" s="87" t="s">
        <v>196</v>
      </c>
      <c r="AQ64" s="87">
        <v>0</v>
      </c>
      <c r="AR64" s="87">
        <v>0</v>
      </c>
      <c r="AS64" s="87"/>
      <c r="AT64" s="87"/>
      <c r="AU64" s="87"/>
      <c r="AV64" s="87"/>
      <c r="AW64" s="87"/>
      <c r="AX64" s="87"/>
      <c r="AY64" s="87"/>
      <c r="AZ64" s="87"/>
      <c r="BA64">
        <v>1</v>
      </c>
      <c r="BB64" s="86" t="str">
        <f>REPLACE(INDEX(GroupVertices[Group],MATCH(Edges24[[#This Row],[Vertex 1]],GroupVertices[Vertex],0)),1,1,"")</f>
        <v>13</v>
      </c>
      <c r="BC64" s="86" t="str">
        <f>REPLACE(INDEX(GroupVertices[Group],MATCH(Edges24[[#This Row],[Vertex 2]],GroupVertices[Vertex],0)),1,1,"")</f>
        <v>13</v>
      </c>
      <c r="BD64" s="48">
        <v>1</v>
      </c>
      <c r="BE64" s="49">
        <v>2.5641025641025643</v>
      </c>
      <c r="BF64" s="48">
        <v>0</v>
      </c>
      <c r="BG64" s="49">
        <v>0</v>
      </c>
      <c r="BH64" s="48">
        <v>0</v>
      </c>
      <c r="BI64" s="49">
        <v>0</v>
      </c>
      <c r="BJ64" s="48">
        <v>38</v>
      </c>
      <c r="BK64" s="49">
        <v>97.43589743589743</v>
      </c>
      <c r="BL64" s="48">
        <v>39</v>
      </c>
    </row>
    <row r="65" spans="1:64" ht="15">
      <c r="A65" s="65" t="s">
        <v>285</v>
      </c>
      <c r="B65" s="65" t="s">
        <v>284</v>
      </c>
      <c r="C65" s="66"/>
      <c r="D65" s="67"/>
      <c r="E65" s="66"/>
      <c r="F65" s="69"/>
      <c r="G65" s="66"/>
      <c r="H65" s="70"/>
      <c r="I65" s="71"/>
      <c r="J65" s="71"/>
      <c r="K65" s="34" t="s">
        <v>65</v>
      </c>
      <c r="L65" s="72">
        <v>97</v>
      </c>
      <c r="M65" s="72"/>
      <c r="N65" s="73"/>
      <c r="O65" s="87" t="s">
        <v>397</v>
      </c>
      <c r="P65" s="90">
        <v>43571.66846064815</v>
      </c>
      <c r="Q65" s="87" t="s">
        <v>435</v>
      </c>
      <c r="R65" s="87"/>
      <c r="S65" s="87"/>
      <c r="T65" s="87"/>
      <c r="U65" s="87"/>
      <c r="V65" s="92" t="s">
        <v>689</v>
      </c>
      <c r="W65" s="90">
        <v>43571.66846064815</v>
      </c>
      <c r="X65" s="92" t="s">
        <v>803</v>
      </c>
      <c r="Y65" s="87"/>
      <c r="Z65" s="87"/>
      <c r="AA65" s="96" t="s">
        <v>936</v>
      </c>
      <c r="AB65" s="87"/>
      <c r="AC65" s="87" t="b">
        <v>0</v>
      </c>
      <c r="AD65" s="87">
        <v>0</v>
      </c>
      <c r="AE65" s="96" t="s">
        <v>1012</v>
      </c>
      <c r="AF65" s="87" t="b">
        <v>0</v>
      </c>
      <c r="AG65" s="87" t="s">
        <v>1021</v>
      </c>
      <c r="AH65" s="87"/>
      <c r="AI65" s="96" t="s">
        <v>1012</v>
      </c>
      <c r="AJ65" s="87" t="b">
        <v>0</v>
      </c>
      <c r="AK65" s="87">
        <v>2</v>
      </c>
      <c r="AL65" s="96" t="s">
        <v>935</v>
      </c>
      <c r="AM65" s="87" t="s">
        <v>1027</v>
      </c>
      <c r="AN65" s="87" t="b">
        <v>0</v>
      </c>
      <c r="AO65" s="96" t="s">
        <v>935</v>
      </c>
      <c r="AP65" s="87" t="s">
        <v>196</v>
      </c>
      <c r="AQ65" s="87">
        <v>0</v>
      </c>
      <c r="AR65" s="87">
        <v>0</v>
      </c>
      <c r="AS65" s="87"/>
      <c r="AT65" s="87"/>
      <c r="AU65" s="87"/>
      <c r="AV65" s="87"/>
      <c r="AW65" s="87"/>
      <c r="AX65" s="87"/>
      <c r="AY65" s="87"/>
      <c r="AZ65" s="87"/>
      <c r="BA65">
        <v>1</v>
      </c>
      <c r="BB65" s="86" t="str">
        <f>REPLACE(INDEX(GroupVertices[Group],MATCH(Edges24[[#This Row],[Vertex 1]],GroupVertices[Vertex],0)),1,1,"")</f>
        <v>13</v>
      </c>
      <c r="BC65" s="86" t="str">
        <f>REPLACE(INDEX(GroupVertices[Group],MATCH(Edges24[[#This Row],[Vertex 2]],GroupVertices[Vertex],0)),1,1,"")</f>
        <v>13</v>
      </c>
      <c r="BD65" s="48"/>
      <c r="BE65" s="49"/>
      <c r="BF65" s="48"/>
      <c r="BG65" s="49"/>
      <c r="BH65" s="48"/>
      <c r="BI65" s="49"/>
      <c r="BJ65" s="48"/>
      <c r="BK65" s="49"/>
      <c r="BL65" s="48"/>
    </row>
    <row r="66" spans="1:64" ht="15">
      <c r="A66" s="65" t="s">
        <v>286</v>
      </c>
      <c r="B66" s="65" t="s">
        <v>286</v>
      </c>
      <c r="C66" s="66"/>
      <c r="D66" s="67"/>
      <c r="E66" s="66"/>
      <c r="F66" s="69"/>
      <c r="G66" s="66"/>
      <c r="H66" s="70"/>
      <c r="I66" s="71"/>
      <c r="J66" s="71"/>
      <c r="K66" s="34" t="s">
        <v>65</v>
      </c>
      <c r="L66" s="72">
        <v>99</v>
      </c>
      <c r="M66" s="72"/>
      <c r="N66" s="73"/>
      <c r="O66" s="87" t="s">
        <v>196</v>
      </c>
      <c r="P66" s="90">
        <v>43569.798101851855</v>
      </c>
      <c r="Q66" s="87" t="s">
        <v>436</v>
      </c>
      <c r="R66" s="92" t="s">
        <v>497</v>
      </c>
      <c r="S66" s="87" t="s">
        <v>549</v>
      </c>
      <c r="T66" s="87"/>
      <c r="U66" s="92" t="s">
        <v>628</v>
      </c>
      <c r="V66" s="92" t="s">
        <v>628</v>
      </c>
      <c r="W66" s="90">
        <v>43569.798101851855</v>
      </c>
      <c r="X66" s="92" t="s">
        <v>804</v>
      </c>
      <c r="Y66" s="87"/>
      <c r="Z66" s="87"/>
      <c r="AA66" s="96" t="s">
        <v>937</v>
      </c>
      <c r="AB66" s="87"/>
      <c r="AC66" s="87" t="b">
        <v>0</v>
      </c>
      <c r="AD66" s="87">
        <v>0</v>
      </c>
      <c r="AE66" s="96" t="s">
        <v>1012</v>
      </c>
      <c r="AF66" s="87" t="b">
        <v>0</v>
      </c>
      <c r="AG66" s="87" t="s">
        <v>1021</v>
      </c>
      <c r="AH66" s="87"/>
      <c r="AI66" s="96" t="s">
        <v>1012</v>
      </c>
      <c r="AJ66" s="87" t="b">
        <v>0</v>
      </c>
      <c r="AK66" s="87">
        <v>0</v>
      </c>
      <c r="AL66" s="96" t="s">
        <v>1012</v>
      </c>
      <c r="AM66" s="87" t="s">
        <v>1036</v>
      </c>
      <c r="AN66" s="87" t="b">
        <v>0</v>
      </c>
      <c r="AO66" s="96" t="s">
        <v>937</v>
      </c>
      <c r="AP66" s="87" t="s">
        <v>196</v>
      </c>
      <c r="AQ66" s="87">
        <v>0</v>
      </c>
      <c r="AR66" s="87">
        <v>0</v>
      </c>
      <c r="AS66" s="87"/>
      <c r="AT66" s="87"/>
      <c r="AU66" s="87"/>
      <c r="AV66" s="87"/>
      <c r="AW66" s="87"/>
      <c r="AX66" s="87"/>
      <c r="AY66" s="87"/>
      <c r="AZ66" s="87"/>
      <c r="BA66">
        <v>2</v>
      </c>
      <c r="BB66" s="86" t="str">
        <f>REPLACE(INDEX(GroupVertices[Group],MATCH(Edges24[[#This Row],[Vertex 1]],GroupVertices[Vertex],0)),1,1,"")</f>
        <v>1</v>
      </c>
      <c r="BC66" s="86" t="str">
        <f>REPLACE(INDEX(GroupVertices[Group],MATCH(Edges24[[#This Row],[Vertex 2]],GroupVertices[Vertex],0)),1,1,"")</f>
        <v>1</v>
      </c>
      <c r="BD66" s="48">
        <v>1</v>
      </c>
      <c r="BE66" s="49">
        <v>2.3255813953488373</v>
      </c>
      <c r="BF66" s="48">
        <v>1</v>
      </c>
      <c r="BG66" s="49">
        <v>2.3255813953488373</v>
      </c>
      <c r="BH66" s="48">
        <v>0</v>
      </c>
      <c r="BI66" s="49">
        <v>0</v>
      </c>
      <c r="BJ66" s="48">
        <v>41</v>
      </c>
      <c r="BK66" s="49">
        <v>95.34883720930233</v>
      </c>
      <c r="BL66" s="48">
        <v>43</v>
      </c>
    </row>
    <row r="67" spans="1:64" ht="15">
      <c r="A67" s="65" t="s">
        <v>286</v>
      </c>
      <c r="B67" s="65" t="s">
        <v>286</v>
      </c>
      <c r="C67" s="66"/>
      <c r="D67" s="67"/>
      <c r="E67" s="66"/>
      <c r="F67" s="69"/>
      <c r="G67" s="66"/>
      <c r="H67" s="70"/>
      <c r="I67" s="71"/>
      <c r="J67" s="71"/>
      <c r="K67" s="34" t="s">
        <v>65</v>
      </c>
      <c r="L67" s="72">
        <v>100</v>
      </c>
      <c r="M67" s="72"/>
      <c r="N67" s="73"/>
      <c r="O67" s="87" t="s">
        <v>196</v>
      </c>
      <c r="P67" s="90">
        <v>43571.793032407404</v>
      </c>
      <c r="Q67" s="87" t="s">
        <v>437</v>
      </c>
      <c r="R67" s="92" t="s">
        <v>497</v>
      </c>
      <c r="S67" s="87" t="s">
        <v>549</v>
      </c>
      <c r="T67" s="87"/>
      <c r="U67" s="92" t="s">
        <v>629</v>
      </c>
      <c r="V67" s="92" t="s">
        <v>629</v>
      </c>
      <c r="W67" s="90">
        <v>43571.793032407404</v>
      </c>
      <c r="X67" s="92" t="s">
        <v>805</v>
      </c>
      <c r="Y67" s="87"/>
      <c r="Z67" s="87"/>
      <c r="AA67" s="96" t="s">
        <v>938</v>
      </c>
      <c r="AB67" s="87"/>
      <c r="AC67" s="87" t="b">
        <v>0</v>
      </c>
      <c r="AD67" s="87">
        <v>0</v>
      </c>
      <c r="AE67" s="96" t="s">
        <v>1012</v>
      </c>
      <c r="AF67" s="87" t="b">
        <v>0</v>
      </c>
      <c r="AG67" s="87" t="s">
        <v>1021</v>
      </c>
      <c r="AH67" s="87"/>
      <c r="AI67" s="96" t="s">
        <v>1012</v>
      </c>
      <c r="AJ67" s="87" t="b">
        <v>0</v>
      </c>
      <c r="AK67" s="87">
        <v>0</v>
      </c>
      <c r="AL67" s="96" t="s">
        <v>1012</v>
      </c>
      <c r="AM67" s="87" t="s">
        <v>1036</v>
      </c>
      <c r="AN67" s="87" t="b">
        <v>0</v>
      </c>
      <c r="AO67" s="96" t="s">
        <v>938</v>
      </c>
      <c r="AP67" s="87" t="s">
        <v>196</v>
      </c>
      <c r="AQ67" s="87">
        <v>0</v>
      </c>
      <c r="AR67" s="87">
        <v>0</v>
      </c>
      <c r="AS67" s="87"/>
      <c r="AT67" s="87"/>
      <c r="AU67" s="87"/>
      <c r="AV67" s="87"/>
      <c r="AW67" s="87"/>
      <c r="AX67" s="87"/>
      <c r="AY67" s="87"/>
      <c r="AZ67" s="87"/>
      <c r="BA67">
        <v>2</v>
      </c>
      <c r="BB67" s="86" t="str">
        <f>REPLACE(INDEX(GroupVertices[Group],MATCH(Edges24[[#This Row],[Vertex 1]],GroupVertices[Vertex],0)),1,1,"")</f>
        <v>1</v>
      </c>
      <c r="BC67" s="86" t="str">
        <f>REPLACE(INDEX(GroupVertices[Group],MATCH(Edges24[[#This Row],[Vertex 2]],GroupVertices[Vertex],0)),1,1,"")</f>
        <v>1</v>
      </c>
      <c r="BD67" s="48">
        <v>1</v>
      </c>
      <c r="BE67" s="49">
        <v>2.380952380952381</v>
      </c>
      <c r="BF67" s="48">
        <v>1</v>
      </c>
      <c r="BG67" s="49">
        <v>2.380952380952381</v>
      </c>
      <c r="BH67" s="48">
        <v>0</v>
      </c>
      <c r="BI67" s="49">
        <v>0</v>
      </c>
      <c r="BJ67" s="48">
        <v>40</v>
      </c>
      <c r="BK67" s="49">
        <v>95.23809523809524</v>
      </c>
      <c r="BL67" s="48">
        <v>42</v>
      </c>
    </row>
    <row r="68" spans="1:64" ht="15">
      <c r="A68" s="65" t="s">
        <v>287</v>
      </c>
      <c r="B68" s="65" t="s">
        <v>287</v>
      </c>
      <c r="C68" s="66"/>
      <c r="D68" s="67"/>
      <c r="E68" s="66"/>
      <c r="F68" s="69"/>
      <c r="G68" s="66"/>
      <c r="H68" s="70"/>
      <c r="I68" s="71"/>
      <c r="J68" s="71"/>
      <c r="K68" s="34" t="s">
        <v>65</v>
      </c>
      <c r="L68" s="72">
        <v>101</v>
      </c>
      <c r="M68" s="72"/>
      <c r="N68" s="73"/>
      <c r="O68" s="87" t="s">
        <v>196</v>
      </c>
      <c r="P68" s="90">
        <v>43569.798125</v>
      </c>
      <c r="Q68" s="87" t="s">
        <v>438</v>
      </c>
      <c r="R68" s="92" t="s">
        <v>497</v>
      </c>
      <c r="S68" s="87" t="s">
        <v>549</v>
      </c>
      <c r="T68" s="87"/>
      <c r="U68" s="92" t="s">
        <v>630</v>
      </c>
      <c r="V68" s="92" t="s">
        <v>630</v>
      </c>
      <c r="W68" s="90">
        <v>43569.798125</v>
      </c>
      <c r="X68" s="92" t="s">
        <v>806</v>
      </c>
      <c r="Y68" s="87"/>
      <c r="Z68" s="87"/>
      <c r="AA68" s="96" t="s">
        <v>939</v>
      </c>
      <c r="AB68" s="87"/>
      <c r="AC68" s="87" t="b">
        <v>0</v>
      </c>
      <c r="AD68" s="87">
        <v>0</v>
      </c>
      <c r="AE68" s="96" t="s">
        <v>1012</v>
      </c>
      <c r="AF68" s="87" t="b">
        <v>0</v>
      </c>
      <c r="AG68" s="87" t="s">
        <v>1021</v>
      </c>
      <c r="AH68" s="87"/>
      <c r="AI68" s="96" t="s">
        <v>1012</v>
      </c>
      <c r="AJ68" s="87" t="b">
        <v>0</v>
      </c>
      <c r="AK68" s="87">
        <v>0</v>
      </c>
      <c r="AL68" s="96" t="s">
        <v>1012</v>
      </c>
      <c r="AM68" s="87" t="s">
        <v>1036</v>
      </c>
      <c r="AN68" s="87" t="b">
        <v>0</v>
      </c>
      <c r="AO68" s="96" t="s">
        <v>939</v>
      </c>
      <c r="AP68" s="87" t="s">
        <v>196</v>
      </c>
      <c r="AQ68" s="87">
        <v>0</v>
      </c>
      <c r="AR68" s="87">
        <v>0</v>
      </c>
      <c r="AS68" s="87"/>
      <c r="AT68" s="87"/>
      <c r="AU68" s="87"/>
      <c r="AV68" s="87"/>
      <c r="AW68" s="87"/>
      <c r="AX68" s="87"/>
      <c r="AY68" s="87"/>
      <c r="AZ68" s="87"/>
      <c r="BA68">
        <v>2</v>
      </c>
      <c r="BB68" s="86" t="str">
        <f>REPLACE(INDEX(GroupVertices[Group],MATCH(Edges24[[#This Row],[Vertex 1]],GroupVertices[Vertex],0)),1,1,"")</f>
        <v>1</v>
      </c>
      <c r="BC68" s="86" t="str">
        <f>REPLACE(INDEX(GroupVertices[Group],MATCH(Edges24[[#This Row],[Vertex 2]],GroupVertices[Vertex],0)),1,1,"")</f>
        <v>1</v>
      </c>
      <c r="BD68" s="48">
        <v>1</v>
      </c>
      <c r="BE68" s="49">
        <v>2.3255813953488373</v>
      </c>
      <c r="BF68" s="48">
        <v>1</v>
      </c>
      <c r="BG68" s="49">
        <v>2.3255813953488373</v>
      </c>
      <c r="BH68" s="48">
        <v>0</v>
      </c>
      <c r="BI68" s="49">
        <v>0</v>
      </c>
      <c r="BJ68" s="48">
        <v>41</v>
      </c>
      <c r="BK68" s="49">
        <v>95.34883720930233</v>
      </c>
      <c r="BL68" s="48">
        <v>43</v>
      </c>
    </row>
    <row r="69" spans="1:64" ht="15">
      <c r="A69" s="65" t="s">
        <v>287</v>
      </c>
      <c r="B69" s="65" t="s">
        <v>287</v>
      </c>
      <c r="C69" s="66"/>
      <c r="D69" s="67"/>
      <c r="E69" s="66"/>
      <c r="F69" s="69"/>
      <c r="G69" s="66"/>
      <c r="H69" s="70"/>
      <c r="I69" s="71"/>
      <c r="J69" s="71"/>
      <c r="K69" s="34" t="s">
        <v>65</v>
      </c>
      <c r="L69" s="72">
        <v>102</v>
      </c>
      <c r="M69" s="72"/>
      <c r="N69" s="73"/>
      <c r="O69" s="87" t="s">
        <v>196</v>
      </c>
      <c r="P69" s="90">
        <v>43571.79305555556</v>
      </c>
      <c r="Q69" s="87" t="s">
        <v>439</v>
      </c>
      <c r="R69" s="92" t="s">
        <v>497</v>
      </c>
      <c r="S69" s="87" t="s">
        <v>549</v>
      </c>
      <c r="T69" s="87"/>
      <c r="U69" s="92" t="s">
        <v>631</v>
      </c>
      <c r="V69" s="92" t="s">
        <v>631</v>
      </c>
      <c r="W69" s="90">
        <v>43571.79305555556</v>
      </c>
      <c r="X69" s="92" t="s">
        <v>807</v>
      </c>
      <c r="Y69" s="87"/>
      <c r="Z69" s="87"/>
      <c r="AA69" s="96" t="s">
        <v>940</v>
      </c>
      <c r="AB69" s="87"/>
      <c r="AC69" s="87" t="b">
        <v>0</v>
      </c>
      <c r="AD69" s="87">
        <v>0</v>
      </c>
      <c r="AE69" s="96" t="s">
        <v>1012</v>
      </c>
      <c r="AF69" s="87" t="b">
        <v>0</v>
      </c>
      <c r="AG69" s="87" t="s">
        <v>1021</v>
      </c>
      <c r="AH69" s="87"/>
      <c r="AI69" s="96" t="s">
        <v>1012</v>
      </c>
      <c r="AJ69" s="87" t="b">
        <v>0</v>
      </c>
      <c r="AK69" s="87">
        <v>0</v>
      </c>
      <c r="AL69" s="96" t="s">
        <v>1012</v>
      </c>
      <c r="AM69" s="87" t="s">
        <v>1036</v>
      </c>
      <c r="AN69" s="87" t="b">
        <v>0</v>
      </c>
      <c r="AO69" s="96" t="s">
        <v>940</v>
      </c>
      <c r="AP69" s="87" t="s">
        <v>196</v>
      </c>
      <c r="AQ69" s="87">
        <v>0</v>
      </c>
      <c r="AR69" s="87">
        <v>0</v>
      </c>
      <c r="AS69" s="87"/>
      <c r="AT69" s="87"/>
      <c r="AU69" s="87"/>
      <c r="AV69" s="87"/>
      <c r="AW69" s="87"/>
      <c r="AX69" s="87"/>
      <c r="AY69" s="87"/>
      <c r="AZ69" s="87"/>
      <c r="BA69">
        <v>2</v>
      </c>
      <c r="BB69" s="86" t="str">
        <f>REPLACE(INDEX(GroupVertices[Group],MATCH(Edges24[[#This Row],[Vertex 1]],GroupVertices[Vertex],0)),1,1,"")</f>
        <v>1</v>
      </c>
      <c r="BC69" s="86" t="str">
        <f>REPLACE(INDEX(GroupVertices[Group],MATCH(Edges24[[#This Row],[Vertex 2]],GroupVertices[Vertex],0)),1,1,"")</f>
        <v>1</v>
      </c>
      <c r="BD69" s="48">
        <v>1</v>
      </c>
      <c r="BE69" s="49">
        <v>2.380952380952381</v>
      </c>
      <c r="BF69" s="48">
        <v>1</v>
      </c>
      <c r="BG69" s="49">
        <v>2.380952380952381</v>
      </c>
      <c r="BH69" s="48">
        <v>0</v>
      </c>
      <c r="BI69" s="49">
        <v>0</v>
      </c>
      <c r="BJ69" s="48">
        <v>40</v>
      </c>
      <c r="BK69" s="49">
        <v>95.23809523809524</v>
      </c>
      <c r="BL69" s="48">
        <v>42</v>
      </c>
    </row>
    <row r="70" spans="1:64" ht="15">
      <c r="A70" s="65" t="s">
        <v>288</v>
      </c>
      <c r="B70" s="65" t="s">
        <v>288</v>
      </c>
      <c r="C70" s="66"/>
      <c r="D70" s="67"/>
      <c r="E70" s="66"/>
      <c r="F70" s="69"/>
      <c r="G70" s="66"/>
      <c r="H70" s="70"/>
      <c r="I70" s="71"/>
      <c r="J70" s="71"/>
      <c r="K70" s="34" t="s">
        <v>65</v>
      </c>
      <c r="L70" s="72">
        <v>103</v>
      </c>
      <c r="M70" s="72"/>
      <c r="N70" s="73"/>
      <c r="O70" s="87" t="s">
        <v>196</v>
      </c>
      <c r="P70" s="90">
        <v>43569.798310185186</v>
      </c>
      <c r="Q70" s="87" t="s">
        <v>440</v>
      </c>
      <c r="R70" s="92" t="s">
        <v>497</v>
      </c>
      <c r="S70" s="87" t="s">
        <v>549</v>
      </c>
      <c r="T70" s="87"/>
      <c r="U70" s="92" t="s">
        <v>632</v>
      </c>
      <c r="V70" s="92" t="s">
        <v>632</v>
      </c>
      <c r="W70" s="90">
        <v>43569.798310185186</v>
      </c>
      <c r="X70" s="92" t="s">
        <v>808</v>
      </c>
      <c r="Y70" s="87"/>
      <c r="Z70" s="87"/>
      <c r="AA70" s="96" t="s">
        <v>941</v>
      </c>
      <c r="AB70" s="87"/>
      <c r="AC70" s="87" t="b">
        <v>0</v>
      </c>
      <c r="AD70" s="87">
        <v>0</v>
      </c>
      <c r="AE70" s="96" t="s">
        <v>1012</v>
      </c>
      <c r="AF70" s="87" t="b">
        <v>0</v>
      </c>
      <c r="AG70" s="87" t="s">
        <v>1021</v>
      </c>
      <c r="AH70" s="87"/>
      <c r="AI70" s="96" t="s">
        <v>1012</v>
      </c>
      <c r="AJ70" s="87" t="b">
        <v>0</v>
      </c>
      <c r="AK70" s="87">
        <v>0</v>
      </c>
      <c r="AL70" s="96" t="s">
        <v>1012</v>
      </c>
      <c r="AM70" s="87" t="s">
        <v>1036</v>
      </c>
      <c r="AN70" s="87" t="b">
        <v>0</v>
      </c>
      <c r="AO70" s="96" t="s">
        <v>941</v>
      </c>
      <c r="AP70" s="87" t="s">
        <v>196</v>
      </c>
      <c r="AQ70" s="87">
        <v>0</v>
      </c>
      <c r="AR70" s="87">
        <v>0</v>
      </c>
      <c r="AS70" s="87"/>
      <c r="AT70" s="87"/>
      <c r="AU70" s="87"/>
      <c r="AV70" s="87"/>
      <c r="AW70" s="87"/>
      <c r="AX70" s="87"/>
      <c r="AY70" s="87"/>
      <c r="AZ70" s="87"/>
      <c r="BA70">
        <v>2</v>
      </c>
      <c r="BB70" s="86" t="str">
        <f>REPLACE(INDEX(GroupVertices[Group],MATCH(Edges24[[#This Row],[Vertex 1]],GroupVertices[Vertex],0)),1,1,"")</f>
        <v>1</v>
      </c>
      <c r="BC70" s="86" t="str">
        <f>REPLACE(INDEX(GroupVertices[Group],MATCH(Edges24[[#This Row],[Vertex 2]],GroupVertices[Vertex],0)),1,1,"")</f>
        <v>1</v>
      </c>
      <c r="BD70" s="48">
        <v>1</v>
      </c>
      <c r="BE70" s="49">
        <v>2.3255813953488373</v>
      </c>
      <c r="BF70" s="48">
        <v>1</v>
      </c>
      <c r="BG70" s="49">
        <v>2.3255813953488373</v>
      </c>
      <c r="BH70" s="48">
        <v>0</v>
      </c>
      <c r="BI70" s="49">
        <v>0</v>
      </c>
      <c r="BJ70" s="48">
        <v>41</v>
      </c>
      <c r="BK70" s="49">
        <v>95.34883720930233</v>
      </c>
      <c r="BL70" s="48">
        <v>43</v>
      </c>
    </row>
    <row r="71" spans="1:64" ht="15">
      <c r="A71" s="65" t="s">
        <v>288</v>
      </c>
      <c r="B71" s="65" t="s">
        <v>288</v>
      </c>
      <c r="C71" s="66"/>
      <c r="D71" s="67"/>
      <c r="E71" s="66"/>
      <c r="F71" s="69"/>
      <c r="G71" s="66"/>
      <c r="H71" s="70"/>
      <c r="I71" s="71"/>
      <c r="J71" s="71"/>
      <c r="K71" s="34" t="s">
        <v>65</v>
      </c>
      <c r="L71" s="72">
        <v>104</v>
      </c>
      <c r="M71" s="72"/>
      <c r="N71" s="73"/>
      <c r="O71" s="87" t="s">
        <v>196</v>
      </c>
      <c r="P71" s="90">
        <v>43571.793125</v>
      </c>
      <c r="Q71" s="87" t="s">
        <v>441</v>
      </c>
      <c r="R71" s="92" t="s">
        <v>497</v>
      </c>
      <c r="S71" s="87" t="s">
        <v>549</v>
      </c>
      <c r="T71" s="87"/>
      <c r="U71" s="92" t="s">
        <v>633</v>
      </c>
      <c r="V71" s="92" t="s">
        <v>633</v>
      </c>
      <c r="W71" s="90">
        <v>43571.793125</v>
      </c>
      <c r="X71" s="92" t="s">
        <v>809</v>
      </c>
      <c r="Y71" s="87"/>
      <c r="Z71" s="87"/>
      <c r="AA71" s="96" t="s">
        <v>942</v>
      </c>
      <c r="AB71" s="87"/>
      <c r="AC71" s="87" t="b">
        <v>0</v>
      </c>
      <c r="AD71" s="87">
        <v>0</v>
      </c>
      <c r="AE71" s="96" t="s">
        <v>1012</v>
      </c>
      <c r="AF71" s="87" t="b">
        <v>0</v>
      </c>
      <c r="AG71" s="87" t="s">
        <v>1021</v>
      </c>
      <c r="AH71" s="87"/>
      <c r="AI71" s="96" t="s">
        <v>1012</v>
      </c>
      <c r="AJ71" s="87" t="b">
        <v>0</v>
      </c>
      <c r="AK71" s="87">
        <v>0</v>
      </c>
      <c r="AL71" s="96" t="s">
        <v>1012</v>
      </c>
      <c r="AM71" s="87" t="s">
        <v>1036</v>
      </c>
      <c r="AN71" s="87" t="b">
        <v>0</v>
      </c>
      <c r="AO71" s="96" t="s">
        <v>942</v>
      </c>
      <c r="AP71" s="87" t="s">
        <v>196</v>
      </c>
      <c r="AQ71" s="87">
        <v>0</v>
      </c>
      <c r="AR71" s="87">
        <v>0</v>
      </c>
      <c r="AS71" s="87"/>
      <c r="AT71" s="87"/>
      <c r="AU71" s="87"/>
      <c r="AV71" s="87"/>
      <c r="AW71" s="87"/>
      <c r="AX71" s="87"/>
      <c r="AY71" s="87"/>
      <c r="AZ71" s="87"/>
      <c r="BA71">
        <v>2</v>
      </c>
      <c r="BB71" s="86" t="str">
        <f>REPLACE(INDEX(GroupVertices[Group],MATCH(Edges24[[#This Row],[Vertex 1]],GroupVertices[Vertex],0)),1,1,"")</f>
        <v>1</v>
      </c>
      <c r="BC71" s="86" t="str">
        <f>REPLACE(INDEX(GroupVertices[Group],MATCH(Edges24[[#This Row],[Vertex 2]],GroupVertices[Vertex],0)),1,1,"")</f>
        <v>1</v>
      </c>
      <c r="BD71" s="48">
        <v>1</v>
      </c>
      <c r="BE71" s="49">
        <v>2.380952380952381</v>
      </c>
      <c r="BF71" s="48">
        <v>1</v>
      </c>
      <c r="BG71" s="49">
        <v>2.380952380952381</v>
      </c>
      <c r="BH71" s="48">
        <v>0</v>
      </c>
      <c r="BI71" s="49">
        <v>0</v>
      </c>
      <c r="BJ71" s="48">
        <v>40</v>
      </c>
      <c r="BK71" s="49">
        <v>95.23809523809524</v>
      </c>
      <c r="BL71" s="48">
        <v>42</v>
      </c>
    </row>
    <row r="72" spans="1:64" ht="15">
      <c r="A72" s="65" t="s">
        <v>289</v>
      </c>
      <c r="B72" s="65" t="s">
        <v>289</v>
      </c>
      <c r="C72" s="66"/>
      <c r="D72" s="67"/>
      <c r="E72" s="66"/>
      <c r="F72" s="69"/>
      <c r="G72" s="66"/>
      <c r="H72" s="70"/>
      <c r="I72" s="71"/>
      <c r="J72" s="71"/>
      <c r="K72" s="34" t="s">
        <v>65</v>
      </c>
      <c r="L72" s="72">
        <v>105</v>
      </c>
      <c r="M72" s="72"/>
      <c r="N72" s="73"/>
      <c r="O72" s="87" t="s">
        <v>196</v>
      </c>
      <c r="P72" s="90">
        <v>43571.82304398148</v>
      </c>
      <c r="Q72" s="87" t="s">
        <v>442</v>
      </c>
      <c r="R72" s="92" t="s">
        <v>508</v>
      </c>
      <c r="S72" s="87" t="s">
        <v>553</v>
      </c>
      <c r="T72" s="87" t="s">
        <v>597</v>
      </c>
      <c r="U72" s="87"/>
      <c r="V72" s="92" t="s">
        <v>690</v>
      </c>
      <c r="W72" s="90">
        <v>43571.82304398148</v>
      </c>
      <c r="X72" s="92" t="s">
        <v>810</v>
      </c>
      <c r="Y72" s="87"/>
      <c r="Z72" s="87"/>
      <c r="AA72" s="96" t="s">
        <v>943</v>
      </c>
      <c r="AB72" s="87"/>
      <c r="AC72" s="87" t="b">
        <v>0</v>
      </c>
      <c r="AD72" s="87">
        <v>0</v>
      </c>
      <c r="AE72" s="96" t="s">
        <v>1012</v>
      </c>
      <c r="AF72" s="87" t="b">
        <v>0</v>
      </c>
      <c r="AG72" s="87" t="s">
        <v>1021</v>
      </c>
      <c r="AH72" s="87"/>
      <c r="AI72" s="96" t="s">
        <v>1012</v>
      </c>
      <c r="AJ72" s="87" t="b">
        <v>0</v>
      </c>
      <c r="AK72" s="87">
        <v>0</v>
      </c>
      <c r="AL72" s="96" t="s">
        <v>1012</v>
      </c>
      <c r="AM72" s="87" t="s">
        <v>1029</v>
      </c>
      <c r="AN72" s="87" t="b">
        <v>0</v>
      </c>
      <c r="AO72" s="96" t="s">
        <v>943</v>
      </c>
      <c r="AP72" s="87" t="s">
        <v>196</v>
      </c>
      <c r="AQ72" s="87">
        <v>0</v>
      </c>
      <c r="AR72" s="87">
        <v>0</v>
      </c>
      <c r="AS72" s="87"/>
      <c r="AT72" s="87"/>
      <c r="AU72" s="87"/>
      <c r="AV72" s="87"/>
      <c r="AW72" s="87"/>
      <c r="AX72" s="87"/>
      <c r="AY72" s="87"/>
      <c r="AZ72" s="87"/>
      <c r="BA72">
        <v>1</v>
      </c>
      <c r="BB72" s="86" t="str">
        <f>REPLACE(INDEX(GroupVertices[Group],MATCH(Edges24[[#This Row],[Vertex 1]],GroupVertices[Vertex],0)),1,1,"")</f>
        <v>1</v>
      </c>
      <c r="BC72" s="86" t="str">
        <f>REPLACE(INDEX(GroupVertices[Group],MATCH(Edges24[[#This Row],[Vertex 2]],GroupVertices[Vertex],0)),1,1,"")</f>
        <v>1</v>
      </c>
      <c r="BD72" s="48">
        <v>1</v>
      </c>
      <c r="BE72" s="49">
        <v>4.3478260869565215</v>
      </c>
      <c r="BF72" s="48">
        <v>1</v>
      </c>
      <c r="BG72" s="49">
        <v>4.3478260869565215</v>
      </c>
      <c r="BH72" s="48">
        <v>0</v>
      </c>
      <c r="BI72" s="49">
        <v>0</v>
      </c>
      <c r="BJ72" s="48">
        <v>21</v>
      </c>
      <c r="BK72" s="49">
        <v>91.30434782608695</v>
      </c>
      <c r="BL72" s="48">
        <v>23</v>
      </c>
    </row>
    <row r="73" spans="1:64" ht="15">
      <c r="A73" s="65" t="s">
        <v>290</v>
      </c>
      <c r="B73" s="65" t="s">
        <v>290</v>
      </c>
      <c r="C73" s="66"/>
      <c r="D73" s="67"/>
      <c r="E73" s="66"/>
      <c r="F73" s="69"/>
      <c r="G73" s="66"/>
      <c r="H73" s="70"/>
      <c r="I73" s="71"/>
      <c r="J73" s="71"/>
      <c r="K73" s="34" t="s">
        <v>65</v>
      </c>
      <c r="L73" s="72">
        <v>106</v>
      </c>
      <c r="M73" s="72"/>
      <c r="N73" s="73"/>
      <c r="O73" s="87" t="s">
        <v>196</v>
      </c>
      <c r="P73" s="90">
        <v>43571.82917824074</v>
      </c>
      <c r="Q73" s="87" t="s">
        <v>443</v>
      </c>
      <c r="R73" s="92" t="s">
        <v>509</v>
      </c>
      <c r="S73" s="87" t="s">
        <v>559</v>
      </c>
      <c r="T73" s="87" t="s">
        <v>598</v>
      </c>
      <c r="U73" s="92" t="s">
        <v>634</v>
      </c>
      <c r="V73" s="92" t="s">
        <v>634</v>
      </c>
      <c r="W73" s="90">
        <v>43571.82917824074</v>
      </c>
      <c r="X73" s="92" t="s">
        <v>811</v>
      </c>
      <c r="Y73" s="87"/>
      <c r="Z73" s="87"/>
      <c r="AA73" s="96" t="s">
        <v>944</v>
      </c>
      <c r="AB73" s="87"/>
      <c r="AC73" s="87" t="b">
        <v>0</v>
      </c>
      <c r="AD73" s="87">
        <v>1</v>
      </c>
      <c r="AE73" s="96" t="s">
        <v>1012</v>
      </c>
      <c r="AF73" s="87" t="b">
        <v>0</v>
      </c>
      <c r="AG73" s="87" t="s">
        <v>1021</v>
      </c>
      <c r="AH73" s="87"/>
      <c r="AI73" s="96" t="s">
        <v>1012</v>
      </c>
      <c r="AJ73" s="87" t="b">
        <v>0</v>
      </c>
      <c r="AK73" s="87">
        <v>0</v>
      </c>
      <c r="AL73" s="96" t="s">
        <v>1012</v>
      </c>
      <c r="AM73" s="87" t="s">
        <v>1041</v>
      </c>
      <c r="AN73" s="87" t="b">
        <v>0</v>
      </c>
      <c r="AO73" s="96" t="s">
        <v>944</v>
      </c>
      <c r="AP73" s="87" t="s">
        <v>196</v>
      </c>
      <c r="AQ73" s="87">
        <v>0</v>
      </c>
      <c r="AR73" s="87">
        <v>0</v>
      </c>
      <c r="AS73" s="87"/>
      <c r="AT73" s="87"/>
      <c r="AU73" s="87"/>
      <c r="AV73" s="87"/>
      <c r="AW73" s="87"/>
      <c r="AX73" s="87"/>
      <c r="AY73" s="87"/>
      <c r="AZ73" s="87"/>
      <c r="BA73">
        <v>1</v>
      </c>
      <c r="BB73" s="86" t="str">
        <f>REPLACE(INDEX(GroupVertices[Group],MATCH(Edges24[[#This Row],[Vertex 1]],GroupVertices[Vertex],0)),1,1,"")</f>
        <v>1</v>
      </c>
      <c r="BC73" s="86" t="str">
        <f>REPLACE(INDEX(GroupVertices[Group],MATCH(Edges24[[#This Row],[Vertex 2]],GroupVertices[Vertex],0)),1,1,"")</f>
        <v>1</v>
      </c>
      <c r="BD73" s="48">
        <v>1</v>
      </c>
      <c r="BE73" s="49">
        <v>2.7777777777777777</v>
      </c>
      <c r="BF73" s="48">
        <v>2</v>
      </c>
      <c r="BG73" s="49">
        <v>5.555555555555555</v>
      </c>
      <c r="BH73" s="48">
        <v>0</v>
      </c>
      <c r="BI73" s="49">
        <v>0</v>
      </c>
      <c r="BJ73" s="48">
        <v>33</v>
      </c>
      <c r="BK73" s="49">
        <v>91.66666666666667</v>
      </c>
      <c r="BL73" s="48">
        <v>36</v>
      </c>
    </row>
    <row r="74" spans="1:64" ht="15">
      <c r="A74" s="65" t="s">
        <v>291</v>
      </c>
      <c r="B74" s="65" t="s">
        <v>364</v>
      </c>
      <c r="C74" s="66"/>
      <c r="D74" s="67"/>
      <c r="E74" s="66"/>
      <c r="F74" s="69"/>
      <c r="G74" s="66"/>
      <c r="H74" s="70"/>
      <c r="I74" s="71"/>
      <c r="J74" s="71"/>
      <c r="K74" s="34" t="s">
        <v>65</v>
      </c>
      <c r="L74" s="72">
        <v>107</v>
      </c>
      <c r="M74" s="72"/>
      <c r="N74" s="73"/>
      <c r="O74" s="87" t="s">
        <v>396</v>
      </c>
      <c r="P74" s="90">
        <v>43571.9425462963</v>
      </c>
      <c r="Q74" s="87" t="s">
        <v>444</v>
      </c>
      <c r="R74" s="92" t="s">
        <v>510</v>
      </c>
      <c r="S74" s="87" t="s">
        <v>538</v>
      </c>
      <c r="T74" s="87"/>
      <c r="U74" s="92" t="s">
        <v>635</v>
      </c>
      <c r="V74" s="92" t="s">
        <v>635</v>
      </c>
      <c r="W74" s="90">
        <v>43571.9425462963</v>
      </c>
      <c r="X74" s="92" t="s">
        <v>812</v>
      </c>
      <c r="Y74" s="87"/>
      <c r="Z74" s="87"/>
      <c r="AA74" s="96" t="s">
        <v>945</v>
      </c>
      <c r="AB74" s="87"/>
      <c r="AC74" s="87" t="b">
        <v>0</v>
      </c>
      <c r="AD74" s="87">
        <v>0</v>
      </c>
      <c r="AE74" s="96" t="s">
        <v>1012</v>
      </c>
      <c r="AF74" s="87" t="b">
        <v>0</v>
      </c>
      <c r="AG74" s="87" t="s">
        <v>1021</v>
      </c>
      <c r="AH74" s="87"/>
      <c r="AI74" s="96" t="s">
        <v>1012</v>
      </c>
      <c r="AJ74" s="87" t="b">
        <v>0</v>
      </c>
      <c r="AK74" s="87">
        <v>0</v>
      </c>
      <c r="AL74" s="96" t="s">
        <v>1012</v>
      </c>
      <c r="AM74" s="87" t="s">
        <v>1042</v>
      </c>
      <c r="AN74" s="87" t="b">
        <v>0</v>
      </c>
      <c r="AO74" s="96" t="s">
        <v>945</v>
      </c>
      <c r="AP74" s="87" t="s">
        <v>196</v>
      </c>
      <c r="AQ74" s="87">
        <v>0</v>
      </c>
      <c r="AR74" s="87">
        <v>0</v>
      </c>
      <c r="AS74" s="87"/>
      <c r="AT74" s="87"/>
      <c r="AU74" s="87"/>
      <c r="AV74" s="87"/>
      <c r="AW74" s="87"/>
      <c r="AX74" s="87"/>
      <c r="AY74" s="87"/>
      <c r="AZ74" s="87"/>
      <c r="BA74">
        <v>1</v>
      </c>
      <c r="BB74" s="86" t="str">
        <f>REPLACE(INDEX(GroupVertices[Group],MATCH(Edges24[[#This Row],[Vertex 1]],GroupVertices[Vertex],0)),1,1,"")</f>
        <v>26</v>
      </c>
      <c r="BC74" s="86" t="str">
        <f>REPLACE(INDEX(GroupVertices[Group],MATCH(Edges24[[#This Row],[Vertex 2]],GroupVertices[Vertex],0)),1,1,"")</f>
        <v>26</v>
      </c>
      <c r="BD74" s="48">
        <v>0</v>
      </c>
      <c r="BE74" s="49">
        <v>0</v>
      </c>
      <c r="BF74" s="48">
        <v>0</v>
      </c>
      <c r="BG74" s="49">
        <v>0</v>
      </c>
      <c r="BH74" s="48">
        <v>0</v>
      </c>
      <c r="BI74" s="49">
        <v>0</v>
      </c>
      <c r="BJ74" s="48">
        <v>17</v>
      </c>
      <c r="BK74" s="49">
        <v>100</v>
      </c>
      <c r="BL74" s="48">
        <v>17</v>
      </c>
    </row>
    <row r="75" spans="1:64" ht="15">
      <c r="A75" s="65" t="s">
        <v>292</v>
      </c>
      <c r="B75" s="65" t="s">
        <v>292</v>
      </c>
      <c r="C75" s="66"/>
      <c r="D75" s="67"/>
      <c r="E75" s="66"/>
      <c r="F75" s="69"/>
      <c r="G75" s="66"/>
      <c r="H75" s="70"/>
      <c r="I75" s="71"/>
      <c r="J75" s="71"/>
      <c r="K75" s="34" t="s">
        <v>65</v>
      </c>
      <c r="L75" s="72">
        <v>108</v>
      </c>
      <c r="M75" s="72"/>
      <c r="N75" s="73"/>
      <c r="O75" s="87" t="s">
        <v>196</v>
      </c>
      <c r="P75" s="90">
        <v>43571.996932870374</v>
      </c>
      <c r="Q75" s="87" t="s">
        <v>445</v>
      </c>
      <c r="R75" s="87"/>
      <c r="S75" s="87"/>
      <c r="T75" s="87"/>
      <c r="U75" s="87"/>
      <c r="V75" s="92" t="s">
        <v>691</v>
      </c>
      <c r="W75" s="90">
        <v>43571.996932870374</v>
      </c>
      <c r="X75" s="92" t="s">
        <v>813</v>
      </c>
      <c r="Y75" s="87"/>
      <c r="Z75" s="87"/>
      <c r="AA75" s="96" t="s">
        <v>946</v>
      </c>
      <c r="AB75" s="87"/>
      <c r="AC75" s="87" t="b">
        <v>0</v>
      </c>
      <c r="AD75" s="87">
        <v>2</v>
      </c>
      <c r="AE75" s="96" t="s">
        <v>1012</v>
      </c>
      <c r="AF75" s="87" t="b">
        <v>0</v>
      </c>
      <c r="AG75" s="87" t="s">
        <v>1021</v>
      </c>
      <c r="AH75" s="87"/>
      <c r="AI75" s="96" t="s">
        <v>1012</v>
      </c>
      <c r="AJ75" s="87" t="b">
        <v>0</v>
      </c>
      <c r="AK75" s="87">
        <v>0</v>
      </c>
      <c r="AL75" s="96" t="s">
        <v>1012</v>
      </c>
      <c r="AM75" s="87" t="s">
        <v>1027</v>
      </c>
      <c r="AN75" s="87" t="b">
        <v>0</v>
      </c>
      <c r="AO75" s="96" t="s">
        <v>946</v>
      </c>
      <c r="AP75" s="87" t="s">
        <v>196</v>
      </c>
      <c r="AQ75" s="87">
        <v>0</v>
      </c>
      <c r="AR75" s="87">
        <v>0</v>
      </c>
      <c r="AS75" s="87"/>
      <c r="AT75" s="87"/>
      <c r="AU75" s="87"/>
      <c r="AV75" s="87"/>
      <c r="AW75" s="87"/>
      <c r="AX75" s="87"/>
      <c r="AY75" s="87"/>
      <c r="AZ75" s="87"/>
      <c r="BA75">
        <v>1</v>
      </c>
      <c r="BB75" s="86" t="str">
        <f>REPLACE(INDEX(GroupVertices[Group],MATCH(Edges24[[#This Row],[Vertex 1]],GroupVertices[Vertex],0)),1,1,"")</f>
        <v>1</v>
      </c>
      <c r="BC75" s="86" t="str">
        <f>REPLACE(INDEX(GroupVertices[Group],MATCH(Edges24[[#This Row],[Vertex 2]],GroupVertices[Vertex],0)),1,1,"")</f>
        <v>1</v>
      </c>
      <c r="BD75" s="48">
        <v>2</v>
      </c>
      <c r="BE75" s="49">
        <v>5.882352941176471</v>
      </c>
      <c r="BF75" s="48">
        <v>0</v>
      </c>
      <c r="BG75" s="49">
        <v>0</v>
      </c>
      <c r="BH75" s="48">
        <v>0</v>
      </c>
      <c r="BI75" s="49">
        <v>0</v>
      </c>
      <c r="BJ75" s="48">
        <v>32</v>
      </c>
      <c r="BK75" s="49">
        <v>94.11764705882354</v>
      </c>
      <c r="BL75" s="48">
        <v>34</v>
      </c>
    </row>
    <row r="76" spans="1:64" ht="15">
      <c r="A76" s="65" t="s">
        <v>293</v>
      </c>
      <c r="B76" s="65" t="s">
        <v>293</v>
      </c>
      <c r="C76" s="66"/>
      <c r="D76" s="67"/>
      <c r="E76" s="66"/>
      <c r="F76" s="69"/>
      <c r="G76" s="66"/>
      <c r="H76" s="70"/>
      <c r="I76" s="71"/>
      <c r="J76" s="71"/>
      <c r="K76" s="34" t="s">
        <v>65</v>
      </c>
      <c r="L76" s="72">
        <v>109</v>
      </c>
      <c r="M76" s="72"/>
      <c r="N76" s="73"/>
      <c r="O76" s="87" t="s">
        <v>196</v>
      </c>
      <c r="P76" s="90">
        <v>43410.345717592594</v>
      </c>
      <c r="Q76" s="87" t="s">
        <v>446</v>
      </c>
      <c r="R76" s="92" t="s">
        <v>511</v>
      </c>
      <c r="S76" s="87" t="s">
        <v>560</v>
      </c>
      <c r="T76" s="87"/>
      <c r="U76" s="87"/>
      <c r="V76" s="92" t="s">
        <v>692</v>
      </c>
      <c r="W76" s="90">
        <v>43410.345717592594</v>
      </c>
      <c r="X76" s="92" t="s">
        <v>814</v>
      </c>
      <c r="Y76" s="87"/>
      <c r="Z76" s="87"/>
      <c r="AA76" s="96" t="s">
        <v>947</v>
      </c>
      <c r="AB76" s="87"/>
      <c r="AC76" s="87" t="b">
        <v>0</v>
      </c>
      <c r="AD76" s="87">
        <v>31</v>
      </c>
      <c r="AE76" s="96" t="s">
        <v>1012</v>
      </c>
      <c r="AF76" s="87" t="b">
        <v>0</v>
      </c>
      <c r="AG76" s="87" t="s">
        <v>1021</v>
      </c>
      <c r="AH76" s="87"/>
      <c r="AI76" s="96" t="s">
        <v>1012</v>
      </c>
      <c r="AJ76" s="87" t="b">
        <v>0</v>
      </c>
      <c r="AK76" s="87">
        <v>11</v>
      </c>
      <c r="AL76" s="96" t="s">
        <v>1012</v>
      </c>
      <c r="AM76" s="87" t="s">
        <v>1028</v>
      </c>
      <c r="AN76" s="87" t="b">
        <v>0</v>
      </c>
      <c r="AO76" s="96" t="s">
        <v>947</v>
      </c>
      <c r="AP76" s="87" t="s">
        <v>397</v>
      </c>
      <c r="AQ76" s="87">
        <v>0</v>
      </c>
      <c r="AR76" s="87">
        <v>0</v>
      </c>
      <c r="AS76" s="87"/>
      <c r="AT76" s="87"/>
      <c r="AU76" s="87"/>
      <c r="AV76" s="87"/>
      <c r="AW76" s="87"/>
      <c r="AX76" s="87"/>
      <c r="AY76" s="87"/>
      <c r="AZ76" s="87"/>
      <c r="BA76">
        <v>1</v>
      </c>
      <c r="BB76" s="86" t="str">
        <f>REPLACE(INDEX(GroupVertices[Group],MATCH(Edges24[[#This Row],[Vertex 1]],GroupVertices[Vertex],0)),1,1,"")</f>
        <v>25</v>
      </c>
      <c r="BC76" s="86" t="str">
        <f>REPLACE(INDEX(GroupVertices[Group],MATCH(Edges24[[#This Row],[Vertex 2]],GroupVertices[Vertex],0)),1,1,"")</f>
        <v>25</v>
      </c>
      <c r="BD76" s="48">
        <v>2</v>
      </c>
      <c r="BE76" s="49">
        <v>5.555555555555555</v>
      </c>
      <c r="BF76" s="48">
        <v>0</v>
      </c>
      <c r="BG76" s="49">
        <v>0</v>
      </c>
      <c r="BH76" s="48">
        <v>0</v>
      </c>
      <c r="BI76" s="49">
        <v>0</v>
      </c>
      <c r="BJ76" s="48">
        <v>34</v>
      </c>
      <c r="BK76" s="49">
        <v>94.44444444444444</v>
      </c>
      <c r="BL76" s="48">
        <v>36</v>
      </c>
    </row>
    <row r="77" spans="1:64" ht="15">
      <c r="A77" s="65" t="s">
        <v>294</v>
      </c>
      <c r="B77" s="65" t="s">
        <v>293</v>
      </c>
      <c r="C77" s="66"/>
      <c r="D77" s="67"/>
      <c r="E77" s="66"/>
      <c r="F77" s="69"/>
      <c r="G77" s="66"/>
      <c r="H77" s="70"/>
      <c r="I77" s="71"/>
      <c r="J77" s="71"/>
      <c r="K77" s="34" t="s">
        <v>65</v>
      </c>
      <c r="L77" s="72">
        <v>110</v>
      </c>
      <c r="M77" s="72"/>
      <c r="N77" s="73"/>
      <c r="O77" s="87" t="s">
        <v>397</v>
      </c>
      <c r="P77" s="90">
        <v>43572.42459490741</v>
      </c>
      <c r="Q77" s="87" t="s">
        <v>446</v>
      </c>
      <c r="R77" s="87"/>
      <c r="S77" s="87"/>
      <c r="T77" s="87"/>
      <c r="U77" s="87"/>
      <c r="V77" s="92" t="s">
        <v>693</v>
      </c>
      <c r="W77" s="90">
        <v>43572.42459490741</v>
      </c>
      <c r="X77" s="92" t="s">
        <v>815</v>
      </c>
      <c r="Y77" s="87"/>
      <c r="Z77" s="87"/>
      <c r="AA77" s="96" t="s">
        <v>948</v>
      </c>
      <c r="AB77" s="87"/>
      <c r="AC77" s="87" t="b">
        <v>0</v>
      </c>
      <c r="AD77" s="87">
        <v>0</v>
      </c>
      <c r="AE77" s="96" t="s">
        <v>1012</v>
      </c>
      <c r="AF77" s="87" t="b">
        <v>0</v>
      </c>
      <c r="AG77" s="87" t="s">
        <v>1021</v>
      </c>
      <c r="AH77" s="87"/>
      <c r="AI77" s="96" t="s">
        <v>1012</v>
      </c>
      <c r="AJ77" s="87" t="b">
        <v>0</v>
      </c>
      <c r="AK77" s="87">
        <v>11</v>
      </c>
      <c r="AL77" s="96" t="s">
        <v>947</v>
      </c>
      <c r="AM77" s="87" t="s">
        <v>1025</v>
      </c>
      <c r="AN77" s="87" t="b">
        <v>0</v>
      </c>
      <c r="AO77" s="96" t="s">
        <v>947</v>
      </c>
      <c r="AP77" s="87" t="s">
        <v>196</v>
      </c>
      <c r="AQ77" s="87">
        <v>0</v>
      </c>
      <c r="AR77" s="87">
        <v>0</v>
      </c>
      <c r="AS77" s="87"/>
      <c r="AT77" s="87"/>
      <c r="AU77" s="87"/>
      <c r="AV77" s="87"/>
      <c r="AW77" s="87"/>
      <c r="AX77" s="87"/>
      <c r="AY77" s="87"/>
      <c r="AZ77" s="87"/>
      <c r="BA77">
        <v>1</v>
      </c>
      <c r="BB77" s="86" t="str">
        <f>REPLACE(INDEX(GroupVertices[Group],MATCH(Edges24[[#This Row],[Vertex 1]],GroupVertices[Vertex],0)),1,1,"")</f>
        <v>25</v>
      </c>
      <c r="BC77" s="86" t="str">
        <f>REPLACE(INDEX(GroupVertices[Group],MATCH(Edges24[[#This Row],[Vertex 2]],GroupVertices[Vertex],0)),1,1,"")</f>
        <v>25</v>
      </c>
      <c r="BD77" s="48">
        <v>2</v>
      </c>
      <c r="BE77" s="49">
        <v>5.555555555555555</v>
      </c>
      <c r="BF77" s="48">
        <v>0</v>
      </c>
      <c r="BG77" s="49">
        <v>0</v>
      </c>
      <c r="BH77" s="48">
        <v>0</v>
      </c>
      <c r="BI77" s="49">
        <v>0</v>
      </c>
      <c r="BJ77" s="48">
        <v>34</v>
      </c>
      <c r="BK77" s="49">
        <v>94.44444444444444</v>
      </c>
      <c r="BL77" s="48">
        <v>36</v>
      </c>
    </row>
    <row r="78" spans="1:64" ht="15">
      <c r="A78" s="65" t="s">
        <v>295</v>
      </c>
      <c r="B78" s="65" t="s">
        <v>296</v>
      </c>
      <c r="C78" s="66"/>
      <c r="D78" s="67"/>
      <c r="E78" s="66"/>
      <c r="F78" s="69"/>
      <c r="G78" s="66"/>
      <c r="H78" s="70"/>
      <c r="I78" s="71"/>
      <c r="J78" s="71"/>
      <c r="K78" s="34" t="s">
        <v>66</v>
      </c>
      <c r="L78" s="72">
        <v>111</v>
      </c>
      <c r="M78" s="72"/>
      <c r="N78" s="73"/>
      <c r="O78" s="87" t="s">
        <v>397</v>
      </c>
      <c r="P78" s="90">
        <v>43569.53491898148</v>
      </c>
      <c r="Q78" s="87" t="s">
        <v>447</v>
      </c>
      <c r="R78" s="87"/>
      <c r="S78" s="87"/>
      <c r="T78" s="87"/>
      <c r="U78" s="87"/>
      <c r="V78" s="92" t="s">
        <v>694</v>
      </c>
      <c r="W78" s="90">
        <v>43569.53491898148</v>
      </c>
      <c r="X78" s="92" t="s">
        <v>816</v>
      </c>
      <c r="Y78" s="87"/>
      <c r="Z78" s="87"/>
      <c r="AA78" s="96" t="s">
        <v>949</v>
      </c>
      <c r="AB78" s="87"/>
      <c r="AC78" s="87" t="b">
        <v>0</v>
      </c>
      <c r="AD78" s="87">
        <v>0</v>
      </c>
      <c r="AE78" s="96" t="s">
        <v>1012</v>
      </c>
      <c r="AF78" s="87" t="b">
        <v>0</v>
      </c>
      <c r="AG78" s="87" t="s">
        <v>1021</v>
      </c>
      <c r="AH78" s="87"/>
      <c r="AI78" s="96" t="s">
        <v>1012</v>
      </c>
      <c r="AJ78" s="87" t="b">
        <v>0</v>
      </c>
      <c r="AK78" s="87">
        <v>1</v>
      </c>
      <c r="AL78" s="96" t="s">
        <v>950</v>
      </c>
      <c r="AM78" s="87" t="s">
        <v>1027</v>
      </c>
      <c r="AN78" s="87" t="b">
        <v>0</v>
      </c>
      <c r="AO78" s="96" t="s">
        <v>950</v>
      </c>
      <c r="AP78" s="87" t="s">
        <v>196</v>
      </c>
      <c r="AQ78" s="87">
        <v>0</v>
      </c>
      <c r="AR78" s="87">
        <v>0</v>
      </c>
      <c r="AS78" s="87"/>
      <c r="AT78" s="87"/>
      <c r="AU78" s="87"/>
      <c r="AV78" s="87"/>
      <c r="AW78" s="87"/>
      <c r="AX78" s="87"/>
      <c r="AY78" s="87"/>
      <c r="AZ78" s="87"/>
      <c r="BA78">
        <v>1</v>
      </c>
      <c r="BB78" s="86" t="str">
        <f>REPLACE(INDEX(GroupVertices[Group],MATCH(Edges24[[#This Row],[Vertex 1]],GroupVertices[Vertex],0)),1,1,"")</f>
        <v>2</v>
      </c>
      <c r="BC78" s="86" t="str">
        <f>REPLACE(INDEX(GroupVertices[Group],MATCH(Edges24[[#This Row],[Vertex 2]],GroupVertices[Vertex],0)),1,1,"")</f>
        <v>2</v>
      </c>
      <c r="BD78" s="48"/>
      <c r="BE78" s="49"/>
      <c r="BF78" s="48"/>
      <c r="BG78" s="49"/>
      <c r="BH78" s="48"/>
      <c r="BI78" s="49"/>
      <c r="BJ78" s="48"/>
      <c r="BK78" s="49"/>
      <c r="BL78" s="48"/>
    </row>
    <row r="79" spans="1:64" ht="15">
      <c r="A79" s="65" t="s">
        <v>296</v>
      </c>
      <c r="B79" s="65" t="s">
        <v>295</v>
      </c>
      <c r="C79" s="66"/>
      <c r="D79" s="67"/>
      <c r="E79" s="66"/>
      <c r="F79" s="69"/>
      <c r="G79" s="66"/>
      <c r="H79" s="70"/>
      <c r="I79" s="71"/>
      <c r="J79" s="71"/>
      <c r="K79" s="34" t="s">
        <v>66</v>
      </c>
      <c r="L79" s="72">
        <v>127</v>
      </c>
      <c r="M79" s="72"/>
      <c r="N79" s="73"/>
      <c r="O79" s="87" t="s">
        <v>396</v>
      </c>
      <c r="P79" s="90">
        <v>43569.30883101852</v>
      </c>
      <c r="Q79" s="87" t="s">
        <v>447</v>
      </c>
      <c r="R79" s="87"/>
      <c r="S79" s="87"/>
      <c r="T79" s="87"/>
      <c r="U79" s="87"/>
      <c r="V79" s="92" t="s">
        <v>695</v>
      </c>
      <c r="W79" s="90">
        <v>43569.30883101852</v>
      </c>
      <c r="X79" s="92" t="s">
        <v>817</v>
      </c>
      <c r="Y79" s="87"/>
      <c r="Z79" s="87"/>
      <c r="AA79" s="96" t="s">
        <v>950</v>
      </c>
      <c r="AB79" s="96" t="s">
        <v>1008</v>
      </c>
      <c r="AC79" s="87" t="b">
        <v>0</v>
      </c>
      <c r="AD79" s="87">
        <v>5</v>
      </c>
      <c r="AE79" s="96" t="s">
        <v>1016</v>
      </c>
      <c r="AF79" s="87" t="b">
        <v>0</v>
      </c>
      <c r="AG79" s="87" t="s">
        <v>1021</v>
      </c>
      <c r="AH79" s="87"/>
      <c r="AI79" s="96" t="s">
        <v>1012</v>
      </c>
      <c r="AJ79" s="87" t="b">
        <v>0</v>
      </c>
      <c r="AK79" s="87">
        <v>1</v>
      </c>
      <c r="AL79" s="96" t="s">
        <v>1012</v>
      </c>
      <c r="AM79" s="87" t="s">
        <v>1028</v>
      </c>
      <c r="AN79" s="87" t="b">
        <v>0</v>
      </c>
      <c r="AO79" s="96" t="s">
        <v>1008</v>
      </c>
      <c r="AP79" s="87" t="s">
        <v>196</v>
      </c>
      <c r="AQ79" s="87">
        <v>0</v>
      </c>
      <c r="AR79" s="87">
        <v>0</v>
      </c>
      <c r="AS79" s="87"/>
      <c r="AT79" s="87"/>
      <c r="AU79" s="87"/>
      <c r="AV79" s="87"/>
      <c r="AW79" s="87"/>
      <c r="AX79" s="87"/>
      <c r="AY79" s="87"/>
      <c r="AZ79" s="87"/>
      <c r="BA79">
        <v>1</v>
      </c>
      <c r="BB79" s="86" t="str">
        <f>REPLACE(INDEX(GroupVertices[Group],MATCH(Edges24[[#This Row],[Vertex 1]],GroupVertices[Vertex],0)),1,1,"")</f>
        <v>2</v>
      </c>
      <c r="BC79" s="86" t="str">
        <f>REPLACE(INDEX(GroupVertices[Group],MATCH(Edges24[[#This Row],[Vertex 2]],GroupVertices[Vertex],0)),1,1,"")</f>
        <v>2</v>
      </c>
      <c r="BD79" s="48"/>
      <c r="BE79" s="49"/>
      <c r="BF79" s="48"/>
      <c r="BG79" s="49"/>
      <c r="BH79" s="48"/>
      <c r="BI79" s="49"/>
      <c r="BJ79" s="48"/>
      <c r="BK79" s="49"/>
      <c r="BL79" s="48"/>
    </row>
    <row r="80" spans="1:64" ht="15">
      <c r="A80" s="65" t="s">
        <v>296</v>
      </c>
      <c r="B80" s="65" t="s">
        <v>365</v>
      </c>
      <c r="C80" s="66"/>
      <c r="D80" s="67"/>
      <c r="E80" s="66"/>
      <c r="F80" s="69"/>
      <c r="G80" s="66"/>
      <c r="H80" s="70"/>
      <c r="I80" s="71"/>
      <c r="J80" s="71"/>
      <c r="K80" s="34" t="s">
        <v>65</v>
      </c>
      <c r="L80" s="72">
        <v>140</v>
      </c>
      <c r="M80" s="72"/>
      <c r="N80" s="73"/>
      <c r="O80" s="87" t="s">
        <v>396</v>
      </c>
      <c r="P80" s="90">
        <v>43572.236608796295</v>
      </c>
      <c r="Q80" s="87" t="s">
        <v>448</v>
      </c>
      <c r="R80" s="92" t="s">
        <v>512</v>
      </c>
      <c r="S80" s="87" t="s">
        <v>561</v>
      </c>
      <c r="T80" s="87"/>
      <c r="U80" s="87"/>
      <c r="V80" s="92" t="s">
        <v>695</v>
      </c>
      <c r="W80" s="90">
        <v>43572.236608796295</v>
      </c>
      <c r="X80" s="92" t="s">
        <v>818</v>
      </c>
      <c r="Y80" s="87"/>
      <c r="Z80" s="87"/>
      <c r="AA80" s="96" t="s">
        <v>951</v>
      </c>
      <c r="AB80" s="96" t="s">
        <v>1009</v>
      </c>
      <c r="AC80" s="87" t="b">
        <v>0</v>
      </c>
      <c r="AD80" s="87">
        <v>3</v>
      </c>
      <c r="AE80" s="96" t="s">
        <v>1017</v>
      </c>
      <c r="AF80" s="87" t="b">
        <v>0</v>
      </c>
      <c r="AG80" s="87" t="s">
        <v>1021</v>
      </c>
      <c r="AH80" s="87"/>
      <c r="AI80" s="96" t="s">
        <v>1012</v>
      </c>
      <c r="AJ80" s="87" t="b">
        <v>0</v>
      </c>
      <c r="AK80" s="87">
        <v>0</v>
      </c>
      <c r="AL80" s="96" t="s">
        <v>1012</v>
      </c>
      <c r="AM80" s="87" t="s">
        <v>1028</v>
      </c>
      <c r="AN80" s="87" t="b">
        <v>0</v>
      </c>
      <c r="AO80" s="96" t="s">
        <v>1009</v>
      </c>
      <c r="AP80" s="87" t="s">
        <v>196</v>
      </c>
      <c r="AQ80" s="87">
        <v>0</v>
      </c>
      <c r="AR80" s="87">
        <v>0</v>
      </c>
      <c r="AS80" s="87"/>
      <c r="AT80" s="87"/>
      <c r="AU80" s="87"/>
      <c r="AV80" s="87"/>
      <c r="AW80" s="87"/>
      <c r="AX80" s="87"/>
      <c r="AY80" s="87"/>
      <c r="AZ80" s="87"/>
      <c r="BA80">
        <v>2</v>
      </c>
      <c r="BB80" s="86" t="str">
        <f>REPLACE(INDEX(GroupVertices[Group],MATCH(Edges24[[#This Row],[Vertex 1]],GroupVertices[Vertex],0)),1,1,"")</f>
        <v>2</v>
      </c>
      <c r="BC80" s="86" t="str">
        <f>REPLACE(INDEX(GroupVertices[Group],MATCH(Edges24[[#This Row],[Vertex 2]],GroupVertices[Vertex],0)),1,1,"")</f>
        <v>2</v>
      </c>
      <c r="BD80" s="48"/>
      <c r="BE80" s="49"/>
      <c r="BF80" s="48"/>
      <c r="BG80" s="49"/>
      <c r="BH80" s="48"/>
      <c r="BI80" s="49"/>
      <c r="BJ80" s="48"/>
      <c r="BK80" s="49"/>
      <c r="BL80" s="48"/>
    </row>
    <row r="81" spans="1:64" ht="15">
      <c r="A81" s="65" t="s">
        <v>297</v>
      </c>
      <c r="B81" s="65" t="s">
        <v>296</v>
      </c>
      <c r="C81" s="66"/>
      <c r="D81" s="67"/>
      <c r="E81" s="66"/>
      <c r="F81" s="69"/>
      <c r="G81" s="66"/>
      <c r="H81" s="70"/>
      <c r="I81" s="71"/>
      <c r="J81" s="71"/>
      <c r="K81" s="34" t="s">
        <v>65</v>
      </c>
      <c r="L81" s="72">
        <v>141</v>
      </c>
      <c r="M81" s="72"/>
      <c r="N81" s="73"/>
      <c r="O81" s="87" t="s">
        <v>397</v>
      </c>
      <c r="P81" s="90">
        <v>43572.54993055556</v>
      </c>
      <c r="Q81" s="87" t="s">
        <v>449</v>
      </c>
      <c r="R81" s="87"/>
      <c r="S81" s="87"/>
      <c r="T81" s="87"/>
      <c r="U81" s="87"/>
      <c r="V81" s="92" t="s">
        <v>696</v>
      </c>
      <c r="W81" s="90">
        <v>43572.54993055556</v>
      </c>
      <c r="X81" s="92" t="s">
        <v>819</v>
      </c>
      <c r="Y81" s="87"/>
      <c r="Z81" s="87"/>
      <c r="AA81" s="96" t="s">
        <v>952</v>
      </c>
      <c r="AB81" s="87"/>
      <c r="AC81" s="87" t="b">
        <v>0</v>
      </c>
      <c r="AD81" s="87">
        <v>0</v>
      </c>
      <c r="AE81" s="96" t="s">
        <v>1012</v>
      </c>
      <c r="AF81" s="87" t="b">
        <v>0</v>
      </c>
      <c r="AG81" s="87" t="s">
        <v>1021</v>
      </c>
      <c r="AH81" s="87"/>
      <c r="AI81" s="96" t="s">
        <v>1012</v>
      </c>
      <c r="AJ81" s="87" t="b">
        <v>0</v>
      </c>
      <c r="AK81" s="87">
        <v>4</v>
      </c>
      <c r="AL81" s="96" t="s">
        <v>983</v>
      </c>
      <c r="AM81" s="87" t="s">
        <v>1027</v>
      </c>
      <c r="AN81" s="87" t="b">
        <v>0</v>
      </c>
      <c r="AO81" s="96" t="s">
        <v>983</v>
      </c>
      <c r="AP81" s="87" t="s">
        <v>196</v>
      </c>
      <c r="AQ81" s="87">
        <v>0</v>
      </c>
      <c r="AR81" s="87">
        <v>0</v>
      </c>
      <c r="AS81" s="87"/>
      <c r="AT81" s="87"/>
      <c r="AU81" s="87"/>
      <c r="AV81" s="87"/>
      <c r="AW81" s="87"/>
      <c r="AX81" s="87"/>
      <c r="AY81" s="87"/>
      <c r="AZ81" s="87"/>
      <c r="BA81">
        <v>1</v>
      </c>
      <c r="BB81" s="86" t="str">
        <f>REPLACE(INDEX(GroupVertices[Group],MATCH(Edges24[[#This Row],[Vertex 1]],GroupVertices[Vertex],0)),1,1,"")</f>
        <v>2</v>
      </c>
      <c r="BC81" s="86" t="str">
        <f>REPLACE(INDEX(GroupVertices[Group],MATCH(Edges24[[#This Row],[Vertex 2]],GroupVertices[Vertex],0)),1,1,"")</f>
        <v>2</v>
      </c>
      <c r="BD81" s="48"/>
      <c r="BE81" s="49"/>
      <c r="BF81" s="48"/>
      <c r="BG81" s="49"/>
      <c r="BH81" s="48"/>
      <c r="BI81" s="49"/>
      <c r="BJ81" s="48"/>
      <c r="BK81" s="49"/>
      <c r="BL81" s="48"/>
    </row>
    <row r="82" spans="1:64" ht="15">
      <c r="A82" s="65" t="s">
        <v>298</v>
      </c>
      <c r="B82" s="65" t="s">
        <v>298</v>
      </c>
      <c r="C82" s="66"/>
      <c r="D82" s="67"/>
      <c r="E82" s="66"/>
      <c r="F82" s="69"/>
      <c r="G82" s="66"/>
      <c r="H82" s="70"/>
      <c r="I82" s="71"/>
      <c r="J82" s="71"/>
      <c r="K82" s="34" t="s">
        <v>65</v>
      </c>
      <c r="L82" s="72">
        <v>147</v>
      </c>
      <c r="M82" s="72"/>
      <c r="N82" s="73"/>
      <c r="O82" s="87" t="s">
        <v>196</v>
      </c>
      <c r="P82" s="90">
        <v>43572.5834837963</v>
      </c>
      <c r="Q82" s="87" t="s">
        <v>450</v>
      </c>
      <c r="R82" s="92" t="s">
        <v>513</v>
      </c>
      <c r="S82" s="87" t="s">
        <v>544</v>
      </c>
      <c r="T82" s="87"/>
      <c r="U82" s="87"/>
      <c r="V82" s="92" t="s">
        <v>697</v>
      </c>
      <c r="W82" s="90">
        <v>43572.5834837963</v>
      </c>
      <c r="X82" s="92" t="s">
        <v>820</v>
      </c>
      <c r="Y82" s="87"/>
      <c r="Z82" s="87"/>
      <c r="AA82" s="96" t="s">
        <v>953</v>
      </c>
      <c r="AB82" s="87"/>
      <c r="AC82" s="87" t="b">
        <v>0</v>
      </c>
      <c r="AD82" s="87">
        <v>0</v>
      </c>
      <c r="AE82" s="96" t="s">
        <v>1012</v>
      </c>
      <c r="AF82" s="87" t="b">
        <v>0</v>
      </c>
      <c r="AG82" s="87" t="s">
        <v>1021</v>
      </c>
      <c r="AH82" s="87"/>
      <c r="AI82" s="96" t="s">
        <v>1012</v>
      </c>
      <c r="AJ82" s="87" t="b">
        <v>0</v>
      </c>
      <c r="AK82" s="87">
        <v>0</v>
      </c>
      <c r="AL82" s="96" t="s">
        <v>1012</v>
      </c>
      <c r="AM82" s="87" t="s">
        <v>1038</v>
      </c>
      <c r="AN82" s="87" t="b">
        <v>0</v>
      </c>
      <c r="AO82" s="96" t="s">
        <v>953</v>
      </c>
      <c r="AP82" s="87" t="s">
        <v>196</v>
      </c>
      <c r="AQ82" s="87">
        <v>0</v>
      </c>
      <c r="AR82" s="87">
        <v>0</v>
      </c>
      <c r="AS82" s="87"/>
      <c r="AT82" s="87"/>
      <c r="AU82" s="87"/>
      <c r="AV82" s="87"/>
      <c r="AW82" s="87"/>
      <c r="AX82" s="87"/>
      <c r="AY82" s="87"/>
      <c r="AZ82" s="87"/>
      <c r="BA82">
        <v>1</v>
      </c>
      <c r="BB82" s="86" t="str">
        <f>REPLACE(INDEX(GroupVertices[Group],MATCH(Edges24[[#This Row],[Vertex 1]],GroupVertices[Vertex],0)),1,1,"")</f>
        <v>1</v>
      </c>
      <c r="BC82" s="86" t="str">
        <f>REPLACE(INDEX(GroupVertices[Group],MATCH(Edges24[[#This Row],[Vertex 2]],GroupVertices[Vertex],0)),1,1,"")</f>
        <v>1</v>
      </c>
      <c r="BD82" s="48">
        <v>1</v>
      </c>
      <c r="BE82" s="49">
        <v>5</v>
      </c>
      <c r="BF82" s="48">
        <v>0</v>
      </c>
      <c r="BG82" s="49">
        <v>0</v>
      </c>
      <c r="BH82" s="48">
        <v>0</v>
      </c>
      <c r="BI82" s="49">
        <v>0</v>
      </c>
      <c r="BJ82" s="48">
        <v>19</v>
      </c>
      <c r="BK82" s="49">
        <v>95</v>
      </c>
      <c r="BL82" s="48">
        <v>20</v>
      </c>
    </row>
    <row r="83" spans="1:64" ht="15">
      <c r="A83" s="65" t="s">
        <v>299</v>
      </c>
      <c r="B83" s="65" t="s">
        <v>319</v>
      </c>
      <c r="C83" s="66"/>
      <c r="D83" s="67"/>
      <c r="E83" s="66"/>
      <c r="F83" s="69"/>
      <c r="G83" s="66"/>
      <c r="H83" s="70"/>
      <c r="I83" s="71"/>
      <c r="J83" s="71"/>
      <c r="K83" s="34" t="s">
        <v>65</v>
      </c>
      <c r="L83" s="72">
        <v>148</v>
      </c>
      <c r="M83" s="72"/>
      <c r="N83" s="73"/>
      <c r="O83" s="87" t="s">
        <v>398</v>
      </c>
      <c r="P83" s="90">
        <v>43572.618055555555</v>
      </c>
      <c r="Q83" s="87" t="s">
        <v>451</v>
      </c>
      <c r="R83" s="87"/>
      <c r="S83" s="87"/>
      <c r="T83" s="87"/>
      <c r="U83" s="87"/>
      <c r="V83" s="92" t="s">
        <v>698</v>
      </c>
      <c r="W83" s="90">
        <v>43572.618055555555</v>
      </c>
      <c r="X83" s="92" t="s">
        <v>821</v>
      </c>
      <c r="Y83" s="87"/>
      <c r="Z83" s="87"/>
      <c r="AA83" s="96" t="s">
        <v>954</v>
      </c>
      <c r="AB83" s="87"/>
      <c r="AC83" s="87" t="b">
        <v>0</v>
      </c>
      <c r="AD83" s="87">
        <v>1</v>
      </c>
      <c r="AE83" s="96" t="s">
        <v>1018</v>
      </c>
      <c r="AF83" s="87" t="b">
        <v>0</v>
      </c>
      <c r="AG83" s="87" t="s">
        <v>1021</v>
      </c>
      <c r="AH83" s="87"/>
      <c r="AI83" s="96" t="s">
        <v>1012</v>
      </c>
      <c r="AJ83" s="87" t="b">
        <v>0</v>
      </c>
      <c r="AK83" s="87">
        <v>0</v>
      </c>
      <c r="AL83" s="96" t="s">
        <v>1012</v>
      </c>
      <c r="AM83" s="87" t="s">
        <v>1027</v>
      </c>
      <c r="AN83" s="87" t="b">
        <v>0</v>
      </c>
      <c r="AO83" s="96" t="s">
        <v>954</v>
      </c>
      <c r="AP83" s="87" t="s">
        <v>196</v>
      </c>
      <c r="AQ83" s="87">
        <v>0</v>
      </c>
      <c r="AR83" s="87">
        <v>0</v>
      </c>
      <c r="AS83" s="87"/>
      <c r="AT83" s="87"/>
      <c r="AU83" s="87"/>
      <c r="AV83" s="87"/>
      <c r="AW83" s="87"/>
      <c r="AX83" s="87"/>
      <c r="AY83" s="87"/>
      <c r="AZ83" s="87"/>
      <c r="BA83">
        <v>1</v>
      </c>
      <c r="BB83" s="86" t="str">
        <f>REPLACE(INDEX(GroupVertices[Group],MATCH(Edges24[[#This Row],[Vertex 1]],GroupVertices[Vertex],0)),1,1,"")</f>
        <v>9</v>
      </c>
      <c r="BC83" s="86" t="str">
        <f>REPLACE(INDEX(GroupVertices[Group],MATCH(Edges24[[#This Row],[Vertex 2]],GroupVertices[Vertex],0)),1,1,"")</f>
        <v>9</v>
      </c>
      <c r="BD83" s="48">
        <v>0</v>
      </c>
      <c r="BE83" s="49">
        <v>0</v>
      </c>
      <c r="BF83" s="48">
        <v>0</v>
      </c>
      <c r="BG83" s="49">
        <v>0</v>
      </c>
      <c r="BH83" s="48">
        <v>0</v>
      </c>
      <c r="BI83" s="49">
        <v>0</v>
      </c>
      <c r="BJ83" s="48">
        <v>28</v>
      </c>
      <c r="BK83" s="49">
        <v>100</v>
      </c>
      <c r="BL83" s="48">
        <v>28</v>
      </c>
    </row>
    <row r="84" spans="1:64" ht="15">
      <c r="A84" s="65" t="s">
        <v>300</v>
      </c>
      <c r="B84" s="65" t="s">
        <v>300</v>
      </c>
      <c r="C84" s="66"/>
      <c r="D84" s="67"/>
      <c r="E84" s="66"/>
      <c r="F84" s="69"/>
      <c r="G84" s="66"/>
      <c r="H84" s="70"/>
      <c r="I84" s="71"/>
      <c r="J84" s="71"/>
      <c r="K84" s="34" t="s">
        <v>65</v>
      </c>
      <c r="L84" s="72">
        <v>149</v>
      </c>
      <c r="M84" s="72"/>
      <c r="N84" s="73"/>
      <c r="O84" s="87" t="s">
        <v>196</v>
      </c>
      <c r="P84" s="90">
        <v>43572.635462962964</v>
      </c>
      <c r="Q84" s="87" t="s">
        <v>452</v>
      </c>
      <c r="R84" s="92" t="s">
        <v>514</v>
      </c>
      <c r="S84" s="87" t="s">
        <v>537</v>
      </c>
      <c r="T84" s="87"/>
      <c r="U84" s="87"/>
      <c r="V84" s="92" t="s">
        <v>699</v>
      </c>
      <c r="W84" s="90">
        <v>43572.635462962964</v>
      </c>
      <c r="X84" s="92" t="s">
        <v>822</v>
      </c>
      <c r="Y84" s="87"/>
      <c r="Z84" s="87"/>
      <c r="AA84" s="96" t="s">
        <v>955</v>
      </c>
      <c r="AB84" s="87"/>
      <c r="AC84" s="87" t="b">
        <v>0</v>
      </c>
      <c r="AD84" s="87">
        <v>0</v>
      </c>
      <c r="AE84" s="96" t="s">
        <v>1012</v>
      </c>
      <c r="AF84" s="87" t="b">
        <v>0</v>
      </c>
      <c r="AG84" s="87" t="s">
        <v>1021</v>
      </c>
      <c r="AH84" s="87"/>
      <c r="AI84" s="96" t="s">
        <v>1012</v>
      </c>
      <c r="AJ84" s="87" t="b">
        <v>0</v>
      </c>
      <c r="AK84" s="87">
        <v>0</v>
      </c>
      <c r="AL84" s="96" t="s">
        <v>1012</v>
      </c>
      <c r="AM84" s="87" t="s">
        <v>1029</v>
      </c>
      <c r="AN84" s="87" t="b">
        <v>0</v>
      </c>
      <c r="AO84" s="96" t="s">
        <v>955</v>
      </c>
      <c r="AP84" s="87" t="s">
        <v>196</v>
      </c>
      <c r="AQ84" s="87">
        <v>0</v>
      </c>
      <c r="AR84" s="87">
        <v>0</v>
      </c>
      <c r="AS84" s="87"/>
      <c r="AT84" s="87"/>
      <c r="AU84" s="87"/>
      <c r="AV84" s="87"/>
      <c r="AW84" s="87"/>
      <c r="AX84" s="87"/>
      <c r="AY84" s="87"/>
      <c r="AZ84" s="87"/>
      <c r="BA84">
        <v>1</v>
      </c>
      <c r="BB84" s="86" t="str">
        <f>REPLACE(INDEX(GroupVertices[Group],MATCH(Edges24[[#This Row],[Vertex 1]],GroupVertices[Vertex],0)),1,1,"")</f>
        <v>1</v>
      </c>
      <c r="BC84" s="86" t="str">
        <f>REPLACE(INDEX(GroupVertices[Group],MATCH(Edges24[[#This Row],[Vertex 2]],GroupVertices[Vertex],0)),1,1,"")</f>
        <v>1</v>
      </c>
      <c r="BD84" s="48">
        <v>1</v>
      </c>
      <c r="BE84" s="49">
        <v>4.545454545454546</v>
      </c>
      <c r="BF84" s="48">
        <v>0</v>
      </c>
      <c r="BG84" s="49">
        <v>0</v>
      </c>
      <c r="BH84" s="48">
        <v>0</v>
      </c>
      <c r="BI84" s="49">
        <v>0</v>
      </c>
      <c r="BJ84" s="48">
        <v>21</v>
      </c>
      <c r="BK84" s="49">
        <v>95.45454545454545</v>
      </c>
      <c r="BL84" s="48">
        <v>22</v>
      </c>
    </row>
    <row r="85" spans="1:64" ht="15">
      <c r="A85" s="65" t="s">
        <v>301</v>
      </c>
      <c r="B85" s="65" t="s">
        <v>296</v>
      </c>
      <c r="C85" s="66"/>
      <c r="D85" s="67"/>
      <c r="E85" s="66"/>
      <c r="F85" s="69"/>
      <c r="G85" s="66"/>
      <c r="H85" s="70"/>
      <c r="I85" s="71"/>
      <c r="J85" s="71"/>
      <c r="K85" s="34" t="s">
        <v>65</v>
      </c>
      <c r="L85" s="72">
        <v>150</v>
      </c>
      <c r="M85" s="72"/>
      <c r="N85" s="73"/>
      <c r="O85" s="87" t="s">
        <v>397</v>
      </c>
      <c r="P85" s="90">
        <v>43572.67798611111</v>
      </c>
      <c r="Q85" s="87" t="s">
        <v>449</v>
      </c>
      <c r="R85" s="87"/>
      <c r="S85" s="87"/>
      <c r="T85" s="87"/>
      <c r="U85" s="87"/>
      <c r="V85" s="92" t="s">
        <v>700</v>
      </c>
      <c r="W85" s="90">
        <v>43572.67798611111</v>
      </c>
      <c r="X85" s="92" t="s">
        <v>823</v>
      </c>
      <c r="Y85" s="87"/>
      <c r="Z85" s="87"/>
      <c r="AA85" s="96" t="s">
        <v>956</v>
      </c>
      <c r="AB85" s="87"/>
      <c r="AC85" s="87" t="b">
        <v>0</v>
      </c>
      <c r="AD85" s="87">
        <v>0</v>
      </c>
      <c r="AE85" s="96" t="s">
        <v>1012</v>
      </c>
      <c r="AF85" s="87" t="b">
        <v>0</v>
      </c>
      <c r="AG85" s="87" t="s">
        <v>1021</v>
      </c>
      <c r="AH85" s="87"/>
      <c r="AI85" s="96" t="s">
        <v>1012</v>
      </c>
      <c r="AJ85" s="87" t="b">
        <v>0</v>
      </c>
      <c r="AK85" s="87">
        <v>4</v>
      </c>
      <c r="AL85" s="96" t="s">
        <v>983</v>
      </c>
      <c r="AM85" s="87" t="s">
        <v>1028</v>
      </c>
      <c r="AN85" s="87" t="b">
        <v>0</v>
      </c>
      <c r="AO85" s="96" t="s">
        <v>983</v>
      </c>
      <c r="AP85" s="87" t="s">
        <v>196</v>
      </c>
      <c r="AQ85" s="87">
        <v>0</v>
      </c>
      <c r="AR85" s="87">
        <v>0</v>
      </c>
      <c r="AS85" s="87"/>
      <c r="AT85" s="87"/>
      <c r="AU85" s="87"/>
      <c r="AV85" s="87"/>
      <c r="AW85" s="87"/>
      <c r="AX85" s="87"/>
      <c r="AY85" s="87"/>
      <c r="AZ85" s="87"/>
      <c r="BA85">
        <v>1</v>
      </c>
      <c r="BB85" s="86" t="str">
        <f>REPLACE(INDEX(GroupVertices[Group],MATCH(Edges24[[#This Row],[Vertex 1]],GroupVertices[Vertex],0)),1,1,"")</f>
        <v>2</v>
      </c>
      <c r="BC85" s="86" t="str">
        <f>REPLACE(INDEX(GroupVertices[Group],MATCH(Edges24[[#This Row],[Vertex 2]],GroupVertices[Vertex],0)),1,1,"")</f>
        <v>2</v>
      </c>
      <c r="BD85" s="48"/>
      <c r="BE85" s="49"/>
      <c r="BF85" s="48"/>
      <c r="BG85" s="49"/>
      <c r="BH85" s="48"/>
      <c r="BI85" s="49"/>
      <c r="BJ85" s="48"/>
      <c r="BK85" s="49"/>
      <c r="BL85" s="48"/>
    </row>
    <row r="86" spans="1:64" ht="15">
      <c r="A86" s="65" t="s">
        <v>302</v>
      </c>
      <c r="B86" s="65" t="s">
        <v>302</v>
      </c>
      <c r="C86" s="66"/>
      <c r="D86" s="67"/>
      <c r="E86" s="66"/>
      <c r="F86" s="69"/>
      <c r="G86" s="66"/>
      <c r="H86" s="70"/>
      <c r="I86" s="71"/>
      <c r="J86" s="71"/>
      <c r="K86" s="34" t="s">
        <v>65</v>
      </c>
      <c r="L86" s="72">
        <v>156</v>
      </c>
      <c r="M86" s="72"/>
      <c r="N86" s="73"/>
      <c r="O86" s="87" t="s">
        <v>196</v>
      </c>
      <c r="P86" s="90">
        <v>43572.766435185185</v>
      </c>
      <c r="Q86" s="87" t="s">
        <v>453</v>
      </c>
      <c r="R86" s="92" t="s">
        <v>515</v>
      </c>
      <c r="S86" s="87" t="s">
        <v>562</v>
      </c>
      <c r="T86" s="87" t="s">
        <v>599</v>
      </c>
      <c r="U86" s="87"/>
      <c r="V86" s="92" t="s">
        <v>701</v>
      </c>
      <c r="W86" s="90">
        <v>43572.766435185185</v>
      </c>
      <c r="X86" s="92" t="s">
        <v>824</v>
      </c>
      <c r="Y86" s="87"/>
      <c r="Z86" s="87"/>
      <c r="AA86" s="96" t="s">
        <v>957</v>
      </c>
      <c r="AB86" s="87"/>
      <c r="AC86" s="87" t="b">
        <v>0</v>
      </c>
      <c r="AD86" s="87">
        <v>7</v>
      </c>
      <c r="AE86" s="96" t="s">
        <v>1012</v>
      </c>
      <c r="AF86" s="87" t="b">
        <v>1</v>
      </c>
      <c r="AG86" s="87" t="s">
        <v>1021</v>
      </c>
      <c r="AH86" s="87"/>
      <c r="AI86" s="96" t="s">
        <v>1023</v>
      </c>
      <c r="AJ86" s="87" t="b">
        <v>0</v>
      </c>
      <c r="AK86" s="87">
        <v>2</v>
      </c>
      <c r="AL86" s="96" t="s">
        <v>1012</v>
      </c>
      <c r="AM86" s="87" t="s">
        <v>1025</v>
      </c>
      <c r="AN86" s="87" t="b">
        <v>0</v>
      </c>
      <c r="AO86" s="96" t="s">
        <v>957</v>
      </c>
      <c r="AP86" s="87" t="s">
        <v>196</v>
      </c>
      <c r="AQ86" s="87">
        <v>0</v>
      </c>
      <c r="AR86" s="87">
        <v>0</v>
      </c>
      <c r="AS86" s="87"/>
      <c r="AT86" s="87"/>
      <c r="AU86" s="87"/>
      <c r="AV86" s="87"/>
      <c r="AW86" s="87"/>
      <c r="AX86" s="87"/>
      <c r="AY86" s="87"/>
      <c r="AZ86" s="87"/>
      <c r="BA86">
        <v>1</v>
      </c>
      <c r="BB86" s="86" t="str">
        <f>REPLACE(INDEX(GroupVertices[Group],MATCH(Edges24[[#This Row],[Vertex 1]],GroupVertices[Vertex],0)),1,1,"")</f>
        <v>24</v>
      </c>
      <c r="BC86" s="86" t="str">
        <f>REPLACE(INDEX(GroupVertices[Group],MATCH(Edges24[[#This Row],[Vertex 2]],GroupVertices[Vertex],0)),1,1,"")</f>
        <v>24</v>
      </c>
      <c r="BD86" s="48">
        <v>2</v>
      </c>
      <c r="BE86" s="49">
        <v>4.3478260869565215</v>
      </c>
      <c r="BF86" s="48">
        <v>0</v>
      </c>
      <c r="BG86" s="49">
        <v>0</v>
      </c>
      <c r="BH86" s="48">
        <v>0</v>
      </c>
      <c r="BI86" s="49">
        <v>0</v>
      </c>
      <c r="BJ86" s="48">
        <v>44</v>
      </c>
      <c r="BK86" s="49">
        <v>95.65217391304348</v>
      </c>
      <c r="BL86" s="48">
        <v>46</v>
      </c>
    </row>
    <row r="87" spans="1:64" ht="15">
      <c r="A87" s="65" t="s">
        <v>303</v>
      </c>
      <c r="B87" s="65" t="s">
        <v>302</v>
      </c>
      <c r="C87" s="66"/>
      <c r="D87" s="67"/>
      <c r="E87" s="66"/>
      <c r="F87" s="69"/>
      <c r="G87" s="66"/>
      <c r="H87" s="70"/>
      <c r="I87" s="71"/>
      <c r="J87" s="71"/>
      <c r="K87" s="34" t="s">
        <v>65</v>
      </c>
      <c r="L87" s="72">
        <v>157</v>
      </c>
      <c r="M87" s="72"/>
      <c r="N87" s="73"/>
      <c r="O87" s="87" t="s">
        <v>397</v>
      </c>
      <c r="P87" s="90">
        <v>43572.767280092594</v>
      </c>
      <c r="Q87" s="87" t="s">
        <v>453</v>
      </c>
      <c r="R87" s="87"/>
      <c r="S87" s="87"/>
      <c r="T87" s="87" t="s">
        <v>583</v>
      </c>
      <c r="U87" s="87"/>
      <c r="V87" s="92" t="s">
        <v>702</v>
      </c>
      <c r="W87" s="90">
        <v>43572.767280092594</v>
      </c>
      <c r="X87" s="92" t="s">
        <v>825</v>
      </c>
      <c r="Y87" s="87"/>
      <c r="Z87" s="87"/>
      <c r="AA87" s="96" t="s">
        <v>958</v>
      </c>
      <c r="AB87" s="87"/>
      <c r="AC87" s="87" t="b">
        <v>0</v>
      </c>
      <c r="AD87" s="87">
        <v>0</v>
      </c>
      <c r="AE87" s="96" t="s">
        <v>1012</v>
      </c>
      <c r="AF87" s="87" t="b">
        <v>1</v>
      </c>
      <c r="AG87" s="87" t="s">
        <v>1021</v>
      </c>
      <c r="AH87" s="87"/>
      <c r="AI87" s="96" t="s">
        <v>1023</v>
      </c>
      <c r="AJ87" s="87" t="b">
        <v>0</v>
      </c>
      <c r="AK87" s="87">
        <v>2</v>
      </c>
      <c r="AL87" s="96" t="s">
        <v>957</v>
      </c>
      <c r="AM87" s="87" t="s">
        <v>1025</v>
      </c>
      <c r="AN87" s="87" t="b">
        <v>0</v>
      </c>
      <c r="AO87" s="96" t="s">
        <v>957</v>
      </c>
      <c r="AP87" s="87" t="s">
        <v>196</v>
      </c>
      <c r="AQ87" s="87">
        <v>0</v>
      </c>
      <c r="AR87" s="87">
        <v>0</v>
      </c>
      <c r="AS87" s="87"/>
      <c r="AT87" s="87"/>
      <c r="AU87" s="87"/>
      <c r="AV87" s="87"/>
      <c r="AW87" s="87"/>
      <c r="AX87" s="87"/>
      <c r="AY87" s="87"/>
      <c r="AZ87" s="87"/>
      <c r="BA87">
        <v>1</v>
      </c>
      <c r="BB87" s="86" t="str">
        <f>REPLACE(INDEX(GroupVertices[Group],MATCH(Edges24[[#This Row],[Vertex 1]],GroupVertices[Vertex],0)),1,1,"")</f>
        <v>24</v>
      </c>
      <c r="BC87" s="86" t="str">
        <f>REPLACE(INDEX(GroupVertices[Group],MATCH(Edges24[[#This Row],[Vertex 2]],GroupVertices[Vertex],0)),1,1,"")</f>
        <v>24</v>
      </c>
      <c r="BD87" s="48">
        <v>2</v>
      </c>
      <c r="BE87" s="49">
        <v>4.3478260869565215</v>
      </c>
      <c r="BF87" s="48">
        <v>0</v>
      </c>
      <c r="BG87" s="49">
        <v>0</v>
      </c>
      <c r="BH87" s="48">
        <v>0</v>
      </c>
      <c r="BI87" s="49">
        <v>0</v>
      </c>
      <c r="BJ87" s="48">
        <v>44</v>
      </c>
      <c r="BK87" s="49">
        <v>95.65217391304348</v>
      </c>
      <c r="BL87" s="48">
        <v>46</v>
      </c>
    </row>
    <row r="88" spans="1:64" ht="15">
      <c r="A88" s="65" t="s">
        <v>304</v>
      </c>
      <c r="B88" s="65" t="s">
        <v>304</v>
      </c>
      <c r="C88" s="66"/>
      <c r="D88" s="67"/>
      <c r="E88" s="66"/>
      <c r="F88" s="69"/>
      <c r="G88" s="66"/>
      <c r="H88" s="70"/>
      <c r="I88" s="71"/>
      <c r="J88" s="71"/>
      <c r="K88" s="34" t="s">
        <v>65</v>
      </c>
      <c r="L88" s="72">
        <v>158</v>
      </c>
      <c r="M88" s="72"/>
      <c r="N88" s="73"/>
      <c r="O88" s="87" t="s">
        <v>196</v>
      </c>
      <c r="P88" s="90">
        <v>43572.76875</v>
      </c>
      <c r="Q88" s="87" t="s">
        <v>454</v>
      </c>
      <c r="R88" s="92" t="s">
        <v>515</v>
      </c>
      <c r="S88" s="87" t="s">
        <v>562</v>
      </c>
      <c r="T88" s="87" t="s">
        <v>600</v>
      </c>
      <c r="U88" s="87"/>
      <c r="V88" s="92" t="s">
        <v>703</v>
      </c>
      <c r="W88" s="90">
        <v>43572.76875</v>
      </c>
      <c r="X88" s="92" t="s">
        <v>826</v>
      </c>
      <c r="Y88" s="87"/>
      <c r="Z88" s="87"/>
      <c r="AA88" s="96" t="s">
        <v>959</v>
      </c>
      <c r="AB88" s="87"/>
      <c r="AC88" s="87" t="b">
        <v>0</v>
      </c>
      <c r="AD88" s="87">
        <v>0</v>
      </c>
      <c r="AE88" s="96" t="s">
        <v>1012</v>
      </c>
      <c r="AF88" s="87" t="b">
        <v>1</v>
      </c>
      <c r="AG88" s="87" t="s">
        <v>1021</v>
      </c>
      <c r="AH88" s="87"/>
      <c r="AI88" s="96" t="s">
        <v>1023</v>
      </c>
      <c r="AJ88" s="87" t="b">
        <v>0</v>
      </c>
      <c r="AK88" s="87">
        <v>0</v>
      </c>
      <c r="AL88" s="96" t="s">
        <v>1012</v>
      </c>
      <c r="AM88" s="87" t="s">
        <v>1031</v>
      </c>
      <c r="AN88" s="87" t="b">
        <v>0</v>
      </c>
      <c r="AO88" s="96" t="s">
        <v>959</v>
      </c>
      <c r="AP88" s="87" t="s">
        <v>196</v>
      </c>
      <c r="AQ88" s="87">
        <v>0</v>
      </c>
      <c r="AR88" s="87">
        <v>0</v>
      </c>
      <c r="AS88" s="87"/>
      <c r="AT88" s="87"/>
      <c r="AU88" s="87"/>
      <c r="AV88" s="87"/>
      <c r="AW88" s="87"/>
      <c r="AX88" s="87"/>
      <c r="AY88" s="87"/>
      <c r="AZ88" s="87"/>
      <c r="BA88">
        <v>1</v>
      </c>
      <c r="BB88" s="86" t="str">
        <f>REPLACE(INDEX(GroupVertices[Group],MATCH(Edges24[[#This Row],[Vertex 1]],GroupVertices[Vertex],0)),1,1,"")</f>
        <v>1</v>
      </c>
      <c r="BC88" s="86" t="str">
        <f>REPLACE(INDEX(GroupVertices[Group],MATCH(Edges24[[#This Row],[Vertex 2]],GroupVertices[Vertex],0)),1,1,"")</f>
        <v>1</v>
      </c>
      <c r="BD88" s="48">
        <v>2</v>
      </c>
      <c r="BE88" s="49">
        <v>5</v>
      </c>
      <c r="BF88" s="48">
        <v>0</v>
      </c>
      <c r="BG88" s="49">
        <v>0</v>
      </c>
      <c r="BH88" s="48">
        <v>0</v>
      </c>
      <c r="BI88" s="49">
        <v>0</v>
      </c>
      <c r="BJ88" s="48">
        <v>38</v>
      </c>
      <c r="BK88" s="49">
        <v>95</v>
      </c>
      <c r="BL88" s="48">
        <v>40</v>
      </c>
    </row>
    <row r="89" spans="1:64" ht="15">
      <c r="A89" s="65" t="s">
        <v>305</v>
      </c>
      <c r="B89" s="65" t="s">
        <v>305</v>
      </c>
      <c r="C89" s="66"/>
      <c r="D89" s="67"/>
      <c r="E89" s="66"/>
      <c r="F89" s="69"/>
      <c r="G89" s="66"/>
      <c r="H89" s="70"/>
      <c r="I89" s="71"/>
      <c r="J89" s="71"/>
      <c r="K89" s="34" t="s">
        <v>65</v>
      </c>
      <c r="L89" s="72">
        <v>159</v>
      </c>
      <c r="M89" s="72"/>
      <c r="N89" s="73"/>
      <c r="O89" s="87" t="s">
        <v>196</v>
      </c>
      <c r="P89" s="90">
        <v>43572.95862268518</v>
      </c>
      <c r="Q89" s="87" t="s">
        <v>455</v>
      </c>
      <c r="R89" s="92" t="s">
        <v>516</v>
      </c>
      <c r="S89" s="87" t="s">
        <v>563</v>
      </c>
      <c r="T89" s="87"/>
      <c r="U89" s="92" t="s">
        <v>636</v>
      </c>
      <c r="V89" s="92" t="s">
        <v>636</v>
      </c>
      <c r="W89" s="90">
        <v>43572.95862268518</v>
      </c>
      <c r="X89" s="92" t="s">
        <v>827</v>
      </c>
      <c r="Y89" s="87"/>
      <c r="Z89" s="87"/>
      <c r="AA89" s="96" t="s">
        <v>960</v>
      </c>
      <c r="AB89" s="87"/>
      <c r="AC89" s="87" t="b">
        <v>0</v>
      </c>
      <c r="AD89" s="87">
        <v>0</v>
      </c>
      <c r="AE89" s="96" t="s">
        <v>1012</v>
      </c>
      <c r="AF89" s="87" t="b">
        <v>0</v>
      </c>
      <c r="AG89" s="87" t="s">
        <v>1021</v>
      </c>
      <c r="AH89" s="87"/>
      <c r="AI89" s="96" t="s">
        <v>1012</v>
      </c>
      <c r="AJ89" s="87" t="b">
        <v>0</v>
      </c>
      <c r="AK89" s="87">
        <v>0</v>
      </c>
      <c r="AL89" s="96" t="s">
        <v>1012</v>
      </c>
      <c r="AM89" s="87" t="s">
        <v>1041</v>
      </c>
      <c r="AN89" s="87" t="b">
        <v>0</v>
      </c>
      <c r="AO89" s="96" t="s">
        <v>960</v>
      </c>
      <c r="AP89" s="87" t="s">
        <v>196</v>
      </c>
      <c r="AQ89" s="87">
        <v>0</v>
      </c>
      <c r="AR89" s="87">
        <v>0</v>
      </c>
      <c r="AS89" s="87"/>
      <c r="AT89" s="87"/>
      <c r="AU89" s="87"/>
      <c r="AV89" s="87"/>
      <c r="AW89" s="87"/>
      <c r="AX89" s="87"/>
      <c r="AY89" s="87"/>
      <c r="AZ89" s="87"/>
      <c r="BA89">
        <v>1</v>
      </c>
      <c r="BB89" s="86" t="str">
        <f>REPLACE(INDEX(GroupVertices[Group],MATCH(Edges24[[#This Row],[Vertex 1]],GroupVertices[Vertex],0)),1,1,"")</f>
        <v>1</v>
      </c>
      <c r="BC89" s="86" t="str">
        <f>REPLACE(INDEX(GroupVertices[Group],MATCH(Edges24[[#This Row],[Vertex 2]],GroupVertices[Vertex],0)),1,1,"")</f>
        <v>1</v>
      </c>
      <c r="BD89" s="48">
        <v>3</v>
      </c>
      <c r="BE89" s="49">
        <v>15</v>
      </c>
      <c r="BF89" s="48">
        <v>0</v>
      </c>
      <c r="BG89" s="49">
        <v>0</v>
      </c>
      <c r="BH89" s="48">
        <v>0</v>
      </c>
      <c r="BI89" s="49">
        <v>0</v>
      </c>
      <c r="BJ89" s="48">
        <v>17</v>
      </c>
      <c r="BK89" s="49">
        <v>85</v>
      </c>
      <c r="BL89" s="48">
        <v>20</v>
      </c>
    </row>
    <row r="90" spans="1:64" ht="15">
      <c r="A90" s="65" t="s">
        <v>306</v>
      </c>
      <c r="B90" s="65" t="s">
        <v>306</v>
      </c>
      <c r="C90" s="66"/>
      <c r="D90" s="67"/>
      <c r="E90" s="66"/>
      <c r="F90" s="69"/>
      <c r="G90" s="66"/>
      <c r="H90" s="70"/>
      <c r="I90" s="71"/>
      <c r="J90" s="71"/>
      <c r="K90" s="34" t="s">
        <v>65</v>
      </c>
      <c r="L90" s="72">
        <v>160</v>
      </c>
      <c r="M90" s="72"/>
      <c r="N90" s="73"/>
      <c r="O90" s="87" t="s">
        <v>196</v>
      </c>
      <c r="P90" s="90">
        <v>43573.02600694444</v>
      </c>
      <c r="Q90" s="87" t="s">
        <v>456</v>
      </c>
      <c r="R90" s="92" t="s">
        <v>517</v>
      </c>
      <c r="S90" s="87" t="s">
        <v>564</v>
      </c>
      <c r="T90" s="87" t="s">
        <v>583</v>
      </c>
      <c r="U90" s="87"/>
      <c r="V90" s="92" t="s">
        <v>704</v>
      </c>
      <c r="W90" s="90">
        <v>43573.02600694444</v>
      </c>
      <c r="X90" s="92" t="s">
        <v>828</v>
      </c>
      <c r="Y90" s="87"/>
      <c r="Z90" s="87"/>
      <c r="AA90" s="96" t="s">
        <v>961</v>
      </c>
      <c r="AB90" s="87"/>
      <c r="AC90" s="87" t="b">
        <v>0</v>
      </c>
      <c r="AD90" s="87">
        <v>1</v>
      </c>
      <c r="AE90" s="96" t="s">
        <v>1012</v>
      </c>
      <c r="AF90" s="87" t="b">
        <v>0</v>
      </c>
      <c r="AG90" s="87" t="s">
        <v>1021</v>
      </c>
      <c r="AH90" s="87"/>
      <c r="AI90" s="96" t="s">
        <v>1012</v>
      </c>
      <c r="AJ90" s="87" t="b">
        <v>0</v>
      </c>
      <c r="AK90" s="87">
        <v>0</v>
      </c>
      <c r="AL90" s="96" t="s">
        <v>1012</v>
      </c>
      <c r="AM90" s="87" t="s">
        <v>1027</v>
      </c>
      <c r="AN90" s="87" t="b">
        <v>0</v>
      </c>
      <c r="AO90" s="96" t="s">
        <v>961</v>
      </c>
      <c r="AP90" s="87" t="s">
        <v>196</v>
      </c>
      <c r="AQ90" s="87">
        <v>0</v>
      </c>
      <c r="AR90" s="87">
        <v>0</v>
      </c>
      <c r="AS90" s="87"/>
      <c r="AT90" s="87"/>
      <c r="AU90" s="87"/>
      <c r="AV90" s="87"/>
      <c r="AW90" s="87"/>
      <c r="AX90" s="87"/>
      <c r="AY90" s="87"/>
      <c r="AZ90" s="87"/>
      <c r="BA90">
        <v>1</v>
      </c>
      <c r="BB90" s="86" t="str">
        <f>REPLACE(INDEX(GroupVertices[Group],MATCH(Edges24[[#This Row],[Vertex 1]],GroupVertices[Vertex],0)),1,1,"")</f>
        <v>1</v>
      </c>
      <c r="BC90" s="86" t="str">
        <f>REPLACE(INDEX(GroupVertices[Group],MATCH(Edges24[[#This Row],[Vertex 2]],GroupVertices[Vertex],0)),1,1,"")</f>
        <v>1</v>
      </c>
      <c r="BD90" s="48">
        <v>1</v>
      </c>
      <c r="BE90" s="49">
        <v>8.333333333333334</v>
      </c>
      <c r="BF90" s="48">
        <v>0</v>
      </c>
      <c r="BG90" s="49">
        <v>0</v>
      </c>
      <c r="BH90" s="48">
        <v>0</v>
      </c>
      <c r="BI90" s="49">
        <v>0</v>
      </c>
      <c r="BJ90" s="48">
        <v>11</v>
      </c>
      <c r="BK90" s="49">
        <v>91.66666666666667</v>
      </c>
      <c r="BL90" s="48">
        <v>12</v>
      </c>
    </row>
    <row r="91" spans="1:64" ht="15">
      <c r="A91" s="65" t="s">
        <v>307</v>
      </c>
      <c r="B91" s="65" t="s">
        <v>382</v>
      </c>
      <c r="C91" s="66"/>
      <c r="D91" s="67"/>
      <c r="E91" s="66"/>
      <c r="F91" s="69"/>
      <c r="G91" s="66"/>
      <c r="H91" s="70"/>
      <c r="I91" s="71"/>
      <c r="J91" s="71"/>
      <c r="K91" s="34" t="s">
        <v>65</v>
      </c>
      <c r="L91" s="72">
        <v>161</v>
      </c>
      <c r="M91" s="72"/>
      <c r="N91" s="73"/>
      <c r="O91" s="87" t="s">
        <v>398</v>
      </c>
      <c r="P91" s="90">
        <v>43573.02761574074</v>
      </c>
      <c r="Q91" s="87" t="s">
        <v>457</v>
      </c>
      <c r="R91" s="87"/>
      <c r="S91" s="87"/>
      <c r="T91" s="87"/>
      <c r="U91" s="87"/>
      <c r="V91" s="92" t="s">
        <v>705</v>
      </c>
      <c r="W91" s="90">
        <v>43573.02761574074</v>
      </c>
      <c r="X91" s="92" t="s">
        <v>829</v>
      </c>
      <c r="Y91" s="87"/>
      <c r="Z91" s="87"/>
      <c r="AA91" s="96" t="s">
        <v>962</v>
      </c>
      <c r="AB91" s="96" t="s">
        <v>1010</v>
      </c>
      <c r="AC91" s="87" t="b">
        <v>0</v>
      </c>
      <c r="AD91" s="87">
        <v>1</v>
      </c>
      <c r="AE91" s="96" t="s">
        <v>1019</v>
      </c>
      <c r="AF91" s="87" t="b">
        <v>0</v>
      </c>
      <c r="AG91" s="87" t="s">
        <v>1021</v>
      </c>
      <c r="AH91" s="87"/>
      <c r="AI91" s="96" t="s">
        <v>1012</v>
      </c>
      <c r="AJ91" s="87" t="b">
        <v>0</v>
      </c>
      <c r="AK91" s="87">
        <v>0</v>
      </c>
      <c r="AL91" s="96" t="s">
        <v>1012</v>
      </c>
      <c r="AM91" s="87" t="s">
        <v>1027</v>
      </c>
      <c r="AN91" s="87" t="b">
        <v>0</v>
      </c>
      <c r="AO91" s="96" t="s">
        <v>1010</v>
      </c>
      <c r="AP91" s="87" t="s">
        <v>196</v>
      </c>
      <c r="AQ91" s="87">
        <v>0</v>
      </c>
      <c r="AR91" s="87">
        <v>0</v>
      </c>
      <c r="AS91" s="87"/>
      <c r="AT91" s="87"/>
      <c r="AU91" s="87"/>
      <c r="AV91" s="87"/>
      <c r="AW91" s="87"/>
      <c r="AX91" s="87"/>
      <c r="AY91" s="87"/>
      <c r="AZ91" s="87"/>
      <c r="BA91">
        <v>1</v>
      </c>
      <c r="BB91" s="86" t="str">
        <f>REPLACE(INDEX(GroupVertices[Group],MATCH(Edges24[[#This Row],[Vertex 1]],GroupVertices[Vertex],0)),1,1,"")</f>
        <v>23</v>
      </c>
      <c r="BC91" s="86" t="str">
        <f>REPLACE(INDEX(GroupVertices[Group],MATCH(Edges24[[#This Row],[Vertex 2]],GroupVertices[Vertex],0)),1,1,"")</f>
        <v>23</v>
      </c>
      <c r="BD91" s="48">
        <v>2</v>
      </c>
      <c r="BE91" s="49">
        <v>4.081632653061225</v>
      </c>
      <c r="BF91" s="48">
        <v>3</v>
      </c>
      <c r="BG91" s="49">
        <v>6.122448979591836</v>
      </c>
      <c r="BH91" s="48">
        <v>0</v>
      </c>
      <c r="BI91" s="49">
        <v>0</v>
      </c>
      <c r="BJ91" s="48">
        <v>44</v>
      </c>
      <c r="BK91" s="49">
        <v>89.79591836734694</v>
      </c>
      <c r="BL91" s="48">
        <v>49</v>
      </c>
    </row>
    <row r="92" spans="1:64" ht="15">
      <c r="A92" s="65" t="s">
        <v>308</v>
      </c>
      <c r="B92" s="65" t="s">
        <v>308</v>
      </c>
      <c r="C92" s="66"/>
      <c r="D92" s="67"/>
      <c r="E92" s="66"/>
      <c r="F92" s="69"/>
      <c r="G92" s="66"/>
      <c r="H92" s="70"/>
      <c r="I92" s="71"/>
      <c r="J92" s="71"/>
      <c r="K92" s="34" t="s">
        <v>65</v>
      </c>
      <c r="L92" s="72">
        <v>162</v>
      </c>
      <c r="M92" s="72"/>
      <c r="N92" s="73"/>
      <c r="O92" s="87" t="s">
        <v>196</v>
      </c>
      <c r="P92" s="90">
        <v>43573.09388888889</v>
      </c>
      <c r="Q92" s="87" t="s">
        <v>458</v>
      </c>
      <c r="R92" s="92" t="s">
        <v>518</v>
      </c>
      <c r="S92" s="87" t="s">
        <v>565</v>
      </c>
      <c r="T92" s="87"/>
      <c r="U92" s="87"/>
      <c r="V92" s="92" t="s">
        <v>706</v>
      </c>
      <c r="W92" s="90">
        <v>43573.09388888889</v>
      </c>
      <c r="X92" s="92" t="s">
        <v>830</v>
      </c>
      <c r="Y92" s="87"/>
      <c r="Z92" s="87"/>
      <c r="AA92" s="96" t="s">
        <v>963</v>
      </c>
      <c r="AB92" s="87"/>
      <c r="AC92" s="87" t="b">
        <v>0</v>
      </c>
      <c r="AD92" s="87">
        <v>5</v>
      </c>
      <c r="AE92" s="96" t="s">
        <v>1012</v>
      </c>
      <c r="AF92" s="87" t="b">
        <v>0</v>
      </c>
      <c r="AG92" s="87" t="s">
        <v>1021</v>
      </c>
      <c r="AH92" s="87"/>
      <c r="AI92" s="96" t="s">
        <v>1012</v>
      </c>
      <c r="AJ92" s="87" t="b">
        <v>0</v>
      </c>
      <c r="AK92" s="87">
        <v>1</v>
      </c>
      <c r="AL92" s="96" t="s">
        <v>1012</v>
      </c>
      <c r="AM92" s="87" t="s">
        <v>1043</v>
      </c>
      <c r="AN92" s="87" t="b">
        <v>0</v>
      </c>
      <c r="AO92" s="96" t="s">
        <v>963</v>
      </c>
      <c r="AP92" s="87" t="s">
        <v>196</v>
      </c>
      <c r="AQ92" s="87">
        <v>0</v>
      </c>
      <c r="AR92" s="87">
        <v>0</v>
      </c>
      <c r="AS92" s="87"/>
      <c r="AT92" s="87"/>
      <c r="AU92" s="87"/>
      <c r="AV92" s="87"/>
      <c r="AW92" s="87"/>
      <c r="AX92" s="87"/>
      <c r="AY92" s="87"/>
      <c r="AZ92" s="87"/>
      <c r="BA92">
        <v>1</v>
      </c>
      <c r="BB92" s="86" t="str">
        <f>REPLACE(INDEX(GroupVertices[Group],MATCH(Edges24[[#This Row],[Vertex 1]],GroupVertices[Vertex],0)),1,1,"")</f>
        <v>22</v>
      </c>
      <c r="BC92" s="86" t="str">
        <f>REPLACE(INDEX(GroupVertices[Group],MATCH(Edges24[[#This Row],[Vertex 2]],GroupVertices[Vertex],0)),1,1,"")</f>
        <v>22</v>
      </c>
      <c r="BD92" s="48">
        <v>0</v>
      </c>
      <c r="BE92" s="49">
        <v>0</v>
      </c>
      <c r="BF92" s="48">
        <v>0</v>
      </c>
      <c r="BG92" s="49">
        <v>0</v>
      </c>
      <c r="BH92" s="48">
        <v>0</v>
      </c>
      <c r="BI92" s="49">
        <v>0</v>
      </c>
      <c r="BJ92" s="48">
        <v>36</v>
      </c>
      <c r="BK92" s="49">
        <v>100</v>
      </c>
      <c r="BL92" s="48">
        <v>36</v>
      </c>
    </row>
    <row r="93" spans="1:64" ht="15">
      <c r="A93" s="65" t="s">
        <v>309</v>
      </c>
      <c r="B93" s="65" t="s">
        <v>308</v>
      </c>
      <c r="C93" s="66"/>
      <c r="D93" s="67"/>
      <c r="E93" s="66"/>
      <c r="F93" s="69"/>
      <c r="G93" s="66"/>
      <c r="H93" s="70"/>
      <c r="I93" s="71"/>
      <c r="J93" s="71"/>
      <c r="K93" s="34" t="s">
        <v>65</v>
      </c>
      <c r="L93" s="72">
        <v>163</v>
      </c>
      <c r="M93" s="72"/>
      <c r="N93" s="73"/>
      <c r="O93" s="87" t="s">
        <v>397</v>
      </c>
      <c r="P93" s="90">
        <v>43573.10288194445</v>
      </c>
      <c r="Q93" s="87" t="s">
        <v>458</v>
      </c>
      <c r="R93" s="87"/>
      <c r="S93" s="87"/>
      <c r="T93" s="87"/>
      <c r="U93" s="87"/>
      <c r="V93" s="92" t="s">
        <v>707</v>
      </c>
      <c r="W93" s="90">
        <v>43573.10288194445</v>
      </c>
      <c r="X93" s="92" t="s">
        <v>831</v>
      </c>
      <c r="Y93" s="87"/>
      <c r="Z93" s="87"/>
      <c r="AA93" s="96" t="s">
        <v>964</v>
      </c>
      <c r="AB93" s="87"/>
      <c r="AC93" s="87" t="b">
        <v>0</v>
      </c>
      <c r="AD93" s="87">
        <v>0</v>
      </c>
      <c r="AE93" s="96" t="s">
        <v>1012</v>
      </c>
      <c r="AF93" s="87" t="b">
        <v>0</v>
      </c>
      <c r="AG93" s="87" t="s">
        <v>1021</v>
      </c>
      <c r="AH93" s="87"/>
      <c r="AI93" s="96" t="s">
        <v>1012</v>
      </c>
      <c r="AJ93" s="87" t="b">
        <v>0</v>
      </c>
      <c r="AK93" s="87">
        <v>1</v>
      </c>
      <c r="AL93" s="96" t="s">
        <v>963</v>
      </c>
      <c r="AM93" s="87" t="s">
        <v>1027</v>
      </c>
      <c r="AN93" s="87" t="b">
        <v>0</v>
      </c>
      <c r="AO93" s="96" t="s">
        <v>963</v>
      </c>
      <c r="AP93" s="87" t="s">
        <v>196</v>
      </c>
      <c r="AQ93" s="87">
        <v>0</v>
      </c>
      <c r="AR93" s="87">
        <v>0</v>
      </c>
      <c r="AS93" s="87"/>
      <c r="AT93" s="87"/>
      <c r="AU93" s="87"/>
      <c r="AV93" s="87"/>
      <c r="AW93" s="87"/>
      <c r="AX93" s="87"/>
      <c r="AY93" s="87"/>
      <c r="AZ93" s="87"/>
      <c r="BA93">
        <v>1</v>
      </c>
      <c r="BB93" s="86" t="str">
        <f>REPLACE(INDEX(GroupVertices[Group],MATCH(Edges24[[#This Row],[Vertex 1]],GroupVertices[Vertex],0)),1,1,"")</f>
        <v>22</v>
      </c>
      <c r="BC93" s="86" t="str">
        <f>REPLACE(INDEX(GroupVertices[Group],MATCH(Edges24[[#This Row],[Vertex 2]],GroupVertices[Vertex],0)),1,1,"")</f>
        <v>22</v>
      </c>
      <c r="BD93" s="48">
        <v>0</v>
      </c>
      <c r="BE93" s="49">
        <v>0</v>
      </c>
      <c r="BF93" s="48">
        <v>0</v>
      </c>
      <c r="BG93" s="49">
        <v>0</v>
      </c>
      <c r="BH93" s="48">
        <v>0</v>
      </c>
      <c r="BI93" s="49">
        <v>0</v>
      </c>
      <c r="BJ93" s="48">
        <v>36</v>
      </c>
      <c r="BK93" s="49">
        <v>100</v>
      </c>
      <c r="BL93" s="48">
        <v>36</v>
      </c>
    </row>
    <row r="94" spans="1:64" ht="15">
      <c r="A94" s="65" t="s">
        <v>310</v>
      </c>
      <c r="B94" s="65" t="s">
        <v>310</v>
      </c>
      <c r="C94" s="66"/>
      <c r="D94" s="67"/>
      <c r="E94" s="66"/>
      <c r="F94" s="69"/>
      <c r="G94" s="66"/>
      <c r="H94" s="70"/>
      <c r="I94" s="71"/>
      <c r="J94" s="71"/>
      <c r="K94" s="34" t="s">
        <v>65</v>
      </c>
      <c r="L94" s="72">
        <v>164</v>
      </c>
      <c r="M94" s="72"/>
      <c r="N94" s="73"/>
      <c r="O94" s="87" t="s">
        <v>196</v>
      </c>
      <c r="P94" s="90">
        <v>43572.56212962963</v>
      </c>
      <c r="Q94" s="87" t="s">
        <v>459</v>
      </c>
      <c r="R94" s="92" t="s">
        <v>519</v>
      </c>
      <c r="S94" s="87" t="s">
        <v>566</v>
      </c>
      <c r="T94" s="87" t="s">
        <v>601</v>
      </c>
      <c r="U94" s="87"/>
      <c r="V94" s="92" t="s">
        <v>708</v>
      </c>
      <c r="W94" s="90">
        <v>43572.56212962963</v>
      </c>
      <c r="X94" s="92" t="s">
        <v>832</v>
      </c>
      <c r="Y94" s="87"/>
      <c r="Z94" s="87"/>
      <c r="AA94" s="96" t="s">
        <v>965</v>
      </c>
      <c r="AB94" s="87"/>
      <c r="AC94" s="87" t="b">
        <v>0</v>
      </c>
      <c r="AD94" s="87">
        <v>0</v>
      </c>
      <c r="AE94" s="96" t="s">
        <v>1012</v>
      </c>
      <c r="AF94" s="87" t="b">
        <v>0</v>
      </c>
      <c r="AG94" s="87" t="s">
        <v>1021</v>
      </c>
      <c r="AH94" s="87"/>
      <c r="AI94" s="96" t="s">
        <v>1012</v>
      </c>
      <c r="AJ94" s="87" t="b">
        <v>0</v>
      </c>
      <c r="AK94" s="87">
        <v>0</v>
      </c>
      <c r="AL94" s="96" t="s">
        <v>1012</v>
      </c>
      <c r="AM94" s="87" t="s">
        <v>1044</v>
      </c>
      <c r="AN94" s="87" t="b">
        <v>0</v>
      </c>
      <c r="AO94" s="96" t="s">
        <v>965</v>
      </c>
      <c r="AP94" s="87" t="s">
        <v>196</v>
      </c>
      <c r="AQ94" s="87">
        <v>0</v>
      </c>
      <c r="AR94" s="87">
        <v>0</v>
      </c>
      <c r="AS94" s="87"/>
      <c r="AT94" s="87"/>
      <c r="AU94" s="87"/>
      <c r="AV94" s="87"/>
      <c r="AW94" s="87"/>
      <c r="AX94" s="87"/>
      <c r="AY94" s="87"/>
      <c r="AZ94" s="87"/>
      <c r="BA94">
        <v>2</v>
      </c>
      <c r="BB94" s="86" t="str">
        <f>REPLACE(INDEX(GroupVertices[Group],MATCH(Edges24[[#This Row],[Vertex 1]],GroupVertices[Vertex],0)),1,1,"")</f>
        <v>1</v>
      </c>
      <c r="BC94" s="86" t="str">
        <f>REPLACE(INDEX(GroupVertices[Group],MATCH(Edges24[[#This Row],[Vertex 2]],GroupVertices[Vertex],0)),1,1,"")</f>
        <v>1</v>
      </c>
      <c r="BD94" s="48">
        <v>0</v>
      </c>
      <c r="BE94" s="49">
        <v>0</v>
      </c>
      <c r="BF94" s="48">
        <v>0</v>
      </c>
      <c r="BG94" s="49">
        <v>0</v>
      </c>
      <c r="BH94" s="48">
        <v>0</v>
      </c>
      <c r="BI94" s="49">
        <v>0</v>
      </c>
      <c r="BJ94" s="48">
        <v>15</v>
      </c>
      <c r="BK94" s="49">
        <v>100</v>
      </c>
      <c r="BL94" s="48">
        <v>15</v>
      </c>
    </row>
    <row r="95" spans="1:64" ht="15">
      <c r="A95" s="65" t="s">
        <v>310</v>
      </c>
      <c r="B95" s="65" t="s">
        <v>310</v>
      </c>
      <c r="C95" s="66"/>
      <c r="D95" s="67"/>
      <c r="E95" s="66"/>
      <c r="F95" s="69"/>
      <c r="G95" s="66"/>
      <c r="H95" s="70"/>
      <c r="I95" s="71"/>
      <c r="J95" s="71"/>
      <c r="K95" s="34" t="s">
        <v>65</v>
      </c>
      <c r="L95" s="72">
        <v>165</v>
      </c>
      <c r="M95" s="72"/>
      <c r="N95" s="73"/>
      <c r="O95" s="87" t="s">
        <v>196</v>
      </c>
      <c r="P95" s="90">
        <v>43573.15430555555</v>
      </c>
      <c r="Q95" s="87" t="s">
        <v>459</v>
      </c>
      <c r="R95" s="92" t="s">
        <v>519</v>
      </c>
      <c r="S95" s="87" t="s">
        <v>566</v>
      </c>
      <c r="T95" s="87" t="s">
        <v>601</v>
      </c>
      <c r="U95" s="87"/>
      <c r="V95" s="92" t="s">
        <v>708</v>
      </c>
      <c r="W95" s="90">
        <v>43573.15430555555</v>
      </c>
      <c r="X95" s="92" t="s">
        <v>833</v>
      </c>
      <c r="Y95" s="87"/>
      <c r="Z95" s="87"/>
      <c r="AA95" s="96" t="s">
        <v>966</v>
      </c>
      <c r="AB95" s="87"/>
      <c r="AC95" s="87" t="b">
        <v>0</v>
      </c>
      <c r="AD95" s="87">
        <v>0</v>
      </c>
      <c r="AE95" s="96" t="s">
        <v>1012</v>
      </c>
      <c r="AF95" s="87" t="b">
        <v>0</v>
      </c>
      <c r="AG95" s="87" t="s">
        <v>1021</v>
      </c>
      <c r="AH95" s="87"/>
      <c r="AI95" s="96" t="s">
        <v>1012</v>
      </c>
      <c r="AJ95" s="87" t="b">
        <v>0</v>
      </c>
      <c r="AK95" s="87">
        <v>0</v>
      </c>
      <c r="AL95" s="96" t="s">
        <v>1012</v>
      </c>
      <c r="AM95" s="87" t="s">
        <v>1044</v>
      </c>
      <c r="AN95" s="87" t="b">
        <v>0</v>
      </c>
      <c r="AO95" s="96" t="s">
        <v>966</v>
      </c>
      <c r="AP95" s="87" t="s">
        <v>196</v>
      </c>
      <c r="AQ95" s="87">
        <v>0</v>
      </c>
      <c r="AR95" s="87">
        <v>0</v>
      </c>
      <c r="AS95" s="87"/>
      <c r="AT95" s="87"/>
      <c r="AU95" s="87"/>
      <c r="AV95" s="87"/>
      <c r="AW95" s="87"/>
      <c r="AX95" s="87"/>
      <c r="AY95" s="87"/>
      <c r="AZ95" s="87"/>
      <c r="BA95">
        <v>2</v>
      </c>
      <c r="BB95" s="86" t="str">
        <f>REPLACE(INDEX(GroupVertices[Group],MATCH(Edges24[[#This Row],[Vertex 1]],GroupVertices[Vertex],0)),1,1,"")</f>
        <v>1</v>
      </c>
      <c r="BC95" s="86" t="str">
        <f>REPLACE(INDEX(GroupVertices[Group],MATCH(Edges24[[#This Row],[Vertex 2]],GroupVertices[Vertex],0)),1,1,"")</f>
        <v>1</v>
      </c>
      <c r="BD95" s="48">
        <v>0</v>
      </c>
      <c r="BE95" s="49">
        <v>0</v>
      </c>
      <c r="BF95" s="48">
        <v>0</v>
      </c>
      <c r="BG95" s="49">
        <v>0</v>
      </c>
      <c r="BH95" s="48">
        <v>0</v>
      </c>
      <c r="BI95" s="49">
        <v>0</v>
      </c>
      <c r="BJ95" s="48">
        <v>15</v>
      </c>
      <c r="BK95" s="49">
        <v>100</v>
      </c>
      <c r="BL95" s="48">
        <v>15</v>
      </c>
    </row>
    <row r="96" spans="1:64" ht="15">
      <c r="A96" s="65" t="s">
        <v>311</v>
      </c>
      <c r="B96" s="65" t="s">
        <v>329</v>
      </c>
      <c r="C96" s="66"/>
      <c r="D96" s="67"/>
      <c r="E96" s="66"/>
      <c r="F96" s="69"/>
      <c r="G96" s="66"/>
      <c r="H96" s="70"/>
      <c r="I96" s="71"/>
      <c r="J96" s="71"/>
      <c r="K96" s="34" t="s">
        <v>65</v>
      </c>
      <c r="L96" s="72">
        <v>166</v>
      </c>
      <c r="M96" s="72"/>
      <c r="N96" s="73"/>
      <c r="O96" s="87" t="s">
        <v>397</v>
      </c>
      <c r="P96" s="90">
        <v>43573.45483796296</v>
      </c>
      <c r="Q96" s="87" t="s">
        <v>460</v>
      </c>
      <c r="R96" s="87"/>
      <c r="S96" s="87"/>
      <c r="T96" s="87" t="s">
        <v>602</v>
      </c>
      <c r="U96" s="87"/>
      <c r="V96" s="92" t="s">
        <v>709</v>
      </c>
      <c r="W96" s="90">
        <v>43573.45483796296</v>
      </c>
      <c r="X96" s="92" t="s">
        <v>834</v>
      </c>
      <c r="Y96" s="87"/>
      <c r="Z96" s="87"/>
      <c r="AA96" s="96" t="s">
        <v>967</v>
      </c>
      <c r="AB96" s="87"/>
      <c r="AC96" s="87" t="b">
        <v>0</v>
      </c>
      <c r="AD96" s="87">
        <v>0</v>
      </c>
      <c r="AE96" s="96" t="s">
        <v>1012</v>
      </c>
      <c r="AF96" s="87" t="b">
        <v>0</v>
      </c>
      <c r="AG96" s="87" t="s">
        <v>1021</v>
      </c>
      <c r="AH96" s="87"/>
      <c r="AI96" s="96" t="s">
        <v>1012</v>
      </c>
      <c r="AJ96" s="87" t="b">
        <v>0</v>
      </c>
      <c r="AK96" s="87">
        <v>5</v>
      </c>
      <c r="AL96" s="96" t="s">
        <v>986</v>
      </c>
      <c r="AM96" s="87" t="s">
        <v>1027</v>
      </c>
      <c r="AN96" s="87" t="b">
        <v>0</v>
      </c>
      <c r="AO96" s="96" t="s">
        <v>986</v>
      </c>
      <c r="AP96" s="87" t="s">
        <v>196</v>
      </c>
      <c r="AQ96" s="87">
        <v>0</v>
      </c>
      <c r="AR96" s="87">
        <v>0</v>
      </c>
      <c r="AS96" s="87"/>
      <c r="AT96" s="87"/>
      <c r="AU96" s="87"/>
      <c r="AV96" s="87"/>
      <c r="AW96" s="87"/>
      <c r="AX96" s="87"/>
      <c r="AY96" s="87"/>
      <c r="AZ96" s="87"/>
      <c r="BA96">
        <v>1</v>
      </c>
      <c r="BB96" s="86" t="str">
        <f>REPLACE(INDEX(GroupVertices[Group],MATCH(Edges24[[#This Row],[Vertex 1]],GroupVertices[Vertex],0)),1,1,"")</f>
        <v>6</v>
      </c>
      <c r="BC96" s="86" t="str">
        <f>REPLACE(INDEX(GroupVertices[Group],MATCH(Edges24[[#This Row],[Vertex 2]],GroupVertices[Vertex],0)),1,1,"")</f>
        <v>6</v>
      </c>
      <c r="BD96" s="48"/>
      <c r="BE96" s="49"/>
      <c r="BF96" s="48"/>
      <c r="BG96" s="49"/>
      <c r="BH96" s="48"/>
      <c r="BI96" s="49"/>
      <c r="BJ96" s="48"/>
      <c r="BK96" s="49"/>
      <c r="BL96" s="48"/>
    </row>
    <row r="97" spans="1:64" ht="15">
      <c r="A97" s="65" t="s">
        <v>312</v>
      </c>
      <c r="B97" s="65" t="s">
        <v>329</v>
      </c>
      <c r="C97" s="66"/>
      <c r="D97" s="67"/>
      <c r="E97" s="66"/>
      <c r="F97" s="69"/>
      <c r="G97" s="66"/>
      <c r="H97" s="70"/>
      <c r="I97" s="71"/>
      <c r="J97" s="71"/>
      <c r="K97" s="34" t="s">
        <v>65</v>
      </c>
      <c r="L97" s="72">
        <v>169</v>
      </c>
      <c r="M97" s="72"/>
      <c r="N97" s="73"/>
      <c r="O97" s="87" t="s">
        <v>397</v>
      </c>
      <c r="P97" s="90">
        <v>43573.47412037037</v>
      </c>
      <c r="Q97" s="87" t="s">
        <v>460</v>
      </c>
      <c r="R97" s="87"/>
      <c r="S97" s="87"/>
      <c r="T97" s="87" t="s">
        <v>602</v>
      </c>
      <c r="U97" s="87"/>
      <c r="V97" s="92" t="s">
        <v>710</v>
      </c>
      <c r="W97" s="90">
        <v>43573.47412037037</v>
      </c>
      <c r="X97" s="92" t="s">
        <v>835</v>
      </c>
      <c r="Y97" s="87"/>
      <c r="Z97" s="87"/>
      <c r="AA97" s="96" t="s">
        <v>968</v>
      </c>
      <c r="AB97" s="87"/>
      <c r="AC97" s="87" t="b">
        <v>0</v>
      </c>
      <c r="AD97" s="87">
        <v>0</v>
      </c>
      <c r="AE97" s="96" t="s">
        <v>1012</v>
      </c>
      <c r="AF97" s="87" t="b">
        <v>0</v>
      </c>
      <c r="AG97" s="87" t="s">
        <v>1021</v>
      </c>
      <c r="AH97" s="87"/>
      <c r="AI97" s="96" t="s">
        <v>1012</v>
      </c>
      <c r="AJ97" s="87" t="b">
        <v>0</v>
      </c>
      <c r="AK97" s="87">
        <v>5</v>
      </c>
      <c r="AL97" s="96" t="s">
        <v>986</v>
      </c>
      <c r="AM97" s="87" t="s">
        <v>1025</v>
      </c>
      <c r="AN97" s="87" t="b">
        <v>0</v>
      </c>
      <c r="AO97" s="96" t="s">
        <v>986</v>
      </c>
      <c r="AP97" s="87" t="s">
        <v>196</v>
      </c>
      <c r="AQ97" s="87">
        <v>0</v>
      </c>
      <c r="AR97" s="87">
        <v>0</v>
      </c>
      <c r="AS97" s="87"/>
      <c r="AT97" s="87"/>
      <c r="AU97" s="87"/>
      <c r="AV97" s="87"/>
      <c r="AW97" s="87"/>
      <c r="AX97" s="87"/>
      <c r="AY97" s="87"/>
      <c r="AZ97" s="87"/>
      <c r="BA97">
        <v>1</v>
      </c>
      <c r="BB97" s="86" t="str">
        <f>REPLACE(INDEX(GroupVertices[Group],MATCH(Edges24[[#This Row],[Vertex 1]],GroupVertices[Vertex],0)),1,1,"")</f>
        <v>6</v>
      </c>
      <c r="BC97" s="86" t="str">
        <f>REPLACE(INDEX(GroupVertices[Group],MATCH(Edges24[[#This Row],[Vertex 2]],GroupVertices[Vertex],0)),1,1,"")</f>
        <v>6</v>
      </c>
      <c r="BD97" s="48"/>
      <c r="BE97" s="49"/>
      <c r="BF97" s="48"/>
      <c r="BG97" s="49"/>
      <c r="BH97" s="48"/>
      <c r="BI97" s="49"/>
      <c r="BJ97" s="48"/>
      <c r="BK97" s="49"/>
      <c r="BL97" s="48"/>
    </row>
    <row r="98" spans="1:64" ht="15">
      <c r="A98" s="65" t="s">
        <v>313</v>
      </c>
      <c r="B98" s="65" t="s">
        <v>314</v>
      </c>
      <c r="C98" s="66"/>
      <c r="D98" s="67"/>
      <c r="E98" s="66"/>
      <c r="F98" s="69"/>
      <c r="G98" s="66"/>
      <c r="H98" s="70"/>
      <c r="I98" s="71"/>
      <c r="J98" s="71"/>
      <c r="K98" s="34" t="s">
        <v>66</v>
      </c>
      <c r="L98" s="72">
        <v>172</v>
      </c>
      <c r="M98" s="72"/>
      <c r="N98" s="73"/>
      <c r="O98" s="87" t="s">
        <v>396</v>
      </c>
      <c r="P98" s="90">
        <v>43572.7446412037</v>
      </c>
      <c r="Q98" s="87" t="s">
        <v>461</v>
      </c>
      <c r="R98" s="92" t="s">
        <v>520</v>
      </c>
      <c r="S98" s="87" t="s">
        <v>552</v>
      </c>
      <c r="T98" s="87" t="s">
        <v>603</v>
      </c>
      <c r="U98" s="87"/>
      <c r="V98" s="92" t="s">
        <v>711</v>
      </c>
      <c r="W98" s="90">
        <v>43572.7446412037</v>
      </c>
      <c r="X98" s="92" t="s">
        <v>836</v>
      </c>
      <c r="Y98" s="87"/>
      <c r="Z98" s="87"/>
      <c r="AA98" s="96" t="s">
        <v>969</v>
      </c>
      <c r="AB98" s="87"/>
      <c r="AC98" s="87" t="b">
        <v>0</v>
      </c>
      <c r="AD98" s="87">
        <v>2</v>
      </c>
      <c r="AE98" s="96" t="s">
        <v>1012</v>
      </c>
      <c r="AF98" s="87" t="b">
        <v>0</v>
      </c>
      <c r="AG98" s="87" t="s">
        <v>1021</v>
      </c>
      <c r="AH98" s="87"/>
      <c r="AI98" s="96" t="s">
        <v>1012</v>
      </c>
      <c r="AJ98" s="87" t="b">
        <v>0</v>
      </c>
      <c r="AK98" s="87">
        <v>1</v>
      </c>
      <c r="AL98" s="96" t="s">
        <v>1012</v>
      </c>
      <c r="AM98" s="87" t="s">
        <v>1025</v>
      </c>
      <c r="AN98" s="87" t="b">
        <v>0</v>
      </c>
      <c r="AO98" s="96" t="s">
        <v>969</v>
      </c>
      <c r="AP98" s="87" t="s">
        <v>196</v>
      </c>
      <c r="AQ98" s="87">
        <v>0</v>
      </c>
      <c r="AR98" s="87">
        <v>0</v>
      </c>
      <c r="AS98" s="87"/>
      <c r="AT98" s="87"/>
      <c r="AU98" s="87"/>
      <c r="AV98" s="87"/>
      <c r="AW98" s="87"/>
      <c r="AX98" s="87"/>
      <c r="AY98" s="87"/>
      <c r="AZ98" s="87"/>
      <c r="BA98">
        <v>1</v>
      </c>
      <c r="BB98" s="86" t="str">
        <f>REPLACE(INDEX(GroupVertices[Group],MATCH(Edges24[[#This Row],[Vertex 1]],GroupVertices[Vertex],0)),1,1,"")</f>
        <v>9</v>
      </c>
      <c r="BC98" s="86" t="str">
        <f>REPLACE(INDEX(GroupVertices[Group],MATCH(Edges24[[#This Row],[Vertex 2]],GroupVertices[Vertex],0)),1,1,"")</f>
        <v>9</v>
      </c>
      <c r="BD98" s="48">
        <v>0</v>
      </c>
      <c r="BE98" s="49">
        <v>0</v>
      </c>
      <c r="BF98" s="48">
        <v>0</v>
      </c>
      <c r="BG98" s="49">
        <v>0</v>
      </c>
      <c r="BH98" s="48">
        <v>0</v>
      </c>
      <c r="BI98" s="49">
        <v>0</v>
      </c>
      <c r="BJ98" s="48">
        <v>19</v>
      </c>
      <c r="BK98" s="49">
        <v>100</v>
      </c>
      <c r="BL98" s="48">
        <v>19</v>
      </c>
    </row>
    <row r="99" spans="1:64" ht="15">
      <c r="A99" s="65" t="s">
        <v>314</v>
      </c>
      <c r="B99" s="65" t="s">
        <v>313</v>
      </c>
      <c r="C99" s="66"/>
      <c r="D99" s="67"/>
      <c r="E99" s="66"/>
      <c r="F99" s="69"/>
      <c r="G99" s="66"/>
      <c r="H99" s="70"/>
      <c r="I99" s="71"/>
      <c r="J99" s="71"/>
      <c r="K99" s="34" t="s">
        <v>66</v>
      </c>
      <c r="L99" s="72">
        <v>173</v>
      </c>
      <c r="M99" s="72"/>
      <c r="N99" s="73"/>
      <c r="O99" s="87" t="s">
        <v>397</v>
      </c>
      <c r="P99" s="90">
        <v>43573.57488425926</v>
      </c>
      <c r="Q99" s="87" t="s">
        <v>461</v>
      </c>
      <c r="R99" s="87"/>
      <c r="S99" s="87"/>
      <c r="T99" s="87" t="s">
        <v>604</v>
      </c>
      <c r="U99" s="87"/>
      <c r="V99" s="92" t="s">
        <v>712</v>
      </c>
      <c r="W99" s="90">
        <v>43573.57488425926</v>
      </c>
      <c r="X99" s="92" t="s">
        <v>837</v>
      </c>
      <c r="Y99" s="87"/>
      <c r="Z99" s="87"/>
      <c r="AA99" s="96" t="s">
        <v>970</v>
      </c>
      <c r="AB99" s="87"/>
      <c r="AC99" s="87" t="b">
        <v>0</v>
      </c>
      <c r="AD99" s="87">
        <v>0</v>
      </c>
      <c r="AE99" s="96" t="s">
        <v>1012</v>
      </c>
      <c r="AF99" s="87" t="b">
        <v>0</v>
      </c>
      <c r="AG99" s="87" t="s">
        <v>1021</v>
      </c>
      <c r="AH99" s="87"/>
      <c r="AI99" s="96" t="s">
        <v>1012</v>
      </c>
      <c r="AJ99" s="87" t="b">
        <v>0</v>
      </c>
      <c r="AK99" s="87">
        <v>1</v>
      </c>
      <c r="AL99" s="96" t="s">
        <v>969</v>
      </c>
      <c r="AM99" s="87" t="s">
        <v>1025</v>
      </c>
      <c r="AN99" s="87" t="b">
        <v>0</v>
      </c>
      <c r="AO99" s="96" t="s">
        <v>969</v>
      </c>
      <c r="AP99" s="87" t="s">
        <v>196</v>
      </c>
      <c r="AQ99" s="87">
        <v>0</v>
      </c>
      <c r="AR99" s="87">
        <v>0</v>
      </c>
      <c r="AS99" s="87"/>
      <c r="AT99" s="87"/>
      <c r="AU99" s="87"/>
      <c r="AV99" s="87"/>
      <c r="AW99" s="87"/>
      <c r="AX99" s="87"/>
      <c r="AY99" s="87"/>
      <c r="AZ99" s="87"/>
      <c r="BA99">
        <v>1</v>
      </c>
      <c r="BB99" s="86" t="str">
        <f>REPLACE(INDEX(GroupVertices[Group],MATCH(Edges24[[#This Row],[Vertex 1]],GroupVertices[Vertex],0)),1,1,"")</f>
        <v>9</v>
      </c>
      <c r="BC99" s="86" t="str">
        <f>REPLACE(INDEX(GroupVertices[Group],MATCH(Edges24[[#This Row],[Vertex 2]],GroupVertices[Vertex],0)),1,1,"")</f>
        <v>9</v>
      </c>
      <c r="BD99" s="48">
        <v>0</v>
      </c>
      <c r="BE99" s="49">
        <v>0</v>
      </c>
      <c r="BF99" s="48">
        <v>0</v>
      </c>
      <c r="BG99" s="49">
        <v>0</v>
      </c>
      <c r="BH99" s="48">
        <v>0</v>
      </c>
      <c r="BI99" s="49">
        <v>0</v>
      </c>
      <c r="BJ99" s="48">
        <v>19</v>
      </c>
      <c r="BK99" s="49">
        <v>100</v>
      </c>
      <c r="BL99" s="48">
        <v>19</v>
      </c>
    </row>
    <row r="100" spans="1:64" ht="15">
      <c r="A100" s="65" t="s">
        <v>315</v>
      </c>
      <c r="B100" s="65" t="s">
        <v>383</v>
      </c>
      <c r="C100" s="66"/>
      <c r="D100" s="67"/>
      <c r="E100" s="66"/>
      <c r="F100" s="69"/>
      <c r="G100" s="66"/>
      <c r="H100" s="70"/>
      <c r="I100" s="71"/>
      <c r="J100" s="71"/>
      <c r="K100" s="34" t="s">
        <v>65</v>
      </c>
      <c r="L100" s="72">
        <v>174</v>
      </c>
      <c r="M100" s="72"/>
      <c r="N100" s="73"/>
      <c r="O100" s="87" t="s">
        <v>396</v>
      </c>
      <c r="P100" s="90">
        <v>43573.62320601852</v>
      </c>
      <c r="Q100" s="87" t="s">
        <v>462</v>
      </c>
      <c r="R100" s="92" t="s">
        <v>521</v>
      </c>
      <c r="S100" s="87" t="s">
        <v>567</v>
      </c>
      <c r="T100" s="87" t="s">
        <v>605</v>
      </c>
      <c r="U100" s="87"/>
      <c r="V100" s="92" t="s">
        <v>713</v>
      </c>
      <c r="W100" s="90">
        <v>43573.62320601852</v>
      </c>
      <c r="X100" s="92" t="s">
        <v>838</v>
      </c>
      <c r="Y100" s="87"/>
      <c r="Z100" s="87"/>
      <c r="AA100" s="96" t="s">
        <v>971</v>
      </c>
      <c r="AB100" s="87"/>
      <c r="AC100" s="87" t="b">
        <v>0</v>
      </c>
      <c r="AD100" s="87">
        <v>0</v>
      </c>
      <c r="AE100" s="96" t="s">
        <v>1012</v>
      </c>
      <c r="AF100" s="87" t="b">
        <v>0</v>
      </c>
      <c r="AG100" s="87" t="s">
        <v>1021</v>
      </c>
      <c r="AH100" s="87"/>
      <c r="AI100" s="96" t="s">
        <v>1012</v>
      </c>
      <c r="AJ100" s="87" t="b">
        <v>0</v>
      </c>
      <c r="AK100" s="87">
        <v>0</v>
      </c>
      <c r="AL100" s="96" t="s">
        <v>1012</v>
      </c>
      <c r="AM100" s="87" t="s">
        <v>1025</v>
      </c>
      <c r="AN100" s="87" t="b">
        <v>0</v>
      </c>
      <c r="AO100" s="96" t="s">
        <v>971</v>
      </c>
      <c r="AP100" s="87" t="s">
        <v>196</v>
      </c>
      <c r="AQ100" s="87">
        <v>0</v>
      </c>
      <c r="AR100" s="87">
        <v>0</v>
      </c>
      <c r="AS100" s="87"/>
      <c r="AT100" s="87"/>
      <c r="AU100" s="87"/>
      <c r="AV100" s="87"/>
      <c r="AW100" s="87"/>
      <c r="AX100" s="87"/>
      <c r="AY100" s="87"/>
      <c r="AZ100" s="87"/>
      <c r="BA100">
        <v>1</v>
      </c>
      <c r="BB100" s="86" t="str">
        <f>REPLACE(INDEX(GroupVertices[Group],MATCH(Edges24[[#This Row],[Vertex 1]],GroupVertices[Vertex],0)),1,1,"")</f>
        <v>11</v>
      </c>
      <c r="BC100" s="86" t="str">
        <f>REPLACE(INDEX(GroupVertices[Group],MATCH(Edges24[[#This Row],[Vertex 2]],GroupVertices[Vertex],0)),1,1,"")</f>
        <v>11</v>
      </c>
      <c r="BD100" s="48">
        <v>0</v>
      </c>
      <c r="BE100" s="49">
        <v>0</v>
      </c>
      <c r="BF100" s="48">
        <v>1</v>
      </c>
      <c r="BG100" s="49">
        <v>2.9411764705882355</v>
      </c>
      <c r="BH100" s="48">
        <v>0</v>
      </c>
      <c r="BI100" s="49">
        <v>0</v>
      </c>
      <c r="BJ100" s="48">
        <v>33</v>
      </c>
      <c r="BK100" s="49">
        <v>97.05882352941177</v>
      </c>
      <c r="BL100" s="48">
        <v>34</v>
      </c>
    </row>
    <row r="101" spans="1:64" ht="15">
      <c r="A101" s="65" t="s">
        <v>316</v>
      </c>
      <c r="B101" s="65" t="s">
        <v>384</v>
      </c>
      <c r="C101" s="66"/>
      <c r="D101" s="67"/>
      <c r="E101" s="66"/>
      <c r="F101" s="69"/>
      <c r="G101" s="66"/>
      <c r="H101" s="70"/>
      <c r="I101" s="71"/>
      <c r="J101" s="71"/>
      <c r="K101" s="34" t="s">
        <v>65</v>
      </c>
      <c r="L101" s="72">
        <v>175</v>
      </c>
      <c r="M101" s="72"/>
      <c r="N101" s="73"/>
      <c r="O101" s="87" t="s">
        <v>396</v>
      </c>
      <c r="P101" s="90">
        <v>43573.64708333334</v>
      </c>
      <c r="Q101" s="87" t="s">
        <v>463</v>
      </c>
      <c r="R101" s="92" t="s">
        <v>521</v>
      </c>
      <c r="S101" s="87" t="s">
        <v>567</v>
      </c>
      <c r="T101" s="87" t="s">
        <v>605</v>
      </c>
      <c r="U101" s="87"/>
      <c r="V101" s="92" t="s">
        <v>714</v>
      </c>
      <c r="W101" s="90">
        <v>43573.64708333334</v>
      </c>
      <c r="X101" s="92" t="s">
        <v>839</v>
      </c>
      <c r="Y101" s="87"/>
      <c r="Z101" s="87"/>
      <c r="AA101" s="96" t="s">
        <v>972</v>
      </c>
      <c r="AB101" s="87"/>
      <c r="AC101" s="87" t="b">
        <v>0</v>
      </c>
      <c r="AD101" s="87">
        <v>1</v>
      </c>
      <c r="AE101" s="96" t="s">
        <v>1012</v>
      </c>
      <c r="AF101" s="87" t="b">
        <v>0</v>
      </c>
      <c r="AG101" s="87" t="s">
        <v>1021</v>
      </c>
      <c r="AH101" s="87"/>
      <c r="AI101" s="96" t="s">
        <v>1012</v>
      </c>
      <c r="AJ101" s="87" t="b">
        <v>0</v>
      </c>
      <c r="AK101" s="87">
        <v>0</v>
      </c>
      <c r="AL101" s="96" t="s">
        <v>1012</v>
      </c>
      <c r="AM101" s="87" t="s">
        <v>1025</v>
      </c>
      <c r="AN101" s="87" t="b">
        <v>0</v>
      </c>
      <c r="AO101" s="96" t="s">
        <v>972</v>
      </c>
      <c r="AP101" s="87" t="s">
        <v>196</v>
      </c>
      <c r="AQ101" s="87">
        <v>0</v>
      </c>
      <c r="AR101" s="87">
        <v>0</v>
      </c>
      <c r="AS101" s="87" t="s">
        <v>1048</v>
      </c>
      <c r="AT101" s="87" t="s">
        <v>1049</v>
      </c>
      <c r="AU101" s="87" t="s">
        <v>1050</v>
      </c>
      <c r="AV101" s="87" t="s">
        <v>1051</v>
      </c>
      <c r="AW101" s="87" t="s">
        <v>1052</v>
      </c>
      <c r="AX101" s="87" t="s">
        <v>1053</v>
      </c>
      <c r="AY101" s="87" t="s">
        <v>1054</v>
      </c>
      <c r="AZ101" s="92" t="s">
        <v>1055</v>
      </c>
      <c r="BA101">
        <v>1</v>
      </c>
      <c r="BB101" s="86" t="str">
        <f>REPLACE(INDEX(GroupVertices[Group],MATCH(Edges24[[#This Row],[Vertex 1]],GroupVertices[Vertex],0)),1,1,"")</f>
        <v>11</v>
      </c>
      <c r="BC101" s="86" t="str">
        <f>REPLACE(INDEX(GroupVertices[Group],MATCH(Edges24[[#This Row],[Vertex 2]],GroupVertices[Vertex],0)),1,1,"")</f>
        <v>11</v>
      </c>
      <c r="BD101" s="48">
        <v>0</v>
      </c>
      <c r="BE101" s="49">
        <v>0</v>
      </c>
      <c r="BF101" s="48">
        <v>1</v>
      </c>
      <c r="BG101" s="49">
        <v>2.857142857142857</v>
      </c>
      <c r="BH101" s="48">
        <v>0</v>
      </c>
      <c r="BI101" s="49">
        <v>0</v>
      </c>
      <c r="BJ101" s="48">
        <v>34</v>
      </c>
      <c r="BK101" s="49">
        <v>97.14285714285714</v>
      </c>
      <c r="BL101" s="48">
        <v>35</v>
      </c>
    </row>
    <row r="102" spans="1:64" ht="15">
      <c r="A102" s="65" t="s">
        <v>317</v>
      </c>
      <c r="B102" s="65" t="s">
        <v>322</v>
      </c>
      <c r="C102" s="66"/>
      <c r="D102" s="67"/>
      <c r="E102" s="66"/>
      <c r="F102" s="69"/>
      <c r="G102" s="66"/>
      <c r="H102" s="70"/>
      <c r="I102" s="71"/>
      <c r="J102" s="71"/>
      <c r="K102" s="34" t="s">
        <v>65</v>
      </c>
      <c r="L102" s="72">
        <v>177</v>
      </c>
      <c r="M102" s="72"/>
      <c r="N102" s="73"/>
      <c r="O102" s="87" t="s">
        <v>397</v>
      </c>
      <c r="P102" s="90">
        <v>43573.65038194445</v>
      </c>
      <c r="Q102" s="87" t="s">
        <v>464</v>
      </c>
      <c r="R102" s="87"/>
      <c r="S102" s="87"/>
      <c r="T102" s="87"/>
      <c r="U102" s="87"/>
      <c r="V102" s="92" t="s">
        <v>715</v>
      </c>
      <c r="W102" s="90">
        <v>43573.65038194445</v>
      </c>
      <c r="X102" s="92" t="s">
        <v>840</v>
      </c>
      <c r="Y102" s="87"/>
      <c r="Z102" s="87"/>
      <c r="AA102" s="96" t="s">
        <v>973</v>
      </c>
      <c r="AB102" s="87"/>
      <c r="AC102" s="87" t="b">
        <v>0</v>
      </c>
      <c r="AD102" s="87">
        <v>0</v>
      </c>
      <c r="AE102" s="96" t="s">
        <v>1012</v>
      </c>
      <c r="AF102" s="87" t="b">
        <v>1</v>
      </c>
      <c r="AG102" s="87" t="s">
        <v>1021</v>
      </c>
      <c r="AH102" s="87"/>
      <c r="AI102" s="96" t="s">
        <v>1024</v>
      </c>
      <c r="AJ102" s="87" t="b">
        <v>0</v>
      </c>
      <c r="AK102" s="87">
        <v>3</v>
      </c>
      <c r="AL102" s="96" t="s">
        <v>978</v>
      </c>
      <c r="AM102" s="87" t="s">
        <v>1027</v>
      </c>
      <c r="AN102" s="87" t="b">
        <v>0</v>
      </c>
      <c r="AO102" s="96" t="s">
        <v>978</v>
      </c>
      <c r="AP102" s="87" t="s">
        <v>196</v>
      </c>
      <c r="AQ102" s="87">
        <v>0</v>
      </c>
      <c r="AR102" s="87">
        <v>0</v>
      </c>
      <c r="AS102" s="87"/>
      <c r="AT102" s="87"/>
      <c r="AU102" s="87"/>
      <c r="AV102" s="87"/>
      <c r="AW102" s="87"/>
      <c r="AX102" s="87"/>
      <c r="AY102" s="87"/>
      <c r="AZ102" s="87"/>
      <c r="BA102">
        <v>1</v>
      </c>
      <c r="BB102" s="86" t="str">
        <f>REPLACE(INDEX(GroupVertices[Group],MATCH(Edges24[[#This Row],[Vertex 1]],GroupVertices[Vertex],0)),1,1,"")</f>
        <v>8</v>
      </c>
      <c r="BC102" s="86" t="str">
        <f>REPLACE(INDEX(GroupVertices[Group],MATCH(Edges24[[#This Row],[Vertex 2]],GroupVertices[Vertex],0)),1,1,"")</f>
        <v>8</v>
      </c>
      <c r="BD102" s="48"/>
      <c r="BE102" s="49"/>
      <c r="BF102" s="48"/>
      <c r="BG102" s="49"/>
      <c r="BH102" s="48"/>
      <c r="BI102" s="49"/>
      <c r="BJ102" s="48"/>
      <c r="BK102" s="49"/>
      <c r="BL102" s="48"/>
    </row>
    <row r="103" spans="1:64" ht="15">
      <c r="A103" s="65" t="s">
        <v>318</v>
      </c>
      <c r="B103" s="65" t="s">
        <v>314</v>
      </c>
      <c r="C103" s="66"/>
      <c r="D103" s="67"/>
      <c r="E103" s="66"/>
      <c r="F103" s="69"/>
      <c r="G103" s="66"/>
      <c r="H103" s="70"/>
      <c r="I103" s="71"/>
      <c r="J103" s="71"/>
      <c r="K103" s="34" t="s">
        <v>65</v>
      </c>
      <c r="L103" s="72">
        <v>180</v>
      </c>
      <c r="M103" s="72"/>
      <c r="N103" s="73"/>
      <c r="O103" s="87" t="s">
        <v>396</v>
      </c>
      <c r="P103" s="90">
        <v>43573.57046296296</v>
      </c>
      <c r="Q103" s="87" t="s">
        <v>465</v>
      </c>
      <c r="R103" s="92" t="s">
        <v>522</v>
      </c>
      <c r="S103" s="87" t="s">
        <v>568</v>
      </c>
      <c r="T103" s="87" t="s">
        <v>606</v>
      </c>
      <c r="U103" s="87"/>
      <c r="V103" s="92" t="s">
        <v>716</v>
      </c>
      <c r="W103" s="90">
        <v>43573.57046296296</v>
      </c>
      <c r="X103" s="92" t="s">
        <v>841</v>
      </c>
      <c r="Y103" s="87"/>
      <c r="Z103" s="87"/>
      <c r="AA103" s="96" t="s">
        <v>974</v>
      </c>
      <c r="AB103" s="87"/>
      <c r="AC103" s="87" t="b">
        <v>0</v>
      </c>
      <c r="AD103" s="87">
        <v>3</v>
      </c>
      <c r="AE103" s="96" t="s">
        <v>1012</v>
      </c>
      <c r="AF103" s="87" t="b">
        <v>0</v>
      </c>
      <c r="AG103" s="87" t="s">
        <v>1021</v>
      </c>
      <c r="AH103" s="87"/>
      <c r="AI103" s="96" t="s">
        <v>1012</v>
      </c>
      <c r="AJ103" s="87" t="b">
        <v>0</v>
      </c>
      <c r="AK103" s="87">
        <v>1</v>
      </c>
      <c r="AL103" s="96" t="s">
        <v>1012</v>
      </c>
      <c r="AM103" s="87" t="s">
        <v>1025</v>
      </c>
      <c r="AN103" s="87" t="b">
        <v>0</v>
      </c>
      <c r="AO103" s="96" t="s">
        <v>974</v>
      </c>
      <c r="AP103" s="87" t="s">
        <v>196</v>
      </c>
      <c r="AQ103" s="87">
        <v>0</v>
      </c>
      <c r="AR103" s="87">
        <v>0</v>
      </c>
      <c r="AS103" s="87"/>
      <c r="AT103" s="87"/>
      <c r="AU103" s="87"/>
      <c r="AV103" s="87"/>
      <c r="AW103" s="87"/>
      <c r="AX103" s="87"/>
      <c r="AY103" s="87"/>
      <c r="AZ103" s="87"/>
      <c r="BA103">
        <v>1</v>
      </c>
      <c r="BB103" s="86" t="str">
        <f>REPLACE(INDEX(GroupVertices[Group],MATCH(Edges24[[#This Row],[Vertex 1]],GroupVertices[Vertex],0)),1,1,"")</f>
        <v>9</v>
      </c>
      <c r="BC103" s="86" t="str">
        <f>REPLACE(INDEX(GroupVertices[Group],MATCH(Edges24[[#This Row],[Vertex 2]],GroupVertices[Vertex],0)),1,1,"")</f>
        <v>9</v>
      </c>
      <c r="BD103" s="48"/>
      <c r="BE103" s="49"/>
      <c r="BF103" s="48"/>
      <c r="BG103" s="49"/>
      <c r="BH103" s="48"/>
      <c r="BI103" s="49"/>
      <c r="BJ103" s="48"/>
      <c r="BK103" s="49"/>
      <c r="BL103" s="48"/>
    </row>
    <row r="104" spans="1:64" ht="15">
      <c r="A104" s="65" t="s">
        <v>319</v>
      </c>
      <c r="B104" s="65" t="s">
        <v>318</v>
      </c>
      <c r="C104" s="66"/>
      <c r="D104" s="67"/>
      <c r="E104" s="66"/>
      <c r="F104" s="69"/>
      <c r="G104" s="66"/>
      <c r="H104" s="70"/>
      <c r="I104" s="71"/>
      <c r="J104" s="71"/>
      <c r="K104" s="34" t="s">
        <v>66</v>
      </c>
      <c r="L104" s="72">
        <v>182</v>
      </c>
      <c r="M104" s="72"/>
      <c r="N104" s="73"/>
      <c r="O104" s="87" t="s">
        <v>397</v>
      </c>
      <c r="P104" s="90">
        <v>43573.65226851852</v>
      </c>
      <c r="Q104" s="87" t="s">
        <v>465</v>
      </c>
      <c r="R104" s="87"/>
      <c r="S104" s="87"/>
      <c r="T104" s="87" t="s">
        <v>607</v>
      </c>
      <c r="U104" s="87"/>
      <c r="V104" s="92" t="s">
        <v>717</v>
      </c>
      <c r="W104" s="90">
        <v>43573.65226851852</v>
      </c>
      <c r="X104" s="92" t="s">
        <v>842</v>
      </c>
      <c r="Y104" s="87"/>
      <c r="Z104" s="87"/>
      <c r="AA104" s="96" t="s">
        <v>975</v>
      </c>
      <c r="AB104" s="87"/>
      <c r="AC104" s="87" t="b">
        <v>0</v>
      </c>
      <c r="AD104" s="87">
        <v>0</v>
      </c>
      <c r="AE104" s="96" t="s">
        <v>1012</v>
      </c>
      <c r="AF104" s="87" t="b">
        <v>0</v>
      </c>
      <c r="AG104" s="87" t="s">
        <v>1021</v>
      </c>
      <c r="AH104" s="87"/>
      <c r="AI104" s="96" t="s">
        <v>1012</v>
      </c>
      <c r="AJ104" s="87" t="b">
        <v>0</v>
      </c>
      <c r="AK104" s="87">
        <v>1</v>
      </c>
      <c r="AL104" s="96" t="s">
        <v>974</v>
      </c>
      <c r="AM104" s="87" t="s">
        <v>1027</v>
      </c>
      <c r="AN104" s="87" t="b">
        <v>0</v>
      </c>
      <c r="AO104" s="96" t="s">
        <v>974</v>
      </c>
      <c r="AP104" s="87" t="s">
        <v>196</v>
      </c>
      <c r="AQ104" s="87">
        <v>0</v>
      </c>
      <c r="AR104" s="87">
        <v>0</v>
      </c>
      <c r="AS104" s="87"/>
      <c r="AT104" s="87"/>
      <c r="AU104" s="87"/>
      <c r="AV104" s="87"/>
      <c r="AW104" s="87"/>
      <c r="AX104" s="87"/>
      <c r="AY104" s="87"/>
      <c r="AZ104" s="87"/>
      <c r="BA104">
        <v>1</v>
      </c>
      <c r="BB104" s="86" t="str">
        <f>REPLACE(INDEX(GroupVertices[Group],MATCH(Edges24[[#This Row],[Vertex 1]],GroupVertices[Vertex],0)),1,1,"")</f>
        <v>9</v>
      </c>
      <c r="BC104" s="86" t="str">
        <f>REPLACE(INDEX(GroupVertices[Group],MATCH(Edges24[[#This Row],[Vertex 2]],GroupVertices[Vertex],0)),1,1,"")</f>
        <v>9</v>
      </c>
      <c r="BD104" s="48">
        <v>0</v>
      </c>
      <c r="BE104" s="49">
        <v>0</v>
      </c>
      <c r="BF104" s="48">
        <v>0</v>
      </c>
      <c r="BG104" s="49">
        <v>0</v>
      </c>
      <c r="BH104" s="48">
        <v>0</v>
      </c>
      <c r="BI104" s="49">
        <v>0</v>
      </c>
      <c r="BJ104" s="48">
        <v>34</v>
      </c>
      <c r="BK104" s="49">
        <v>100</v>
      </c>
      <c r="BL104" s="48">
        <v>34</v>
      </c>
    </row>
    <row r="105" spans="1:64" ht="15">
      <c r="A105" s="65" t="s">
        <v>320</v>
      </c>
      <c r="B105" s="65" t="s">
        <v>320</v>
      </c>
      <c r="C105" s="66"/>
      <c r="D105" s="67"/>
      <c r="E105" s="66"/>
      <c r="F105" s="69"/>
      <c r="G105" s="66"/>
      <c r="H105" s="70"/>
      <c r="I105" s="71"/>
      <c r="J105" s="71"/>
      <c r="K105" s="34" t="s">
        <v>65</v>
      </c>
      <c r="L105" s="72">
        <v>184</v>
      </c>
      <c r="M105" s="72"/>
      <c r="N105" s="73"/>
      <c r="O105" s="87" t="s">
        <v>196</v>
      </c>
      <c r="P105" s="90">
        <v>43573.72869212963</v>
      </c>
      <c r="Q105" s="87" t="s">
        <v>466</v>
      </c>
      <c r="R105" s="87"/>
      <c r="S105" s="87"/>
      <c r="T105" s="87" t="s">
        <v>608</v>
      </c>
      <c r="U105" s="87"/>
      <c r="V105" s="92" t="s">
        <v>718</v>
      </c>
      <c r="W105" s="90">
        <v>43573.72869212963</v>
      </c>
      <c r="X105" s="92" t="s">
        <v>843</v>
      </c>
      <c r="Y105" s="87"/>
      <c r="Z105" s="87"/>
      <c r="AA105" s="96" t="s">
        <v>976</v>
      </c>
      <c r="AB105" s="87"/>
      <c r="AC105" s="87" t="b">
        <v>0</v>
      </c>
      <c r="AD105" s="87">
        <v>3</v>
      </c>
      <c r="AE105" s="96" t="s">
        <v>1012</v>
      </c>
      <c r="AF105" s="87" t="b">
        <v>0</v>
      </c>
      <c r="AG105" s="87" t="s">
        <v>1021</v>
      </c>
      <c r="AH105" s="87"/>
      <c r="AI105" s="96" t="s">
        <v>1012</v>
      </c>
      <c r="AJ105" s="87" t="b">
        <v>0</v>
      </c>
      <c r="AK105" s="87">
        <v>0</v>
      </c>
      <c r="AL105" s="96" t="s">
        <v>1012</v>
      </c>
      <c r="AM105" s="87" t="s">
        <v>1028</v>
      </c>
      <c r="AN105" s="87" t="b">
        <v>0</v>
      </c>
      <c r="AO105" s="96" t="s">
        <v>976</v>
      </c>
      <c r="AP105" s="87" t="s">
        <v>196</v>
      </c>
      <c r="AQ105" s="87">
        <v>0</v>
      </c>
      <c r="AR105" s="87">
        <v>0</v>
      </c>
      <c r="AS105" s="87"/>
      <c r="AT105" s="87"/>
      <c r="AU105" s="87"/>
      <c r="AV105" s="87"/>
      <c r="AW105" s="87"/>
      <c r="AX105" s="87"/>
      <c r="AY105" s="87"/>
      <c r="AZ105" s="87"/>
      <c r="BA105">
        <v>1</v>
      </c>
      <c r="BB105" s="86" t="str">
        <f>REPLACE(INDEX(GroupVertices[Group],MATCH(Edges24[[#This Row],[Vertex 1]],GroupVertices[Vertex],0)),1,1,"")</f>
        <v>1</v>
      </c>
      <c r="BC105" s="86" t="str">
        <f>REPLACE(INDEX(GroupVertices[Group],MATCH(Edges24[[#This Row],[Vertex 2]],GroupVertices[Vertex],0)),1,1,"")</f>
        <v>1</v>
      </c>
      <c r="BD105" s="48">
        <v>2</v>
      </c>
      <c r="BE105" s="49">
        <v>5.555555555555555</v>
      </c>
      <c r="BF105" s="48">
        <v>3</v>
      </c>
      <c r="BG105" s="49">
        <v>8.333333333333334</v>
      </c>
      <c r="BH105" s="48">
        <v>0</v>
      </c>
      <c r="BI105" s="49">
        <v>0</v>
      </c>
      <c r="BJ105" s="48">
        <v>31</v>
      </c>
      <c r="BK105" s="49">
        <v>86.11111111111111</v>
      </c>
      <c r="BL105" s="48">
        <v>36</v>
      </c>
    </row>
    <row r="106" spans="1:64" ht="15">
      <c r="A106" s="65" t="s">
        <v>321</v>
      </c>
      <c r="B106" s="65" t="s">
        <v>386</v>
      </c>
      <c r="C106" s="66"/>
      <c r="D106" s="67"/>
      <c r="E106" s="66"/>
      <c r="F106" s="69"/>
      <c r="G106" s="66"/>
      <c r="H106" s="70"/>
      <c r="I106" s="71"/>
      <c r="J106" s="71"/>
      <c r="K106" s="34" t="s">
        <v>65</v>
      </c>
      <c r="L106" s="72">
        <v>185</v>
      </c>
      <c r="M106" s="72"/>
      <c r="N106" s="73"/>
      <c r="O106" s="87" t="s">
        <v>396</v>
      </c>
      <c r="P106" s="90">
        <v>43573.7734375</v>
      </c>
      <c r="Q106" s="87" t="s">
        <v>467</v>
      </c>
      <c r="R106" s="92" t="s">
        <v>523</v>
      </c>
      <c r="S106" s="87" t="s">
        <v>569</v>
      </c>
      <c r="T106" s="87"/>
      <c r="U106" s="87"/>
      <c r="V106" s="92" t="s">
        <v>719</v>
      </c>
      <c r="W106" s="90">
        <v>43573.7734375</v>
      </c>
      <c r="X106" s="92" t="s">
        <v>844</v>
      </c>
      <c r="Y106" s="87"/>
      <c r="Z106" s="87"/>
      <c r="AA106" s="96" t="s">
        <v>977</v>
      </c>
      <c r="AB106" s="87"/>
      <c r="AC106" s="87" t="b">
        <v>0</v>
      </c>
      <c r="AD106" s="87">
        <v>1</v>
      </c>
      <c r="AE106" s="96" t="s">
        <v>1012</v>
      </c>
      <c r="AF106" s="87" t="b">
        <v>0</v>
      </c>
      <c r="AG106" s="87" t="s">
        <v>1021</v>
      </c>
      <c r="AH106" s="87"/>
      <c r="AI106" s="96" t="s">
        <v>1012</v>
      </c>
      <c r="AJ106" s="87" t="b">
        <v>0</v>
      </c>
      <c r="AK106" s="87">
        <v>0</v>
      </c>
      <c r="AL106" s="96" t="s">
        <v>1012</v>
      </c>
      <c r="AM106" s="87" t="s">
        <v>1029</v>
      </c>
      <c r="AN106" s="87" t="b">
        <v>0</v>
      </c>
      <c r="AO106" s="96" t="s">
        <v>977</v>
      </c>
      <c r="AP106" s="87" t="s">
        <v>196</v>
      </c>
      <c r="AQ106" s="87">
        <v>0</v>
      </c>
      <c r="AR106" s="87">
        <v>0</v>
      </c>
      <c r="AS106" s="87"/>
      <c r="AT106" s="87"/>
      <c r="AU106" s="87"/>
      <c r="AV106" s="87"/>
      <c r="AW106" s="87"/>
      <c r="AX106" s="87"/>
      <c r="AY106" s="87"/>
      <c r="AZ106" s="87"/>
      <c r="BA106">
        <v>1</v>
      </c>
      <c r="BB106" s="86" t="str">
        <f>REPLACE(INDEX(GroupVertices[Group],MATCH(Edges24[[#This Row],[Vertex 1]],GroupVertices[Vertex],0)),1,1,"")</f>
        <v>21</v>
      </c>
      <c r="BC106" s="86" t="str">
        <f>REPLACE(INDEX(GroupVertices[Group],MATCH(Edges24[[#This Row],[Vertex 2]],GroupVertices[Vertex],0)),1,1,"")</f>
        <v>21</v>
      </c>
      <c r="BD106" s="48">
        <v>0</v>
      </c>
      <c r="BE106" s="49">
        <v>0</v>
      </c>
      <c r="BF106" s="48">
        <v>3</v>
      </c>
      <c r="BG106" s="49">
        <v>15</v>
      </c>
      <c r="BH106" s="48">
        <v>0</v>
      </c>
      <c r="BI106" s="49">
        <v>0</v>
      </c>
      <c r="BJ106" s="48">
        <v>17</v>
      </c>
      <c r="BK106" s="49">
        <v>85</v>
      </c>
      <c r="BL106" s="48">
        <v>20</v>
      </c>
    </row>
    <row r="107" spans="1:64" ht="15">
      <c r="A107" s="65" t="s">
        <v>322</v>
      </c>
      <c r="B107" s="65" t="s">
        <v>323</v>
      </c>
      <c r="C107" s="66"/>
      <c r="D107" s="67"/>
      <c r="E107" s="66"/>
      <c r="F107" s="69"/>
      <c r="G107" s="66"/>
      <c r="H107" s="70"/>
      <c r="I107" s="71"/>
      <c r="J107" s="71"/>
      <c r="K107" s="34" t="s">
        <v>66</v>
      </c>
      <c r="L107" s="72">
        <v>186</v>
      </c>
      <c r="M107" s="72"/>
      <c r="N107" s="73"/>
      <c r="O107" s="87" t="s">
        <v>396</v>
      </c>
      <c r="P107" s="90">
        <v>43573.62241898148</v>
      </c>
      <c r="Q107" s="87" t="s">
        <v>464</v>
      </c>
      <c r="R107" s="92" t="s">
        <v>524</v>
      </c>
      <c r="S107" s="87" t="s">
        <v>562</v>
      </c>
      <c r="T107" s="87" t="s">
        <v>609</v>
      </c>
      <c r="U107" s="87"/>
      <c r="V107" s="92" t="s">
        <v>720</v>
      </c>
      <c r="W107" s="90">
        <v>43573.62241898148</v>
      </c>
      <c r="X107" s="92" t="s">
        <v>845</v>
      </c>
      <c r="Y107" s="87"/>
      <c r="Z107" s="87"/>
      <c r="AA107" s="96" t="s">
        <v>978</v>
      </c>
      <c r="AB107" s="87"/>
      <c r="AC107" s="87" t="b">
        <v>0</v>
      </c>
      <c r="AD107" s="87">
        <v>5</v>
      </c>
      <c r="AE107" s="96" t="s">
        <v>1012</v>
      </c>
      <c r="AF107" s="87" t="b">
        <v>1</v>
      </c>
      <c r="AG107" s="87" t="s">
        <v>1021</v>
      </c>
      <c r="AH107" s="87"/>
      <c r="AI107" s="96" t="s">
        <v>1024</v>
      </c>
      <c r="AJ107" s="87" t="b">
        <v>0</v>
      </c>
      <c r="AK107" s="87">
        <v>3</v>
      </c>
      <c r="AL107" s="96" t="s">
        <v>1012</v>
      </c>
      <c r="AM107" s="87" t="s">
        <v>1027</v>
      </c>
      <c r="AN107" s="87" t="b">
        <v>0</v>
      </c>
      <c r="AO107" s="96" t="s">
        <v>978</v>
      </c>
      <c r="AP107" s="87" t="s">
        <v>196</v>
      </c>
      <c r="AQ107" s="87">
        <v>0</v>
      </c>
      <c r="AR107" s="87">
        <v>0</v>
      </c>
      <c r="AS107" s="87"/>
      <c r="AT107" s="87"/>
      <c r="AU107" s="87"/>
      <c r="AV107" s="87"/>
      <c r="AW107" s="87"/>
      <c r="AX107" s="87"/>
      <c r="AY107" s="87"/>
      <c r="AZ107" s="87"/>
      <c r="BA107">
        <v>1</v>
      </c>
      <c r="BB107" s="86" t="str">
        <f>REPLACE(INDEX(GroupVertices[Group],MATCH(Edges24[[#This Row],[Vertex 1]],GroupVertices[Vertex],0)),1,1,"")</f>
        <v>8</v>
      </c>
      <c r="BC107" s="86" t="str">
        <f>REPLACE(INDEX(GroupVertices[Group],MATCH(Edges24[[#This Row],[Vertex 2]],GroupVertices[Vertex],0)),1,1,"")</f>
        <v>8</v>
      </c>
      <c r="BD107" s="48"/>
      <c r="BE107" s="49"/>
      <c r="BF107" s="48"/>
      <c r="BG107" s="49"/>
      <c r="BH107" s="48"/>
      <c r="BI107" s="49"/>
      <c r="BJ107" s="48"/>
      <c r="BK107" s="49"/>
      <c r="BL107" s="48"/>
    </row>
    <row r="108" spans="1:64" ht="15">
      <c r="A108" s="65" t="s">
        <v>323</v>
      </c>
      <c r="B108" s="65" t="s">
        <v>322</v>
      </c>
      <c r="C108" s="66"/>
      <c r="D108" s="67"/>
      <c r="E108" s="66"/>
      <c r="F108" s="69"/>
      <c r="G108" s="66"/>
      <c r="H108" s="70"/>
      <c r="I108" s="71"/>
      <c r="J108" s="71"/>
      <c r="K108" s="34" t="s">
        <v>66</v>
      </c>
      <c r="L108" s="72">
        <v>188</v>
      </c>
      <c r="M108" s="72"/>
      <c r="N108" s="73"/>
      <c r="O108" s="87" t="s">
        <v>397</v>
      </c>
      <c r="P108" s="90">
        <v>43573.622708333336</v>
      </c>
      <c r="Q108" s="87" t="s">
        <v>464</v>
      </c>
      <c r="R108" s="87"/>
      <c r="S108" s="87"/>
      <c r="T108" s="87"/>
      <c r="U108" s="87"/>
      <c r="V108" s="92" t="s">
        <v>721</v>
      </c>
      <c r="W108" s="90">
        <v>43573.622708333336</v>
      </c>
      <c r="X108" s="92" t="s">
        <v>846</v>
      </c>
      <c r="Y108" s="87"/>
      <c r="Z108" s="87"/>
      <c r="AA108" s="96" t="s">
        <v>979</v>
      </c>
      <c r="AB108" s="87"/>
      <c r="AC108" s="87" t="b">
        <v>0</v>
      </c>
      <c r="AD108" s="87">
        <v>0</v>
      </c>
      <c r="AE108" s="96" t="s">
        <v>1012</v>
      </c>
      <c r="AF108" s="87" t="b">
        <v>1</v>
      </c>
      <c r="AG108" s="87" t="s">
        <v>1021</v>
      </c>
      <c r="AH108" s="87"/>
      <c r="AI108" s="96" t="s">
        <v>1024</v>
      </c>
      <c r="AJ108" s="87" t="b">
        <v>0</v>
      </c>
      <c r="AK108" s="87">
        <v>3</v>
      </c>
      <c r="AL108" s="96" t="s">
        <v>978</v>
      </c>
      <c r="AM108" s="87" t="s">
        <v>1027</v>
      </c>
      <c r="AN108" s="87" t="b">
        <v>0</v>
      </c>
      <c r="AO108" s="96" t="s">
        <v>978</v>
      </c>
      <c r="AP108" s="87" t="s">
        <v>196</v>
      </c>
      <c r="AQ108" s="87">
        <v>0</v>
      </c>
      <c r="AR108" s="87">
        <v>0</v>
      </c>
      <c r="AS108" s="87"/>
      <c r="AT108" s="87"/>
      <c r="AU108" s="87"/>
      <c r="AV108" s="87"/>
      <c r="AW108" s="87"/>
      <c r="AX108" s="87"/>
      <c r="AY108" s="87"/>
      <c r="AZ108" s="87"/>
      <c r="BA108">
        <v>1</v>
      </c>
      <c r="BB108" s="86" t="str">
        <f>REPLACE(INDEX(GroupVertices[Group],MATCH(Edges24[[#This Row],[Vertex 1]],GroupVertices[Vertex],0)),1,1,"")</f>
        <v>8</v>
      </c>
      <c r="BC108" s="86" t="str">
        <f>REPLACE(INDEX(GroupVertices[Group],MATCH(Edges24[[#This Row],[Vertex 2]],GroupVertices[Vertex],0)),1,1,"")</f>
        <v>8</v>
      </c>
      <c r="BD108" s="48"/>
      <c r="BE108" s="49"/>
      <c r="BF108" s="48"/>
      <c r="BG108" s="49"/>
      <c r="BH108" s="48"/>
      <c r="BI108" s="49"/>
      <c r="BJ108" s="48"/>
      <c r="BK108" s="49"/>
      <c r="BL108" s="48"/>
    </row>
    <row r="109" spans="1:64" ht="15">
      <c r="A109" s="65" t="s">
        <v>324</v>
      </c>
      <c r="B109" s="65" t="s">
        <v>322</v>
      </c>
      <c r="C109" s="66"/>
      <c r="D109" s="67"/>
      <c r="E109" s="66"/>
      <c r="F109" s="69"/>
      <c r="G109" s="66"/>
      <c r="H109" s="70"/>
      <c r="I109" s="71"/>
      <c r="J109" s="71"/>
      <c r="K109" s="34" t="s">
        <v>65</v>
      </c>
      <c r="L109" s="72">
        <v>189</v>
      </c>
      <c r="M109" s="72"/>
      <c r="N109" s="73"/>
      <c r="O109" s="87" t="s">
        <v>397</v>
      </c>
      <c r="P109" s="90">
        <v>43573.7749537037</v>
      </c>
      <c r="Q109" s="87" t="s">
        <v>464</v>
      </c>
      <c r="R109" s="87"/>
      <c r="S109" s="87"/>
      <c r="T109" s="87"/>
      <c r="U109" s="87"/>
      <c r="V109" s="92" t="s">
        <v>722</v>
      </c>
      <c r="W109" s="90">
        <v>43573.7749537037</v>
      </c>
      <c r="X109" s="92" t="s">
        <v>847</v>
      </c>
      <c r="Y109" s="87"/>
      <c r="Z109" s="87"/>
      <c r="AA109" s="96" t="s">
        <v>980</v>
      </c>
      <c r="AB109" s="87"/>
      <c r="AC109" s="87" t="b">
        <v>0</v>
      </c>
      <c r="AD109" s="87">
        <v>0</v>
      </c>
      <c r="AE109" s="96" t="s">
        <v>1012</v>
      </c>
      <c r="AF109" s="87" t="b">
        <v>1</v>
      </c>
      <c r="AG109" s="87" t="s">
        <v>1021</v>
      </c>
      <c r="AH109" s="87"/>
      <c r="AI109" s="96" t="s">
        <v>1024</v>
      </c>
      <c r="AJ109" s="87" t="b">
        <v>0</v>
      </c>
      <c r="AK109" s="87">
        <v>3</v>
      </c>
      <c r="AL109" s="96" t="s">
        <v>978</v>
      </c>
      <c r="AM109" s="87" t="s">
        <v>1025</v>
      </c>
      <c r="AN109" s="87" t="b">
        <v>0</v>
      </c>
      <c r="AO109" s="96" t="s">
        <v>978</v>
      </c>
      <c r="AP109" s="87" t="s">
        <v>196</v>
      </c>
      <c r="AQ109" s="87">
        <v>0</v>
      </c>
      <c r="AR109" s="87">
        <v>0</v>
      </c>
      <c r="AS109" s="87"/>
      <c r="AT109" s="87"/>
      <c r="AU109" s="87"/>
      <c r="AV109" s="87"/>
      <c r="AW109" s="87"/>
      <c r="AX109" s="87"/>
      <c r="AY109" s="87"/>
      <c r="AZ109" s="87"/>
      <c r="BA109">
        <v>1</v>
      </c>
      <c r="BB109" s="86" t="str">
        <f>REPLACE(INDEX(GroupVertices[Group],MATCH(Edges24[[#This Row],[Vertex 1]],GroupVertices[Vertex],0)),1,1,"")</f>
        <v>8</v>
      </c>
      <c r="BC109" s="86" t="str">
        <f>REPLACE(INDEX(GroupVertices[Group],MATCH(Edges24[[#This Row],[Vertex 2]],GroupVertices[Vertex],0)),1,1,"")</f>
        <v>8</v>
      </c>
      <c r="BD109" s="48"/>
      <c r="BE109" s="49"/>
      <c r="BF109" s="48"/>
      <c r="BG109" s="49"/>
      <c r="BH109" s="48"/>
      <c r="BI109" s="49"/>
      <c r="BJ109" s="48"/>
      <c r="BK109" s="49"/>
      <c r="BL109" s="48"/>
    </row>
    <row r="110" spans="1:64" ht="15">
      <c r="A110" s="65" t="s">
        <v>325</v>
      </c>
      <c r="B110" s="65" t="s">
        <v>325</v>
      </c>
      <c r="C110" s="66"/>
      <c r="D110" s="67"/>
      <c r="E110" s="66"/>
      <c r="F110" s="69"/>
      <c r="G110" s="66"/>
      <c r="H110" s="70"/>
      <c r="I110" s="71"/>
      <c r="J110" s="71"/>
      <c r="K110" s="34" t="s">
        <v>65</v>
      </c>
      <c r="L110" s="72">
        <v>193</v>
      </c>
      <c r="M110" s="72"/>
      <c r="N110" s="73"/>
      <c r="O110" s="87" t="s">
        <v>196</v>
      </c>
      <c r="P110" s="90">
        <v>43573.79225694444</v>
      </c>
      <c r="Q110" s="87" t="s">
        <v>468</v>
      </c>
      <c r="R110" s="92" t="s">
        <v>525</v>
      </c>
      <c r="S110" s="87" t="s">
        <v>537</v>
      </c>
      <c r="T110" s="87" t="s">
        <v>610</v>
      </c>
      <c r="U110" s="87"/>
      <c r="V110" s="92" t="s">
        <v>723</v>
      </c>
      <c r="W110" s="90">
        <v>43573.79225694444</v>
      </c>
      <c r="X110" s="92" t="s">
        <v>848</v>
      </c>
      <c r="Y110" s="87"/>
      <c r="Z110" s="87"/>
      <c r="AA110" s="96" t="s">
        <v>981</v>
      </c>
      <c r="AB110" s="87"/>
      <c r="AC110" s="87" t="b">
        <v>0</v>
      </c>
      <c r="AD110" s="87">
        <v>1</v>
      </c>
      <c r="AE110" s="96" t="s">
        <v>1012</v>
      </c>
      <c r="AF110" s="87" t="b">
        <v>0</v>
      </c>
      <c r="AG110" s="87" t="s">
        <v>1021</v>
      </c>
      <c r="AH110" s="87"/>
      <c r="AI110" s="96" t="s">
        <v>1012</v>
      </c>
      <c r="AJ110" s="87" t="b">
        <v>0</v>
      </c>
      <c r="AK110" s="87">
        <v>3</v>
      </c>
      <c r="AL110" s="96" t="s">
        <v>1012</v>
      </c>
      <c r="AM110" s="87" t="s">
        <v>1029</v>
      </c>
      <c r="AN110" s="87" t="b">
        <v>0</v>
      </c>
      <c r="AO110" s="96" t="s">
        <v>981</v>
      </c>
      <c r="AP110" s="87" t="s">
        <v>196</v>
      </c>
      <c r="AQ110" s="87">
        <v>0</v>
      </c>
      <c r="AR110" s="87">
        <v>0</v>
      </c>
      <c r="AS110" s="87"/>
      <c r="AT110" s="87"/>
      <c r="AU110" s="87"/>
      <c r="AV110" s="87"/>
      <c r="AW110" s="87"/>
      <c r="AX110" s="87"/>
      <c r="AY110" s="87"/>
      <c r="AZ110" s="87"/>
      <c r="BA110">
        <v>1</v>
      </c>
      <c r="BB110" s="86" t="str">
        <f>REPLACE(INDEX(GroupVertices[Group],MATCH(Edges24[[#This Row],[Vertex 1]],GroupVertices[Vertex],0)),1,1,"")</f>
        <v>1</v>
      </c>
      <c r="BC110" s="86" t="str">
        <f>REPLACE(INDEX(GroupVertices[Group],MATCH(Edges24[[#This Row],[Vertex 2]],GroupVertices[Vertex],0)),1,1,"")</f>
        <v>1</v>
      </c>
      <c r="BD110" s="48">
        <v>0</v>
      </c>
      <c r="BE110" s="49">
        <v>0</v>
      </c>
      <c r="BF110" s="48">
        <v>1</v>
      </c>
      <c r="BG110" s="49">
        <v>3.0303030303030303</v>
      </c>
      <c r="BH110" s="48">
        <v>0</v>
      </c>
      <c r="BI110" s="49">
        <v>0</v>
      </c>
      <c r="BJ110" s="48">
        <v>32</v>
      </c>
      <c r="BK110" s="49">
        <v>96.96969696969697</v>
      </c>
      <c r="BL110" s="48">
        <v>33</v>
      </c>
    </row>
    <row r="111" spans="1:64" ht="15">
      <c r="A111" s="65" t="s">
        <v>326</v>
      </c>
      <c r="B111" s="65" t="s">
        <v>326</v>
      </c>
      <c r="C111" s="66"/>
      <c r="D111" s="67"/>
      <c r="E111" s="66"/>
      <c r="F111" s="69"/>
      <c r="G111" s="66"/>
      <c r="H111" s="70"/>
      <c r="I111" s="71"/>
      <c r="J111" s="71"/>
      <c r="K111" s="34" t="s">
        <v>65</v>
      </c>
      <c r="L111" s="72">
        <v>194</v>
      </c>
      <c r="M111" s="72"/>
      <c r="N111" s="73"/>
      <c r="O111" s="87" t="s">
        <v>196</v>
      </c>
      <c r="P111" s="90">
        <v>43573.84040509259</v>
      </c>
      <c r="Q111" s="87" t="s">
        <v>469</v>
      </c>
      <c r="R111" s="92" t="s">
        <v>526</v>
      </c>
      <c r="S111" s="87" t="s">
        <v>570</v>
      </c>
      <c r="T111" s="87" t="s">
        <v>583</v>
      </c>
      <c r="U111" s="87"/>
      <c r="V111" s="92" t="s">
        <v>724</v>
      </c>
      <c r="W111" s="90">
        <v>43573.84040509259</v>
      </c>
      <c r="X111" s="92" t="s">
        <v>849</v>
      </c>
      <c r="Y111" s="87"/>
      <c r="Z111" s="87"/>
      <c r="AA111" s="96" t="s">
        <v>982</v>
      </c>
      <c r="AB111" s="87"/>
      <c r="AC111" s="87" t="b">
        <v>0</v>
      </c>
      <c r="AD111" s="87">
        <v>0</v>
      </c>
      <c r="AE111" s="96" t="s">
        <v>1012</v>
      </c>
      <c r="AF111" s="87" t="b">
        <v>0</v>
      </c>
      <c r="AG111" s="87" t="s">
        <v>1021</v>
      </c>
      <c r="AH111" s="87"/>
      <c r="AI111" s="96" t="s">
        <v>1012</v>
      </c>
      <c r="AJ111" s="87" t="b">
        <v>0</v>
      </c>
      <c r="AK111" s="87">
        <v>0</v>
      </c>
      <c r="AL111" s="96" t="s">
        <v>1012</v>
      </c>
      <c r="AM111" s="87" t="s">
        <v>1029</v>
      </c>
      <c r="AN111" s="87" t="b">
        <v>0</v>
      </c>
      <c r="AO111" s="96" t="s">
        <v>982</v>
      </c>
      <c r="AP111" s="87" t="s">
        <v>196</v>
      </c>
      <c r="AQ111" s="87">
        <v>0</v>
      </c>
      <c r="AR111" s="87">
        <v>0</v>
      </c>
      <c r="AS111" s="87"/>
      <c r="AT111" s="87"/>
      <c r="AU111" s="87"/>
      <c r="AV111" s="87"/>
      <c r="AW111" s="87"/>
      <c r="AX111" s="87"/>
      <c r="AY111" s="87"/>
      <c r="AZ111" s="87"/>
      <c r="BA111">
        <v>1</v>
      </c>
      <c r="BB111" s="86" t="str">
        <f>REPLACE(INDEX(GroupVertices[Group],MATCH(Edges24[[#This Row],[Vertex 1]],GroupVertices[Vertex],0)),1,1,"")</f>
        <v>1</v>
      </c>
      <c r="BC111" s="86" t="str">
        <f>REPLACE(INDEX(GroupVertices[Group],MATCH(Edges24[[#This Row],[Vertex 2]],GroupVertices[Vertex],0)),1,1,"")</f>
        <v>1</v>
      </c>
      <c r="BD111" s="48">
        <v>2</v>
      </c>
      <c r="BE111" s="49">
        <v>6.451612903225806</v>
      </c>
      <c r="BF111" s="48">
        <v>0</v>
      </c>
      <c r="BG111" s="49">
        <v>0</v>
      </c>
      <c r="BH111" s="48">
        <v>0</v>
      </c>
      <c r="BI111" s="49">
        <v>0</v>
      </c>
      <c r="BJ111" s="48">
        <v>29</v>
      </c>
      <c r="BK111" s="49">
        <v>93.54838709677419</v>
      </c>
      <c r="BL111" s="48">
        <v>31</v>
      </c>
    </row>
    <row r="112" spans="1:64" ht="15">
      <c r="A112" s="65" t="s">
        <v>296</v>
      </c>
      <c r="B112" s="65" t="s">
        <v>372</v>
      </c>
      <c r="C112" s="66"/>
      <c r="D112" s="67"/>
      <c r="E112" s="66"/>
      <c r="F112" s="69"/>
      <c r="G112" s="66"/>
      <c r="H112" s="70"/>
      <c r="I112" s="71"/>
      <c r="J112" s="71"/>
      <c r="K112" s="34" t="s">
        <v>65</v>
      </c>
      <c r="L112" s="72">
        <v>199</v>
      </c>
      <c r="M112" s="72"/>
      <c r="N112" s="73"/>
      <c r="O112" s="87" t="s">
        <v>396</v>
      </c>
      <c r="P112" s="90">
        <v>43572.53362268519</v>
      </c>
      <c r="Q112" s="87" t="s">
        <v>449</v>
      </c>
      <c r="R112" s="87"/>
      <c r="S112" s="87"/>
      <c r="T112" s="87" t="s">
        <v>611</v>
      </c>
      <c r="U112" s="92" t="s">
        <v>637</v>
      </c>
      <c r="V112" s="92" t="s">
        <v>637</v>
      </c>
      <c r="W112" s="90">
        <v>43572.53362268519</v>
      </c>
      <c r="X112" s="92" t="s">
        <v>850</v>
      </c>
      <c r="Y112" s="87"/>
      <c r="Z112" s="87"/>
      <c r="AA112" s="96" t="s">
        <v>983</v>
      </c>
      <c r="AB112" s="87"/>
      <c r="AC112" s="87" t="b">
        <v>0</v>
      </c>
      <c r="AD112" s="87">
        <v>4</v>
      </c>
      <c r="AE112" s="96" t="s">
        <v>1012</v>
      </c>
      <c r="AF112" s="87" t="b">
        <v>0</v>
      </c>
      <c r="AG112" s="87" t="s">
        <v>1021</v>
      </c>
      <c r="AH112" s="87"/>
      <c r="AI112" s="96" t="s">
        <v>1012</v>
      </c>
      <c r="AJ112" s="87" t="b">
        <v>0</v>
      </c>
      <c r="AK112" s="87">
        <v>4</v>
      </c>
      <c r="AL112" s="96" t="s">
        <v>1012</v>
      </c>
      <c r="AM112" s="87" t="s">
        <v>1028</v>
      </c>
      <c r="AN112" s="87" t="b">
        <v>0</v>
      </c>
      <c r="AO112" s="96" t="s">
        <v>983</v>
      </c>
      <c r="AP112" s="87" t="s">
        <v>196</v>
      </c>
      <c r="AQ112" s="87">
        <v>0</v>
      </c>
      <c r="AR112" s="87">
        <v>0</v>
      </c>
      <c r="AS112" s="87"/>
      <c r="AT112" s="87"/>
      <c r="AU112" s="87"/>
      <c r="AV112" s="87"/>
      <c r="AW112" s="87"/>
      <c r="AX112" s="87"/>
      <c r="AY112" s="87"/>
      <c r="AZ112" s="87"/>
      <c r="BA112">
        <v>2</v>
      </c>
      <c r="BB112" s="86" t="str">
        <f>REPLACE(INDEX(GroupVertices[Group],MATCH(Edges24[[#This Row],[Vertex 1]],GroupVertices[Vertex],0)),1,1,"")</f>
        <v>2</v>
      </c>
      <c r="BC112" s="86" t="str">
        <f>REPLACE(INDEX(GroupVertices[Group],MATCH(Edges24[[#This Row],[Vertex 2]],GroupVertices[Vertex],0)),1,1,"")</f>
        <v>2</v>
      </c>
      <c r="BD112" s="48"/>
      <c r="BE112" s="49"/>
      <c r="BF112" s="48"/>
      <c r="BG112" s="49"/>
      <c r="BH112" s="48"/>
      <c r="BI112" s="49"/>
      <c r="BJ112" s="48"/>
      <c r="BK112" s="49"/>
      <c r="BL112" s="48"/>
    </row>
    <row r="113" spans="1:64" ht="15">
      <c r="A113" s="65" t="s">
        <v>327</v>
      </c>
      <c r="B113" s="65" t="s">
        <v>296</v>
      </c>
      <c r="C113" s="66"/>
      <c r="D113" s="67"/>
      <c r="E113" s="66"/>
      <c r="F113" s="69"/>
      <c r="G113" s="66"/>
      <c r="H113" s="70"/>
      <c r="I113" s="71"/>
      <c r="J113" s="71"/>
      <c r="K113" s="34" t="s">
        <v>65</v>
      </c>
      <c r="L113" s="72">
        <v>204</v>
      </c>
      <c r="M113" s="72"/>
      <c r="N113" s="73"/>
      <c r="O113" s="87" t="s">
        <v>397</v>
      </c>
      <c r="P113" s="90">
        <v>43573.89913194445</v>
      </c>
      <c r="Q113" s="87" t="s">
        <v>449</v>
      </c>
      <c r="R113" s="87"/>
      <c r="S113" s="87"/>
      <c r="T113" s="87"/>
      <c r="U113" s="87"/>
      <c r="V113" s="92" t="s">
        <v>725</v>
      </c>
      <c r="W113" s="90">
        <v>43573.89913194445</v>
      </c>
      <c r="X113" s="92" t="s">
        <v>851</v>
      </c>
      <c r="Y113" s="87"/>
      <c r="Z113" s="87"/>
      <c r="AA113" s="96" t="s">
        <v>984</v>
      </c>
      <c r="AB113" s="87"/>
      <c r="AC113" s="87" t="b">
        <v>0</v>
      </c>
      <c r="AD113" s="87">
        <v>0</v>
      </c>
      <c r="AE113" s="96" t="s">
        <v>1012</v>
      </c>
      <c r="AF113" s="87" t="b">
        <v>0</v>
      </c>
      <c r="AG113" s="87" t="s">
        <v>1021</v>
      </c>
      <c r="AH113" s="87"/>
      <c r="AI113" s="96" t="s">
        <v>1012</v>
      </c>
      <c r="AJ113" s="87" t="b">
        <v>0</v>
      </c>
      <c r="AK113" s="87">
        <v>4</v>
      </c>
      <c r="AL113" s="96" t="s">
        <v>983</v>
      </c>
      <c r="AM113" s="87" t="s">
        <v>1028</v>
      </c>
      <c r="AN113" s="87" t="b">
        <v>0</v>
      </c>
      <c r="AO113" s="96" t="s">
        <v>983</v>
      </c>
      <c r="AP113" s="87" t="s">
        <v>196</v>
      </c>
      <c r="AQ113" s="87">
        <v>0</v>
      </c>
      <c r="AR113" s="87">
        <v>0</v>
      </c>
      <c r="AS113" s="87"/>
      <c r="AT113" s="87"/>
      <c r="AU113" s="87"/>
      <c r="AV113" s="87"/>
      <c r="AW113" s="87"/>
      <c r="AX113" s="87"/>
      <c r="AY113" s="87"/>
      <c r="AZ113" s="87"/>
      <c r="BA113">
        <v>1</v>
      </c>
      <c r="BB113" s="86" t="str">
        <f>REPLACE(INDEX(GroupVertices[Group],MATCH(Edges24[[#This Row],[Vertex 1]],GroupVertices[Vertex],0)),1,1,"")</f>
        <v>2</v>
      </c>
      <c r="BC113" s="86" t="str">
        <f>REPLACE(INDEX(GroupVertices[Group],MATCH(Edges24[[#This Row],[Vertex 2]],GroupVertices[Vertex],0)),1,1,"")</f>
        <v>2</v>
      </c>
      <c r="BD113" s="48"/>
      <c r="BE113" s="49"/>
      <c r="BF113" s="48"/>
      <c r="BG113" s="49"/>
      <c r="BH113" s="48"/>
      <c r="BI113" s="49"/>
      <c r="BJ113" s="48"/>
      <c r="BK113" s="49"/>
      <c r="BL113" s="48"/>
    </row>
    <row r="114" spans="1:64" ht="15">
      <c r="A114" s="65" t="s">
        <v>328</v>
      </c>
      <c r="B114" s="65" t="s">
        <v>328</v>
      </c>
      <c r="C114" s="66"/>
      <c r="D114" s="67"/>
      <c r="E114" s="66"/>
      <c r="F114" s="69"/>
      <c r="G114" s="66"/>
      <c r="H114" s="70"/>
      <c r="I114" s="71"/>
      <c r="J114" s="71"/>
      <c r="K114" s="34" t="s">
        <v>65</v>
      </c>
      <c r="L114" s="72">
        <v>210</v>
      </c>
      <c r="M114" s="72"/>
      <c r="N114" s="73"/>
      <c r="O114" s="87" t="s">
        <v>196</v>
      </c>
      <c r="P114" s="90">
        <v>43573.95894675926</v>
      </c>
      <c r="Q114" s="87" t="s">
        <v>470</v>
      </c>
      <c r="R114" s="92" t="s">
        <v>527</v>
      </c>
      <c r="S114" s="87" t="s">
        <v>571</v>
      </c>
      <c r="T114" s="87"/>
      <c r="U114" s="87"/>
      <c r="V114" s="92" t="s">
        <v>726</v>
      </c>
      <c r="W114" s="90">
        <v>43573.95894675926</v>
      </c>
      <c r="X114" s="92" t="s">
        <v>852</v>
      </c>
      <c r="Y114" s="87"/>
      <c r="Z114" s="87"/>
      <c r="AA114" s="96" t="s">
        <v>985</v>
      </c>
      <c r="AB114" s="87"/>
      <c r="AC114" s="87" t="b">
        <v>0</v>
      </c>
      <c r="AD114" s="87">
        <v>0</v>
      </c>
      <c r="AE114" s="96" t="s">
        <v>1012</v>
      </c>
      <c r="AF114" s="87" t="b">
        <v>0</v>
      </c>
      <c r="AG114" s="87" t="s">
        <v>1021</v>
      </c>
      <c r="AH114" s="87"/>
      <c r="AI114" s="96" t="s">
        <v>1012</v>
      </c>
      <c r="AJ114" s="87" t="b">
        <v>0</v>
      </c>
      <c r="AK114" s="87">
        <v>0</v>
      </c>
      <c r="AL114" s="96" t="s">
        <v>1012</v>
      </c>
      <c r="AM114" s="87" t="s">
        <v>1029</v>
      </c>
      <c r="AN114" s="87" t="b">
        <v>0</v>
      </c>
      <c r="AO114" s="96" t="s">
        <v>985</v>
      </c>
      <c r="AP114" s="87" t="s">
        <v>196</v>
      </c>
      <c r="AQ114" s="87">
        <v>0</v>
      </c>
      <c r="AR114" s="87">
        <v>0</v>
      </c>
      <c r="AS114" s="87"/>
      <c r="AT114" s="87"/>
      <c r="AU114" s="87"/>
      <c r="AV114" s="87"/>
      <c r="AW114" s="87"/>
      <c r="AX114" s="87"/>
      <c r="AY114" s="87"/>
      <c r="AZ114" s="87"/>
      <c r="BA114">
        <v>1</v>
      </c>
      <c r="BB114" s="86" t="str">
        <f>REPLACE(INDEX(GroupVertices[Group],MATCH(Edges24[[#This Row],[Vertex 1]],GroupVertices[Vertex],0)),1,1,"")</f>
        <v>1</v>
      </c>
      <c r="BC114" s="86" t="str">
        <f>REPLACE(INDEX(GroupVertices[Group],MATCH(Edges24[[#This Row],[Vertex 2]],GroupVertices[Vertex],0)),1,1,"")</f>
        <v>1</v>
      </c>
      <c r="BD114" s="48">
        <v>0</v>
      </c>
      <c r="BE114" s="49">
        <v>0</v>
      </c>
      <c r="BF114" s="48">
        <v>0</v>
      </c>
      <c r="BG114" s="49">
        <v>0</v>
      </c>
      <c r="BH114" s="48">
        <v>0</v>
      </c>
      <c r="BI114" s="49">
        <v>0</v>
      </c>
      <c r="BJ114" s="48">
        <v>22</v>
      </c>
      <c r="BK114" s="49">
        <v>100</v>
      </c>
      <c r="BL114" s="48">
        <v>22</v>
      </c>
    </row>
    <row r="115" spans="1:64" ht="15">
      <c r="A115" s="65" t="s">
        <v>329</v>
      </c>
      <c r="B115" s="65" t="s">
        <v>330</v>
      </c>
      <c r="C115" s="66"/>
      <c r="D115" s="67"/>
      <c r="E115" s="66"/>
      <c r="F115" s="69"/>
      <c r="G115" s="66"/>
      <c r="H115" s="70"/>
      <c r="I115" s="71"/>
      <c r="J115" s="71"/>
      <c r="K115" s="34" t="s">
        <v>66</v>
      </c>
      <c r="L115" s="72">
        <v>211</v>
      </c>
      <c r="M115" s="72"/>
      <c r="N115" s="73"/>
      <c r="O115" s="87" t="s">
        <v>396</v>
      </c>
      <c r="P115" s="90">
        <v>43573.44063657407</v>
      </c>
      <c r="Q115" s="87" t="s">
        <v>460</v>
      </c>
      <c r="R115" s="87"/>
      <c r="S115" s="87"/>
      <c r="T115" s="87" t="s">
        <v>612</v>
      </c>
      <c r="U115" s="92" t="s">
        <v>638</v>
      </c>
      <c r="V115" s="92" t="s">
        <v>638</v>
      </c>
      <c r="W115" s="90">
        <v>43573.44063657407</v>
      </c>
      <c r="X115" s="92" t="s">
        <v>853</v>
      </c>
      <c r="Y115" s="87"/>
      <c r="Z115" s="87"/>
      <c r="AA115" s="96" t="s">
        <v>986</v>
      </c>
      <c r="AB115" s="87"/>
      <c r="AC115" s="87" t="b">
        <v>0</v>
      </c>
      <c r="AD115" s="87">
        <v>11</v>
      </c>
      <c r="AE115" s="96" t="s">
        <v>1012</v>
      </c>
      <c r="AF115" s="87" t="b">
        <v>0</v>
      </c>
      <c r="AG115" s="87" t="s">
        <v>1021</v>
      </c>
      <c r="AH115" s="87"/>
      <c r="AI115" s="96" t="s">
        <v>1012</v>
      </c>
      <c r="AJ115" s="87" t="b">
        <v>0</v>
      </c>
      <c r="AK115" s="87">
        <v>5</v>
      </c>
      <c r="AL115" s="96" t="s">
        <v>1012</v>
      </c>
      <c r="AM115" s="87" t="s">
        <v>1045</v>
      </c>
      <c r="AN115" s="87" t="b">
        <v>0</v>
      </c>
      <c r="AO115" s="96" t="s">
        <v>986</v>
      </c>
      <c r="AP115" s="87" t="s">
        <v>196</v>
      </c>
      <c r="AQ115" s="87">
        <v>0</v>
      </c>
      <c r="AR115" s="87">
        <v>0</v>
      </c>
      <c r="AS115" s="87"/>
      <c r="AT115" s="87"/>
      <c r="AU115" s="87"/>
      <c r="AV115" s="87"/>
      <c r="AW115" s="87"/>
      <c r="AX115" s="87"/>
      <c r="AY115" s="87"/>
      <c r="AZ115" s="87"/>
      <c r="BA115">
        <v>1</v>
      </c>
      <c r="BB115" s="86" t="str">
        <f>REPLACE(INDEX(GroupVertices[Group],MATCH(Edges24[[#This Row],[Vertex 1]],GroupVertices[Vertex],0)),1,1,"")</f>
        <v>6</v>
      </c>
      <c r="BC115" s="86" t="str">
        <f>REPLACE(INDEX(GroupVertices[Group],MATCH(Edges24[[#This Row],[Vertex 2]],GroupVertices[Vertex],0)),1,1,"")</f>
        <v>6</v>
      </c>
      <c r="BD115" s="48"/>
      <c r="BE115" s="49"/>
      <c r="BF115" s="48"/>
      <c r="BG115" s="49"/>
      <c r="BH115" s="48"/>
      <c r="BI115" s="49"/>
      <c r="BJ115" s="48"/>
      <c r="BK115" s="49"/>
      <c r="BL115" s="48"/>
    </row>
    <row r="116" spans="1:64" ht="15">
      <c r="A116" s="65" t="s">
        <v>330</v>
      </c>
      <c r="B116" s="65" t="s">
        <v>329</v>
      </c>
      <c r="C116" s="66"/>
      <c r="D116" s="67"/>
      <c r="E116" s="66"/>
      <c r="F116" s="69"/>
      <c r="G116" s="66"/>
      <c r="H116" s="70"/>
      <c r="I116" s="71"/>
      <c r="J116" s="71"/>
      <c r="K116" s="34" t="s">
        <v>66</v>
      </c>
      <c r="L116" s="72">
        <v>213</v>
      </c>
      <c r="M116" s="72"/>
      <c r="N116" s="73"/>
      <c r="O116" s="87" t="s">
        <v>397</v>
      </c>
      <c r="P116" s="90">
        <v>43573.44122685185</v>
      </c>
      <c r="Q116" s="87" t="s">
        <v>460</v>
      </c>
      <c r="R116" s="87"/>
      <c r="S116" s="87"/>
      <c r="T116" s="87" t="s">
        <v>602</v>
      </c>
      <c r="U116" s="87"/>
      <c r="V116" s="92" t="s">
        <v>727</v>
      </c>
      <c r="W116" s="90">
        <v>43573.44122685185</v>
      </c>
      <c r="X116" s="92" t="s">
        <v>854</v>
      </c>
      <c r="Y116" s="87"/>
      <c r="Z116" s="87"/>
      <c r="AA116" s="96" t="s">
        <v>987</v>
      </c>
      <c r="AB116" s="87"/>
      <c r="AC116" s="87" t="b">
        <v>0</v>
      </c>
      <c r="AD116" s="87">
        <v>0</v>
      </c>
      <c r="AE116" s="96" t="s">
        <v>1012</v>
      </c>
      <c r="AF116" s="87" t="b">
        <v>0</v>
      </c>
      <c r="AG116" s="87" t="s">
        <v>1021</v>
      </c>
      <c r="AH116" s="87"/>
      <c r="AI116" s="96" t="s">
        <v>1012</v>
      </c>
      <c r="AJ116" s="87" t="b">
        <v>0</v>
      </c>
      <c r="AK116" s="87">
        <v>5</v>
      </c>
      <c r="AL116" s="96" t="s">
        <v>986</v>
      </c>
      <c r="AM116" s="87" t="s">
        <v>1027</v>
      </c>
      <c r="AN116" s="87" t="b">
        <v>0</v>
      </c>
      <c r="AO116" s="96" t="s">
        <v>986</v>
      </c>
      <c r="AP116" s="87" t="s">
        <v>196</v>
      </c>
      <c r="AQ116" s="87">
        <v>0</v>
      </c>
      <c r="AR116" s="87">
        <v>0</v>
      </c>
      <c r="AS116" s="87"/>
      <c r="AT116" s="87"/>
      <c r="AU116" s="87"/>
      <c r="AV116" s="87"/>
      <c r="AW116" s="87"/>
      <c r="AX116" s="87"/>
      <c r="AY116" s="87"/>
      <c r="AZ116" s="87"/>
      <c r="BA116">
        <v>1</v>
      </c>
      <c r="BB116" s="86" t="str">
        <f>REPLACE(INDEX(GroupVertices[Group],MATCH(Edges24[[#This Row],[Vertex 1]],GroupVertices[Vertex],0)),1,1,"")</f>
        <v>6</v>
      </c>
      <c r="BC116" s="86" t="str">
        <f>REPLACE(INDEX(GroupVertices[Group],MATCH(Edges24[[#This Row],[Vertex 2]],GroupVertices[Vertex],0)),1,1,"")</f>
        <v>6</v>
      </c>
      <c r="BD116" s="48"/>
      <c r="BE116" s="49"/>
      <c r="BF116" s="48"/>
      <c r="BG116" s="49"/>
      <c r="BH116" s="48"/>
      <c r="BI116" s="49"/>
      <c r="BJ116" s="48"/>
      <c r="BK116" s="49"/>
      <c r="BL116" s="48"/>
    </row>
    <row r="117" spans="1:64" ht="15">
      <c r="A117" s="65" t="s">
        <v>331</v>
      </c>
      <c r="B117" s="65" t="s">
        <v>329</v>
      </c>
      <c r="C117" s="66"/>
      <c r="D117" s="67"/>
      <c r="E117" s="66"/>
      <c r="F117" s="69"/>
      <c r="G117" s="66"/>
      <c r="H117" s="70"/>
      <c r="I117" s="71"/>
      <c r="J117" s="71"/>
      <c r="K117" s="34" t="s">
        <v>66</v>
      </c>
      <c r="L117" s="72">
        <v>214</v>
      </c>
      <c r="M117" s="72"/>
      <c r="N117" s="73"/>
      <c r="O117" s="87" t="s">
        <v>397</v>
      </c>
      <c r="P117" s="90">
        <v>43573.45295138889</v>
      </c>
      <c r="Q117" s="87" t="s">
        <v>460</v>
      </c>
      <c r="R117" s="87"/>
      <c r="S117" s="87"/>
      <c r="T117" s="87" t="s">
        <v>602</v>
      </c>
      <c r="U117" s="87"/>
      <c r="V117" s="92" t="s">
        <v>728</v>
      </c>
      <c r="W117" s="90">
        <v>43573.45295138889</v>
      </c>
      <c r="X117" s="92" t="s">
        <v>855</v>
      </c>
      <c r="Y117" s="87"/>
      <c r="Z117" s="87"/>
      <c r="AA117" s="96" t="s">
        <v>988</v>
      </c>
      <c r="AB117" s="87"/>
      <c r="AC117" s="87" t="b">
        <v>0</v>
      </c>
      <c r="AD117" s="87">
        <v>0</v>
      </c>
      <c r="AE117" s="96" t="s">
        <v>1012</v>
      </c>
      <c r="AF117" s="87" t="b">
        <v>0</v>
      </c>
      <c r="AG117" s="87" t="s">
        <v>1021</v>
      </c>
      <c r="AH117" s="87"/>
      <c r="AI117" s="96" t="s">
        <v>1012</v>
      </c>
      <c r="AJ117" s="87" t="b">
        <v>0</v>
      </c>
      <c r="AK117" s="87">
        <v>5</v>
      </c>
      <c r="AL117" s="96" t="s">
        <v>986</v>
      </c>
      <c r="AM117" s="87" t="s">
        <v>1027</v>
      </c>
      <c r="AN117" s="87" t="b">
        <v>0</v>
      </c>
      <c r="AO117" s="96" t="s">
        <v>986</v>
      </c>
      <c r="AP117" s="87" t="s">
        <v>196</v>
      </c>
      <c r="AQ117" s="87">
        <v>0</v>
      </c>
      <c r="AR117" s="87">
        <v>0</v>
      </c>
      <c r="AS117" s="87"/>
      <c r="AT117" s="87"/>
      <c r="AU117" s="87"/>
      <c r="AV117" s="87"/>
      <c r="AW117" s="87"/>
      <c r="AX117" s="87"/>
      <c r="AY117" s="87"/>
      <c r="AZ117" s="87"/>
      <c r="BA117">
        <v>1</v>
      </c>
      <c r="BB117" s="86" t="str">
        <f>REPLACE(INDEX(GroupVertices[Group],MATCH(Edges24[[#This Row],[Vertex 1]],GroupVertices[Vertex],0)),1,1,"")</f>
        <v>6</v>
      </c>
      <c r="BC117" s="86" t="str">
        <f>REPLACE(INDEX(GroupVertices[Group],MATCH(Edges24[[#This Row],[Vertex 2]],GroupVertices[Vertex],0)),1,1,"")</f>
        <v>6</v>
      </c>
      <c r="BD117" s="48"/>
      <c r="BE117" s="49"/>
      <c r="BF117" s="48"/>
      <c r="BG117" s="49"/>
      <c r="BH117" s="48"/>
      <c r="BI117" s="49"/>
      <c r="BJ117" s="48"/>
      <c r="BK117" s="49"/>
      <c r="BL117" s="48"/>
    </row>
    <row r="118" spans="1:64" ht="15">
      <c r="A118" s="65" t="s">
        <v>332</v>
      </c>
      <c r="B118" s="65" t="s">
        <v>329</v>
      </c>
      <c r="C118" s="66"/>
      <c r="D118" s="67"/>
      <c r="E118" s="66"/>
      <c r="F118" s="69"/>
      <c r="G118" s="66"/>
      <c r="H118" s="70"/>
      <c r="I118" s="71"/>
      <c r="J118" s="71"/>
      <c r="K118" s="34" t="s">
        <v>65</v>
      </c>
      <c r="L118" s="72">
        <v>215</v>
      </c>
      <c r="M118" s="72"/>
      <c r="N118" s="73"/>
      <c r="O118" s="87" t="s">
        <v>397</v>
      </c>
      <c r="P118" s="90">
        <v>43574.16337962963</v>
      </c>
      <c r="Q118" s="87" t="s">
        <v>460</v>
      </c>
      <c r="R118" s="87"/>
      <c r="S118" s="87"/>
      <c r="T118" s="87" t="s">
        <v>602</v>
      </c>
      <c r="U118" s="87"/>
      <c r="V118" s="92" t="s">
        <v>729</v>
      </c>
      <c r="W118" s="90">
        <v>43574.16337962963</v>
      </c>
      <c r="X118" s="92" t="s">
        <v>856</v>
      </c>
      <c r="Y118" s="87"/>
      <c r="Z118" s="87"/>
      <c r="AA118" s="96" t="s">
        <v>989</v>
      </c>
      <c r="AB118" s="87"/>
      <c r="AC118" s="87" t="b">
        <v>0</v>
      </c>
      <c r="AD118" s="87">
        <v>0</v>
      </c>
      <c r="AE118" s="96" t="s">
        <v>1012</v>
      </c>
      <c r="AF118" s="87" t="b">
        <v>0</v>
      </c>
      <c r="AG118" s="87" t="s">
        <v>1021</v>
      </c>
      <c r="AH118" s="87"/>
      <c r="AI118" s="96" t="s">
        <v>1012</v>
      </c>
      <c r="AJ118" s="87" t="b">
        <v>0</v>
      </c>
      <c r="AK118" s="87">
        <v>5</v>
      </c>
      <c r="AL118" s="96" t="s">
        <v>986</v>
      </c>
      <c r="AM118" s="87" t="s">
        <v>1028</v>
      </c>
      <c r="AN118" s="87" t="b">
        <v>0</v>
      </c>
      <c r="AO118" s="96" t="s">
        <v>986</v>
      </c>
      <c r="AP118" s="87" t="s">
        <v>196</v>
      </c>
      <c r="AQ118" s="87">
        <v>0</v>
      </c>
      <c r="AR118" s="87">
        <v>0</v>
      </c>
      <c r="AS118" s="87"/>
      <c r="AT118" s="87"/>
      <c r="AU118" s="87"/>
      <c r="AV118" s="87"/>
      <c r="AW118" s="87"/>
      <c r="AX118" s="87"/>
      <c r="AY118" s="87"/>
      <c r="AZ118" s="87"/>
      <c r="BA118">
        <v>1</v>
      </c>
      <c r="BB118" s="86" t="str">
        <f>REPLACE(INDEX(GroupVertices[Group],MATCH(Edges24[[#This Row],[Vertex 1]],GroupVertices[Vertex],0)),1,1,"")</f>
        <v>6</v>
      </c>
      <c r="BC118" s="86" t="str">
        <f>REPLACE(INDEX(GroupVertices[Group],MATCH(Edges24[[#This Row],[Vertex 2]],GroupVertices[Vertex],0)),1,1,"")</f>
        <v>6</v>
      </c>
      <c r="BD118" s="48"/>
      <c r="BE118" s="49"/>
      <c r="BF118" s="48"/>
      <c r="BG118" s="49"/>
      <c r="BH118" s="48"/>
      <c r="BI118" s="49"/>
      <c r="BJ118" s="48"/>
      <c r="BK118" s="49"/>
      <c r="BL118" s="48"/>
    </row>
    <row r="119" spans="1:64" ht="15">
      <c r="A119" s="65" t="s">
        <v>333</v>
      </c>
      <c r="B119" s="65" t="s">
        <v>387</v>
      </c>
      <c r="C119" s="66"/>
      <c r="D119" s="67"/>
      <c r="E119" s="66"/>
      <c r="F119" s="69"/>
      <c r="G119" s="66"/>
      <c r="H119" s="70"/>
      <c r="I119" s="71"/>
      <c r="J119" s="71"/>
      <c r="K119" s="34" t="s">
        <v>65</v>
      </c>
      <c r="L119" s="72">
        <v>220</v>
      </c>
      <c r="M119" s="72"/>
      <c r="N119" s="73"/>
      <c r="O119" s="87" t="s">
        <v>396</v>
      </c>
      <c r="P119" s="90">
        <v>43574.34017361111</v>
      </c>
      <c r="Q119" s="87" t="s">
        <v>471</v>
      </c>
      <c r="R119" s="92" t="s">
        <v>528</v>
      </c>
      <c r="S119" s="87" t="s">
        <v>546</v>
      </c>
      <c r="T119" s="87" t="s">
        <v>613</v>
      </c>
      <c r="U119" s="87"/>
      <c r="V119" s="92" t="s">
        <v>730</v>
      </c>
      <c r="W119" s="90">
        <v>43574.34017361111</v>
      </c>
      <c r="X119" s="92" t="s">
        <v>857</v>
      </c>
      <c r="Y119" s="87"/>
      <c r="Z119" s="87"/>
      <c r="AA119" s="96" t="s">
        <v>990</v>
      </c>
      <c r="AB119" s="87"/>
      <c r="AC119" s="87" t="b">
        <v>0</v>
      </c>
      <c r="AD119" s="87">
        <v>0</v>
      </c>
      <c r="AE119" s="96" t="s">
        <v>1012</v>
      </c>
      <c r="AF119" s="87" t="b">
        <v>0</v>
      </c>
      <c r="AG119" s="87" t="s">
        <v>1021</v>
      </c>
      <c r="AH119" s="87"/>
      <c r="AI119" s="96" t="s">
        <v>1012</v>
      </c>
      <c r="AJ119" s="87" t="b">
        <v>0</v>
      </c>
      <c r="AK119" s="87">
        <v>0</v>
      </c>
      <c r="AL119" s="96" t="s">
        <v>1012</v>
      </c>
      <c r="AM119" s="87" t="s">
        <v>1025</v>
      </c>
      <c r="AN119" s="87" t="b">
        <v>0</v>
      </c>
      <c r="AO119" s="96" t="s">
        <v>990</v>
      </c>
      <c r="AP119" s="87" t="s">
        <v>196</v>
      </c>
      <c r="AQ119" s="87">
        <v>0</v>
      </c>
      <c r="AR119" s="87">
        <v>0</v>
      </c>
      <c r="AS119" s="87"/>
      <c r="AT119" s="87"/>
      <c r="AU119" s="87"/>
      <c r="AV119" s="87"/>
      <c r="AW119" s="87"/>
      <c r="AX119" s="87"/>
      <c r="AY119" s="87"/>
      <c r="AZ119" s="87"/>
      <c r="BA119">
        <v>1</v>
      </c>
      <c r="BB119" s="86" t="str">
        <f>REPLACE(INDEX(GroupVertices[Group],MATCH(Edges24[[#This Row],[Vertex 1]],GroupVertices[Vertex],0)),1,1,"")</f>
        <v>20</v>
      </c>
      <c r="BC119" s="86" t="str">
        <f>REPLACE(INDEX(GroupVertices[Group],MATCH(Edges24[[#This Row],[Vertex 2]],GroupVertices[Vertex],0)),1,1,"")</f>
        <v>20</v>
      </c>
      <c r="BD119" s="48">
        <v>1</v>
      </c>
      <c r="BE119" s="49">
        <v>2.5641025641025643</v>
      </c>
      <c r="BF119" s="48">
        <v>1</v>
      </c>
      <c r="BG119" s="49">
        <v>2.5641025641025643</v>
      </c>
      <c r="BH119" s="48">
        <v>0</v>
      </c>
      <c r="BI119" s="49">
        <v>0</v>
      </c>
      <c r="BJ119" s="48">
        <v>37</v>
      </c>
      <c r="BK119" s="49">
        <v>94.87179487179488</v>
      </c>
      <c r="BL119" s="48">
        <v>39</v>
      </c>
    </row>
    <row r="120" spans="1:64" ht="15">
      <c r="A120" s="65" t="s">
        <v>334</v>
      </c>
      <c r="B120" s="65" t="s">
        <v>334</v>
      </c>
      <c r="C120" s="66"/>
      <c r="D120" s="67"/>
      <c r="E120" s="66"/>
      <c r="F120" s="69"/>
      <c r="G120" s="66"/>
      <c r="H120" s="70"/>
      <c r="I120" s="71"/>
      <c r="J120" s="71"/>
      <c r="K120" s="34" t="s">
        <v>65</v>
      </c>
      <c r="L120" s="72">
        <v>221</v>
      </c>
      <c r="M120" s="72"/>
      <c r="N120" s="73"/>
      <c r="O120" s="87" t="s">
        <v>196</v>
      </c>
      <c r="P120" s="90">
        <v>43574.63752314815</v>
      </c>
      <c r="Q120" s="87" t="s">
        <v>472</v>
      </c>
      <c r="R120" s="92" t="s">
        <v>529</v>
      </c>
      <c r="S120" s="87" t="s">
        <v>572</v>
      </c>
      <c r="T120" s="87"/>
      <c r="U120" s="92" t="s">
        <v>639</v>
      </c>
      <c r="V120" s="92" t="s">
        <v>639</v>
      </c>
      <c r="W120" s="90">
        <v>43574.63752314815</v>
      </c>
      <c r="X120" s="92" t="s">
        <v>858</v>
      </c>
      <c r="Y120" s="87"/>
      <c r="Z120" s="87"/>
      <c r="AA120" s="96" t="s">
        <v>991</v>
      </c>
      <c r="AB120" s="87"/>
      <c r="AC120" s="87" t="b">
        <v>0</v>
      </c>
      <c r="AD120" s="87">
        <v>2</v>
      </c>
      <c r="AE120" s="96" t="s">
        <v>1012</v>
      </c>
      <c r="AF120" s="87" t="b">
        <v>0</v>
      </c>
      <c r="AG120" s="87" t="s">
        <v>1021</v>
      </c>
      <c r="AH120" s="87"/>
      <c r="AI120" s="96" t="s">
        <v>1012</v>
      </c>
      <c r="AJ120" s="87" t="b">
        <v>0</v>
      </c>
      <c r="AK120" s="87">
        <v>1</v>
      </c>
      <c r="AL120" s="96" t="s">
        <v>1012</v>
      </c>
      <c r="AM120" s="87" t="s">
        <v>1026</v>
      </c>
      <c r="AN120" s="87" t="b">
        <v>0</v>
      </c>
      <c r="AO120" s="96" t="s">
        <v>991</v>
      </c>
      <c r="AP120" s="87" t="s">
        <v>196</v>
      </c>
      <c r="AQ120" s="87">
        <v>0</v>
      </c>
      <c r="AR120" s="87">
        <v>0</v>
      </c>
      <c r="AS120" s="87"/>
      <c r="AT120" s="87"/>
      <c r="AU120" s="87"/>
      <c r="AV120" s="87"/>
      <c r="AW120" s="87"/>
      <c r="AX120" s="87"/>
      <c r="AY120" s="87"/>
      <c r="AZ120" s="87"/>
      <c r="BA120">
        <v>1</v>
      </c>
      <c r="BB120" s="86" t="str">
        <f>REPLACE(INDEX(GroupVertices[Group],MATCH(Edges24[[#This Row],[Vertex 1]],GroupVertices[Vertex],0)),1,1,"")</f>
        <v>19</v>
      </c>
      <c r="BC120" s="86" t="str">
        <f>REPLACE(INDEX(GroupVertices[Group],MATCH(Edges24[[#This Row],[Vertex 2]],GroupVertices[Vertex],0)),1,1,"")</f>
        <v>19</v>
      </c>
      <c r="BD120" s="48">
        <v>0</v>
      </c>
      <c r="BE120" s="49">
        <v>0</v>
      </c>
      <c r="BF120" s="48">
        <v>0</v>
      </c>
      <c r="BG120" s="49">
        <v>0</v>
      </c>
      <c r="BH120" s="48">
        <v>0</v>
      </c>
      <c r="BI120" s="49">
        <v>0</v>
      </c>
      <c r="BJ120" s="48">
        <v>22</v>
      </c>
      <c r="BK120" s="49">
        <v>100</v>
      </c>
      <c r="BL120" s="48">
        <v>22</v>
      </c>
    </row>
    <row r="121" spans="1:64" ht="15">
      <c r="A121" s="65" t="s">
        <v>335</v>
      </c>
      <c r="B121" s="65" t="s">
        <v>334</v>
      </c>
      <c r="C121" s="66"/>
      <c r="D121" s="67"/>
      <c r="E121" s="66"/>
      <c r="F121" s="69"/>
      <c r="G121" s="66"/>
      <c r="H121" s="70"/>
      <c r="I121" s="71"/>
      <c r="J121" s="71"/>
      <c r="K121" s="34" t="s">
        <v>65</v>
      </c>
      <c r="L121" s="72">
        <v>222</v>
      </c>
      <c r="M121" s="72"/>
      <c r="N121" s="73"/>
      <c r="O121" s="87" t="s">
        <v>397</v>
      </c>
      <c r="P121" s="90">
        <v>43574.651770833334</v>
      </c>
      <c r="Q121" s="87" t="s">
        <v>472</v>
      </c>
      <c r="R121" s="87"/>
      <c r="S121" s="87"/>
      <c r="T121" s="87"/>
      <c r="U121" s="87"/>
      <c r="V121" s="92" t="s">
        <v>731</v>
      </c>
      <c r="W121" s="90">
        <v>43574.651770833334</v>
      </c>
      <c r="X121" s="92" t="s">
        <v>859</v>
      </c>
      <c r="Y121" s="87"/>
      <c r="Z121" s="87"/>
      <c r="AA121" s="96" t="s">
        <v>992</v>
      </c>
      <c r="AB121" s="87"/>
      <c r="AC121" s="87" t="b">
        <v>0</v>
      </c>
      <c r="AD121" s="87">
        <v>0</v>
      </c>
      <c r="AE121" s="96" t="s">
        <v>1012</v>
      </c>
      <c r="AF121" s="87" t="b">
        <v>0</v>
      </c>
      <c r="AG121" s="87" t="s">
        <v>1021</v>
      </c>
      <c r="AH121" s="87"/>
      <c r="AI121" s="96" t="s">
        <v>1012</v>
      </c>
      <c r="AJ121" s="87" t="b">
        <v>0</v>
      </c>
      <c r="AK121" s="87">
        <v>1</v>
      </c>
      <c r="AL121" s="96" t="s">
        <v>991</v>
      </c>
      <c r="AM121" s="87" t="s">
        <v>1025</v>
      </c>
      <c r="AN121" s="87" t="b">
        <v>0</v>
      </c>
      <c r="AO121" s="96" t="s">
        <v>991</v>
      </c>
      <c r="AP121" s="87" t="s">
        <v>196</v>
      </c>
      <c r="AQ121" s="87">
        <v>0</v>
      </c>
      <c r="AR121" s="87">
        <v>0</v>
      </c>
      <c r="AS121" s="87"/>
      <c r="AT121" s="87"/>
      <c r="AU121" s="87"/>
      <c r="AV121" s="87"/>
      <c r="AW121" s="87"/>
      <c r="AX121" s="87"/>
      <c r="AY121" s="87"/>
      <c r="AZ121" s="87"/>
      <c r="BA121">
        <v>1</v>
      </c>
      <c r="BB121" s="86" t="str">
        <f>REPLACE(INDEX(GroupVertices[Group],MATCH(Edges24[[#This Row],[Vertex 1]],GroupVertices[Vertex],0)),1,1,"")</f>
        <v>19</v>
      </c>
      <c r="BC121" s="86" t="str">
        <f>REPLACE(INDEX(GroupVertices[Group],MATCH(Edges24[[#This Row],[Vertex 2]],GroupVertices[Vertex],0)),1,1,"")</f>
        <v>19</v>
      </c>
      <c r="BD121" s="48">
        <v>0</v>
      </c>
      <c r="BE121" s="49">
        <v>0</v>
      </c>
      <c r="BF121" s="48">
        <v>0</v>
      </c>
      <c r="BG121" s="49">
        <v>0</v>
      </c>
      <c r="BH121" s="48">
        <v>0</v>
      </c>
      <c r="BI121" s="49">
        <v>0</v>
      </c>
      <c r="BJ121" s="48">
        <v>22</v>
      </c>
      <c r="BK121" s="49">
        <v>100</v>
      </c>
      <c r="BL121" s="48">
        <v>22</v>
      </c>
    </row>
    <row r="122" spans="1:64" ht="15">
      <c r="A122" s="65" t="s">
        <v>336</v>
      </c>
      <c r="B122" s="65" t="s">
        <v>336</v>
      </c>
      <c r="C122" s="66"/>
      <c r="D122" s="67"/>
      <c r="E122" s="66"/>
      <c r="F122" s="69"/>
      <c r="G122" s="66"/>
      <c r="H122" s="70"/>
      <c r="I122" s="71"/>
      <c r="J122" s="71"/>
      <c r="K122" s="34" t="s">
        <v>65</v>
      </c>
      <c r="L122" s="72">
        <v>223</v>
      </c>
      <c r="M122" s="72"/>
      <c r="N122" s="73"/>
      <c r="O122" s="87" t="s">
        <v>196</v>
      </c>
      <c r="P122" s="90">
        <v>43574.68671296296</v>
      </c>
      <c r="Q122" s="87" t="s">
        <v>473</v>
      </c>
      <c r="R122" s="92" t="s">
        <v>530</v>
      </c>
      <c r="S122" s="87" t="s">
        <v>573</v>
      </c>
      <c r="T122" s="87" t="s">
        <v>614</v>
      </c>
      <c r="U122" s="92" t="s">
        <v>640</v>
      </c>
      <c r="V122" s="92" t="s">
        <v>640</v>
      </c>
      <c r="W122" s="90">
        <v>43574.68671296296</v>
      </c>
      <c r="X122" s="92" t="s">
        <v>860</v>
      </c>
      <c r="Y122" s="87"/>
      <c r="Z122" s="87"/>
      <c r="AA122" s="96" t="s">
        <v>993</v>
      </c>
      <c r="AB122" s="87"/>
      <c r="AC122" s="87" t="b">
        <v>0</v>
      </c>
      <c r="AD122" s="87">
        <v>0</v>
      </c>
      <c r="AE122" s="96" t="s">
        <v>1012</v>
      </c>
      <c r="AF122" s="87" t="b">
        <v>0</v>
      </c>
      <c r="AG122" s="87" t="s">
        <v>1021</v>
      </c>
      <c r="AH122" s="87"/>
      <c r="AI122" s="96" t="s">
        <v>1012</v>
      </c>
      <c r="AJ122" s="87" t="b">
        <v>0</v>
      </c>
      <c r="AK122" s="87">
        <v>0</v>
      </c>
      <c r="AL122" s="96" t="s">
        <v>1012</v>
      </c>
      <c r="AM122" s="87" t="s">
        <v>1025</v>
      </c>
      <c r="AN122" s="87" t="b">
        <v>0</v>
      </c>
      <c r="AO122" s="96" t="s">
        <v>993</v>
      </c>
      <c r="AP122" s="87" t="s">
        <v>196</v>
      </c>
      <c r="AQ122" s="87">
        <v>0</v>
      </c>
      <c r="AR122" s="87">
        <v>0</v>
      </c>
      <c r="AS122" s="87"/>
      <c r="AT122" s="87"/>
      <c r="AU122" s="87"/>
      <c r="AV122" s="87"/>
      <c r="AW122" s="87"/>
      <c r="AX122" s="87"/>
      <c r="AY122" s="87"/>
      <c r="AZ122" s="87"/>
      <c r="BA122">
        <v>1</v>
      </c>
      <c r="BB122" s="86" t="str">
        <f>REPLACE(INDEX(GroupVertices[Group],MATCH(Edges24[[#This Row],[Vertex 1]],GroupVertices[Vertex],0)),1,1,"")</f>
        <v>1</v>
      </c>
      <c r="BC122" s="86" t="str">
        <f>REPLACE(INDEX(GroupVertices[Group],MATCH(Edges24[[#This Row],[Vertex 2]],GroupVertices[Vertex],0)),1,1,"")</f>
        <v>1</v>
      </c>
      <c r="BD122" s="48">
        <v>0</v>
      </c>
      <c r="BE122" s="49">
        <v>0</v>
      </c>
      <c r="BF122" s="48">
        <v>2</v>
      </c>
      <c r="BG122" s="49">
        <v>5.2631578947368425</v>
      </c>
      <c r="BH122" s="48">
        <v>0</v>
      </c>
      <c r="BI122" s="49">
        <v>0</v>
      </c>
      <c r="BJ122" s="48">
        <v>36</v>
      </c>
      <c r="BK122" s="49">
        <v>94.73684210526316</v>
      </c>
      <c r="BL122" s="48">
        <v>38</v>
      </c>
    </row>
    <row r="123" spans="1:64" ht="15">
      <c r="A123" s="65" t="s">
        <v>337</v>
      </c>
      <c r="B123" s="65" t="s">
        <v>337</v>
      </c>
      <c r="C123" s="66"/>
      <c r="D123" s="67"/>
      <c r="E123" s="66"/>
      <c r="F123" s="69"/>
      <c r="G123" s="66"/>
      <c r="H123" s="70"/>
      <c r="I123" s="71"/>
      <c r="J123" s="71"/>
      <c r="K123" s="34" t="s">
        <v>65</v>
      </c>
      <c r="L123" s="72">
        <v>224</v>
      </c>
      <c r="M123" s="72"/>
      <c r="N123" s="73"/>
      <c r="O123" s="87" t="s">
        <v>196</v>
      </c>
      <c r="P123" s="90">
        <v>43574.68783564815</v>
      </c>
      <c r="Q123" s="87" t="s">
        <v>474</v>
      </c>
      <c r="R123" s="92" t="s">
        <v>531</v>
      </c>
      <c r="S123" s="87" t="s">
        <v>538</v>
      </c>
      <c r="T123" s="87"/>
      <c r="U123" s="87"/>
      <c r="V123" s="92" t="s">
        <v>732</v>
      </c>
      <c r="W123" s="90">
        <v>43574.68783564815</v>
      </c>
      <c r="X123" s="92" t="s">
        <v>861</v>
      </c>
      <c r="Y123" s="87"/>
      <c r="Z123" s="87"/>
      <c r="AA123" s="96" t="s">
        <v>994</v>
      </c>
      <c r="AB123" s="87"/>
      <c r="AC123" s="87" t="b">
        <v>0</v>
      </c>
      <c r="AD123" s="87">
        <v>8</v>
      </c>
      <c r="AE123" s="96" t="s">
        <v>1012</v>
      </c>
      <c r="AF123" s="87" t="b">
        <v>0</v>
      </c>
      <c r="AG123" s="87" t="s">
        <v>1021</v>
      </c>
      <c r="AH123" s="87"/>
      <c r="AI123" s="96" t="s">
        <v>1012</v>
      </c>
      <c r="AJ123" s="87" t="b">
        <v>0</v>
      </c>
      <c r="AK123" s="87">
        <v>0</v>
      </c>
      <c r="AL123" s="96" t="s">
        <v>1012</v>
      </c>
      <c r="AM123" s="87" t="s">
        <v>1028</v>
      </c>
      <c r="AN123" s="87" t="b">
        <v>0</v>
      </c>
      <c r="AO123" s="96" t="s">
        <v>994</v>
      </c>
      <c r="AP123" s="87" t="s">
        <v>196</v>
      </c>
      <c r="AQ123" s="87">
        <v>0</v>
      </c>
      <c r="AR123" s="87">
        <v>0</v>
      </c>
      <c r="AS123" s="87"/>
      <c r="AT123" s="87"/>
      <c r="AU123" s="87"/>
      <c r="AV123" s="87"/>
      <c r="AW123" s="87"/>
      <c r="AX123" s="87"/>
      <c r="AY123" s="87"/>
      <c r="AZ123" s="87"/>
      <c r="BA123">
        <v>1</v>
      </c>
      <c r="BB123" s="86" t="str">
        <f>REPLACE(INDEX(GroupVertices[Group],MATCH(Edges24[[#This Row],[Vertex 1]],GroupVertices[Vertex],0)),1,1,"")</f>
        <v>1</v>
      </c>
      <c r="BC123" s="86" t="str">
        <f>REPLACE(INDEX(GroupVertices[Group],MATCH(Edges24[[#This Row],[Vertex 2]],GroupVertices[Vertex],0)),1,1,"")</f>
        <v>1</v>
      </c>
      <c r="BD123" s="48">
        <v>1</v>
      </c>
      <c r="BE123" s="49">
        <v>4.3478260869565215</v>
      </c>
      <c r="BF123" s="48">
        <v>0</v>
      </c>
      <c r="BG123" s="49">
        <v>0</v>
      </c>
      <c r="BH123" s="48">
        <v>0</v>
      </c>
      <c r="BI123" s="49">
        <v>0</v>
      </c>
      <c r="BJ123" s="48">
        <v>22</v>
      </c>
      <c r="BK123" s="49">
        <v>95.65217391304348</v>
      </c>
      <c r="BL123" s="48">
        <v>23</v>
      </c>
    </row>
    <row r="124" spans="1:64" ht="15">
      <c r="A124" s="65" t="s">
        <v>338</v>
      </c>
      <c r="B124" s="65" t="s">
        <v>388</v>
      </c>
      <c r="C124" s="66"/>
      <c r="D124" s="67"/>
      <c r="E124" s="66"/>
      <c r="F124" s="69"/>
      <c r="G124" s="66"/>
      <c r="H124" s="70"/>
      <c r="I124" s="71"/>
      <c r="J124" s="71"/>
      <c r="K124" s="34" t="s">
        <v>65</v>
      </c>
      <c r="L124" s="72">
        <v>225</v>
      </c>
      <c r="M124" s="72"/>
      <c r="N124" s="73"/>
      <c r="O124" s="87" t="s">
        <v>396</v>
      </c>
      <c r="P124" s="90">
        <v>43574.80189814815</v>
      </c>
      <c r="Q124" s="87" t="s">
        <v>475</v>
      </c>
      <c r="R124" s="87"/>
      <c r="S124" s="87"/>
      <c r="T124" s="87"/>
      <c r="U124" s="87"/>
      <c r="V124" s="92" t="s">
        <v>733</v>
      </c>
      <c r="W124" s="90">
        <v>43574.80189814815</v>
      </c>
      <c r="X124" s="92" t="s">
        <v>862</v>
      </c>
      <c r="Y124" s="87"/>
      <c r="Z124" s="87"/>
      <c r="AA124" s="96" t="s">
        <v>995</v>
      </c>
      <c r="AB124" s="87"/>
      <c r="AC124" s="87" t="b">
        <v>0</v>
      </c>
      <c r="AD124" s="87">
        <v>0</v>
      </c>
      <c r="AE124" s="96" t="s">
        <v>1012</v>
      </c>
      <c r="AF124" s="87" t="b">
        <v>0</v>
      </c>
      <c r="AG124" s="87" t="s">
        <v>1021</v>
      </c>
      <c r="AH124" s="87"/>
      <c r="AI124" s="96" t="s">
        <v>1012</v>
      </c>
      <c r="AJ124" s="87" t="b">
        <v>0</v>
      </c>
      <c r="AK124" s="87">
        <v>0</v>
      </c>
      <c r="AL124" s="96" t="s">
        <v>1012</v>
      </c>
      <c r="AM124" s="87" t="s">
        <v>1025</v>
      </c>
      <c r="AN124" s="87" t="b">
        <v>0</v>
      </c>
      <c r="AO124" s="96" t="s">
        <v>995</v>
      </c>
      <c r="AP124" s="87" t="s">
        <v>196</v>
      </c>
      <c r="AQ124" s="87">
        <v>0</v>
      </c>
      <c r="AR124" s="87">
        <v>0</v>
      </c>
      <c r="AS124" s="87"/>
      <c r="AT124" s="87"/>
      <c r="AU124" s="87"/>
      <c r="AV124" s="87"/>
      <c r="AW124" s="87"/>
      <c r="AX124" s="87"/>
      <c r="AY124" s="87"/>
      <c r="AZ124" s="87"/>
      <c r="BA124">
        <v>1</v>
      </c>
      <c r="BB124" s="86" t="str">
        <f>REPLACE(INDEX(GroupVertices[Group],MATCH(Edges24[[#This Row],[Vertex 1]],GroupVertices[Vertex],0)),1,1,"")</f>
        <v>18</v>
      </c>
      <c r="BC124" s="86" t="str">
        <f>REPLACE(INDEX(GroupVertices[Group],MATCH(Edges24[[#This Row],[Vertex 2]],GroupVertices[Vertex],0)),1,1,"")</f>
        <v>18</v>
      </c>
      <c r="BD124" s="48">
        <v>2</v>
      </c>
      <c r="BE124" s="49">
        <v>11.764705882352942</v>
      </c>
      <c r="BF124" s="48">
        <v>0</v>
      </c>
      <c r="BG124" s="49">
        <v>0</v>
      </c>
      <c r="BH124" s="48">
        <v>0</v>
      </c>
      <c r="BI124" s="49">
        <v>0</v>
      </c>
      <c r="BJ124" s="48">
        <v>15</v>
      </c>
      <c r="BK124" s="49">
        <v>88.23529411764706</v>
      </c>
      <c r="BL124" s="48">
        <v>17</v>
      </c>
    </row>
    <row r="125" spans="1:64" ht="15">
      <c r="A125" s="65" t="s">
        <v>339</v>
      </c>
      <c r="B125" s="65" t="s">
        <v>339</v>
      </c>
      <c r="C125" s="66"/>
      <c r="D125" s="67"/>
      <c r="E125" s="66"/>
      <c r="F125" s="69"/>
      <c r="G125" s="66"/>
      <c r="H125" s="70"/>
      <c r="I125" s="71"/>
      <c r="J125" s="71"/>
      <c r="K125" s="34" t="s">
        <v>65</v>
      </c>
      <c r="L125" s="72">
        <v>226</v>
      </c>
      <c r="M125" s="72"/>
      <c r="N125" s="73"/>
      <c r="O125" s="87" t="s">
        <v>196</v>
      </c>
      <c r="P125" s="90">
        <v>43574.88170138889</v>
      </c>
      <c r="Q125" s="87" t="s">
        <v>476</v>
      </c>
      <c r="R125" s="92" t="s">
        <v>532</v>
      </c>
      <c r="S125" s="87" t="s">
        <v>574</v>
      </c>
      <c r="T125" s="87"/>
      <c r="U125" s="92" t="s">
        <v>641</v>
      </c>
      <c r="V125" s="92" t="s">
        <v>641</v>
      </c>
      <c r="W125" s="90">
        <v>43574.88170138889</v>
      </c>
      <c r="X125" s="92" t="s">
        <v>863</v>
      </c>
      <c r="Y125" s="87"/>
      <c r="Z125" s="87"/>
      <c r="AA125" s="96" t="s">
        <v>996</v>
      </c>
      <c r="AB125" s="87"/>
      <c r="AC125" s="87" t="b">
        <v>0</v>
      </c>
      <c r="AD125" s="87">
        <v>1</v>
      </c>
      <c r="AE125" s="96" t="s">
        <v>1012</v>
      </c>
      <c r="AF125" s="87" t="b">
        <v>0</v>
      </c>
      <c r="AG125" s="87" t="s">
        <v>1021</v>
      </c>
      <c r="AH125" s="87"/>
      <c r="AI125" s="96" t="s">
        <v>1012</v>
      </c>
      <c r="AJ125" s="87" t="b">
        <v>0</v>
      </c>
      <c r="AK125" s="87">
        <v>1</v>
      </c>
      <c r="AL125" s="96" t="s">
        <v>1012</v>
      </c>
      <c r="AM125" s="87" t="s">
        <v>1046</v>
      </c>
      <c r="AN125" s="87" t="b">
        <v>0</v>
      </c>
      <c r="AO125" s="96" t="s">
        <v>996</v>
      </c>
      <c r="AP125" s="87" t="s">
        <v>196</v>
      </c>
      <c r="AQ125" s="87">
        <v>0</v>
      </c>
      <c r="AR125" s="87">
        <v>0</v>
      </c>
      <c r="AS125" s="87"/>
      <c r="AT125" s="87"/>
      <c r="AU125" s="87"/>
      <c r="AV125" s="87"/>
      <c r="AW125" s="87"/>
      <c r="AX125" s="87"/>
      <c r="AY125" s="87"/>
      <c r="AZ125" s="87"/>
      <c r="BA125">
        <v>1</v>
      </c>
      <c r="BB125" s="86" t="str">
        <f>REPLACE(INDEX(GroupVertices[Group],MATCH(Edges24[[#This Row],[Vertex 1]],GroupVertices[Vertex],0)),1,1,"")</f>
        <v>17</v>
      </c>
      <c r="BC125" s="86" t="str">
        <f>REPLACE(INDEX(GroupVertices[Group],MATCH(Edges24[[#This Row],[Vertex 2]],GroupVertices[Vertex],0)),1,1,"")</f>
        <v>17</v>
      </c>
      <c r="BD125" s="48">
        <v>1</v>
      </c>
      <c r="BE125" s="49">
        <v>5.882352941176471</v>
      </c>
      <c r="BF125" s="48">
        <v>1</v>
      </c>
      <c r="BG125" s="49">
        <v>5.882352941176471</v>
      </c>
      <c r="BH125" s="48">
        <v>0</v>
      </c>
      <c r="BI125" s="49">
        <v>0</v>
      </c>
      <c r="BJ125" s="48">
        <v>15</v>
      </c>
      <c r="BK125" s="49">
        <v>88.23529411764706</v>
      </c>
      <c r="BL125" s="48">
        <v>17</v>
      </c>
    </row>
    <row r="126" spans="1:64" ht="15">
      <c r="A126" s="65" t="s">
        <v>340</v>
      </c>
      <c r="B126" s="65" t="s">
        <v>339</v>
      </c>
      <c r="C126" s="66"/>
      <c r="D126" s="67"/>
      <c r="E126" s="66"/>
      <c r="F126" s="69"/>
      <c r="G126" s="66"/>
      <c r="H126" s="70"/>
      <c r="I126" s="71"/>
      <c r="J126" s="71"/>
      <c r="K126" s="34" t="s">
        <v>65</v>
      </c>
      <c r="L126" s="72">
        <v>227</v>
      </c>
      <c r="M126" s="72"/>
      <c r="N126" s="73"/>
      <c r="O126" s="87" t="s">
        <v>397</v>
      </c>
      <c r="P126" s="90">
        <v>43574.9259375</v>
      </c>
      <c r="Q126" s="87" t="s">
        <v>476</v>
      </c>
      <c r="R126" s="87"/>
      <c r="S126" s="87"/>
      <c r="T126" s="87"/>
      <c r="U126" s="87"/>
      <c r="V126" s="92" t="s">
        <v>734</v>
      </c>
      <c r="W126" s="90">
        <v>43574.9259375</v>
      </c>
      <c r="X126" s="92" t="s">
        <v>864</v>
      </c>
      <c r="Y126" s="87"/>
      <c r="Z126" s="87"/>
      <c r="AA126" s="96" t="s">
        <v>997</v>
      </c>
      <c r="AB126" s="87"/>
      <c r="AC126" s="87" t="b">
        <v>0</v>
      </c>
      <c r="AD126" s="87">
        <v>0</v>
      </c>
      <c r="AE126" s="96" t="s">
        <v>1012</v>
      </c>
      <c r="AF126" s="87" t="b">
        <v>0</v>
      </c>
      <c r="AG126" s="87" t="s">
        <v>1021</v>
      </c>
      <c r="AH126" s="87"/>
      <c r="AI126" s="96" t="s">
        <v>1012</v>
      </c>
      <c r="AJ126" s="87" t="b">
        <v>0</v>
      </c>
      <c r="AK126" s="87">
        <v>1</v>
      </c>
      <c r="AL126" s="96" t="s">
        <v>996</v>
      </c>
      <c r="AM126" s="87" t="s">
        <v>1027</v>
      </c>
      <c r="AN126" s="87" t="b">
        <v>0</v>
      </c>
      <c r="AO126" s="96" t="s">
        <v>996</v>
      </c>
      <c r="AP126" s="87" t="s">
        <v>196</v>
      </c>
      <c r="AQ126" s="87">
        <v>0</v>
      </c>
      <c r="AR126" s="87">
        <v>0</v>
      </c>
      <c r="AS126" s="87"/>
      <c r="AT126" s="87"/>
      <c r="AU126" s="87"/>
      <c r="AV126" s="87"/>
      <c r="AW126" s="87"/>
      <c r="AX126" s="87"/>
      <c r="AY126" s="87"/>
      <c r="AZ126" s="87"/>
      <c r="BA126">
        <v>1</v>
      </c>
      <c r="BB126" s="86" t="str">
        <f>REPLACE(INDEX(GroupVertices[Group],MATCH(Edges24[[#This Row],[Vertex 1]],GroupVertices[Vertex],0)),1,1,"")</f>
        <v>17</v>
      </c>
      <c r="BC126" s="86" t="str">
        <f>REPLACE(INDEX(GroupVertices[Group],MATCH(Edges24[[#This Row],[Vertex 2]],GroupVertices[Vertex],0)),1,1,"")</f>
        <v>17</v>
      </c>
      <c r="BD126" s="48">
        <v>1</v>
      </c>
      <c r="BE126" s="49">
        <v>5.882352941176471</v>
      </c>
      <c r="BF126" s="48">
        <v>1</v>
      </c>
      <c r="BG126" s="49">
        <v>5.882352941176471</v>
      </c>
      <c r="BH126" s="48">
        <v>0</v>
      </c>
      <c r="BI126" s="49">
        <v>0</v>
      </c>
      <c r="BJ126" s="48">
        <v>15</v>
      </c>
      <c r="BK126" s="49">
        <v>88.23529411764706</v>
      </c>
      <c r="BL126" s="48">
        <v>17</v>
      </c>
    </row>
    <row r="127" spans="1:64" ht="15">
      <c r="A127" s="65" t="s">
        <v>341</v>
      </c>
      <c r="B127" s="65" t="s">
        <v>341</v>
      </c>
      <c r="C127" s="66"/>
      <c r="D127" s="67"/>
      <c r="E127" s="66"/>
      <c r="F127" s="69"/>
      <c r="G127" s="66"/>
      <c r="H127" s="70"/>
      <c r="I127" s="71"/>
      <c r="J127" s="71"/>
      <c r="K127" s="34" t="s">
        <v>65</v>
      </c>
      <c r="L127" s="72">
        <v>228</v>
      </c>
      <c r="M127" s="72"/>
      <c r="N127" s="73"/>
      <c r="O127" s="87" t="s">
        <v>196</v>
      </c>
      <c r="P127" s="90">
        <v>43575.4325</v>
      </c>
      <c r="Q127" s="87" t="s">
        <v>477</v>
      </c>
      <c r="R127" s="87" t="s">
        <v>533</v>
      </c>
      <c r="S127" s="87" t="s">
        <v>575</v>
      </c>
      <c r="T127" s="87"/>
      <c r="U127" s="87"/>
      <c r="V127" s="92" t="s">
        <v>735</v>
      </c>
      <c r="W127" s="90">
        <v>43575.4325</v>
      </c>
      <c r="X127" s="92" t="s">
        <v>865</v>
      </c>
      <c r="Y127" s="87"/>
      <c r="Z127" s="87"/>
      <c r="AA127" s="96" t="s">
        <v>998</v>
      </c>
      <c r="AB127" s="87"/>
      <c r="AC127" s="87" t="b">
        <v>0</v>
      </c>
      <c r="AD127" s="87">
        <v>0</v>
      </c>
      <c r="AE127" s="96" t="s">
        <v>1012</v>
      </c>
      <c r="AF127" s="87" t="b">
        <v>0</v>
      </c>
      <c r="AG127" s="87" t="s">
        <v>1021</v>
      </c>
      <c r="AH127" s="87"/>
      <c r="AI127" s="96" t="s">
        <v>1012</v>
      </c>
      <c r="AJ127" s="87" t="b">
        <v>0</v>
      </c>
      <c r="AK127" s="87">
        <v>0</v>
      </c>
      <c r="AL127" s="96" t="s">
        <v>1012</v>
      </c>
      <c r="AM127" s="87" t="s">
        <v>1038</v>
      </c>
      <c r="AN127" s="87" t="b">
        <v>0</v>
      </c>
      <c r="AO127" s="96" t="s">
        <v>998</v>
      </c>
      <c r="AP127" s="87" t="s">
        <v>196</v>
      </c>
      <c r="AQ127" s="87">
        <v>0</v>
      </c>
      <c r="AR127" s="87">
        <v>0</v>
      </c>
      <c r="AS127" s="87"/>
      <c r="AT127" s="87"/>
      <c r="AU127" s="87"/>
      <c r="AV127" s="87"/>
      <c r="AW127" s="87"/>
      <c r="AX127" s="87"/>
      <c r="AY127" s="87"/>
      <c r="AZ127" s="87"/>
      <c r="BA127">
        <v>1</v>
      </c>
      <c r="BB127" s="86" t="str">
        <f>REPLACE(INDEX(GroupVertices[Group],MATCH(Edges24[[#This Row],[Vertex 1]],GroupVertices[Vertex],0)),1,1,"")</f>
        <v>1</v>
      </c>
      <c r="BC127" s="86" t="str">
        <f>REPLACE(INDEX(GroupVertices[Group],MATCH(Edges24[[#This Row],[Vertex 2]],GroupVertices[Vertex],0)),1,1,"")</f>
        <v>1</v>
      </c>
      <c r="BD127" s="48">
        <v>0</v>
      </c>
      <c r="BE127" s="49">
        <v>0</v>
      </c>
      <c r="BF127" s="48">
        <v>0</v>
      </c>
      <c r="BG127" s="49">
        <v>0</v>
      </c>
      <c r="BH127" s="48">
        <v>0</v>
      </c>
      <c r="BI127" s="49">
        <v>0</v>
      </c>
      <c r="BJ127" s="48">
        <v>31</v>
      </c>
      <c r="BK127" s="49">
        <v>100</v>
      </c>
      <c r="BL127" s="48">
        <v>31</v>
      </c>
    </row>
    <row r="128" spans="1:64" ht="15">
      <c r="A128" s="65" t="s">
        <v>342</v>
      </c>
      <c r="B128" s="65" t="s">
        <v>342</v>
      </c>
      <c r="C128" s="66"/>
      <c r="D128" s="67"/>
      <c r="E128" s="66"/>
      <c r="F128" s="69"/>
      <c r="G128" s="66"/>
      <c r="H128" s="70"/>
      <c r="I128" s="71"/>
      <c r="J128" s="71"/>
      <c r="K128" s="34" t="s">
        <v>65</v>
      </c>
      <c r="L128" s="72">
        <v>229</v>
      </c>
      <c r="M128" s="72"/>
      <c r="N128" s="73"/>
      <c r="O128" s="87" t="s">
        <v>196</v>
      </c>
      <c r="P128" s="90">
        <v>43575.549525462964</v>
      </c>
      <c r="Q128" s="87" t="s">
        <v>478</v>
      </c>
      <c r="R128" s="87"/>
      <c r="S128" s="87"/>
      <c r="T128" s="87" t="s">
        <v>583</v>
      </c>
      <c r="U128" s="87"/>
      <c r="V128" s="92" t="s">
        <v>736</v>
      </c>
      <c r="W128" s="90">
        <v>43575.549525462964</v>
      </c>
      <c r="X128" s="92" t="s">
        <v>866</v>
      </c>
      <c r="Y128" s="87"/>
      <c r="Z128" s="87"/>
      <c r="AA128" s="96" t="s">
        <v>999</v>
      </c>
      <c r="AB128" s="87"/>
      <c r="AC128" s="87" t="b">
        <v>0</v>
      </c>
      <c r="AD128" s="87">
        <v>0</v>
      </c>
      <c r="AE128" s="96" t="s">
        <v>1012</v>
      </c>
      <c r="AF128" s="87" t="b">
        <v>0</v>
      </c>
      <c r="AG128" s="87" t="s">
        <v>1021</v>
      </c>
      <c r="AH128" s="87"/>
      <c r="AI128" s="96" t="s">
        <v>1012</v>
      </c>
      <c r="AJ128" s="87" t="b">
        <v>0</v>
      </c>
      <c r="AK128" s="87">
        <v>0</v>
      </c>
      <c r="AL128" s="96" t="s">
        <v>1012</v>
      </c>
      <c r="AM128" s="87" t="s">
        <v>1028</v>
      </c>
      <c r="AN128" s="87" t="b">
        <v>0</v>
      </c>
      <c r="AO128" s="96" t="s">
        <v>999</v>
      </c>
      <c r="AP128" s="87" t="s">
        <v>196</v>
      </c>
      <c r="AQ128" s="87">
        <v>0</v>
      </c>
      <c r="AR128" s="87">
        <v>0</v>
      </c>
      <c r="AS128" s="87"/>
      <c r="AT128" s="87"/>
      <c r="AU128" s="87"/>
      <c r="AV128" s="87"/>
      <c r="AW128" s="87"/>
      <c r="AX128" s="87"/>
      <c r="AY128" s="87"/>
      <c r="AZ128" s="87"/>
      <c r="BA128">
        <v>1</v>
      </c>
      <c r="BB128" s="86" t="str">
        <f>REPLACE(INDEX(GroupVertices[Group],MATCH(Edges24[[#This Row],[Vertex 1]],GroupVertices[Vertex],0)),1,1,"")</f>
        <v>1</v>
      </c>
      <c r="BC128" s="86" t="str">
        <f>REPLACE(INDEX(GroupVertices[Group],MATCH(Edges24[[#This Row],[Vertex 2]],GroupVertices[Vertex],0)),1,1,"")</f>
        <v>1</v>
      </c>
      <c r="BD128" s="48">
        <v>1</v>
      </c>
      <c r="BE128" s="49">
        <v>2.4390243902439024</v>
      </c>
      <c r="BF128" s="48">
        <v>0</v>
      </c>
      <c r="BG128" s="49">
        <v>0</v>
      </c>
      <c r="BH128" s="48">
        <v>0</v>
      </c>
      <c r="BI128" s="49">
        <v>0</v>
      </c>
      <c r="BJ128" s="48">
        <v>40</v>
      </c>
      <c r="BK128" s="49">
        <v>97.5609756097561</v>
      </c>
      <c r="BL128" s="48">
        <v>41</v>
      </c>
    </row>
    <row r="129" spans="1:64" ht="15">
      <c r="A129" s="65" t="s">
        <v>343</v>
      </c>
      <c r="B129" s="65" t="s">
        <v>389</v>
      </c>
      <c r="C129" s="66"/>
      <c r="D129" s="67"/>
      <c r="E129" s="66"/>
      <c r="F129" s="69"/>
      <c r="G129" s="66"/>
      <c r="H129" s="70"/>
      <c r="I129" s="71"/>
      <c r="J129" s="71"/>
      <c r="K129" s="34" t="s">
        <v>65</v>
      </c>
      <c r="L129" s="72">
        <v>230</v>
      </c>
      <c r="M129" s="72"/>
      <c r="N129" s="73"/>
      <c r="O129" s="87" t="s">
        <v>396</v>
      </c>
      <c r="P129" s="90">
        <v>43575.55563657408</v>
      </c>
      <c r="Q129" s="87" t="s">
        <v>479</v>
      </c>
      <c r="R129" s="87"/>
      <c r="S129" s="87"/>
      <c r="T129" s="87"/>
      <c r="U129" s="87"/>
      <c r="V129" s="92" t="s">
        <v>737</v>
      </c>
      <c r="W129" s="90">
        <v>43575.55563657408</v>
      </c>
      <c r="X129" s="92" t="s">
        <v>867</v>
      </c>
      <c r="Y129" s="87"/>
      <c r="Z129" s="87"/>
      <c r="AA129" s="96" t="s">
        <v>1000</v>
      </c>
      <c r="AB129" s="96" t="s">
        <v>1011</v>
      </c>
      <c r="AC129" s="87" t="b">
        <v>0</v>
      </c>
      <c r="AD129" s="87">
        <v>0</v>
      </c>
      <c r="AE129" s="96" t="s">
        <v>1020</v>
      </c>
      <c r="AF129" s="87" t="b">
        <v>0</v>
      </c>
      <c r="AG129" s="87" t="s">
        <v>1021</v>
      </c>
      <c r="AH129" s="87"/>
      <c r="AI129" s="96" t="s">
        <v>1012</v>
      </c>
      <c r="AJ129" s="87" t="b">
        <v>0</v>
      </c>
      <c r="AK129" s="87">
        <v>0</v>
      </c>
      <c r="AL129" s="96" t="s">
        <v>1012</v>
      </c>
      <c r="AM129" s="87" t="s">
        <v>1028</v>
      </c>
      <c r="AN129" s="87" t="b">
        <v>0</v>
      </c>
      <c r="AO129" s="96" t="s">
        <v>1011</v>
      </c>
      <c r="AP129" s="87" t="s">
        <v>196</v>
      </c>
      <c r="AQ129" s="87">
        <v>0</v>
      </c>
      <c r="AR129" s="87">
        <v>0</v>
      </c>
      <c r="AS129" s="87"/>
      <c r="AT129" s="87"/>
      <c r="AU129" s="87"/>
      <c r="AV129" s="87"/>
      <c r="AW129" s="87"/>
      <c r="AX129" s="87"/>
      <c r="AY129" s="87"/>
      <c r="AZ129" s="87"/>
      <c r="BA129">
        <v>1</v>
      </c>
      <c r="BB129" s="86" t="str">
        <f>REPLACE(INDEX(GroupVertices[Group],MATCH(Edges24[[#This Row],[Vertex 1]],GroupVertices[Vertex],0)),1,1,"")</f>
        <v>10</v>
      </c>
      <c r="BC129" s="86" t="str">
        <f>REPLACE(INDEX(GroupVertices[Group],MATCH(Edges24[[#This Row],[Vertex 2]],GroupVertices[Vertex],0)),1,1,"")</f>
        <v>10</v>
      </c>
      <c r="BD129" s="48"/>
      <c r="BE129" s="49"/>
      <c r="BF129" s="48"/>
      <c r="BG129" s="49"/>
      <c r="BH129" s="48"/>
      <c r="BI129" s="49"/>
      <c r="BJ129" s="48"/>
      <c r="BK129" s="49"/>
      <c r="BL129" s="48"/>
    </row>
    <row r="130" spans="1:64" ht="15">
      <c r="A130" s="65" t="s">
        <v>344</v>
      </c>
      <c r="B130" s="65" t="s">
        <v>344</v>
      </c>
      <c r="C130" s="66"/>
      <c r="D130" s="67"/>
      <c r="E130" s="66"/>
      <c r="F130" s="69"/>
      <c r="G130" s="66"/>
      <c r="H130" s="70"/>
      <c r="I130" s="71"/>
      <c r="J130" s="71"/>
      <c r="K130" s="34" t="s">
        <v>65</v>
      </c>
      <c r="L130" s="72">
        <v>233</v>
      </c>
      <c r="M130" s="72"/>
      <c r="N130" s="73"/>
      <c r="O130" s="87" t="s">
        <v>196</v>
      </c>
      <c r="P130" s="90">
        <v>43575.640173611115</v>
      </c>
      <c r="Q130" s="87" t="s">
        <v>480</v>
      </c>
      <c r="R130" s="87"/>
      <c r="S130" s="87"/>
      <c r="T130" s="87" t="s">
        <v>615</v>
      </c>
      <c r="U130" s="92" t="s">
        <v>642</v>
      </c>
      <c r="V130" s="92" t="s">
        <v>642</v>
      </c>
      <c r="W130" s="90">
        <v>43575.640173611115</v>
      </c>
      <c r="X130" s="92" t="s">
        <v>868</v>
      </c>
      <c r="Y130" s="87"/>
      <c r="Z130" s="87"/>
      <c r="AA130" s="96" t="s">
        <v>1001</v>
      </c>
      <c r="AB130" s="87"/>
      <c r="AC130" s="87" t="b">
        <v>0</v>
      </c>
      <c r="AD130" s="87">
        <v>3</v>
      </c>
      <c r="AE130" s="96" t="s">
        <v>1012</v>
      </c>
      <c r="AF130" s="87" t="b">
        <v>0</v>
      </c>
      <c r="AG130" s="87" t="s">
        <v>1021</v>
      </c>
      <c r="AH130" s="87"/>
      <c r="AI130" s="96" t="s">
        <v>1012</v>
      </c>
      <c r="AJ130" s="87" t="b">
        <v>0</v>
      </c>
      <c r="AK130" s="87">
        <v>0</v>
      </c>
      <c r="AL130" s="96" t="s">
        <v>1012</v>
      </c>
      <c r="AM130" s="87" t="s">
        <v>1031</v>
      </c>
      <c r="AN130" s="87" t="b">
        <v>0</v>
      </c>
      <c r="AO130" s="96" t="s">
        <v>1001</v>
      </c>
      <c r="AP130" s="87" t="s">
        <v>196</v>
      </c>
      <c r="AQ130" s="87">
        <v>0</v>
      </c>
      <c r="AR130" s="87">
        <v>0</v>
      </c>
      <c r="AS130" s="87"/>
      <c r="AT130" s="87"/>
      <c r="AU130" s="87"/>
      <c r="AV130" s="87"/>
      <c r="AW130" s="87"/>
      <c r="AX130" s="87"/>
      <c r="AY130" s="87"/>
      <c r="AZ130" s="87"/>
      <c r="BA130">
        <v>1</v>
      </c>
      <c r="BB130" s="86" t="str">
        <f>REPLACE(INDEX(GroupVertices[Group],MATCH(Edges24[[#This Row],[Vertex 1]],GroupVertices[Vertex],0)),1,1,"")</f>
        <v>1</v>
      </c>
      <c r="BC130" s="86" t="str">
        <f>REPLACE(INDEX(GroupVertices[Group],MATCH(Edges24[[#This Row],[Vertex 2]],GroupVertices[Vertex],0)),1,1,"")</f>
        <v>1</v>
      </c>
      <c r="BD130" s="48">
        <v>1</v>
      </c>
      <c r="BE130" s="49">
        <v>3.0303030303030303</v>
      </c>
      <c r="BF130" s="48">
        <v>1</v>
      </c>
      <c r="BG130" s="49">
        <v>3.0303030303030303</v>
      </c>
      <c r="BH130" s="48">
        <v>0</v>
      </c>
      <c r="BI130" s="49">
        <v>0</v>
      </c>
      <c r="BJ130" s="48">
        <v>31</v>
      </c>
      <c r="BK130" s="49">
        <v>93.93939393939394</v>
      </c>
      <c r="BL130" s="48">
        <v>33</v>
      </c>
    </row>
    <row r="131" spans="1:64" ht="15">
      <c r="A131" s="65" t="s">
        <v>345</v>
      </c>
      <c r="B131" s="65" t="s">
        <v>392</v>
      </c>
      <c r="C131" s="66"/>
      <c r="D131" s="67"/>
      <c r="E131" s="66"/>
      <c r="F131" s="69"/>
      <c r="G131" s="66"/>
      <c r="H131" s="70"/>
      <c r="I131" s="71"/>
      <c r="J131" s="71"/>
      <c r="K131" s="34" t="s">
        <v>65</v>
      </c>
      <c r="L131" s="72">
        <v>234</v>
      </c>
      <c r="M131" s="72"/>
      <c r="N131" s="73"/>
      <c r="O131" s="87" t="s">
        <v>396</v>
      </c>
      <c r="P131" s="90">
        <v>43572.523356481484</v>
      </c>
      <c r="Q131" s="87" t="s">
        <v>481</v>
      </c>
      <c r="R131" s="92" t="s">
        <v>534</v>
      </c>
      <c r="S131" s="87" t="s">
        <v>552</v>
      </c>
      <c r="T131" s="87" t="s">
        <v>616</v>
      </c>
      <c r="U131" s="87"/>
      <c r="V131" s="92" t="s">
        <v>738</v>
      </c>
      <c r="W131" s="90">
        <v>43572.523356481484</v>
      </c>
      <c r="X131" s="92" t="s">
        <v>869</v>
      </c>
      <c r="Y131" s="87"/>
      <c r="Z131" s="87"/>
      <c r="AA131" s="96" t="s">
        <v>1002</v>
      </c>
      <c r="AB131" s="87"/>
      <c r="AC131" s="87" t="b">
        <v>0</v>
      </c>
      <c r="AD131" s="87">
        <v>3</v>
      </c>
      <c r="AE131" s="96" t="s">
        <v>1012</v>
      </c>
      <c r="AF131" s="87" t="b">
        <v>0</v>
      </c>
      <c r="AG131" s="87" t="s">
        <v>1021</v>
      </c>
      <c r="AH131" s="87"/>
      <c r="AI131" s="96" t="s">
        <v>1012</v>
      </c>
      <c r="AJ131" s="87" t="b">
        <v>0</v>
      </c>
      <c r="AK131" s="87">
        <v>0</v>
      </c>
      <c r="AL131" s="96" t="s">
        <v>1012</v>
      </c>
      <c r="AM131" s="87" t="s">
        <v>1027</v>
      </c>
      <c r="AN131" s="87" t="b">
        <v>0</v>
      </c>
      <c r="AO131" s="96" t="s">
        <v>1002</v>
      </c>
      <c r="AP131" s="87" t="s">
        <v>196</v>
      </c>
      <c r="AQ131" s="87">
        <v>0</v>
      </c>
      <c r="AR131" s="87">
        <v>0</v>
      </c>
      <c r="AS131" s="87"/>
      <c r="AT131" s="87"/>
      <c r="AU131" s="87"/>
      <c r="AV131" s="87"/>
      <c r="AW131" s="87"/>
      <c r="AX131" s="87"/>
      <c r="AY131" s="87"/>
      <c r="AZ131" s="87"/>
      <c r="BA131">
        <v>1</v>
      </c>
      <c r="BB131" s="86" t="str">
        <f>REPLACE(INDEX(GroupVertices[Group],MATCH(Edges24[[#This Row],[Vertex 1]],GroupVertices[Vertex],0)),1,1,"")</f>
        <v>5</v>
      </c>
      <c r="BC131" s="86" t="str">
        <f>REPLACE(INDEX(GroupVertices[Group],MATCH(Edges24[[#This Row],[Vertex 2]],GroupVertices[Vertex],0)),1,1,"")</f>
        <v>5</v>
      </c>
      <c r="BD131" s="48"/>
      <c r="BE131" s="49"/>
      <c r="BF131" s="48"/>
      <c r="BG131" s="49"/>
      <c r="BH131" s="48"/>
      <c r="BI131" s="49"/>
      <c r="BJ131" s="48"/>
      <c r="BK131" s="49"/>
      <c r="BL131" s="48"/>
    </row>
    <row r="132" spans="1:64" ht="15">
      <c r="A132" s="65" t="s">
        <v>345</v>
      </c>
      <c r="B132" s="65" t="s">
        <v>394</v>
      </c>
      <c r="C132" s="66"/>
      <c r="D132" s="67"/>
      <c r="E132" s="66"/>
      <c r="F132" s="69"/>
      <c r="G132" s="66"/>
      <c r="H132" s="70"/>
      <c r="I132" s="71"/>
      <c r="J132" s="71"/>
      <c r="K132" s="34" t="s">
        <v>65</v>
      </c>
      <c r="L132" s="72">
        <v>236</v>
      </c>
      <c r="M132" s="72"/>
      <c r="N132" s="73"/>
      <c r="O132" s="87" t="s">
        <v>396</v>
      </c>
      <c r="P132" s="90">
        <v>43574.71612268518</v>
      </c>
      <c r="Q132" s="87" t="s">
        <v>482</v>
      </c>
      <c r="R132" s="92" t="s">
        <v>535</v>
      </c>
      <c r="S132" s="87" t="s">
        <v>564</v>
      </c>
      <c r="T132" s="87" t="s">
        <v>617</v>
      </c>
      <c r="U132" s="87"/>
      <c r="V132" s="92" t="s">
        <v>738</v>
      </c>
      <c r="W132" s="90">
        <v>43574.71612268518</v>
      </c>
      <c r="X132" s="92" t="s">
        <v>870</v>
      </c>
      <c r="Y132" s="87"/>
      <c r="Z132" s="87"/>
      <c r="AA132" s="96" t="s">
        <v>1003</v>
      </c>
      <c r="AB132" s="87"/>
      <c r="AC132" s="87" t="b">
        <v>0</v>
      </c>
      <c r="AD132" s="87">
        <v>2</v>
      </c>
      <c r="AE132" s="96" t="s">
        <v>1012</v>
      </c>
      <c r="AF132" s="87" t="b">
        <v>0</v>
      </c>
      <c r="AG132" s="87" t="s">
        <v>1021</v>
      </c>
      <c r="AH132" s="87"/>
      <c r="AI132" s="96" t="s">
        <v>1012</v>
      </c>
      <c r="AJ132" s="87" t="b">
        <v>0</v>
      </c>
      <c r="AK132" s="87">
        <v>1</v>
      </c>
      <c r="AL132" s="96" t="s">
        <v>1012</v>
      </c>
      <c r="AM132" s="87" t="s">
        <v>1027</v>
      </c>
      <c r="AN132" s="87" t="b">
        <v>0</v>
      </c>
      <c r="AO132" s="96" t="s">
        <v>1003</v>
      </c>
      <c r="AP132" s="87" t="s">
        <v>196</v>
      </c>
      <c r="AQ132" s="87">
        <v>0</v>
      </c>
      <c r="AR132" s="87">
        <v>0</v>
      </c>
      <c r="AS132" s="87"/>
      <c r="AT132" s="87"/>
      <c r="AU132" s="87"/>
      <c r="AV132" s="87"/>
      <c r="AW132" s="87"/>
      <c r="AX132" s="87"/>
      <c r="AY132" s="87"/>
      <c r="AZ132" s="87"/>
      <c r="BA132">
        <v>1</v>
      </c>
      <c r="BB132" s="86" t="str">
        <f>REPLACE(INDEX(GroupVertices[Group],MATCH(Edges24[[#This Row],[Vertex 1]],GroupVertices[Vertex],0)),1,1,"")</f>
        <v>5</v>
      </c>
      <c r="BC132" s="86" t="str">
        <f>REPLACE(INDEX(GroupVertices[Group],MATCH(Edges24[[#This Row],[Vertex 2]],GroupVertices[Vertex],0)),1,1,"")</f>
        <v>5</v>
      </c>
      <c r="BD132" s="48">
        <v>2</v>
      </c>
      <c r="BE132" s="49">
        <v>6.25</v>
      </c>
      <c r="BF132" s="48">
        <v>2</v>
      </c>
      <c r="BG132" s="49">
        <v>6.25</v>
      </c>
      <c r="BH132" s="48">
        <v>1</v>
      </c>
      <c r="BI132" s="49">
        <v>3.125</v>
      </c>
      <c r="BJ132" s="48">
        <v>28</v>
      </c>
      <c r="BK132" s="49">
        <v>87.5</v>
      </c>
      <c r="BL132" s="48">
        <v>32</v>
      </c>
    </row>
    <row r="133" spans="1:64" ht="15">
      <c r="A133" s="65" t="s">
        <v>346</v>
      </c>
      <c r="B133" s="65" t="s">
        <v>394</v>
      </c>
      <c r="C133" s="66"/>
      <c r="D133" s="67"/>
      <c r="E133" s="66"/>
      <c r="F133" s="69"/>
      <c r="G133" s="66"/>
      <c r="H133" s="70"/>
      <c r="I133" s="71"/>
      <c r="J133" s="71"/>
      <c r="K133" s="34" t="s">
        <v>65</v>
      </c>
      <c r="L133" s="72">
        <v>237</v>
      </c>
      <c r="M133" s="72"/>
      <c r="N133" s="73"/>
      <c r="O133" s="87" t="s">
        <v>396</v>
      </c>
      <c r="P133" s="90">
        <v>43575.67996527778</v>
      </c>
      <c r="Q133" s="87" t="s">
        <v>482</v>
      </c>
      <c r="R133" s="87"/>
      <c r="S133" s="87"/>
      <c r="T133" s="87"/>
      <c r="U133" s="87"/>
      <c r="V133" s="92" t="s">
        <v>739</v>
      </c>
      <c r="W133" s="90">
        <v>43575.67996527778</v>
      </c>
      <c r="X133" s="92" t="s">
        <v>871</v>
      </c>
      <c r="Y133" s="87"/>
      <c r="Z133" s="87"/>
      <c r="AA133" s="96" t="s">
        <v>1004</v>
      </c>
      <c r="AB133" s="87"/>
      <c r="AC133" s="87" t="b">
        <v>0</v>
      </c>
      <c r="AD133" s="87">
        <v>0</v>
      </c>
      <c r="AE133" s="96" t="s">
        <v>1012</v>
      </c>
      <c r="AF133" s="87" t="b">
        <v>0</v>
      </c>
      <c r="AG133" s="87" t="s">
        <v>1021</v>
      </c>
      <c r="AH133" s="87"/>
      <c r="AI133" s="96" t="s">
        <v>1012</v>
      </c>
      <c r="AJ133" s="87" t="b">
        <v>0</v>
      </c>
      <c r="AK133" s="87">
        <v>1</v>
      </c>
      <c r="AL133" s="96" t="s">
        <v>1003</v>
      </c>
      <c r="AM133" s="87" t="s">
        <v>1047</v>
      </c>
      <c r="AN133" s="87" t="b">
        <v>0</v>
      </c>
      <c r="AO133" s="96" t="s">
        <v>1003</v>
      </c>
      <c r="AP133" s="87" t="s">
        <v>196</v>
      </c>
      <c r="AQ133" s="87">
        <v>0</v>
      </c>
      <c r="AR133" s="87">
        <v>0</v>
      </c>
      <c r="AS133" s="87"/>
      <c r="AT133" s="87"/>
      <c r="AU133" s="87"/>
      <c r="AV133" s="87"/>
      <c r="AW133" s="87"/>
      <c r="AX133" s="87"/>
      <c r="AY133" s="87"/>
      <c r="AZ133" s="87"/>
      <c r="BA133">
        <v>1</v>
      </c>
      <c r="BB133" s="86" t="str">
        <f>REPLACE(INDEX(GroupVertices[Group],MATCH(Edges24[[#This Row],[Vertex 1]],GroupVertices[Vertex],0)),1,1,"")</f>
        <v>5</v>
      </c>
      <c r="BC133" s="86" t="str">
        <f>REPLACE(INDEX(GroupVertices[Group],MATCH(Edges24[[#This Row],[Vertex 2]],GroupVertices[Vertex],0)),1,1,"")</f>
        <v>5</v>
      </c>
      <c r="BD133" s="48"/>
      <c r="BE133" s="49"/>
      <c r="BF133" s="48"/>
      <c r="BG133" s="49"/>
      <c r="BH133" s="48"/>
      <c r="BI133" s="49"/>
      <c r="BJ133" s="48"/>
      <c r="BK133" s="49"/>
      <c r="BL133" s="48"/>
    </row>
    <row r="134" spans="1:64" ht="15">
      <c r="A134" s="65" t="s">
        <v>345</v>
      </c>
      <c r="B134" s="65" t="s">
        <v>395</v>
      </c>
      <c r="C134" s="66"/>
      <c r="D134" s="67"/>
      <c r="E134" s="66"/>
      <c r="F134" s="69"/>
      <c r="G134" s="66"/>
      <c r="H134" s="70"/>
      <c r="I134" s="71"/>
      <c r="J134" s="71"/>
      <c r="K134" s="34" t="s">
        <v>65</v>
      </c>
      <c r="L134" s="72">
        <v>239</v>
      </c>
      <c r="M134" s="72"/>
      <c r="N134" s="73"/>
      <c r="O134" s="87" t="s">
        <v>396</v>
      </c>
      <c r="P134" s="90">
        <v>43575.67675925926</v>
      </c>
      <c r="Q134" s="87" t="s">
        <v>483</v>
      </c>
      <c r="R134" s="92" t="s">
        <v>536</v>
      </c>
      <c r="S134" s="87" t="s">
        <v>576</v>
      </c>
      <c r="T134" s="87" t="s">
        <v>618</v>
      </c>
      <c r="U134" s="87"/>
      <c r="V134" s="92" t="s">
        <v>738</v>
      </c>
      <c r="W134" s="90">
        <v>43575.67675925926</v>
      </c>
      <c r="X134" s="92" t="s">
        <v>872</v>
      </c>
      <c r="Y134" s="87"/>
      <c r="Z134" s="87"/>
      <c r="AA134" s="96" t="s">
        <v>1005</v>
      </c>
      <c r="AB134" s="87"/>
      <c r="AC134" s="87" t="b">
        <v>0</v>
      </c>
      <c r="AD134" s="87">
        <v>2</v>
      </c>
      <c r="AE134" s="96" t="s">
        <v>1012</v>
      </c>
      <c r="AF134" s="87" t="b">
        <v>0</v>
      </c>
      <c r="AG134" s="87" t="s">
        <v>1021</v>
      </c>
      <c r="AH134" s="87"/>
      <c r="AI134" s="96" t="s">
        <v>1012</v>
      </c>
      <c r="AJ134" s="87" t="b">
        <v>0</v>
      </c>
      <c r="AK134" s="87">
        <v>1</v>
      </c>
      <c r="AL134" s="96" t="s">
        <v>1012</v>
      </c>
      <c r="AM134" s="87" t="s">
        <v>1027</v>
      </c>
      <c r="AN134" s="87" t="b">
        <v>0</v>
      </c>
      <c r="AO134" s="96" t="s">
        <v>1005</v>
      </c>
      <c r="AP134" s="87" t="s">
        <v>196</v>
      </c>
      <c r="AQ134" s="87">
        <v>0</v>
      </c>
      <c r="AR134" s="87">
        <v>0</v>
      </c>
      <c r="AS134" s="87"/>
      <c r="AT134" s="87"/>
      <c r="AU134" s="87"/>
      <c r="AV134" s="87"/>
      <c r="AW134" s="87"/>
      <c r="AX134" s="87"/>
      <c r="AY134" s="87"/>
      <c r="AZ134" s="87"/>
      <c r="BA134">
        <v>1</v>
      </c>
      <c r="BB134" s="86" t="str">
        <f>REPLACE(INDEX(GroupVertices[Group],MATCH(Edges24[[#This Row],[Vertex 1]],GroupVertices[Vertex],0)),1,1,"")</f>
        <v>5</v>
      </c>
      <c r="BC134" s="86" t="str">
        <f>REPLACE(INDEX(GroupVertices[Group],MATCH(Edges24[[#This Row],[Vertex 2]],GroupVertices[Vertex],0)),1,1,"")</f>
        <v>5</v>
      </c>
      <c r="BD134" s="48">
        <v>0</v>
      </c>
      <c r="BE134" s="49">
        <v>0</v>
      </c>
      <c r="BF134" s="48">
        <v>0</v>
      </c>
      <c r="BG134" s="49">
        <v>0</v>
      </c>
      <c r="BH134" s="48">
        <v>0</v>
      </c>
      <c r="BI134" s="49">
        <v>0</v>
      </c>
      <c r="BJ134" s="48">
        <v>17</v>
      </c>
      <c r="BK134" s="49">
        <v>100</v>
      </c>
      <c r="BL134" s="48">
        <v>17</v>
      </c>
    </row>
    <row r="135" spans="1:64" ht="15">
      <c r="A135" s="65" t="s">
        <v>347</v>
      </c>
      <c r="B135" s="65" t="s">
        <v>345</v>
      </c>
      <c r="C135" s="66"/>
      <c r="D135" s="67"/>
      <c r="E135" s="66"/>
      <c r="F135" s="69"/>
      <c r="G135" s="66"/>
      <c r="H135" s="70"/>
      <c r="I135" s="71"/>
      <c r="J135" s="71"/>
      <c r="K135" s="34" t="s">
        <v>65</v>
      </c>
      <c r="L135" s="72">
        <v>240</v>
      </c>
      <c r="M135" s="72"/>
      <c r="N135" s="73"/>
      <c r="O135" s="87" t="s">
        <v>397</v>
      </c>
      <c r="P135" s="90">
        <v>43575.708969907406</v>
      </c>
      <c r="Q135" s="87" t="s">
        <v>483</v>
      </c>
      <c r="R135" s="87"/>
      <c r="S135" s="87"/>
      <c r="T135" s="87" t="s">
        <v>618</v>
      </c>
      <c r="U135" s="87"/>
      <c r="V135" s="92" t="s">
        <v>740</v>
      </c>
      <c r="W135" s="90">
        <v>43575.708969907406</v>
      </c>
      <c r="X135" s="92" t="s">
        <v>873</v>
      </c>
      <c r="Y135" s="87"/>
      <c r="Z135" s="87"/>
      <c r="AA135" s="96" t="s">
        <v>1006</v>
      </c>
      <c r="AB135" s="87"/>
      <c r="AC135" s="87" t="b">
        <v>0</v>
      </c>
      <c r="AD135" s="87">
        <v>0</v>
      </c>
      <c r="AE135" s="96" t="s">
        <v>1012</v>
      </c>
      <c r="AF135" s="87" t="b">
        <v>0</v>
      </c>
      <c r="AG135" s="87" t="s">
        <v>1021</v>
      </c>
      <c r="AH135" s="87"/>
      <c r="AI135" s="96" t="s">
        <v>1012</v>
      </c>
      <c r="AJ135" s="87" t="b">
        <v>0</v>
      </c>
      <c r="AK135" s="87">
        <v>1</v>
      </c>
      <c r="AL135" s="96" t="s">
        <v>1005</v>
      </c>
      <c r="AM135" s="87" t="s">
        <v>1025</v>
      </c>
      <c r="AN135" s="87" t="b">
        <v>0</v>
      </c>
      <c r="AO135" s="96" t="s">
        <v>1005</v>
      </c>
      <c r="AP135" s="87" t="s">
        <v>196</v>
      </c>
      <c r="AQ135" s="87">
        <v>0</v>
      </c>
      <c r="AR135" s="87">
        <v>0</v>
      </c>
      <c r="AS135" s="87"/>
      <c r="AT135" s="87"/>
      <c r="AU135" s="87"/>
      <c r="AV135" s="87"/>
      <c r="AW135" s="87"/>
      <c r="AX135" s="87"/>
      <c r="AY135" s="87"/>
      <c r="AZ135" s="87"/>
      <c r="BA135">
        <v>1</v>
      </c>
      <c r="BB135" s="86" t="str">
        <f>REPLACE(INDEX(GroupVertices[Group],MATCH(Edges24[[#This Row],[Vertex 1]],GroupVertices[Vertex],0)),1,1,"")</f>
        <v>5</v>
      </c>
      <c r="BC135" s="86" t="str">
        <f>REPLACE(INDEX(GroupVertices[Group],MATCH(Edges24[[#This Row],[Vertex 2]],GroupVertices[Vertex],0)),1,1,"")</f>
        <v>5</v>
      </c>
      <c r="BD135" s="48"/>
      <c r="BE135" s="49"/>
      <c r="BF135" s="48"/>
      <c r="BG135" s="49"/>
      <c r="BH135" s="48"/>
      <c r="BI135" s="49"/>
      <c r="BJ135" s="48"/>
      <c r="BK135" s="49"/>
      <c r="BL135" s="48"/>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allowBlank="1" showInputMessage="1" showErrorMessage="1" promptTitle="Vertex 2 Name" prompt="Enter the name of the edge's second vertex." sqref="B3:B135"/>
    <dataValidation allowBlank="1" showInputMessage="1" showErrorMessage="1" promptTitle="Vertex 1 Name" prompt="Enter the name of the edge's first vertex." sqref="A3:A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Color" prompt="To select an optional edge color, right-click and select Select Color on the right-click menu." sqref="C3:C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ErrorMessage="1" sqref="N2:N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s>
  <hyperlinks>
    <hyperlink ref="R12" r:id="rId1" display="https://www.businessinsider.com/how-to-meet-financial-and-social-impact-goals-2018-5?IR=T"/>
    <hyperlink ref="R13" r:id="rId2" display="http://www.frenkeltopping.co.uk/news/frenkel-topping-launch-sri-solution-as-millennials-call-for-socially-responsible-investing/"/>
    <hyperlink ref="R14" r:id="rId3" display="https://www.nbcnews.com/know-your-value/feature/why-personal-finance-extra-complicated-female-millennials-ncna993566"/>
    <hyperlink ref="R19" r:id="rId4" display="https://www.youtube.com/watch?v=QpZrMf1F0Y0&amp;t=5s"/>
    <hyperlink ref="R24" r:id="rId5" display="https://www.eventbrite.com/e/take-on-investing-a-conversation-book-signing-event-with-erin-lowry-co-host-chelsea-fagan-tickets-59681901173"/>
    <hyperlink ref="R25" r:id="rId6" display="https://www.eventbrite.com/e/take-on-investing-a-conversation-book-signing-event-with-erin-lowry-co-host-chelsea-fagan-tickets-59681901173"/>
    <hyperlink ref="R28" r:id="rId7" display="https://my.sociabble.com/4X7b6X1aVk"/>
    <hyperlink ref="R29" r:id="rId8" display="https://www.forbes.com/sites/robertfarrington/2019/02/20/millennials-investing-easier/#3122e2162eb2"/>
    <hyperlink ref="R30" r:id="rId9" display="https://buffalonews.com/2019/04/12/financial-adulting-classes-teach-about-investing-budgeting-with-wine-and-cocktails/?utm_medium=social&amp;utm_campaign=puma&amp;utm_source=Twitter#Echobox=1555087666"/>
    <hyperlink ref="R33" r:id="rId10" display="https://buffalonews.com/2019/04/12/financial-adulting-classes-teach-about-investing-budgeting-with-wine-and-cocktails/"/>
    <hyperlink ref="R34" r:id="rId11" display="https://www.linkedin.com/slink?code=e4tDGPm"/>
    <hyperlink ref="R37" r:id="rId12" display="https://www.wasteyourtime.co/2019/01/online-stock-broker/"/>
    <hyperlink ref="R39" r:id="rId13" display="https://ameinfo.com/real-estate-and-construction/real-estate/property-market/millennials-increasingly-looking-at-investing-in-uae-property/"/>
    <hyperlink ref="R40" r:id="rId14" display="https://homes4income.com/articles/real-estate-investing/4-reasons-millennials-investing-real-estate"/>
    <hyperlink ref="R41" r:id="rId15" display="https://www.iris.xyz/grow/sales-strategy/spending-and-investing-habits-of-millennials"/>
    <hyperlink ref="R42" r:id="rId16" display="https://www.iris.xyz/grow/sales-strategy/spending-and-investing-habits-of-millennials"/>
    <hyperlink ref="R43" r:id="rId17" display="https://www.iris.xyz/grow/sales-strategy/spending-and-investing-habits-of-millennials"/>
    <hyperlink ref="R47" r:id="rId18" display="https://podcasts.apple.com/us/podcast/listen-money-matters-free-your-inner-financial-badass/id736826307#episodeGuid=ca19b898-d240-11e8-8c50-af6ff75cff2b"/>
    <hyperlink ref="R48" r:id="rId19" display="https://www.theglobeandmail.com/investing/personal-finance/gen-y-money/article-one-hundred-square-foot-rooms-and-5-foot-10-ceilings-harrowing-tales/"/>
    <hyperlink ref="R49" r:id="rId20" display="https://business.financialpost.com/investing/millennials-breaking-investing-stereotypes-with-conservative-approaches-to-rrsps"/>
    <hyperlink ref="R50" r:id="rId21" display="https://whoradio.iheart.com/content/2019-04-12-broke-millennials-can-still-invest-heres-how/"/>
    <hyperlink ref="R53" r:id="rId22" display="https://www.nbcnews.com/know-your-value/feature/why-personal-finance-extra-complicated-female-millennials-ncna993566"/>
    <hyperlink ref="R54" r:id="rId23" display="https://www.nbcnews.com/know-your-value/feature/why-personal-finance-extra-complicated-female-millennials-ncna993566"/>
    <hyperlink ref="R55" r:id="rId24" display="https://www.investmentnews.com/dcce/20190415/4/4/WP_SPONSORED/3687504"/>
    <hyperlink ref="R56" r:id="rId25" display="https://www.inc.com/peter-economy/neuroscience-millennials-need-to-lay-off-the-social-media-heres-why.html"/>
    <hyperlink ref="R58" r:id="rId26" display="https://www.inc.com/peter-economy/neuroscience-millennials-need-to-lay-off-the-social-media-heres-why.html"/>
    <hyperlink ref="R59" r:id="rId27" display="https://www.inc.com/peter-economy/neuroscience-millennials-need-to-lay-off-the-social-media-heres-why.html"/>
    <hyperlink ref="R62" r:id="rId28" display="https://medium.com/bitsofstock/https-medium-com-bitsofstock-how-to-become-fluent-in-the-language-of-finance-def527cbe025"/>
    <hyperlink ref="R64" r:id="rId29" display="https://www.investmentnews.com/assets/docs/CI119319411.PDF"/>
    <hyperlink ref="R66" r:id="rId30" display="https://homes4income.com/articles/real-estate-investing/4-reasons-millennials-investing-real-estate"/>
    <hyperlink ref="R67" r:id="rId31" display="https://homes4income.com/articles/real-estate-investing/4-reasons-millennials-investing-real-estate"/>
    <hyperlink ref="R68" r:id="rId32" display="https://homes4income.com/articles/real-estate-investing/4-reasons-millennials-investing-real-estate"/>
    <hyperlink ref="R69" r:id="rId33" display="https://homes4income.com/articles/real-estate-investing/4-reasons-millennials-investing-real-estate"/>
    <hyperlink ref="R70" r:id="rId34" display="https://homes4income.com/articles/real-estate-investing/4-reasons-millennials-investing-real-estate"/>
    <hyperlink ref="R71" r:id="rId35" display="https://homes4income.com/articles/real-estate-investing/4-reasons-millennials-investing-real-estate"/>
    <hyperlink ref="R72" r:id="rId36" display="https://www.theglobeandmail.com/investing/personal-finance/gen-y-money/article-what-is-a-normal-financial-situation-for-millennials/?cmpid=rss&amp;Network=twitter&amp;Post%20%21D=032dfe97-bac2-4a9b-bc1a-aca2518437fd"/>
    <hyperlink ref="R73" r:id="rId37" display="https://spotlight.ipsos-na.com/subscribe-ipsos-affluent-intelligence/"/>
    <hyperlink ref="R74" r:id="rId38" display="http://www.dailywaffle.co.uk/2019/04/millennials-and-money-what-the-numbers-reveal-about-gen-ys-spending-and-investing-habits-infographic/"/>
    <hyperlink ref="R76" r:id="rId39" display="https://www.nasdaq.com/article/is-cryptocurrency-the-way-to-get-millennials-investing-in-real-estate-again-cm1050194"/>
    <hyperlink ref="R80" r:id="rId40" display="http://www.jamvitz.co.tz/"/>
    <hyperlink ref="R82" r:id="rId41" display="https://www.forbes.com/sites/robertfarrington/2019/02/20/millennials-investing-easier/#fbb20522eb2b"/>
    <hyperlink ref="R84" r:id="rId42" display="https://www.businessinsider.com/rich-millennials-investing-art-flipping-build-wealth-2019-4"/>
    <hyperlink ref="R86" r:id="rId43" display="https://twitter.com/SCActionNetwork/status/1118579888288669696"/>
    <hyperlink ref="R88" r:id="rId44" display="https://twitter.com/SCActionNetwork/status/1118579888288669696"/>
    <hyperlink ref="R89" r:id="rId45" display="http://www.gainor.net/how-to-hire-and-retain-millennials/"/>
    <hyperlink ref="R90" r:id="rId46" display="https://www.wsj.com/articles/why-fashion-and-luxury-companies-are-investing-in-film-11555332389"/>
    <hyperlink ref="R92" r:id="rId47" display="http://angusreid.org/robo-advisors-investment/"/>
    <hyperlink ref="R94" r:id="rId48" display="https://hedgeaccordingly.com/investing-and-millennials-with-financial-advisor-douglas-boneparth/"/>
    <hyperlink ref="R95" r:id="rId49" display="https://hedgeaccordingly.com/investing-and-millennials-with-financial-advisor-douglas-boneparth/"/>
    <hyperlink ref="R98" r:id="rId50" display="https://podcasts.apple.com/us/podcast/episode-37-blockchain-crowdfunding-in-real-estate-industry/id1382826261?i=1000434970030"/>
    <hyperlink ref="R100" r:id="rId51" display="https://investmentsandwealth.org/getattachment/bbdef004-2fe8-4e71-a445-918a270b5ff7/IWM19MarApr-TheMillennialInvestor.pdf"/>
    <hyperlink ref="R101" r:id="rId52" display="https://investmentsandwealth.org/getattachment/bbdef004-2fe8-4e71-a445-918a270b5ff7/IWM19MarApr-TheMillennialInvestor.pdf"/>
    <hyperlink ref="R103" r:id="rId53" display="https://crowdfundattny.com/2019/04/16/a-millennials-guide-to-real-estate-investing-podcast/"/>
    <hyperlink ref="R106" r:id="rId54" display="https://www.benefitspro.com/2019/04/18/millennials-pinning-retirement-hopes-on-lottery-winnings/"/>
    <hyperlink ref="R107" r:id="rId55" display="https://twitter.com/ahrvoapp/status/1118888190323109891"/>
    <hyperlink ref="R110" r:id="rId56" display="https://markets.businessinsider.com/news/stocks/next-stock-market-crash-millennials-worried-impact-economy-2019-4-1028119346"/>
    <hyperlink ref="R111" r:id="rId57" display="https://www.goodnewsnetwork.org/millennials-are-investing-and-good-at-it/"/>
    <hyperlink ref="R114" r:id="rId58" display="https://www.harvestreturns.com/blog/2017/11/21/why-millennials-should-invest-in-agriculture"/>
    <hyperlink ref="R119" r:id="rId59" display="https://www.linkedin.com/pulse/leave-party-its-height-wait-rush-exit-how-your-investment-neil-doig"/>
    <hyperlink ref="R120" r:id="rId60" display="https://www.finra.org/investors/millennials"/>
    <hyperlink ref="R122" r:id="rId61" display="https://www.thenorrisgroup.com/gen-z-buying-a-lot-earlier-than-the-millennials-449/"/>
    <hyperlink ref="R123" r:id="rId62" display="https://www.telegraph.co.uk/investing/isas/millennials-better-getting-boss-back-lifetime-isa-pension/"/>
    <hyperlink ref="R125" r:id="rId63" display="https://mailchi.mp/876e69e91406/open-enrollment-is-here-597577"/>
    <hyperlink ref="R131" r:id="rId64" display="https://podcasts.apple.com/us/podcast/animal-spirits-podcast/id1310192007?i=1000435138505"/>
    <hyperlink ref="R132" r:id="rId65" display="https://www.wsj.com/articles/you-dear-investor-are-patient-prudent-and-calm-11555689601"/>
    <hyperlink ref="R134" r:id="rId66" display="https://www.ft.com/content/7a7dd830-6135-11e9-b285-3acd5d43599e?shareType=nongift"/>
    <hyperlink ref="U3" r:id="rId67" display="https://pbs.twimg.com/ext_tw_video_thumb/1116288507469811712/pu/img/r6jNoJsgJPakAVSo.jpg"/>
    <hyperlink ref="U4" r:id="rId68" display="https://pbs.twimg.com/ext_tw_video_thumb/1115260006067257344/pu/img/JOjkfFXJx4y1tUui.jpg"/>
    <hyperlink ref="U5" r:id="rId69" display="https://pbs.twimg.com/ext_tw_video_thumb/1113818687931342851/pu/img/2mzgwxyn_0xtdhfx.jpg"/>
    <hyperlink ref="U12" r:id="rId70" display="https://pbs.twimg.com/media/D38VjOeW0AABnn_.jpg"/>
    <hyperlink ref="U13" r:id="rId71" display="https://pbs.twimg.com/media/D387q8fWwAAkG7N.jpg"/>
    <hyperlink ref="U14" r:id="rId72" display="https://pbs.twimg.com/ext_tw_video_thumb/1116713587949621248/pu/img/yme1tVK7Z2N-tJSY.jpg"/>
    <hyperlink ref="U17" r:id="rId73" display="https://pbs.twimg.com/ext_tw_video_thumb/1112730149936607232/pu/img/D2ZihfSkf02hE6cz.jpg"/>
    <hyperlink ref="U35" r:id="rId74" display="https://pbs.twimg.com/media/D3uujKZUIAAMLaR.jpg"/>
    <hyperlink ref="U40" r:id="rId75" display="https://pbs.twimg.com/media/D4IsmIbXkAIHWpr.jpg"/>
    <hyperlink ref="U66" r:id="rId76" display="https://pbs.twimg.com/media/D4Is-g_XoAAvKj2.jpg"/>
    <hyperlink ref="U67" r:id="rId77" display="https://pbs.twimg.com/media/D4S-fQGWwAcPPnC.jpg"/>
    <hyperlink ref="U68" r:id="rId78" display="https://pbs.twimg.com/media/D4Is_JvWwAEZKNU.jpg"/>
    <hyperlink ref="U69" r:id="rId79" display="https://pbs.twimg.com/media/D4S-fqIW0AE3wg4.jpg"/>
    <hyperlink ref="U70" r:id="rId80" display="https://pbs.twimg.com/media/D4ItDFZW0AAt50r.jpg"/>
    <hyperlink ref="U71" r:id="rId81" display="https://pbs.twimg.com/media/D4S-hNRWAAA6obg.jpg"/>
    <hyperlink ref="U73" r:id="rId82" display="https://pbs.twimg.com/media/D4TKZweWkAQlaFu.jpg"/>
    <hyperlink ref="U74" r:id="rId83" display="https://pbs.twimg.com/media/D4TvxH8WkAEMrry.jpg"/>
    <hyperlink ref="U89" r:id="rId84" display="https://pbs.twimg.com/media/D4Y-qEAWkAY7cuQ.jpg"/>
    <hyperlink ref="U112" r:id="rId85" display="https://pbs.twimg.com/media/D4Wyd4BXsAA7BOT.jpg"/>
    <hyperlink ref="U115" r:id="rId86" display="https://pbs.twimg.com/media/D4hkBF2UIAE07Ef.jpg"/>
    <hyperlink ref="U120" r:id="rId87" display="https://pbs.twimg.com/media/D4hoASoX4AAV1CF.jpg"/>
    <hyperlink ref="U122" r:id="rId88" display="https://pbs.twimg.com/media/D4h4Mk6UUAAp7Sk.jpg"/>
    <hyperlink ref="U125" r:id="rId89" display="https://pbs.twimg.com/media/D4i4e_XX4AAP6mj.jpg"/>
    <hyperlink ref="U130" r:id="rId90" display="https://pbs.twimg.com/media/D4myeHMXoAcACNA.jpg"/>
    <hyperlink ref="V3" r:id="rId91" display="https://pbs.twimg.com/ext_tw_video_thumb/1116288507469811712/pu/img/r6jNoJsgJPakAVSo.jpg"/>
    <hyperlink ref="V4" r:id="rId92" display="https://pbs.twimg.com/ext_tw_video_thumb/1115260006067257344/pu/img/JOjkfFXJx4y1tUui.jpg"/>
    <hyperlink ref="V5" r:id="rId93" display="https://pbs.twimg.com/ext_tw_video_thumb/1113818687931342851/pu/img/2mzgwxyn_0xtdhfx.jpg"/>
    <hyperlink ref="V6" r:id="rId94" display="http://pbs.twimg.com/profile_images/663259957350039552/5XZUO2tJ_normal.jpg"/>
    <hyperlink ref="V7" r:id="rId95" display="http://pbs.twimg.com/profile_images/663259957350039552/5XZUO2tJ_normal.jpg"/>
    <hyperlink ref="V8" r:id="rId96" display="http://pbs.twimg.com/profile_images/663259957350039552/5XZUO2tJ_normal.jpg"/>
    <hyperlink ref="V9" r:id="rId97" display="http://pbs.twimg.com/profile_images/788990307069112320/OG6qyiAC_normal.jpg"/>
    <hyperlink ref="V10" r:id="rId98" display="http://pbs.twimg.com/profile_images/1106494592206192640/JnFD1DLg_normal.jpg"/>
    <hyperlink ref="V11" r:id="rId99" display="http://pbs.twimg.com/profile_images/2461900981/tumblr_m1i72q3c3d1qiegleo1_500_normal.jpg"/>
    <hyperlink ref="V12" r:id="rId100" display="https://pbs.twimg.com/media/D38VjOeW0AABnn_.jpg"/>
    <hyperlink ref="V13" r:id="rId101" display="https://pbs.twimg.com/media/D387q8fWwAAkG7N.jpg"/>
    <hyperlink ref="V14" r:id="rId102" display="https://pbs.twimg.com/ext_tw_video_thumb/1116713587949621248/pu/img/yme1tVK7Z2N-tJSY.jpg"/>
    <hyperlink ref="V15" r:id="rId103" display="http://pbs.twimg.com/profile_images/1049282789898637313/kdGy7Gz__normal.jpg"/>
    <hyperlink ref="V16" r:id="rId104" display="http://pbs.twimg.com/profile_images/1119081717409566726/Y50XWi5d_normal.jpg"/>
    <hyperlink ref="V17" r:id="rId105" display="https://pbs.twimg.com/ext_tw_video_thumb/1112730149936607232/pu/img/D2ZihfSkf02hE6cz.jpg"/>
    <hyperlink ref="V18" r:id="rId106" display="http://pbs.twimg.com/profile_images/965468675351326722/G-sDwq-1_normal.jpg"/>
    <hyperlink ref="V19" r:id="rId107" display="http://pbs.twimg.com/profile_images/1069530744895275008/uMP7oe08_normal.jpg"/>
    <hyperlink ref="V20" r:id="rId108" display="http://pbs.twimg.com/profile_images/1060626119915843584/tK7LpcRw_normal.jpg"/>
    <hyperlink ref="V21" r:id="rId109" display="http://pbs.twimg.com/profile_images/870279826720129025/l5CL66f-_normal.jpg"/>
    <hyperlink ref="V22" r:id="rId110" display="http://pbs.twimg.com/profile_images/870279826720129025/l5CL66f-_normal.jpg"/>
    <hyperlink ref="V23" r:id="rId111" display="http://pbs.twimg.com/profile_images/1036072270077280256/dTS-_rdV_normal.jpg"/>
    <hyperlink ref="V24" r:id="rId112" display="http://pbs.twimg.com/profile_images/509498592831102976/wG-d6wrJ_normal.jpeg"/>
    <hyperlink ref="V25" r:id="rId113" display="http://pbs.twimg.com/profile_images/684447314358882305/eW6rgOZf_normal.png"/>
    <hyperlink ref="V26" r:id="rId114" display="http://pbs.twimg.com/profile_images/1084912199032860672/Q19V6BK5_normal.jpg"/>
    <hyperlink ref="V27" r:id="rId115" display="http://pbs.twimg.com/profile_images/943427695156781056/-LKHuXdO_normal.jpg"/>
    <hyperlink ref="V28" r:id="rId116" display="http://pbs.twimg.com/profile_images/964400673746857984/T5mm-ZKU_normal.jpg"/>
    <hyperlink ref="V29" r:id="rId117" display="http://pbs.twimg.com/profile_images/785890343577198592/6v4DlZXe_normal.jpg"/>
    <hyperlink ref="V30" r:id="rId118" display="http://pbs.twimg.com/profile_images/741283160898568192/Jy46FlEL_normal.jpg"/>
    <hyperlink ref="V31" r:id="rId119" display="http://pbs.twimg.com/profile_images/1111073639925985281/E9ayaq1V_normal.jpg"/>
    <hyperlink ref="V32" r:id="rId120" display="http://pbs.twimg.com/profile_images/951221160292777984/JSopVDkv_normal.jpg"/>
    <hyperlink ref="V33" r:id="rId121" display="http://pbs.twimg.com/profile_images/1111073639925985281/E9ayaq1V_normal.jpg"/>
    <hyperlink ref="V34" r:id="rId122" display="http://pbs.twimg.com/profile_images/812475485879996416/RR0F06f__normal.jpg"/>
    <hyperlink ref="V35" r:id="rId123" display="https://pbs.twimg.com/media/D3uujKZUIAAMLaR.jpg"/>
    <hyperlink ref="V36" r:id="rId124" display="http://pbs.twimg.com/profile_images/1083775160681943045/-HrwaKN5_normal.jpg"/>
    <hyperlink ref="V37" r:id="rId125" display="http://pbs.twimg.com/profile_images/1092310890874093568/gFTzVpEb_normal.jpg"/>
    <hyperlink ref="V38" r:id="rId126" display="http://pbs.twimg.com/profile_images/1092310890874093568/gFTzVpEb_normal.jpg"/>
    <hyperlink ref="V39" r:id="rId127" display="http://pbs.twimg.com/profile_images/966079149986189312/ZEiZd-hR_normal.jpg"/>
    <hyperlink ref="V40" r:id="rId128" display="https://pbs.twimg.com/media/D4IsmIbXkAIHWpr.jpg"/>
    <hyperlink ref="V41" r:id="rId129" display="http://pbs.twimg.com/profile_images/586582147093270528/5OxlcmDB_normal.jpg"/>
    <hyperlink ref="V42" r:id="rId130" display="http://pbs.twimg.com/profile_images/507650237637210112/imHZCsXu_normal.png"/>
    <hyperlink ref="V43" r:id="rId131" display="http://pbs.twimg.com/profile_images/757984876645720064/yhajiVam_normal.jpg"/>
    <hyperlink ref="V44" r:id="rId132" display="http://pbs.twimg.com/profile_images/1104389161086140416/OW7rnWop_normal.jpg"/>
    <hyperlink ref="V45" r:id="rId133" display="http://pbs.twimg.com/profile_images/641504762811146241/uRwMZbRO_normal.jpg"/>
    <hyperlink ref="V46" r:id="rId134" display="http://pbs.twimg.com/profile_images/641504762811146241/uRwMZbRO_normal.jpg"/>
    <hyperlink ref="V47" r:id="rId135" display="http://pbs.twimg.com/profile_images/1012826876279230465/oDd2OWF7_normal.jpg"/>
    <hyperlink ref="V48" r:id="rId136" display="http://pbs.twimg.com/profile_images/1116723417682563072/e_phjlBu_normal.png"/>
    <hyperlink ref="V49" r:id="rId137" display="http://pbs.twimg.com/profile_images/847469644453511168/IJjLqhgv_normal.jpg"/>
    <hyperlink ref="V50" r:id="rId138" display="http://pbs.twimg.com/profile_images/663738907805089792/a-3-cP5U_normal.jpg"/>
    <hyperlink ref="V51" r:id="rId139" display="http://pbs.twimg.com/profile_images/1103939860660776961/3B4ymOLM_normal.png"/>
    <hyperlink ref="V52" r:id="rId140" display="http://pbs.twimg.com/profile_images/935538054692970496/-vuh8x4l_normal.jpg"/>
    <hyperlink ref="V53" r:id="rId141" display="http://pbs.twimg.com/profile_images/806887716373680128/WRaZPAP7_normal.jpg"/>
    <hyperlink ref="V54" r:id="rId142" display="http://pbs.twimg.com/profile_images/806887716373680128/WRaZPAP7_normal.jpg"/>
    <hyperlink ref="V55" r:id="rId143" display="http://pbs.twimg.com/profile_images/1012406352612941824/L9v8wxOm_normal.jpg"/>
    <hyperlink ref="V56" r:id="rId144" display="http://pbs.twimg.com/profile_images/378800000312375508/2307e121a636bca5a74ea7940bfdac87_normal.jpeg"/>
    <hyperlink ref="V57" r:id="rId145" display="http://pbs.twimg.com/profile_images/2511748394/pdv3nbo3yrq5l2tae3ke_normal.jpeg"/>
    <hyperlink ref="V58" r:id="rId146" display="http://pbs.twimg.com/profile_images/787145941996281856/w9TS2Dn5_normal.jpg"/>
    <hyperlink ref="V59" r:id="rId147" display="http://pbs.twimg.com/profile_images/1029921365288148992/Xj1JhdFa_normal.jpg"/>
    <hyperlink ref="V60" r:id="rId148" display="http://pbs.twimg.com/profile_images/981624686424584198/OxrTnZwS_normal.jpg"/>
    <hyperlink ref="V61" r:id="rId149" display="http://pbs.twimg.com/profile_images/793590491027607552/gbLy0yvY_normal.jpg"/>
    <hyperlink ref="V62" r:id="rId150" display="http://pbs.twimg.com/profile_images/1092457362961637381/8zD_qlxA_normal.jpg"/>
    <hyperlink ref="V63" r:id="rId151" display="http://pbs.twimg.com/profile_images/1117705233826762752/0LylZzd3_normal.png"/>
    <hyperlink ref="V64" r:id="rId152" display="http://pbs.twimg.com/profile_images/471770118196711425/ijq_4k09_normal.jpeg"/>
    <hyperlink ref="V65" r:id="rId153" display="http://pbs.twimg.com/profile_images/773999250661216256/-9IAccTm_normal.jpg"/>
    <hyperlink ref="V66" r:id="rId154" display="https://pbs.twimg.com/media/D4Is-g_XoAAvKj2.jpg"/>
    <hyperlink ref="V67" r:id="rId155" display="https://pbs.twimg.com/media/D4S-fQGWwAcPPnC.jpg"/>
    <hyperlink ref="V68" r:id="rId156" display="https://pbs.twimg.com/media/D4Is_JvWwAEZKNU.jpg"/>
    <hyperlink ref="V69" r:id="rId157" display="https://pbs.twimg.com/media/D4S-fqIW0AE3wg4.jpg"/>
    <hyperlink ref="V70" r:id="rId158" display="https://pbs.twimg.com/media/D4ItDFZW0AAt50r.jpg"/>
    <hyperlink ref="V71" r:id="rId159" display="https://pbs.twimg.com/media/D4S-hNRWAAA6obg.jpg"/>
    <hyperlink ref="V72" r:id="rId160" display="http://pbs.twimg.com/profile_images/603647016409899008/OPECCN1t_normal.png"/>
    <hyperlink ref="V73" r:id="rId161" display="https://pbs.twimg.com/media/D4TKZweWkAQlaFu.jpg"/>
    <hyperlink ref="V74" r:id="rId162" display="https://pbs.twimg.com/media/D4TvxH8WkAEMrry.jpg"/>
    <hyperlink ref="V75" r:id="rId163" display="http://pbs.twimg.com/profile_images/822251270111166464/gJwjBFSB_normal.jpg"/>
    <hyperlink ref="V76" r:id="rId164" display="http://pbs.twimg.com/profile_images/1111630076368613376/JxAsnJ8I_normal.jpg"/>
    <hyperlink ref="V77" r:id="rId165" display="http://pbs.twimg.com/profile_images/700135427383099394/RH39K-Mv_normal.jpg"/>
    <hyperlink ref="V78" r:id="rId166" display="http://pbs.twimg.com/profile_images/738300388802187264/iEokSq_7_normal.jpg"/>
    <hyperlink ref="V79" r:id="rId167" display="http://pbs.twimg.com/profile_images/1097528935875788800/VIGJu1pY_normal.jpg"/>
    <hyperlink ref="V80" r:id="rId168" display="http://pbs.twimg.com/profile_images/1097528935875788800/VIGJu1pY_normal.jpg"/>
    <hyperlink ref="V81" r:id="rId169" display="http://pbs.twimg.com/profile_images/1039453119988555776/Nvj4crF8_normal.jpg"/>
    <hyperlink ref="V82" r:id="rId170" display="http://pbs.twimg.com/profile_images/1930875183/profile_pics_normal.jpeg"/>
    <hyperlink ref="V83" r:id="rId171" display="http://pbs.twimg.com/profile_images/3518258462/9b2d42fee8744284ceb21ff5632624b0_normal.jpeg"/>
    <hyperlink ref="V84" r:id="rId172" display="http://pbs.twimg.com/profile_images/1013854687869665280/-jNnaYaQ_normal.jpg"/>
    <hyperlink ref="V85" r:id="rId173" display="http://pbs.twimg.com/profile_images/1105524212968681475/VRT_ip9f_normal.jpg"/>
    <hyperlink ref="V86" r:id="rId174" display="http://pbs.twimg.com/profile_images/1082372866471948288/g6Atkw_U_normal.jpg"/>
    <hyperlink ref="V87" r:id="rId175" display="http://pbs.twimg.com/profile_images/966053594402234368/r6hA3ohM_normal.jpg"/>
    <hyperlink ref="V88" r:id="rId176" display="http://pbs.twimg.com/profile_images/906163903356395520/qugfyZKp_normal.jpg"/>
    <hyperlink ref="V89" r:id="rId177" display="https://pbs.twimg.com/media/D4Y-qEAWkAY7cuQ.jpg"/>
    <hyperlink ref="V90" r:id="rId178" display="http://pbs.twimg.com/profile_images/1074950050722136064/jJ2p9czS_normal.jpg"/>
    <hyperlink ref="V91" r:id="rId179" display="http://pbs.twimg.com/profile_images/1003888294373888001/44UE2oiO_normal.jpg"/>
    <hyperlink ref="V92" r:id="rId180" display="http://pbs.twimg.com/profile_images/1034251982956060672/eDXvp2pU_normal.jpg"/>
    <hyperlink ref="V93" r:id="rId181" display="http://pbs.twimg.com/profile_images/826285164363923457/0faJQx-A_normal.jpg"/>
    <hyperlink ref="V94" r:id="rId182" display="http://pbs.twimg.com/profile_images/1105206166622224385/AEEjOAKf_normal.jpg"/>
    <hyperlink ref="V95" r:id="rId183" display="http://pbs.twimg.com/profile_images/1105206166622224385/AEEjOAKf_normal.jpg"/>
    <hyperlink ref="V96" r:id="rId184" display="http://pbs.twimg.com/profile_images/782129968058728448/KFKcoI4X_normal.jpg"/>
    <hyperlink ref="V97" r:id="rId185" display="http://pbs.twimg.com/profile_images/1028240873862168577/bjG6Mip4_normal.jpg"/>
    <hyperlink ref="V98" r:id="rId186" display="http://pbs.twimg.com/profile_images/899990650816520193/wKr9Y-Tc_normal.jpg"/>
    <hyperlink ref="V99" r:id="rId187" display="http://pbs.twimg.com/profile_images/735160892002840576/N7bSf-AQ_normal.jpg"/>
    <hyperlink ref="V100" r:id="rId188" display="http://pbs.twimg.com/profile_images/378800000245809096/f32d6b3caad847321cfdc65ca5d334e8_normal.jpeg"/>
    <hyperlink ref="V101" r:id="rId189" display="http://pbs.twimg.com/profile_images/889699284/CHaglerSmall_normal.jpg"/>
    <hyperlink ref="V102" r:id="rId190" display="http://pbs.twimg.com/profile_images/1117895509392461826/CytWmxr0_normal.jpg"/>
    <hyperlink ref="V103" r:id="rId191" display="http://pbs.twimg.com/profile_images/684090088192655360/VK9E1cIU_normal.jpg"/>
    <hyperlink ref="V104" r:id="rId192" display="http://pbs.twimg.com/profile_images/1094842452819755008/t_xfLHI__normal.jpg"/>
    <hyperlink ref="V105" r:id="rId193" display="http://pbs.twimg.com/profile_images/1118848125181915136/EjvOfosH_normal.jpg"/>
    <hyperlink ref="V106" r:id="rId194" display="http://pbs.twimg.com/profile_images/753355665872134146/6cVaYnUu_normal.jpg"/>
    <hyperlink ref="V107" r:id="rId195" display="http://pbs.twimg.com/profile_images/1095666897696153600/zmD6YxLa_normal.jpg"/>
    <hyperlink ref="V108" r:id="rId196" display="http://pbs.twimg.com/profile_images/1021079375138230273/6aokO1gX_normal.jpg"/>
    <hyperlink ref="V109" r:id="rId197" display="http://pbs.twimg.com/profile_images/1105270654641864704/9ComFqLA_normal.jpg"/>
    <hyperlink ref="V110" r:id="rId198" display="http://pbs.twimg.com/profile_images/936205961802346502/EHzx6w6z_normal.jpg"/>
    <hyperlink ref="V111" r:id="rId199" display="http://pbs.twimg.com/profile_images/3641632255/1d4569fb637fbea9e0fcc2ae976e6352_normal.jpeg"/>
    <hyperlink ref="V112" r:id="rId200" display="https://pbs.twimg.com/media/D4Wyd4BXsAA7BOT.jpg"/>
    <hyperlink ref="V113" r:id="rId201" display="http://pbs.twimg.com/profile_images/907185379375292416/HeKKeti4_normal.jpg"/>
    <hyperlink ref="V114" r:id="rId202" display="http://pbs.twimg.com/profile_images/795709476338733057/dq1oq0QO_normal.jpg"/>
    <hyperlink ref="V115" r:id="rId203" display="https://pbs.twimg.com/media/D4hkBF2UIAE07Ef.jpg"/>
    <hyperlink ref="V116" r:id="rId204" display="http://pbs.twimg.com/profile_images/922354013508575232/t8dXvGGF_normal.jpg"/>
    <hyperlink ref="V117" r:id="rId205" display="http://pbs.twimg.com/profile_images/611402226750230528/a3GDBgft_normal.jpg"/>
    <hyperlink ref="V118" r:id="rId206" display="http://pbs.twimg.com/profile_images/642588202935517184/dN4QABzO_normal.jpg"/>
    <hyperlink ref="V119" r:id="rId207" display="http://pbs.twimg.com/profile_images/1100043713529765888/UfFJc8Dd_normal.png"/>
    <hyperlink ref="V120" r:id="rId208" display="https://pbs.twimg.com/media/D4hoASoX4AAV1CF.jpg"/>
    <hyperlink ref="V121" r:id="rId209" display="http://pbs.twimg.com/profile_images/1014183686139404289/Vfgn5KKZ_normal.jpg"/>
    <hyperlink ref="V122" r:id="rId210" display="https://pbs.twimg.com/media/D4h4Mk6UUAAp7Sk.jpg"/>
    <hyperlink ref="V123" r:id="rId211" display="http://pbs.twimg.com/profile_images/753550126703120384/DpjBhEoj_normal.jpg"/>
    <hyperlink ref="V124" r:id="rId212" display="http://pbs.twimg.com/profile_images/851646534508662784/RQCWx_Qw_normal.jpg"/>
    <hyperlink ref="V125" r:id="rId213" display="https://pbs.twimg.com/media/D4i4e_XX4AAP6mj.jpg"/>
    <hyperlink ref="V126" r:id="rId214" display="http://pbs.twimg.com/profile_images/1008788627332182016/EDgOPUbF_normal.jpg"/>
    <hyperlink ref="V127" r:id="rId215" display="http://pbs.twimg.com/profile_images/953033628862304257/w0YY_L4Z_normal.jpg"/>
    <hyperlink ref="V128" r:id="rId216" display="http://pbs.twimg.com/profile_images/1316533183/25-person_Suite_Front_normal.jpg"/>
    <hyperlink ref="V129" r:id="rId217" display="http://pbs.twimg.com/profile_images/1075402033065353216/UbyLPqon_normal.jpg"/>
    <hyperlink ref="V130" r:id="rId218" display="https://pbs.twimg.com/media/D4myeHMXoAcACNA.jpg"/>
    <hyperlink ref="V131" r:id="rId219" display="http://pbs.twimg.com/profile_images/3533400496/f14169546f5922ab0d54215b95ec1a0d_normal.jpeg"/>
    <hyperlink ref="V132" r:id="rId220" display="http://pbs.twimg.com/profile_images/3533400496/f14169546f5922ab0d54215b95ec1a0d_normal.jpeg"/>
    <hyperlink ref="V133" r:id="rId221" display="http://pbs.twimg.com/profile_images/1001596962972618752/oqmiIQAp_normal.jpg"/>
    <hyperlink ref="V134" r:id="rId222" display="http://pbs.twimg.com/profile_images/3533400496/f14169546f5922ab0d54215b95ec1a0d_normal.jpeg"/>
    <hyperlink ref="V135" r:id="rId223" display="http://pbs.twimg.com/profile_images/1089262745529118720/lVJfkjEF_normal.jpg"/>
    <hyperlink ref="X3" r:id="rId224" display="https://twitter.com/bitpanda/status/1116288603720699906"/>
    <hyperlink ref="X4" r:id="rId225" display="https://twitter.com/bitpanda/status/1115260022785806336"/>
    <hyperlink ref="X5" r:id="rId226" display="https://twitter.com/bitpanda/status/1113818707699146753"/>
    <hyperlink ref="X6" r:id="rId227" display="https://twitter.com/mauerkind61/status/1116436585099223042"/>
    <hyperlink ref="X7" r:id="rId228" display="https://twitter.com/mauerkind61/status/1116437120535670785"/>
    <hyperlink ref="X8" r:id="rId229" display="https://twitter.com/mauerkind61/status/1116437206858698754"/>
    <hyperlink ref="X9" r:id="rId230" display="https://twitter.com/kross89/status/1116572702905475072"/>
    <hyperlink ref="X10" r:id="rId231" display="https://twitter.com/ighodaro1/status/1116255507994566656"/>
    <hyperlink ref="X11" r:id="rId232" display="https://twitter.com/patentnigeria/status/1116590449429364736"/>
    <hyperlink ref="X12" r:id="rId233" display="https://twitter.com/weefin_/status/1116635010793078784"/>
    <hyperlink ref="X13" r:id="rId234" display="https://twitter.com/frenkel_topping/status/1116676843367751681"/>
    <hyperlink ref="X14" r:id="rId235" display="https://twitter.com/dpierrebravo/status/1116713736126042113"/>
    <hyperlink ref="X15" r:id="rId236" display="https://twitter.com/stephkbarnes/status/1116715389415821313"/>
    <hyperlink ref="X16" r:id="rId237" display="https://twitter.com/almasi_/status/1116721550823251969"/>
    <hyperlink ref="X17" r:id="rId238" display="https://twitter.com/paynecmwealth/status/1112730306581331968"/>
    <hyperlink ref="X18" r:id="rId239" display="https://twitter.com/thepoliticooks/status/1116722616029466624"/>
    <hyperlink ref="X19" r:id="rId240" display="https://twitter.com/cgwm_uk/status/1116740400016969728"/>
    <hyperlink ref="X20" r:id="rId241" display="https://twitter.com/adriansysnet/status/1116741756597362688"/>
    <hyperlink ref="X21" r:id="rId242" display="https://twitter.com/thebuffalonews/status/1116716380924018690"/>
    <hyperlink ref="X22" r:id="rId243" display="https://twitter.com/thebuffalonews/status/1116821850510774274"/>
    <hyperlink ref="X23" r:id="rId244" display="https://twitter.com/xoanna69xo/status/1116826033469177859"/>
    <hyperlink ref="X24" r:id="rId245" display="https://twitter.com/mralarconphoto/status/1116837177235787776"/>
    <hyperlink ref="X25" r:id="rId246" display="https://twitter.com/creativelive/status/1116836253003988993"/>
    <hyperlink ref="X26" r:id="rId247" display="https://twitter.com/chelsea_fagan/status/1116844578332504064"/>
    <hyperlink ref="X27" r:id="rId248" display="https://twitter.com/howtomoneyaus/status/1116855051702562816"/>
    <hyperlink ref="X28" r:id="rId249" display="https://twitter.com/marekschweigert/status/1117038576871596034"/>
    <hyperlink ref="X29" r:id="rId250" display="https://twitter.com/thorleywm/status/1117052924385988609"/>
    <hyperlink ref="X30" r:id="rId251" display="https://twitter.com/gustobuffalo/status/1116819266358190081"/>
    <hyperlink ref="X31" r:id="rId252" display="https://twitter.com/chessabond/status/1116822751786958851"/>
    <hyperlink ref="X32" r:id="rId253" display="https://twitter.com/jwestmoore/status/1117123384264003585"/>
    <hyperlink ref="X33" r:id="rId254" display="https://twitter.com/chessabond/status/1116714701713498112"/>
    <hyperlink ref="X34" r:id="rId255" display="https://twitter.com/joeoptions/status/1117131145924235264"/>
    <hyperlink ref="X35" r:id="rId256" display="https://twitter.com/yahoofinance/status/1115677258948075520"/>
    <hyperlink ref="X36" r:id="rId257" display="https://twitter.com/mxohammad_/status/1117159633116905478"/>
    <hyperlink ref="X37" r:id="rId258" display="https://twitter.com/lmwyt/status/1112987878668361728"/>
    <hyperlink ref="X38" r:id="rId259" display="https://twitter.com/lmwyt/status/1117322848459284480"/>
    <hyperlink ref="X39" r:id="rId260" display="https://twitter.com/saeedajaffar/status/1117337192559464448"/>
    <hyperlink ref="X40" r:id="rId261" display="https://twitter.com/multinagib/status/1117504695214514176"/>
    <hyperlink ref="X41" r:id="rId262" display="https://twitter.com/ranjeetk1008/status/1117586684751822849"/>
    <hyperlink ref="X42" r:id="rId263" display="https://twitter.com/iris_xyz/status/1117585888207343617"/>
    <hyperlink ref="X43" r:id="rId264" display="https://twitter.com/smoothsale/status/1117596030764224513"/>
    <hyperlink ref="X44" r:id="rId265" display="https://twitter.com/anishteli/status/1117620274164305920"/>
    <hyperlink ref="X45" r:id="rId266" display="https://twitter.com/debleenar/status/1117631627767607297"/>
    <hyperlink ref="X46" r:id="rId267" display="https://twitter.com/debleenar/status/1117613638204964865"/>
    <hyperlink ref="X47" r:id="rId268" display="https://twitter.com/wooddagood/status/1117773520812093441"/>
    <hyperlink ref="X48" r:id="rId269" display="https://twitter.com/rentgossipont/status/1117817936041758720"/>
    <hyperlink ref="X49" r:id="rId270" display="https://twitter.com/richardpmwealth/status/1117820465333063680"/>
    <hyperlink ref="X50" r:id="rId271" display="https://twitter.com/whoradio/status/1116925227139776513"/>
    <hyperlink ref="X51" r:id="rId272" display="https://twitter.com/jeffangeloradio/status/1116930470867099653"/>
    <hyperlink ref="X52" r:id="rId273" display="https://twitter.com/heather_mill/status/1117828059896455168"/>
    <hyperlink ref="X53" r:id="rId274" display="https://twitter.com/kathrynsollmann/status/1117828227626622977"/>
    <hyperlink ref="X54" r:id="rId275" display="https://twitter.com/kathrynsollmann/status/1117828428441497601"/>
    <hyperlink ref="X55" r:id="rId276" display="https://twitter.com/no_ordinary_biz/status/1117902084756496384"/>
    <hyperlink ref="X56" r:id="rId277" display="https://twitter.com/bizzwriter/status/1117955919206322176"/>
    <hyperlink ref="X57" r:id="rId278" display="https://twitter.com/btlyng/status/1117956653360353281"/>
    <hyperlink ref="X58" r:id="rId279" display="https://twitter.com/iamnotmudkip/status/1117956877122527233"/>
    <hyperlink ref="X59" r:id="rId280" display="https://twitter.com/mcleanmills7/status/1117956888430284800"/>
    <hyperlink ref="X60" r:id="rId281" display="https://twitter.com/thenxtmove/status/1118006115596476417"/>
    <hyperlink ref="X61" r:id="rId282" display="https://twitter.com/geohil/status/1118114852252332032"/>
    <hyperlink ref="X62" r:id="rId283" display="https://twitter.com/bitsofstock/status/1118163449861873666"/>
    <hyperlink ref="X63" r:id="rId284" display="https://twitter.com/askbits/status/1118168987815292929"/>
    <hyperlink ref="X64" r:id="rId285" display="https://twitter.com/casefoundation/status/1118182415346864133"/>
    <hyperlink ref="X65" r:id="rId286" display="https://twitter.com/joshpinnick/status/1118182912178913280"/>
    <hyperlink ref="X66" r:id="rId287" display="https://twitter.com/raymondbasden/status/1117505113785032705"/>
    <hyperlink ref="X67" r:id="rId288" display="https://twitter.com/raymondbasden/status/1118228055414190080"/>
    <hyperlink ref="X68" r:id="rId289" display="https://twitter.com/raficastro/status/1117505124874764290"/>
    <hyperlink ref="X69" r:id="rId290" display="https://twitter.com/raficastro/status/1118228061579808768"/>
    <hyperlink ref="X70" r:id="rId291" display="https://twitter.com/homes4income/status/1117505192197591043"/>
    <hyperlink ref="X71" r:id="rId292" display="https://twitter.com/homes4income/status/1118228088981270528"/>
    <hyperlink ref="X72" r:id="rId293" display="https://twitter.com/mceachniegroup/status/1118238928627277825"/>
    <hyperlink ref="X73" r:id="rId294" display="https://twitter.com/affluentintel/status/1118241153248313345"/>
    <hyperlink ref="X74" r:id="rId295" display="https://twitter.com/tskdynamo/status/1118282237500325889"/>
    <hyperlink ref="X75" r:id="rId296" display="https://twitter.com/damatorecord/status/1118301946648174592"/>
    <hyperlink ref="X76" r:id="rId297" display="https://twitter.com/mounia_nl/status/1059721508514422785"/>
    <hyperlink ref="X77" r:id="rId298" display="https://twitter.com/sopexaonline/status/1118456924419362816"/>
    <hyperlink ref="X78" r:id="rId299" display="https://twitter.com/aikande/status/1117409740341088261"/>
    <hyperlink ref="X79" r:id="rId300" display="https://twitter.com/danfordshadrack/status/1117327809200914432"/>
    <hyperlink ref="X80" r:id="rId301" display="https://twitter.com/danfordshadrack/status/1118388801204834305"/>
    <hyperlink ref="X81" r:id="rId302" display="https://twitter.com/jjnabiry/status/1118502346290532352"/>
    <hyperlink ref="X82" r:id="rId303" display="https://twitter.com/carmelazabala/status/1118514504491515905"/>
    <hyperlink ref="X83" r:id="rId304" display="https://twitter.com/bsykes37/status/1118527033368371201"/>
    <hyperlink ref="X84" r:id="rId305" display="https://twitter.com/massart/status/1118533342281048064"/>
    <hyperlink ref="X85" r:id="rId306" display="https://twitter.com/kennysoblessed/status/1118548751117955072"/>
    <hyperlink ref="X86" r:id="rId307" display="https://twitter.com/kindercaregr/status/1118580805238845440"/>
    <hyperlink ref="X87" r:id="rId308" display="https://twitter.com/scactionnetwork/status/1118581111536476160"/>
    <hyperlink ref="X88" r:id="rId309" display="https://twitter.com/angiealbright/status/1118581643332194310"/>
    <hyperlink ref="X89" r:id="rId310" display="https://twitter.com/gainorstaffing/status/1118650451824730115"/>
    <hyperlink ref="X90" r:id="rId311" display="https://twitter.com/jguemes/status/1118674868927483904"/>
    <hyperlink ref="X91" r:id="rId312" display="https://twitter.com/rjkarcher/status/1118675451285610496"/>
    <hyperlink ref="X92" r:id="rId313" display="https://twitter.com/henrydong888/status/1118699470072324096"/>
    <hyperlink ref="X93" r:id="rId314" display="https://twitter.com/navdeep1969/status/1118702727763197954"/>
    <hyperlink ref="X94" r:id="rId315" display="https://twitter.com/politicalhedge/status/1118506767707725824"/>
    <hyperlink ref="X95" r:id="rId316" display="https://twitter.com/politicalhedge/status/1118721364645560324"/>
    <hyperlink ref="X96" r:id="rId317" display="https://twitter.com/iarunj/status/1118830274182361088"/>
    <hyperlink ref="X97" r:id="rId318" display="https://twitter.com/vivinav/status/1118837258960826370"/>
    <hyperlink ref="X98" r:id="rId319" display="https://twitter.com/oursmallchange/status/1118572906257293312"/>
    <hyperlink ref="X99" r:id="rId320" display="https://twitter.com/crowdfundattny/status/1118873774349344770"/>
    <hyperlink ref="X100" r:id="rId321" display="https://twitter.com/dschaegga/status/1118891285199372288"/>
    <hyperlink ref="X101" r:id="rId322" display="https://twitter.com/chrishagler/status/1118899939034238976"/>
    <hyperlink ref="X102" r:id="rId323" display="https://twitter.com/bunchubets/status/1118901136054988800"/>
    <hyperlink ref="X103" r:id="rId324" display="https://twitter.com/flaster/status/1118872173865775109"/>
    <hyperlink ref="X104" r:id="rId325" display="https://twitter.com/martelantoine/status/1118901820066160640"/>
    <hyperlink ref="X105" r:id="rId326" display="https://twitter.com/khylesocrates/status/1118929515554545664"/>
    <hyperlink ref="X106" r:id="rId327" display="https://twitter.com/benefits_pro/status/1118945729119232000"/>
    <hyperlink ref="X107" r:id="rId328" display="https://twitter.com/faceofahrvo/status/1118891000376844291"/>
    <hyperlink ref="X108" r:id="rId329" display="https://twitter.com/rekt_podcast/status/1118891107155415040"/>
    <hyperlink ref="X109" r:id="rId330" display="https://twitter.com/ccryptochamber/status/1118946277817974784"/>
    <hyperlink ref="X110" r:id="rId331" display="https://twitter.com/lombardiletter/status/1118952550055718919"/>
    <hyperlink ref="X111" r:id="rId332" display="https://twitter.com/mikeandmorley/status/1118969998112956416"/>
    <hyperlink ref="X112" r:id="rId333" display="https://twitter.com/danfordshadrack/status/1118496436436516865"/>
    <hyperlink ref="X113" r:id="rId334" display="https://twitter.com/pemachele/status/1118991279738773510"/>
    <hyperlink ref="X114" r:id="rId335" display="https://twitter.com/harvestreturns/status/1119012957311074304"/>
    <hyperlink ref="X115" r:id="rId336" display="https://twitter.com/moneycontrolcom/status/1118825127452364800"/>
    <hyperlink ref="X116" r:id="rId337" display="https://twitter.com/rakshabihani/status/1118825339382185984"/>
    <hyperlink ref="X117" r:id="rId338" display="https://twitter.com/kayezad/status/1118829588447207425"/>
    <hyperlink ref="X118" r:id="rId339" display="https://twitter.com/thanawala_hiral/status/1119087040505626624"/>
    <hyperlink ref="X119" r:id="rId340" display="https://twitter.com/neildoig/status/1119151106473332736"/>
    <hyperlink ref="X120" r:id="rId341" display="https://twitter.com/finra/status/1119258863360991232"/>
    <hyperlink ref="X121" r:id="rId342" display="https://twitter.com/finrafoundation/status/1119264025790091264"/>
    <hyperlink ref="X122" r:id="rId343" display="https://twitter.com/thenorrisgroup/status/1119276689140228096"/>
    <hyperlink ref="X123" r:id="rId344" display="https://twitter.com/cunningham_uk/status/1119277096046608385"/>
    <hyperlink ref="X124" r:id="rId345" display="https://twitter.com/abhigolhar/status/1119318429310312448"/>
    <hyperlink ref="X125" r:id="rId346" display="https://twitter.com/jillonmoney/status/1119347352530239488"/>
    <hyperlink ref="X126" r:id="rId347" display="https://twitter.com/mkopy/status/1119363381830483968"/>
    <hyperlink ref="X127" r:id="rId348" display="https://twitter.com/thecryptorep/status/1119546954126626816"/>
    <hyperlink ref="X128" r:id="rId349" display="https://twitter.com/psuitenetwork/status/1119589362021355521"/>
    <hyperlink ref="X129" r:id="rId350" display="https://twitter.com/nick4business/status/1119591577553448960"/>
    <hyperlink ref="X130" r:id="rId351" display="https://twitter.com/thelaurenbowlin/status/1119622213773271040"/>
    <hyperlink ref="X131" r:id="rId352" display="https://twitter.com/danherronruns/status/1118492715644121088"/>
    <hyperlink ref="X132" r:id="rId353" display="https://twitter.com/danherronruns/status/1119287347588112384"/>
    <hyperlink ref="X133" r:id="rId354" display="https://twitter.com/_eugeniegeorge/status/1119636633735847936"/>
    <hyperlink ref="X134" r:id="rId355" display="https://twitter.com/danherronruns/status/1119635470953005057"/>
    <hyperlink ref="X135" r:id="rId356" display="https://twitter.com/cbriancpa/status/1119647142363193345"/>
    <hyperlink ref="AZ14" r:id="rId357" display="https://api.twitter.com/1.1/geo/id/01a9a39529b27f36.json"/>
    <hyperlink ref="AZ101" r:id="rId358" display="https://api.twitter.com/1.1/geo/id/01a9a39529b27f36.json"/>
  </hyperlinks>
  <printOptions/>
  <pageMargins left="0.7" right="0.7" top="0.75" bottom="0.75" header="0.3" footer="0.3"/>
  <pageSetup horizontalDpi="600" verticalDpi="600" orientation="portrait" r:id="rId362"/>
  <legacyDrawing r:id="rId360"/>
  <tableParts>
    <tablePart r:id="rId36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64E1-29BC-4317-A064-F4390BC68D69}">
  <dimension ref="A1:B11"/>
  <sheetViews>
    <sheetView workbookViewId="0" topLeftCell="A1"/>
  </sheetViews>
  <sheetFormatPr defaultColWidth="9.140625" defaultRowHeight="15"/>
  <cols>
    <col min="1" max="1" width="45.8515625" style="0" bestFit="1" customWidth="1"/>
    <col min="2" max="2" width="22.57421875" style="0" bestFit="1" customWidth="1"/>
  </cols>
  <sheetData>
    <row r="1" spans="1:2" ht="14.3" customHeight="1">
      <c r="A1" s="13" t="s">
        <v>3202</v>
      </c>
      <c r="B1" s="13" t="s">
        <v>34</v>
      </c>
    </row>
    <row r="2" spans="1:2" ht="15">
      <c r="A2" s="115" t="s">
        <v>296</v>
      </c>
      <c r="B2" s="86">
        <v>233.2</v>
      </c>
    </row>
    <row r="3" spans="1:2" ht="15">
      <c r="A3" s="115" t="s">
        <v>295</v>
      </c>
      <c r="B3" s="86">
        <v>103.2</v>
      </c>
    </row>
    <row r="4" spans="1:2" ht="15">
      <c r="A4" s="115" t="s">
        <v>345</v>
      </c>
      <c r="B4" s="86">
        <v>26</v>
      </c>
    </row>
    <row r="5" spans="1:2" ht="15">
      <c r="A5" s="115" t="s">
        <v>360</v>
      </c>
      <c r="B5" s="86">
        <v>25</v>
      </c>
    </row>
    <row r="6" spans="1:2" ht="15">
      <c r="A6" s="115" t="s">
        <v>255</v>
      </c>
      <c r="B6" s="86">
        <v>24</v>
      </c>
    </row>
    <row r="7" spans="1:2" ht="15">
      <c r="A7" s="115" t="s">
        <v>234</v>
      </c>
      <c r="B7" s="86">
        <v>20</v>
      </c>
    </row>
    <row r="8" spans="1:2" ht="15">
      <c r="A8" s="115" t="s">
        <v>249</v>
      </c>
      <c r="B8" s="86">
        <v>9</v>
      </c>
    </row>
    <row r="9" spans="1:2" ht="15">
      <c r="A9" s="115" t="s">
        <v>250</v>
      </c>
      <c r="B9" s="86">
        <v>9</v>
      </c>
    </row>
    <row r="10" spans="1:2" ht="15">
      <c r="A10" s="115" t="s">
        <v>314</v>
      </c>
      <c r="B10" s="86">
        <v>6</v>
      </c>
    </row>
    <row r="11" spans="1:2" ht="15">
      <c r="A11" s="115" t="s">
        <v>319</v>
      </c>
      <c r="B11" s="86">
        <v>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30DC1-9DC8-4DDA-8D27-624C833A9F83}">
  <dimension ref="A25:B131"/>
  <sheetViews>
    <sheetView workbookViewId="0" topLeftCell="A1"/>
  </sheetViews>
  <sheetFormatPr defaultColWidth="9.140625" defaultRowHeight="15"/>
  <cols>
    <col min="1" max="1" width="14.28125" style="0" bestFit="1" customWidth="1"/>
    <col min="2" max="2" width="23.8515625" style="0" bestFit="1" customWidth="1"/>
  </cols>
  <sheetData>
    <row r="25" spans="1:2" ht="15">
      <c r="A25" s="124" t="s">
        <v>3204</v>
      </c>
      <c r="B25" t="s">
        <v>3203</v>
      </c>
    </row>
    <row r="26" spans="1:2" ht="15">
      <c r="A26" s="125" t="s">
        <v>3206</v>
      </c>
      <c r="B26" s="3">
        <v>1</v>
      </c>
    </row>
    <row r="27" spans="1:2" ht="15">
      <c r="A27" s="126" t="s">
        <v>3207</v>
      </c>
      <c r="B27" s="3">
        <v>1</v>
      </c>
    </row>
    <row r="28" spans="1:2" ht="15">
      <c r="A28" s="127" t="s">
        <v>3208</v>
      </c>
      <c r="B28" s="3">
        <v>1</v>
      </c>
    </row>
    <row r="29" spans="1:2" ht="15">
      <c r="A29" s="128" t="s">
        <v>3209</v>
      </c>
      <c r="B29" s="3">
        <v>1</v>
      </c>
    </row>
    <row r="30" spans="1:2" ht="15">
      <c r="A30" s="125" t="s">
        <v>2857</v>
      </c>
      <c r="B30" s="3">
        <v>132</v>
      </c>
    </row>
    <row r="31" spans="1:2" ht="15">
      <c r="A31" s="126" t="s">
        <v>3210</v>
      </c>
      <c r="B31" s="3">
        <v>132</v>
      </c>
    </row>
    <row r="32" spans="1:2" ht="15">
      <c r="A32" s="127" t="s">
        <v>3211</v>
      </c>
      <c r="B32" s="3">
        <v>1</v>
      </c>
    </row>
    <row r="33" spans="1:2" ht="15">
      <c r="A33" s="128" t="s">
        <v>3212</v>
      </c>
      <c r="B33" s="3">
        <v>1</v>
      </c>
    </row>
    <row r="34" spans="1:2" ht="15">
      <c r="A34" s="127" t="s">
        <v>3213</v>
      </c>
      <c r="B34" s="3">
        <v>1</v>
      </c>
    </row>
    <row r="35" spans="1:2" ht="15">
      <c r="A35" s="128" t="s">
        <v>3214</v>
      </c>
      <c r="B35" s="3">
        <v>1</v>
      </c>
    </row>
    <row r="36" spans="1:2" ht="15">
      <c r="A36" s="127" t="s">
        <v>3215</v>
      </c>
      <c r="B36" s="3">
        <v>1</v>
      </c>
    </row>
    <row r="37" spans="1:2" ht="15">
      <c r="A37" s="128" t="s">
        <v>3216</v>
      </c>
      <c r="B37" s="3">
        <v>1</v>
      </c>
    </row>
    <row r="38" spans="1:2" ht="15">
      <c r="A38" s="127" t="s">
        <v>3217</v>
      </c>
      <c r="B38" s="3">
        <v>1</v>
      </c>
    </row>
    <row r="39" spans="1:2" ht="15">
      <c r="A39" s="128" t="s">
        <v>3212</v>
      </c>
      <c r="B39" s="3">
        <v>1</v>
      </c>
    </row>
    <row r="40" spans="1:2" ht="15">
      <c r="A40" s="127" t="s">
        <v>3218</v>
      </c>
      <c r="B40" s="3">
        <v>1</v>
      </c>
    </row>
    <row r="41" spans="1:2" ht="15">
      <c r="A41" s="128" t="s">
        <v>3219</v>
      </c>
      <c r="B41" s="3">
        <v>1</v>
      </c>
    </row>
    <row r="42" spans="1:2" ht="15">
      <c r="A42" s="127" t="s">
        <v>3220</v>
      </c>
      <c r="B42" s="3">
        <v>5</v>
      </c>
    </row>
    <row r="43" spans="1:2" ht="15">
      <c r="A43" s="128" t="s">
        <v>3209</v>
      </c>
      <c r="B43" s="3">
        <v>1</v>
      </c>
    </row>
    <row r="44" spans="1:2" ht="15">
      <c r="A44" s="128" t="s">
        <v>3221</v>
      </c>
      <c r="B44" s="3">
        <v>1</v>
      </c>
    </row>
    <row r="45" spans="1:2" ht="15">
      <c r="A45" s="128" t="s">
        <v>3222</v>
      </c>
      <c r="B45" s="3">
        <v>3</v>
      </c>
    </row>
    <row r="46" spans="1:2" ht="15">
      <c r="A46" s="127" t="s">
        <v>3223</v>
      </c>
      <c r="B46" s="3">
        <v>19</v>
      </c>
    </row>
    <row r="47" spans="1:2" ht="15">
      <c r="A47" s="128" t="s">
        <v>3224</v>
      </c>
      <c r="B47" s="3">
        <v>1</v>
      </c>
    </row>
    <row r="48" spans="1:2" ht="15">
      <c r="A48" s="128" t="s">
        <v>3225</v>
      </c>
      <c r="B48" s="3">
        <v>1</v>
      </c>
    </row>
    <row r="49" spans="1:2" ht="15">
      <c r="A49" s="128" t="s">
        <v>3226</v>
      </c>
      <c r="B49" s="3">
        <v>1</v>
      </c>
    </row>
    <row r="50" spans="1:2" ht="15">
      <c r="A50" s="128" t="s">
        <v>3227</v>
      </c>
      <c r="B50" s="3">
        <v>1</v>
      </c>
    </row>
    <row r="51" spans="1:2" ht="15">
      <c r="A51" s="128" t="s">
        <v>3212</v>
      </c>
      <c r="B51" s="3">
        <v>4</v>
      </c>
    </row>
    <row r="52" spans="1:2" ht="15">
      <c r="A52" s="128" t="s">
        <v>3216</v>
      </c>
      <c r="B52" s="3">
        <v>2</v>
      </c>
    </row>
    <row r="53" spans="1:2" ht="15">
      <c r="A53" s="128" t="s">
        <v>3228</v>
      </c>
      <c r="B53" s="3">
        <v>2</v>
      </c>
    </row>
    <row r="54" spans="1:2" ht="15">
      <c r="A54" s="128" t="s">
        <v>3229</v>
      </c>
      <c r="B54" s="3">
        <v>3</v>
      </c>
    </row>
    <row r="55" spans="1:2" ht="15">
      <c r="A55" s="128" t="s">
        <v>3230</v>
      </c>
      <c r="B55" s="3">
        <v>3</v>
      </c>
    </row>
    <row r="56" spans="1:2" ht="15">
      <c r="A56" s="128" t="s">
        <v>3231</v>
      </c>
      <c r="B56" s="3">
        <v>1</v>
      </c>
    </row>
    <row r="57" spans="1:2" ht="15">
      <c r="A57" s="127" t="s">
        <v>3232</v>
      </c>
      <c r="B57" s="3">
        <v>8</v>
      </c>
    </row>
    <row r="58" spans="1:2" ht="15">
      <c r="A58" s="128" t="s">
        <v>3233</v>
      </c>
      <c r="B58" s="3">
        <v>1</v>
      </c>
    </row>
    <row r="59" spans="1:2" ht="15">
      <c r="A59" s="128" t="s">
        <v>3234</v>
      </c>
      <c r="B59" s="3">
        <v>1</v>
      </c>
    </row>
    <row r="60" spans="1:2" ht="15">
      <c r="A60" s="128" t="s">
        <v>3224</v>
      </c>
      <c r="B60" s="3">
        <v>1</v>
      </c>
    </row>
    <row r="61" spans="1:2" ht="15">
      <c r="A61" s="128" t="s">
        <v>3227</v>
      </c>
      <c r="B61" s="3">
        <v>1</v>
      </c>
    </row>
    <row r="62" spans="1:2" ht="15">
      <c r="A62" s="128" t="s">
        <v>3235</v>
      </c>
      <c r="B62" s="3">
        <v>1</v>
      </c>
    </row>
    <row r="63" spans="1:2" ht="15">
      <c r="A63" s="128" t="s">
        <v>3236</v>
      </c>
      <c r="B63" s="3">
        <v>1</v>
      </c>
    </row>
    <row r="64" spans="1:2" ht="15">
      <c r="A64" s="128" t="s">
        <v>3219</v>
      </c>
      <c r="B64" s="3">
        <v>1</v>
      </c>
    </row>
    <row r="65" spans="1:2" ht="15">
      <c r="A65" s="128" t="s">
        <v>3222</v>
      </c>
      <c r="B65" s="3">
        <v>1</v>
      </c>
    </row>
    <row r="66" spans="1:2" ht="15">
      <c r="A66" s="127" t="s">
        <v>3237</v>
      </c>
      <c r="B66" s="3">
        <v>8</v>
      </c>
    </row>
    <row r="67" spans="1:2" ht="15">
      <c r="A67" s="128" t="s">
        <v>3214</v>
      </c>
      <c r="B67" s="3">
        <v>2</v>
      </c>
    </row>
    <row r="68" spans="1:2" ht="15">
      <c r="A68" s="128" t="s">
        <v>3209</v>
      </c>
      <c r="B68" s="3">
        <v>1</v>
      </c>
    </row>
    <row r="69" spans="1:2" ht="15">
      <c r="A69" s="128" t="s">
        <v>3227</v>
      </c>
      <c r="B69" s="3">
        <v>1</v>
      </c>
    </row>
    <row r="70" spans="1:2" ht="15">
      <c r="A70" s="128" t="s">
        <v>3238</v>
      </c>
      <c r="B70" s="3">
        <v>4</v>
      </c>
    </row>
    <row r="71" spans="1:2" ht="15">
      <c r="A71" s="127" t="s">
        <v>3239</v>
      </c>
      <c r="B71" s="3">
        <v>13</v>
      </c>
    </row>
    <row r="72" spans="1:2" ht="15">
      <c r="A72" s="128" t="s">
        <v>3233</v>
      </c>
      <c r="B72" s="3">
        <v>2</v>
      </c>
    </row>
    <row r="73" spans="1:2" ht="15">
      <c r="A73" s="128" t="s">
        <v>3240</v>
      </c>
      <c r="B73" s="3">
        <v>1</v>
      </c>
    </row>
    <row r="74" spans="1:2" ht="15">
      <c r="A74" s="128" t="s">
        <v>3241</v>
      </c>
      <c r="B74" s="3">
        <v>2</v>
      </c>
    </row>
    <row r="75" spans="1:2" ht="15">
      <c r="A75" s="128" t="s">
        <v>3242</v>
      </c>
      <c r="B75" s="3">
        <v>1</v>
      </c>
    </row>
    <row r="76" spans="1:2" ht="15">
      <c r="A76" s="128" t="s">
        <v>3227</v>
      </c>
      <c r="B76" s="3">
        <v>1</v>
      </c>
    </row>
    <row r="77" spans="1:2" ht="15">
      <c r="A77" s="128" t="s">
        <v>3216</v>
      </c>
      <c r="B77" s="3">
        <v>1</v>
      </c>
    </row>
    <row r="78" spans="1:2" ht="15">
      <c r="A78" s="128" t="s">
        <v>3228</v>
      </c>
      <c r="B78" s="3">
        <v>4</v>
      </c>
    </row>
    <row r="79" spans="1:2" ht="15">
      <c r="A79" s="128" t="s">
        <v>3229</v>
      </c>
      <c r="B79" s="3">
        <v>1</v>
      </c>
    </row>
    <row r="80" spans="1:2" ht="15">
      <c r="A80" s="127" t="s">
        <v>3243</v>
      </c>
      <c r="B80" s="3">
        <v>17</v>
      </c>
    </row>
    <row r="81" spans="1:2" ht="15">
      <c r="A81" s="128" t="s">
        <v>3240</v>
      </c>
      <c r="B81" s="3">
        <v>4</v>
      </c>
    </row>
    <row r="82" spans="1:2" ht="15">
      <c r="A82" s="128" t="s">
        <v>3234</v>
      </c>
      <c r="B82" s="3">
        <v>1</v>
      </c>
    </row>
    <row r="83" spans="1:2" ht="15">
      <c r="A83" s="128" t="s">
        <v>3244</v>
      </c>
      <c r="B83" s="3">
        <v>1</v>
      </c>
    </row>
    <row r="84" spans="1:2" ht="15">
      <c r="A84" s="128" t="s">
        <v>3212</v>
      </c>
      <c r="B84" s="3">
        <v>1</v>
      </c>
    </row>
    <row r="85" spans="1:2" ht="15">
      <c r="A85" s="128" t="s">
        <v>3216</v>
      </c>
      <c r="B85" s="3">
        <v>1</v>
      </c>
    </row>
    <row r="86" spans="1:2" ht="15">
      <c r="A86" s="128" t="s">
        <v>3228</v>
      </c>
      <c r="B86" s="3">
        <v>2</v>
      </c>
    </row>
    <row r="87" spans="1:2" ht="15">
      <c r="A87" s="128" t="s">
        <v>3238</v>
      </c>
      <c r="B87" s="3">
        <v>5</v>
      </c>
    </row>
    <row r="88" spans="1:2" ht="15">
      <c r="A88" s="128" t="s">
        <v>3230</v>
      </c>
      <c r="B88" s="3">
        <v>1</v>
      </c>
    </row>
    <row r="89" spans="1:2" ht="15">
      <c r="A89" s="128" t="s">
        <v>3231</v>
      </c>
      <c r="B89" s="3">
        <v>1</v>
      </c>
    </row>
    <row r="90" spans="1:2" ht="15">
      <c r="A90" s="127" t="s">
        <v>3245</v>
      </c>
      <c r="B90" s="3">
        <v>15</v>
      </c>
    </row>
    <row r="91" spans="1:2" ht="15">
      <c r="A91" s="128" t="s">
        <v>3224</v>
      </c>
      <c r="B91" s="3">
        <v>1</v>
      </c>
    </row>
    <row r="92" spans="1:2" ht="15">
      <c r="A92" s="128" t="s">
        <v>3221</v>
      </c>
      <c r="B92" s="3">
        <v>1</v>
      </c>
    </row>
    <row r="93" spans="1:2" ht="15">
      <c r="A93" s="128" t="s">
        <v>3227</v>
      </c>
      <c r="B93" s="3">
        <v>2</v>
      </c>
    </row>
    <row r="94" spans="1:2" ht="15">
      <c r="A94" s="128" t="s">
        <v>3235</v>
      </c>
      <c r="B94" s="3">
        <v>2</v>
      </c>
    </row>
    <row r="95" spans="1:2" ht="15">
      <c r="A95" s="128" t="s">
        <v>3212</v>
      </c>
      <c r="B95" s="3">
        <v>2</v>
      </c>
    </row>
    <row r="96" spans="1:2" ht="15">
      <c r="A96" s="128" t="s">
        <v>3216</v>
      </c>
      <c r="B96" s="3">
        <v>1</v>
      </c>
    </row>
    <row r="97" spans="1:2" ht="15">
      <c r="A97" s="128" t="s">
        <v>3228</v>
      </c>
      <c r="B97" s="3">
        <v>1</v>
      </c>
    </row>
    <row r="98" spans="1:2" ht="15">
      <c r="A98" s="128" t="s">
        <v>3236</v>
      </c>
      <c r="B98" s="3">
        <v>1</v>
      </c>
    </row>
    <row r="99" spans="1:2" ht="15">
      <c r="A99" s="128" t="s">
        <v>3219</v>
      </c>
      <c r="B99" s="3">
        <v>3</v>
      </c>
    </row>
    <row r="100" spans="1:2" ht="15">
      <c r="A100" s="128" t="s">
        <v>3231</v>
      </c>
      <c r="B100" s="3">
        <v>1</v>
      </c>
    </row>
    <row r="101" spans="1:2" ht="15">
      <c r="A101" s="127" t="s">
        <v>3246</v>
      </c>
      <c r="B101" s="3">
        <v>25</v>
      </c>
    </row>
    <row r="102" spans="1:2" ht="15">
      <c r="A102" s="128" t="s">
        <v>3233</v>
      </c>
      <c r="B102" s="3">
        <v>2</v>
      </c>
    </row>
    <row r="103" spans="1:2" ht="15">
      <c r="A103" s="128" t="s">
        <v>3241</v>
      </c>
      <c r="B103" s="3">
        <v>2</v>
      </c>
    </row>
    <row r="104" spans="1:2" ht="15">
      <c r="A104" s="128" t="s">
        <v>3242</v>
      </c>
      <c r="B104" s="3">
        <v>1</v>
      </c>
    </row>
    <row r="105" spans="1:2" ht="15">
      <c r="A105" s="128" t="s">
        <v>3221</v>
      </c>
      <c r="B105" s="3">
        <v>4</v>
      </c>
    </row>
    <row r="106" spans="1:2" ht="15">
      <c r="A106" s="128" t="s">
        <v>3244</v>
      </c>
      <c r="B106" s="3">
        <v>1</v>
      </c>
    </row>
    <row r="107" spans="1:2" ht="15">
      <c r="A107" s="128" t="s">
        <v>3235</v>
      </c>
      <c r="B107" s="3">
        <v>2</v>
      </c>
    </row>
    <row r="108" spans="1:2" ht="15">
      <c r="A108" s="128" t="s">
        <v>3212</v>
      </c>
      <c r="B108" s="3">
        <v>3</v>
      </c>
    </row>
    <row r="109" spans="1:2" ht="15">
      <c r="A109" s="128" t="s">
        <v>3216</v>
      </c>
      <c r="B109" s="3">
        <v>3</v>
      </c>
    </row>
    <row r="110" spans="1:2" ht="15">
      <c r="A110" s="128" t="s">
        <v>3236</v>
      </c>
      <c r="B110" s="3">
        <v>1</v>
      </c>
    </row>
    <row r="111" spans="1:2" ht="15">
      <c r="A111" s="128" t="s">
        <v>3219</v>
      </c>
      <c r="B111" s="3">
        <v>2</v>
      </c>
    </row>
    <row r="112" spans="1:2" ht="15">
      <c r="A112" s="128" t="s">
        <v>3238</v>
      </c>
      <c r="B112" s="3">
        <v>1</v>
      </c>
    </row>
    <row r="113" spans="1:2" ht="15">
      <c r="A113" s="128" t="s">
        <v>3222</v>
      </c>
      <c r="B113" s="3">
        <v>1</v>
      </c>
    </row>
    <row r="114" spans="1:2" ht="15">
      <c r="A114" s="128" t="s">
        <v>3229</v>
      </c>
      <c r="B114" s="3">
        <v>1</v>
      </c>
    </row>
    <row r="115" spans="1:2" ht="15">
      <c r="A115" s="128" t="s">
        <v>3231</v>
      </c>
      <c r="B115" s="3">
        <v>1</v>
      </c>
    </row>
    <row r="116" spans="1:2" ht="15">
      <c r="A116" s="127" t="s">
        <v>3247</v>
      </c>
      <c r="B116" s="3">
        <v>10</v>
      </c>
    </row>
    <row r="117" spans="1:2" ht="15">
      <c r="A117" s="128" t="s">
        <v>3242</v>
      </c>
      <c r="B117" s="3">
        <v>1</v>
      </c>
    </row>
    <row r="118" spans="1:2" ht="15">
      <c r="A118" s="128" t="s">
        <v>3209</v>
      </c>
      <c r="B118" s="3">
        <v>1</v>
      </c>
    </row>
    <row r="119" spans="1:2" ht="15">
      <c r="A119" s="128" t="s">
        <v>3216</v>
      </c>
      <c r="B119" s="3">
        <v>2</v>
      </c>
    </row>
    <row r="120" spans="1:2" ht="15">
      <c r="A120" s="128" t="s">
        <v>3228</v>
      </c>
      <c r="B120" s="3">
        <v>2</v>
      </c>
    </row>
    <row r="121" spans="1:2" ht="15">
      <c r="A121" s="128" t="s">
        <v>3236</v>
      </c>
      <c r="B121" s="3">
        <v>1</v>
      </c>
    </row>
    <row r="122" spans="1:2" ht="15">
      <c r="A122" s="128" t="s">
        <v>3238</v>
      </c>
      <c r="B122" s="3">
        <v>1</v>
      </c>
    </row>
    <row r="123" spans="1:2" ht="15">
      <c r="A123" s="128" t="s">
        <v>3229</v>
      </c>
      <c r="B123" s="3">
        <v>1</v>
      </c>
    </row>
    <row r="124" spans="1:2" ht="15">
      <c r="A124" s="128" t="s">
        <v>3230</v>
      </c>
      <c r="B124" s="3">
        <v>1</v>
      </c>
    </row>
    <row r="125" spans="1:2" ht="15">
      <c r="A125" s="127" t="s">
        <v>3248</v>
      </c>
      <c r="B125" s="3">
        <v>7</v>
      </c>
    </row>
    <row r="126" spans="1:2" ht="15">
      <c r="A126" s="128" t="s">
        <v>3221</v>
      </c>
      <c r="B126" s="3">
        <v>1</v>
      </c>
    </row>
    <row r="127" spans="1:2" ht="15">
      <c r="A127" s="128" t="s">
        <v>3235</v>
      </c>
      <c r="B127" s="3">
        <v>2</v>
      </c>
    </row>
    <row r="128" spans="1:2" ht="15">
      <c r="A128" s="128" t="s">
        <v>3216</v>
      </c>
      <c r="B128" s="3">
        <v>1</v>
      </c>
    </row>
    <row r="129" spans="1:2" ht="15">
      <c r="A129" s="128" t="s">
        <v>3228</v>
      </c>
      <c r="B129" s="3">
        <v>2</v>
      </c>
    </row>
    <row r="130" spans="1:2" ht="15">
      <c r="A130" s="128" t="s">
        <v>3236</v>
      </c>
      <c r="B130" s="3">
        <v>1</v>
      </c>
    </row>
    <row r="131" spans="1:2" ht="15">
      <c r="A131" s="125" t="s">
        <v>3205</v>
      </c>
      <c r="B131" s="3">
        <v>133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8515625" style="3" customWidth="1"/>
    <col min="32" max="32" width="10.421875" style="3" customWidth="1"/>
    <col min="33" max="33" width="10.8515625" style="3" customWidth="1"/>
    <col min="34" max="34" width="9.00390625" style="3" customWidth="1"/>
    <col min="35" max="35" width="10.421875" style="0" customWidth="1"/>
    <col min="36" max="36" width="16.7109375" style="0" customWidth="1"/>
    <col min="37" max="37" width="12.421875" style="0" customWidth="1"/>
    <col min="38" max="38" width="10.00390625" style="0" customWidth="1"/>
    <col min="39" max="39" width="6.8515625" style="0" customWidth="1"/>
    <col min="40" max="40" width="7.57421875" style="0" customWidth="1"/>
    <col min="41" max="41" width="15.00390625" style="0" customWidth="1"/>
    <col min="42" max="42" width="11.7109375" style="0" customWidth="1"/>
    <col min="43" max="43" width="9.57421875" style="0" customWidth="1"/>
    <col min="44" max="44" width="15.421875" style="0" customWidth="1"/>
    <col min="45" max="45" width="9.57421875" style="0" customWidth="1"/>
    <col min="46" max="46" width="11.00390625" style="0" customWidth="1"/>
    <col min="47" max="47" width="8.421875" style="0" customWidth="1"/>
    <col min="48" max="48" width="19.00390625" style="0" customWidth="1"/>
    <col min="49" max="49" width="9.421875" style="0" customWidth="1"/>
    <col min="50" max="51" width="14.8515625" style="0" customWidth="1"/>
    <col min="52" max="52" width="14.00390625" style="0" customWidth="1"/>
    <col min="53" max="53" width="8.8515625" style="0" customWidth="1"/>
    <col min="54" max="54" width="15.8515625" style="0" customWidth="1"/>
    <col min="55" max="55" width="17.8515625" style="0" customWidth="1"/>
    <col min="56" max="56" width="16.421875" style="0" customWidth="1"/>
    <col min="57" max="57" width="17.8515625" style="0" customWidth="1"/>
    <col min="58" max="58" width="16.8515625" style="0" customWidth="1"/>
    <col min="59" max="59" width="17.8515625" style="0" customWidth="1"/>
    <col min="60" max="60" width="15.8515625" style="0" customWidth="1"/>
    <col min="61" max="62" width="17.8515625" style="0" customWidth="1"/>
    <col min="63" max="63" width="18.140625" style="0" customWidth="1"/>
    <col min="64" max="64" width="19.8515625" style="0" customWidth="1"/>
    <col min="65" max="65" width="25.421875" style="0" customWidth="1"/>
    <col min="66" max="66" width="20.7109375" style="0" customWidth="1"/>
    <col min="67" max="67" width="26.28125" style="0" customWidth="1"/>
    <col min="68" max="68" width="24.7109375" style="0" customWidth="1"/>
    <col min="69" max="69" width="30.28125" style="0" customWidth="1"/>
    <col min="70" max="70" width="17.00390625" style="0" customWidth="1"/>
    <col min="71" max="71" width="20.421875" style="0" customWidth="1"/>
    <col min="72" max="72" width="15.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1" customHeight="1">
      <c r="A2" s="11" t="s">
        <v>5</v>
      </c>
      <c r="B2" t="s">
        <v>3280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1056</v>
      </c>
      <c r="AF2" s="13" t="s">
        <v>1057</v>
      </c>
      <c r="AG2" s="13" t="s">
        <v>1058</v>
      </c>
      <c r="AH2" s="13" t="s">
        <v>1059</v>
      </c>
      <c r="AI2" s="13" t="s">
        <v>1060</v>
      </c>
      <c r="AJ2" s="13" t="s">
        <v>1061</v>
      </c>
      <c r="AK2" s="13" t="s">
        <v>1062</v>
      </c>
      <c r="AL2" s="13" t="s">
        <v>1063</v>
      </c>
      <c r="AM2" s="13" t="s">
        <v>1064</v>
      </c>
      <c r="AN2" s="13" t="s">
        <v>1065</v>
      </c>
      <c r="AO2" s="13" t="s">
        <v>1066</v>
      </c>
      <c r="AP2" s="13" t="s">
        <v>1067</v>
      </c>
      <c r="AQ2" s="13" t="s">
        <v>1068</v>
      </c>
      <c r="AR2" s="13" t="s">
        <v>1069</v>
      </c>
      <c r="AS2" s="13" t="s">
        <v>1070</v>
      </c>
      <c r="AT2" s="13" t="s">
        <v>212</v>
      </c>
      <c r="AU2" s="13" t="s">
        <v>1071</v>
      </c>
      <c r="AV2" s="13" t="s">
        <v>1072</v>
      </c>
      <c r="AW2" s="13" t="s">
        <v>1073</v>
      </c>
      <c r="AX2" s="13" t="s">
        <v>1074</v>
      </c>
      <c r="AY2" s="13" t="s">
        <v>1075</v>
      </c>
      <c r="AZ2" s="13" t="s">
        <v>1076</v>
      </c>
      <c r="BA2" s="13" t="s">
        <v>2228</v>
      </c>
      <c r="BB2" s="119" t="s">
        <v>2628</v>
      </c>
      <c r="BC2" s="119" t="s">
        <v>2630</v>
      </c>
      <c r="BD2" s="119" t="s">
        <v>2631</v>
      </c>
      <c r="BE2" s="119" t="s">
        <v>2633</v>
      </c>
      <c r="BF2" s="119" t="s">
        <v>2634</v>
      </c>
      <c r="BG2" s="119" t="s">
        <v>2635</v>
      </c>
      <c r="BH2" s="119" t="s">
        <v>2639</v>
      </c>
      <c r="BI2" s="119" t="s">
        <v>2706</v>
      </c>
      <c r="BJ2" s="119" t="s">
        <v>2712</v>
      </c>
      <c r="BK2" s="119" t="s">
        <v>2762</v>
      </c>
      <c r="BL2" s="119" t="s">
        <v>3190</v>
      </c>
      <c r="BM2" s="119" t="s">
        <v>3191</v>
      </c>
      <c r="BN2" s="119" t="s">
        <v>3192</v>
      </c>
      <c r="BO2" s="119" t="s">
        <v>3193</v>
      </c>
      <c r="BP2" s="119" t="s">
        <v>3194</v>
      </c>
      <c r="BQ2" s="119" t="s">
        <v>3195</v>
      </c>
      <c r="BR2" s="119" t="s">
        <v>3196</v>
      </c>
      <c r="BS2" s="119" t="s">
        <v>3197</v>
      </c>
      <c r="BT2" s="119" t="s">
        <v>3199</v>
      </c>
      <c r="BU2" s="3"/>
      <c r="BV2" s="3"/>
    </row>
    <row r="3" spans="1:74" ht="37.9" customHeight="1">
      <c r="A3" s="65" t="s">
        <v>232</v>
      </c>
      <c r="C3" s="66"/>
      <c r="D3" s="66" t="s">
        <v>64</v>
      </c>
      <c r="E3" s="67">
        <v>173.9753426824187</v>
      </c>
      <c r="F3" s="69"/>
      <c r="G3" s="104" t="s">
        <v>1770</v>
      </c>
      <c r="H3" s="66"/>
      <c r="I3" s="70" t="s">
        <v>232</v>
      </c>
      <c r="J3" s="71"/>
      <c r="K3" s="71"/>
      <c r="L3" s="70" t="s">
        <v>2001</v>
      </c>
      <c r="M3" s="74">
        <v>8.906806177935657</v>
      </c>
      <c r="N3" s="75">
        <v>5064.58203125</v>
      </c>
      <c r="O3" s="75">
        <v>5981.90283203125</v>
      </c>
      <c r="P3" s="76"/>
      <c r="Q3" s="77"/>
      <c r="R3" s="77"/>
      <c r="S3" s="48"/>
      <c r="T3" s="48">
        <v>1</v>
      </c>
      <c r="U3" s="48">
        <v>2</v>
      </c>
      <c r="V3" s="49">
        <v>1</v>
      </c>
      <c r="W3" s="49">
        <v>0.333333</v>
      </c>
      <c r="X3" s="49">
        <v>0</v>
      </c>
      <c r="Y3" s="49">
        <v>1.180847</v>
      </c>
      <c r="Z3" s="49">
        <v>0.3333333333333333</v>
      </c>
      <c r="AA3" s="49">
        <v>0</v>
      </c>
      <c r="AB3" s="72">
        <v>3</v>
      </c>
      <c r="AC3" s="72"/>
      <c r="AD3" s="73"/>
      <c r="AE3" s="86" t="s">
        <v>1077</v>
      </c>
      <c r="AF3" s="86">
        <v>312</v>
      </c>
      <c r="AG3" s="86">
        <v>12109</v>
      </c>
      <c r="AH3" s="86">
        <v>1499</v>
      </c>
      <c r="AI3" s="86">
        <v>1424</v>
      </c>
      <c r="AJ3" s="86"/>
      <c r="AK3" s="86" t="s">
        <v>1237</v>
      </c>
      <c r="AL3" s="86" t="s">
        <v>1387</v>
      </c>
      <c r="AM3" s="93" t="s">
        <v>1491</v>
      </c>
      <c r="AN3" s="86"/>
      <c r="AO3" s="89">
        <v>41732.63982638889</v>
      </c>
      <c r="AP3" s="93" t="s">
        <v>1608</v>
      </c>
      <c r="AQ3" s="86" t="b">
        <v>0</v>
      </c>
      <c r="AR3" s="86" t="b">
        <v>0</v>
      </c>
      <c r="AS3" s="86" t="b">
        <v>1</v>
      </c>
      <c r="AT3" s="86" t="s">
        <v>1021</v>
      </c>
      <c r="AU3" s="86">
        <v>176</v>
      </c>
      <c r="AV3" s="93" t="s">
        <v>1753</v>
      </c>
      <c r="AW3" s="86" t="b">
        <v>1</v>
      </c>
      <c r="AX3" s="86" t="s">
        <v>1836</v>
      </c>
      <c r="AY3" s="93" t="s">
        <v>1837</v>
      </c>
      <c r="AZ3" s="86" t="s">
        <v>66</v>
      </c>
      <c r="BA3" s="86" t="str">
        <f>REPLACE(INDEX(GroupVertices[Group],MATCH(Vertices[[#This Row],[Vertex]],GroupVertices[Vertex],0)),1,1,"")</f>
        <v>12</v>
      </c>
      <c r="BB3" s="48"/>
      <c r="BC3" s="48"/>
      <c r="BD3" s="48"/>
      <c r="BE3" s="48"/>
      <c r="BF3" s="48" t="s">
        <v>2320</v>
      </c>
      <c r="BG3" s="48" t="s">
        <v>2636</v>
      </c>
      <c r="BH3" s="120" t="s">
        <v>2640</v>
      </c>
      <c r="BI3" s="120" t="s">
        <v>2707</v>
      </c>
      <c r="BJ3" s="120" t="s">
        <v>2527</v>
      </c>
      <c r="BK3" s="120" t="s">
        <v>2763</v>
      </c>
      <c r="BL3" s="120">
        <v>0</v>
      </c>
      <c r="BM3" s="123">
        <v>0</v>
      </c>
      <c r="BN3" s="120">
        <v>0</v>
      </c>
      <c r="BO3" s="123">
        <v>0</v>
      </c>
      <c r="BP3" s="120">
        <v>0</v>
      </c>
      <c r="BQ3" s="123">
        <v>0</v>
      </c>
      <c r="BR3" s="120">
        <v>97</v>
      </c>
      <c r="BS3" s="123">
        <v>100</v>
      </c>
      <c r="BT3" s="120">
        <v>97</v>
      </c>
      <c r="BU3" s="3"/>
      <c r="BV3" s="3"/>
    </row>
    <row r="4" spans="1:77" ht="37.9" customHeight="1">
      <c r="A4" s="65" t="s">
        <v>348</v>
      </c>
      <c r="C4" s="66"/>
      <c r="D4" s="66" t="s">
        <v>64</v>
      </c>
      <c r="E4" s="67">
        <v>171.38779031955363</v>
      </c>
      <c r="F4" s="69"/>
      <c r="G4" s="104" t="s">
        <v>1771</v>
      </c>
      <c r="H4" s="66"/>
      <c r="I4" s="70" t="s">
        <v>348</v>
      </c>
      <c r="J4" s="71"/>
      <c r="K4" s="71"/>
      <c r="L4" s="70" t="s">
        <v>2002</v>
      </c>
      <c r="M4" s="74">
        <v>7.198356110909995</v>
      </c>
      <c r="N4" s="75">
        <v>5494.6669921875</v>
      </c>
      <c r="O4" s="75">
        <v>5256.98486328125</v>
      </c>
      <c r="P4" s="76"/>
      <c r="Q4" s="77"/>
      <c r="R4" s="77"/>
      <c r="S4" s="98"/>
      <c r="T4" s="48">
        <v>2</v>
      </c>
      <c r="U4" s="48">
        <v>0</v>
      </c>
      <c r="V4" s="49">
        <v>0</v>
      </c>
      <c r="W4" s="49">
        <v>0.25</v>
      </c>
      <c r="X4" s="49">
        <v>0</v>
      </c>
      <c r="Y4" s="49">
        <v>0.819146</v>
      </c>
      <c r="Z4" s="49">
        <v>0.5</v>
      </c>
      <c r="AA4" s="49">
        <v>0</v>
      </c>
      <c r="AB4" s="72">
        <v>4</v>
      </c>
      <c r="AC4" s="72"/>
      <c r="AD4" s="73"/>
      <c r="AE4" s="86" t="s">
        <v>1078</v>
      </c>
      <c r="AF4" s="86">
        <v>2396</v>
      </c>
      <c r="AG4" s="86">
        <v>9493</v>
      </c>
      <c r="AH4" s="86">
        <v>2626</v>
      </c>
      <c r="AI4" s="86">
        <v>2413</v>
      </c>
      <c r="AJ4" s="86"/>
      <c r="AK4" s="86" t="s">
        <v>1238</v>
      </c>
      <c r="AL4" s="86" t="s">
        <v>1388</v>
      </c>
      <c r="AM4" s="93" t="s">
        <v>1492</v>
      </c>
      <c r="AN4" s="86"/>
      <c r="AO4" s="89">
        <v>42278.42685185185</v>
      </c>
      <c r="AP4" s="93" t="s">
        <v>1609</v>
      </c>
      <c r="AQ4" s="86" t="b">
        <v>0</v>
      </c>
      <c r="AR4" s="86" t="b">
        <v>0</v>
      </c>
      <c r="AS4" s="86" t="b">
        <v>1</v>
      </c>
      <c r="AT4" s="86" t="s">
        <v>1021</v>
      </c>
      <c r="AU4" s="86">
        <v>147</v>
      </c>
      <c r="AV4" s="93" t="s">
        <v>1753</v>
      </c>
      <c r="AW4" s="86" t="b">
        <v>1</v>
      </c>
      <c r="AX4" s="86" t="s">
        <v>1836</v>
      </c>
      <c r="AY4" s="93" t="s">
        <v>1838</v>
      </c>
      <c r="AZ4" s="86" t="s">
        <v>65</v>
      </c>
      <c r="BA4" s="86" t="str">
        <f>REPLACE(INDEX(GroupVertices[Group],MATCH(Vertices[[#This Row],[Vertex]],GroupVertices[Vertex],0)),1,1,"")</f>
        <v>12</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37.9" customHeight="1">
      <c r="A5" s="65" t="s">
        <v>349</v>
      </c>
      <c r="C5" s="66"/>
      <c r="D5" s="66" t="s">
        <v>64</v>
      </c>
      <c r="E5" s="67">
        <v>164.03067469455732</v>
      </c>
      <c r="F5" s="69"/>
      <c r="G5" s="104" t="s">
        <v>1772</v>
      </c>
      <c r="H5" s="66"/>
      <c r="I5" s="70" t="s">
        <v>349</v>
      </c>
      <c r="J5" s="71"/>
      <c r="K5" s="71"/>
      <c r="L5" s="70" t="s">
        <v>2003</v>
      </c>
      <c r="M5" s="74">
        <v>2.3407675793592055</v>
      </c>
      <c r="N5" s="75">
        <v>5226.15673828125</v>
      </c>
      <c r="O5" s="75">
        <v>6909.18017578125</v>
      </c>
      <c r="P5" s="76"/>
      <c r="Q5" s="77"/>
      <c r="R5" s="77"/>
      <c r="S5" s="98"/>
      <c r="T5" s="48">
        <v>2</v>
      </c>
      <c r="U5" s="48">
        <v>0</v>
      </c>
      <c r="V5" s="49">
        <v>0</v>
      </c>
      <c r="W5" s="49">
        <v>0.25</v>
      </c>
      <c r="X5" s="49">
        <v>0</v>
      </c>
      <c r="Y5" s="49">
        <v>0.819146</v>
      </c>
      <c r="Z5" s="49">
        <v>0.5</v>
      </c>
      <c r="AA5" s="49">
        <v>0</v>
      </c>
      <c r="AB5" s="72">
        <v>5</v>
      </c>
      <c r="AC5" s="72"/>
      <c r="AD5" s="73"/>
      <c r="AE5" s="86" t="s">
        <v>1079</v>
      </c>
      <c r="AF5" s="86">
        <v>162</v>
      </c>
      <c r="AG5" s="86">
        <v>2055</v>
      </c>
      <c r="AH5" s="86">
        <v>564</v>
      </c>
      <c r="AI5" s="86">
        <v>1133</v>
      </c>
      <c r="AJ5" s="86"/>
      <c r="AK5" s="86" t="s">
        <v>1239</v>
      </c>
      <c r="AL5" s="86" t="s">
        <v>1389</v>
      </c>
      <c r="AM5" s="93" t="s">
        <v>1493</v>
      </c>
      <c r="AN5" s="86"/>
      <c r="AO5" s="89">
        <v>41961.74125</v>
      </c>
      <c r="AP5" s="93" t="s">
        <v>1610</v>
      </c>
      <c r="AQ5" s="86" t="b">
        <v>0</v>
      </c>
      <c r="AR5" s="86" t="b">
        <v>0</v>
      </c>
      <c r="AS5" s="86" t="b">
        <v>0</v>
      </c>
      <c r="AT5" s="86" t="s">
        <v>1748</v>
      </c>
      <c r="AU5" s="86">
        <v>50</v>
      </c>
      <c r="AV5" s="93" t="s">
        <v>1753</v>
      </c>
      <c r="AW5" s="86" t="b">
        <v>0</v>
      </c>
      <c r="AX5" s="86" t="s">
        <v>1836</v>
      </c>
      <c r="AY5" s="93" t="s">
        <v>1839</v>
      </c>
      <c r="AZ5" s="86" t="s">
        <v>65</v>
      </c>
      <c r="BA5" s="86" t="str">
        <f>REPLACE(INDEX(GroupVertices[Group],MATCH(Vertices[[#This Row],[Vertex]],GroupVertices[Vertex],0)),1,1,"")</f>
        <v>12</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37.9" customHeight="1">
      <c r="A6" s="65" t="s">
        <v>233</v>
      </c>
      <c r="C6" s="66"/>
      <c r="D6" s="66" t="s">
        <v>64</v>
      </c>
      <c r="E6" s="67">
        <v>162.02274988698238</v>
      </c>
      <c r="F6" s="69"/>
      <c r="G6" s="104" t="s">
        <v>643</v>
      </c>
      <c r="H6" s="66"/>
      <c r="I6" s="70" t="s">
        <v>233</v>
      </c>
      <c r="J6" s="71"/>
      <c r="K6" s="71"/>
      <c r="L6" s="70" t="s">
        <v>2004</v>
      </c>
      <c r="M6" s="74">
        <v>1.0150207765831767</v>
      </c>
      <c r="N6" s="75">
        <v>5656.2392578125</v>
      </c>
      <c r="O6" s="75">
        <v>6184.26171875</v>
      </c>
      <c r="P6" s="76"/>
      <c r="Q6" s="77"/>
      <c r="R6" s="77"/>
      <c r="S6" s="98"/>
      <c r="T6" s="48">
        <v>0</v>
      </c>
      <c r="U6" s="48">
        <v>3</v>
      </c>
      <c r="V6" s="49">
        <v>1</v>
      </c>
      <c r="W6" s="49">
        <v>0.333333</v>
      </c>
      <c r="X6" s="49">
        <v>0</v>
      </c>
      <c r="Y6" s="49">
        <v>1.180847</v>
      </c>
      <c r="Z6" s="49">
        <v>0.3333333333333333</v>
      </c>
      <c r="AA6" s="49">
        <v>0</v>
      </c>
      <c r="AB6" s="72">
        <v>6</v>
      </c>
      <c r="AC6" s="72"/>
      <c r="AD6" s="73"/>
      <c r="AE6" s="86" t="s">
        <v>233</v>
      </c>
      <c r="AF6" s="86">
        <v>91</v>
      </c>
      <c r="AG6" s="86">
        <v>25</v>
      </c>
      <c r="AH6" s="86">
        <v>219</v>
      </c>
      <c r="AI6" s="86">
        <v>148</v>
      </c>
      <c r="AJ6" s="86"/>
      <c r="AK6" s="86" t="s">
        <v>1240</v>
      </c>
      <c r="AL6" s="86" t="s">
        <v>1390</v>
      </c>
      <c r="AM6" s="86"/>
      <c r="AN6" s="86"/>
      <c r="AO6" s="89">
        <v>42316.313101851854</v>
      </c>
      <c r="AP6" s="93" t="s">
        <v>1611</v>
      </c>
      <c r="AQ6" s="86" t="b">
        <v>0</v>
      </c>
      <c r="AR6" s="86" t="b">
        <v>0</v>
      </c>
      <c r="AS6" s="86" t="b">
        <v>0</v>
      </c>
      <c r="AT6" s="86" t="s">
        <v>1748</v>
      </c>
      <c r="AU6" s="86">
        <v>0</v>
      </c>
      <c r="AV6" s="93" t="s">
        <v>1753</v>
      </c>
      <c r="AW6" s="86" t="b">
        <v>0</v>
      </c>
      <c r="AX6" s="86" t="s">
        <v>1836</v>
      </c>
      <c r="AY6" s="93" t="s">
        <v>1840</v>
      </c>
      <c r="AZ6" s="86" t="s">
        <v>66</v>
      </c>
      <c r="BA6" s="86" t="str">
        <f>REPLACE(INDEX(GroupVertices[Group],MATCH(Vertices[[#This Row],[Vertex]],GroupVertices[Vertex],0)),1,1,"")</f>
        <v>12</v>
      </c>
      <c r="BB6" s="48"/>
      <c r="BC6" s="48"/>
      <c r="BD6" s="48"/>
      <c r="BE6" s="48"/>
      <c r="BF6" s="48"/>
      <c r="BG6" s="48"/>
      <c r="BH6" s="120" t="s">
        <v>2640</v>
      </c>
      <c r="BI6" s="120" t="s">
        <v>2707</v>
      </c>
      <c r="BJ6" s="120" t="s">
        <v>2527</v>
      </c>
      <c r="BK6" s="120" t="s">
        <v>2763</v>
      </c>
      <c r="BL6" s="120">
        <v>0</v>
      </c>
      <c r="BM6" s="123">
        <v>0</v>
      </c>
      <c r="BN6" s="120">
        <v>0</v>
      </c>
      <c r="BO6" s="123">
        <v>0</v>
      </c>
      <c r="BP6" s="120">
        <v>0</v>
      </c>
      <c r="BQ6" s="123">
        <v>0</v>
      </c>
      <c r="BR6" s="120">
        <v>97</v>
      </c>
      <c r="BS6" s="123">
        <v>100</v>
      </c>
      <c r="BT6" s="120">
        <v>97</v>
      </c>
      <c r="BU6" s="2"/>
      <c r="BV6" s="3"/>
      <c r="BW6" s="3"/>
      <c r="BX6" s="3"/>
      <c r="BY6" s="3"/>
    </row>
    <row r="7" spans="1:77" ht="37.9" customHeight="1">
      <c r="A7" s="65" t="s">
        <v>234</v>
      </c>
      <c r="C7" s="66"/>
      <c r="D7" s="66" t="s">
        <v>64</v>
      </c>
      <c r="E7" s="67">
        <v>162.01384775729363</v>
      </c>
      <c r="F7" s="69"/>
      <c r="G7" s="104" t="s">
        <v>644</v>
      </c>
      <c r="H7" s="66"/>
      <c r="I7" s="70" t="s">
        <v>234</v>
      </c>
      <c r="J7" s="71"/>
      <c r="K7" s="71"/>
      <c r="L7" s="70" t="s">
        <v>2005</v>
      </c>
      <c r="M7" s="74">
        <v>1.0091430813984554</v>
      </c>
      <c r="N7" s="75">
        <v>5547.4833984375</v>
      </c>
      <c r="O7" s="75">
        <v>8532.919921875</v>
      </c>
      <c r="P7" s="76"/>
      <c r="Q7" s="77"/>
      <c r="R7" s="77"/>
      <c r="S7" s="98"/>
      <c r="T7" s="48">
        <v>0</v>
      </c>
      <c r="U7" s="48">
        <v>5</v>
      </c>
      <c r="V7" s="49">
        <v>20</v>
      </c>
      <c r="W7" s="49">
        <v>0.2</v>
      </c>
      <c r="X7" s="49">
        <v>0</v>
      </c>
      <c r="Y7" s="49">
        <v>2.837829</v>
      </c>
      <c r="Z7" s="49">
        <v>0</v>
      </c>
      <c r="AA7" s="49">
        <v>0</v>
      </c>
      <c r="AB7" s="72">
        <v>7</v>
      </c>
      <c r="AC7" s="72"/>
      <c r="AD7" s="73"/>
      <c r="AE7" s="86" t="s">
        <v>1080</v>
      </c>
      <c r="AF7" s="86">
        <v>227</v>
      </c>
      <c r="AG7" s="86">
        <v>16</v>
      </c>
      <c r="AH7" s="86">
        <v>536</v>
      </c>
      <c r="AI7" s="86">
        <v>2112</v>
      </c>
      <c r="AJ7" s="86"/>
      <c r="AK7" s="86" t="s">
        <v>1241</v>
      </c>
      <c r="AL7" s="86" t="s">
        <v>1391</v>
      </c>
      <c r="AM7" s="86"/>
      <c r="AN7" s="86"/>
      <c r="AO7" s="89">
        <v>39879.4228125</v>
      </c>
      <c r="AP7" s="93" t="s">
        <v>1612</v>
      </c>
      <c r="AQ7" s="86" t="b">
        <v>1</v>
      </c>
      <c r="AR7" s="86" t="b">
        <v>0</v>
      </c>
      <c r="AS7" s="86" t="b">
        <v>1</v>
      </c>
      <c r="AT7" s="86" t="s">
        <v>1021</v>
      </c>
      <c r="AU7" s="86">
        <v>0</v>
      </c>
      <c r="AV7" s="93" t="s">
        <v>1753</v>
      </c>
      <c r="AW7" s="86" t="b">
        <v>0</v>
      </c>
      <c r="AX7" s="86" t="s">
        <v>1836</v>
      </c>
      <c r="AY7" s="93" t="s">
        <v>1841</v>
      </c>
      <c r="AZ7" s="86" t="s">
        <v>66</v>
      </c>
      <c r="BA7" s="86" t="str">
        <f>REPLACE(INDEX(GroupVertices[Group],MATCH(Vertices[[#This Row],[Vertex]],GroupVertices[Vertex],0)),1,1,"")</f>
        <v>7</v>
      </c>
      <c r="BB7" s="48"/>
      <c r="BC7" s="48"/>
      <c r="BD7" s="48"/>
      <c r="BE7" s="48"/>
      <c r="BF7" s="48"/>
      <c r="BG7" s="48"/>
      <c r="BH7" s="120" t="s">
        <v>2641</v>
      </c>
      <c r="BI7" s="120" t="s">
        <v>2641</v>
      </c>
      <c r="BJ7" s="120" t="s">
        <v>2713</v>
      </c>
      <c r="BK7" s="120" t="s">
        <v>2713</v>
      </c>
      <c r="BL7" s="120">
        <v>2</v>
      </c>
      <c r="BM7" s="123">
        <v>3.9215686274509802</v>
      </c>
      <c r="BN7" s="120">
        <v>3</v>
      </c>
      <c r="BO7" s="123">
        <v>5.882352941176471</v>
      </c>
      <c r="BP7" s="120">
        <v>0</v>
      </c>
      <c r="BQ7" s="123">
        <v>0</v>
      </c>
      <c r="BR7" s="120">
        <v>46</v>
      </c>
      <c r="BS7" s="123">
        <v>90.19607843137256</v>
      </c>
      <c r="BT7" s="120">
        <v>51</v>
      </c>
      <c r="BU7" s="2"/>
      <c r="BV7" s="3"/>
      <c r="BW7" s="3"/>
      <c r="BX7" s="3"/>
      <c r="BY7" s="3"/>
    </row>
    <row r="8" spans="1:77" ht="37.9" customHeight="1">
      <c r="A8" s="65" t="s">
        <v>350</v>
      </c>
      <c r="C8" s="66"/>
      <c r="D8" s="66" t="s">
        <v>64</v>
      </c>
      <c r="E8" s="67">
        <v>186.52536729252267</v>
      </c>
      <c r="F8" s="69"/>
      <c r="G8" s="104" t="s">
        <v>1773</v>
      </c>
      <c r="H8" s="66"/>
      <c r="I8" s="70" t="s">
        <v>350</v>
      </c>
      <c r="J8" s="71"/>
      <c r="K8" s="71"/>
      <c r="L8" s="70" t="s">
        <v>2006</v>
      </c>
      <c r="M8" s="74">
        <v>17.19305023390721</v>
      </c>
      <c r="N8" s="75">
        <v>6046.732421875</v>
      </c>
      <c r="O8" s="75">
        <v>8277.8232421875</v>
      </c>
      <c r="P8" s="76"/>
      <c r="Q8" s="77"/>
      <c r="R8" s="77"/>
      <c r="S8" s="98"/>
      <c r="T8" s="48">
        <v>1</v>
      </c>
      <c r="U8" s="48">
        <v>0</v>
      </c>
      <c r="V8" s="49">
        <v>0</v>
      </c>
      <c r="W8" s="49">
        <v>0.111111</v>
      </c>
      <c r="X8" s="49">
        <v>0</v>
      </c>
      <c r="Y8" s="49">
        <v>0.63243</v>
      </c>
      <c r="Z8" s="49">
        <v>0</v>
      </c>
      <c r="AA8" s="49">
        <v>0</v>
      </c>
      <c r="AB8" s="72">
        <v>8</v>
      </c>
      <c r="AC8" s="72"/>
      <c r="AD8" s="73"/>
      <c r="AE8" s="86" t="s">
        <v>1081</v>
      </c>
      <c r="AF8" s="86">
        <v>2715</v>
      </c>
      <c r="AG8" s="86">
        <v>24797</v>
      </c>
      <c r="AH8" s="86">
        <v>24164</v>
      </c>
      <c r="AI8" s="86">
        <v>2384</v>
      </c>
      <c r="AJ8" s="86"/>
      <c r="AK8" s="86" t="s">
        <v>1242</v>
      </c>
      <c r="AL8" s="86" t="s">
        <v>1392</v>
      </c>
      <c r="AM8" s="86"/>
      <c r="AN8" s="86"/>
      <c r="AO8" s="89">
        <v>40030.74760416667</v>
      </c>
      <c r="AP8" s="86"/>
      <c r="AQ8" s="86" t="b">
        <v>0</v>
      </c>
      <c r="AR8" s="86" t="b">
        <v>0</v>
      </c>
      <c r="AS8" s="86" t="b">
        <v>0</v>
      </c>
      <c r="AT8" s="86" t="s">
        <v>1021</v>
      </c>
      <c r="AU8" s="86">
        <v>635</v>
      </c>
      <c r="AV8" s="93" t="s">
        <v>1753</v>
      </c>
      <c r="AW8" s="86" t="b">
        <v>0</v>
      </c>
      <c r="AX8" s="86" t="s">
        <v>1836</v>
      </c>
      <c r="AY8" s="93" t="s">
        <v>1842</v>
      </c>
      <c r="AZ8" s="86" t="s">
        <v>65</v>
      </c>
      <c r="BA8" s="86" t="str">
        <f>REPLACE(INDEX(GroupVertices[Group],MATCH(Vertices[[#This Row],[Vertex]],GroupVertices[Vertex],0)),1,1,"")</f>
        <v>7</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37.9" customHeight="1">
      <c r="A9" s="65" t="s">
        <v>351</v>
      </c>
      <c r="C9" s="66"/>
      <c r="D9" s="66" t="s">
        <v>64</v>
      </c>
      <c r="E9" s="67">
        <v>162.03066289115017</v>
      </c>
      <c r="F9" s="69"/>
      <c r="G9" s="104" t="s">
        <v>1774</v>
      </c>
      <c r="H9" s="66"/>
      <c r="I9" s="70" t="s">
        <v>351</v>
      </c>
      <c r="J9" s="71"/>
      <c r="K9" s="71"/>
      <c r="L9" s="70" t="s">
        <v>2007</v>
      </c>
      <c r="M9" s="74">
        <v>1.0202453945251513</v>
      </c>
      <c r="N9" s="75">
        <v>5573.93505859375</v>
      </c>
      <c r="O9" s="75">
        <v>7552.892578125</v>
      </c>
      <c r="P9" s="76"/>
      <c r="Q9" s="77"/>
      <c r="R9" s="77"/>
      <c r="S9" s="98"/>
      <c r="T9" s="48">
        <v>1</v>
      </c>
      <c r="U9" s="48">
        <v>0</v>
      </c>
      <c r="V9" s="49">
        <v>0</v>
      </c>
      <c r="W9" s="49">
        <v>0.111111</v>
      </c>
      <c r="X9" s="49">
        <v>0</v>
      </c>
      <c r="Y9" s="49">
        <v>0.63243</v>
      </c>
      <c r="Z9" s="49">
        <v>0</v>
      </c>
      <c r="AA9" s="49">
        <v>0</v>
      </c>
      <c r="AB9" s="72">
        <v>9</v>
      </c>
      <c r="AC9" s="72"/>
      <c r="AD9" s="73"/>
      <c r="AE9" s="86" t="s">
        <v>1082</v>
      </c>
      <c r="AF9" s="86">
        <v>155</v>
      </c>
      <c r="AG9" s="86">
        <v>33</v>
      </c>
      <c r="AH9" s="86">
        <v>800</v>
      </c>
      <c r="AI9" s="86">
        <v>1488</v>
      </c>
      <c r="AJ9" s="86"/>
      <c r="AK9" s="86"/>
      <c r="AL9" s="86"/>
      <c r="AM9" s="86"/>
      <c r="AN9" s="86"/>
      <c r="AO9" s="89">
        <v>42179.61153935185</v>
      </c>
      <c r="AP9" s="93" t="s">
        <v>1613</v>
      </c>
      <c r="AQ9" s="86" t="b">
        <v>1</v>
      </c>
      <c r="AR9" s="86" t="b">
        <v>0</v>
      </c>
      <c r="AS9" s="86" t="b">
        <v>1</v>
      </c>
      <c r="AT9" s="86" t="s">
        <v>1021</v>
      </c>
      <c r="AU9" s="86">
        <v>1</v>
      </c>
      <c r="AV9" s="93" t="s">
        <v>1753</v>
      </c>
      <c r="AW9" s="86" t="b">
        <v>0</v>
      </c>
      <c r="AX9" s="86" t="s">
        <v>1836</v>
      </c>
      <c r="AY9" s="93" t="s">
        <v>1843</v>
      </c>
      <c r="AZ9" s="86" t="s">
        <v>65</v>
      </c>
      <c r="BA9" s="86" t="str">
        <f>REPLACE(INDEX(GroupVertices[Group],MATCH(Vertices[[#This Row],[Vertex]],GroupVertices[Vertex],0)),1,1,"")</f>
        <v>7</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37.9" customHeight="1">
      <c r="A10" s="65" t="s">
        <v>352</v>
      </c>
      <c r="C10" s="66"/>
      <c r="D10" s="66" t="s">
        <v>64</v>
      </c>
      <c r="E10" s="67">
        <v>162.04154327188087</v>
      </c>
      <c r="F10" s="69"/>
      <c r="G10" s="104" t="s">
        <v>1775</v>
      </c>
      <c r="H10" s="66"/>
      <c r="I10" s="70" t="s">
        <v>352</v>
      </c>
      <c r="J10" s="71"/>
      <c r="K10" s="71"/>
      <c r="L10" s="70" t="s">
        <v>2008</v>
      </c>
      <c r="M10" s="74">
        <v>1.027429244195366</v>
      </c>
      <c r="N10" s="75">
        <v>5064.58203125</v>
      </c>
      <c r="O10" s="75">
        <v>8182.326171875</v>
      </c>
      <c r="P10" s="76"/>
      <c r="Q10" s="77"/>
      <c r="R10" s="77"/>
      <c r="S10" s="98"/>
      <c r="T10" s="48">
        <v>1</v>
      </c>
      <c r="U10" s="48">
        <v>0</v>
      </c>
      <c r="V10" s="49">
        <v>0</v>
      </c>
      <c r="W10" s="49">
        <v>0.111111</v>
      </c>
      <c r="X10" s="49">
        <v>0</v>
      </c>
      <c r="Y10" s="49">
        <v>0.63243</v>
      </c>
      <c r="Z10" s="49">
        <v>0</v>
      </c>
      <c r="AA10" s="49">
        <v>0</v>
      </c>
      <c r="AB10" s="72">
        <v>10</v>
      </c>
      <c r="AC10" s="72"/>
      <c r="AD10" s="73"/>
      <c r="AE10" s="86" t="s">
        <v>1083</v>
      </c>
      <c r="AF10" s="86">
        <v>31</v>
      </c>
      <c r="AG10" s="86">
        <v>44</v>
      </c>
      <c r="AH10" s="86">
        <v>2546</v>
      </c>
      <c r="AI10" s="86">
        <v>430</v>
      </c>
      <c r="AJ10" s="86"/>
      <c r="AK10" s="86"/>
      <c r="AL10" s="86"/>
      <c r="AM10" s="86"/>
      <c r="AN10" s="86"/>
      <c r="AO10" s="89">
        <v>40554.15346064815</v>
      </c>
      <c r="AP10" s="93" t="s">
        <v>1614</v>
      </c>
      <c r="AQ10" s="86" t="b">
        <v>1</v>
      </c>
      <c r="AR10" s="86" t="b">
        <v>0</v>
      </c>
      <c r="AS10" s="86" t="b">
        <v>0</v>
      </c>
      <c r="AT10" s="86" t="s">
        <v>1021</v>
      </c>
      <c r="AU10" s="86">
        <v>0</v>
      </c>
      <c r="AV10" s="93" t="s">
        <v>1753</v>
      </c>
      <c r="AW10" s="86" t="b">
        <v>0</v>
      </c>
      <c r="AX10" s="86" t="s">
        <v>1836</v>
      </c>
      <c r="AY10" s="93" t="s">
        <v>1844</v>
      </c>
      <c r="AZ10" s="86" t="s">
        <v>65</v>
      </c>
      <c r="BA10" s="86" t="str">
        <f>REPLACE(INDEX(GroupVertices[Group],MATCH(Vertices[[#This Row],[Vertex]],GroupVertices[Vertex],0)),1,1,"")</f>
        <v>7</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37.9" customHeight="1">
      <c r="A11" s="65" t="s">
        <v>353</v>
      </c>
      <c r="C11" s="66"/>
      <c r="D11" s="66" t="s">
        <v>64</v>
      </c>
      <c r="E11" s="67">
        <v>162.11770593699578</v>
      </c>
      <c r="F11" s="69"/>
      <c r="G11" s="104" t="s">
        <v>1776</v>
      </c>
      <c r="H11" s="66"/>
      <c r="I11" s="70" t="s">
        <v>353</v>
      </c>
      <c r="J11" s="71"/>
      <c r="K11" s="71"/>
      <c r="L11" s="70" t="s">
        <v>2009</v>
      </c>
      <c r="M11" s="74">
        <v>1.0777161918868707</v>
      </c>
      <c r="N11" s="75">
        <v>5829.58447265625</v>
      </c>
      <c r="O11" s="75">
        <v>9355.287109375</v>
      </c>
      <c r="P11" s="76"/>
      <c r="Q11" s="77"/>
      <c r="R11" s="77"/>
      <c r="S11" s="98"/>
      <c r="T11" s="48">
        <v>1</v>
      </c>
      <c r="U11" s="48">
        <v>0</v>
      </c>
      <c r="V11" s="49">
        <v>0</v>
      </c>
      <c r="W11" s="49">
        <v>0.111111</v>
      </c>
      <c r="X11" s="49">
        <v>0</v>
      </c>
      <c r="Y11" s="49">
        <v>0.63243</v>
      </c>
      <c r="Z11" s="49">
        <v>0</v>
      </c>
      <c r="AA11" s="49">
        <v>0</v>
      </c>
      <c r="AB11" s="72">
        <v>11</v>
      </c>
      <c r="AC11" s="72"/>
      <c r="AD11" s="73"/>
      <c r="AE11" s="86" t="s">
        <v>1084</v>
      </c>
      <c r="AF11" s="86">
        <v>442</v>
      </c>
      <c r="AG11" s="86">
        <v>121</v>
      </c>
      <c r="AH11" s="86">
        <v>17987</v>
      </c>
      <c r="AI11" s="86">
        <v>1147</v>
      </c>
      <c r="AJ11" s="86"/>
      <c r="AK11" s="86" t="s">
        <v>1243</v>
      </c>
      <c r="AL11" s="86" t="s">
        <v>1393</v>
      </c>
      <c r="AM11" s="86"/>
      <c r="AN11" s="86"/>
      <c r="AO11" s="89">
        <v>40414.04630787037</v>
      </c>
      <c r="AP11" s="93" t="s">
        <v>1615</v>
      </c>
      <c r="AQ11" s="86" t="b">
        <v>1</v>
      </c>
      <c r="AR11" s="86" t="b">
        <v>0</v>
      </c>
      <c r="AS11" s="86" t="b">
        <v>0</v>
      </c>
      <c r="AT11" s="86" t="s">
        <v>1021</v>
      </c>
      <c r="AU11" s="86">
        <v>6</v>
      </c>
      <c r="AV11" s="93" t="s">
        <v>1753</v>
      </c>
      <c r="AW11" s="86" t="b">
        <v>0</v>
      </c>
      <c r="AX11" s="86" t="s">
        <v>1836</v>
      </c>
      <c r="AY11" s="93" t="s">
        <v>1845</v>
      </c>
      <c r="AZ11" s="86" t="s">
        <v>65</v>
      </c>
      <c r="BA11" s="86" t="str">
        <f>REPLACE(INDEX(GroupVertices[Group],MATCH(Vertices[[#This Row],[Vertex]],GroupVertices[Vertex],0)),1,1,"")</f>
        <v>7</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37.9" customHeight="1">
      <c r="A12" s="65" t="s">
        <v>354</v>
      </c>
      <c r="C12" s="66"/>
      <c r="D12" s="66" t="s">
        <v>64</v>
      </c>
      <c r="E12" s="67">
        <v>189.5332980018012</v>
      </c>
      <c r="F12" s="69"/>
      <c r="G12" s="104" t="s">
        <v>1777</v>
      </c>
      <c r="H12" s="66"/>
      <c r="I12" s="70" t="s">
        <v>354</v>
      </c>
      <c r="J12" s="71"/>
      <c r="K12" s="71"/>
      <c r="L12" s="70" t="s">
        <v>2010</v>
      </c>
      <c r="M12" s="74">
        <v>19.179058129100266</v>
      </c>
      <c r="N12" s="75">
        <v>5222.58203125</v>
      </c>
      <c r="O12" s="75">
        <v>9296.267578125</v>
      </c>
      <c r="P12" s="76"/>
      <c r="Q12" s="77"/>
      <c r="R12" s="77"/>
      <c r="S12" s="98"/>
      <c r="T12" s="48">
        <v>1</v>
      </c>
      <c r="U12" s="48">
        <v>0</v>
      </c>
      <c r="V12" s="49">
        <v>0</v>
      </c>
      <c r="W12" s="49">
        <v>0.111111</v>
      </c>
      <c r="X12" s="49">
        <v>0</v>
      </c>
      <c r="Y12" s="49">
        <v>0.63243</v>
      </c>
      <c r="Z12" s="49">
        <v>0</v>
      </c>
      <c r="AA12" s="49">
        <v>0</v>
      </c>
      <c r="AB12" s="72">
        <v>12</v>
      </c>
      <c r="AC12" s="72"/>
      <c r="AD12" s="73"/>
      <c r="AE12" s="86" t="s">
        <v>1085</v>
      </c>
      <c r="AF12" s="86">
        <v>415</v>
      </c>
      <c r="AG12" s="86">
        <v>27838</v>
      </c>
      <c r="AH12" s="86">
        <v>44485</v>
      </c>
      <c r="AI12" s="86">
        <v>1613</v>
      </c>
      <c r="AJ12" s="86"/>
      <c r="AK12" s="86" t="s">
        <v>1244</v>
      </c>
      <c r="AL12" s="86" t="s">
        <v>1392</v>
      </c>
      <c r="AM12" s="93" t="s">
        <v>1494</v>
      </c>
      <c r="AN12" s="86"/>
      <c r="AO12" s="89">
        <v>39994.74109953704</v>
      </c>
      <c r="AP12" s="93" t="s">
        <v>1616</v>
      </c>
      <c r="AQ12" s="86" t="b">
        <v>0</v>
      </c>
      <c r="AR12" s="86" t="b">
        <v>0</v>
      </c>
      <c r="AS12" s="86" t="b">
        <v>1</v>
      </c>
      <c r="AT12" s="86" t="s">
        <v>1021</v>
      </c>
      <c r="AU12" s="86">
        <v>569</v>
      </c>
      <c r="AV12" s="93" t="s">
        <v>1753</v>
      </c>
      <c r="AW12" s="86" t="b">
        <v>1</v>
      </c>
      <c r="AX12" s="86" t="s">
        <v>1836</v>
      </c>
      <c r="AY12" s="93" t="s">
        <v>1846</v>
      </c>
      <c r="AZ12" s="86" t="s">
        <v>65</v>
      </c>
      <c r="BA12" s="86" t="str">
        <f>REPLACE(INDEX(GroupVertices[Group],MATCH(Vertices[[#This Row],[Vertex]],GroupVertices[Vertex],0)),1,1,"")</f>
        <v>7</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37.9" customHeight="1">
      <c r="A13" s="65" t="s">
        <v>235</v>
      </c>
      <c r="C13" s="66"/>
      <c r="D13" s="66" t="s">
        <v>64</v>
      </c>
      <c r="E13" s="67">
        <v>163.93374039350198</v>
      </c>
      <c r="F13" s="69"/>
      <c r="G13" s="104" t="s">
        <v>645</v>
      </c>
      <c r="H13" s="66"/>
      <c r="I13" s="70" t="s">
        <v>235</v>
      </c>
      <c r="J13" s="71"/>
      <c r="K13" s="71"/>
      <c r="L13" s="70" t="s">
        <v>2011</v>
      </c>
      <c r="M13" s="74">
        <v>2.276766009570018</v>
      </c>
      <c r="N13" s="75">
        <v>7194.546875</v>
      </c>
      <c r="O13" s="75">
        <v>2193.986572265625</v>
      </c>
      <c r="P13" s="76"/>
      <c r="Q13" s="77"/>
      <c r="R13" s="77"/>
      <c r="S13" s="98"/>
      <c r="T13" s="48">
        <v>2</v>
      </c>
      <c r="U13" s="48">
        <v>1</v>
      </c>
      <c r="V13" s="49">
        <v>0</v>
      </c>
      <c r="W13" s="49">
        <v>1</v>
      </c>
      <c r="X13" s="49">
        <v>0</v>
      </c>
      <c r="Y13" s="49">
        <v>1.298241</v>
      </c>
      <c r="Z13" s="49">
        <v>0</v>
      </c>
      <c r="AA13" s="49">
        <v>0</v>
      </c>
      <c r="AB13" s="72">
        <v>13</v>
      </c>
      <c r="AC13" s="72"/>
      <c r="AD13" s="73"/>
      <c r="AE13" s="86" t="s">
        <v>1086</v>
      </c>
      <c r="AF13" s="86">
        <v>533</v>
      </c>
      <c r="AG13" s="86">
        <v>1957</v>
      </c>
      <c r="AH13" s="86">
        <v>25511</v>
      </c>
      <c r="AI13" s="86">
        <v>6471</v>
      </c>
      <c r="AJ13" s="86"/>
      <c r="AK13" s="86" t="s">
        <v>1245</v>
      </c>
      <c r="AL13" s="86" t="s">
        <v>1394</v>
      </c>
      <c r="AM13" s="93" t="s">
        <v>1495</v>
      </c>
      <c r="AN13" s="86"/>
      <c r="AO13" s="89">
        <v>40183.59059027778</v>
      </c>
      <c r="AP13" s="93" t="s">
        <v>1617</v>
      </c>
      <c r="AQ13" s="86" t="b">
        <v>0</v>
      </c>
      <c r="AR13" s="86" t="b">
        <v>0</v>
      </c>
      <c r="AS13" s="86" t="b">
        <v>0</v>
      </c>
      <c r="AT13" s="86" t="s">
        <v>1021</v>
      </c>
      <c r="AU13" s="86">
        <v>23</v>
      </c>
      <c r="AV13" s="93" t="s">
        <v>1753</v>
      </c>
      <c r="AW13" s="86" t="b">
        <v>0</v>
      </c>
      <c r="AX13" s="86" t="s">
        <v>1836</v>
      </c>
      <c r="AY13" s="93" t="s">
        <v>1847</v>
      </c>
      <c r="AZ13" s="86" t="s">
        <v>66</v>
      </c>
      <c r="BA13" s="86" t="str">
        <f>REPLACE(INDEX(GroupVertices[Group],MATCH(Vertices[[#This Row],[Vertex]],GroupVertices[Vertex],0)),1,1,"")</f>
        <v>35</v>
      </c>
      <c r="BB13" s="48"/>
      <c r="BC13" s="48"/>
      <c r="BD13" s="48"/>
      <c r="BE13" s="48"/>
      <c r="BF13" s="48"/>
      <c r="BG13" s="48"/>
      <c r="BH13" s="120" t="s">
        <v>2642</v>
      </c>
      <c r="BI13" s="120" t="s">
        <v>2642</v>
      </c>
      <c r="BJ13" s="120" t="s">
        <v>2542</v>
      </c>
      <c r="BK13" s="120" t="s">
        <v>2542</v>
      </c>
      <c r="BL13" s="120">
        <v>2</v>
      </c>
      <c r="BM13" s="123">
        <v>4.651162790697675</v>
      </c>
      <c r="BN13" s="120">
        <v>0</v>
      </c>
      <c r="BO13" s="123">
        <v>0</v>
      </c>
      <c r="BP13" s="120">
        <v>0</v>
      </c>
      <c r="BQ13" s="123">
        <v>0</v>
      </c>
      <c r="BR13" s="120">
        <v>41</v>
      </c>
      <c r="BS13" s="123">
        <v>95.34883720930233</v>
      </c>
      <c r="BT13" s="120">
        <v>43</v>
      </c>
      <c r="BU13" s="2"/>
      <c r="BV13" s="3"/>
      <c r="BW13" s="3"/>
      <c r="BX13" s="3"/>
      <c r="BY13" s="3"/>
    </row>
    <row r="14" spans="1:77" ht="37.9" customHeight="1">
      <c r="A14" s="65" t="s">
        <v>236</v>
      </c>
      <c r="C14" s="66"/>
      <c r="D14" s="66" t="s">
        <v>64</v>
      </c>
      <c r="E14" s="67">
        <v>162.0187933848985</v>
      </c>
      <c r="F14" s="69"/>
      <c r="G14" s="104" t="s">
        <v>646</v>
      </c>
      <c r="H14" s="66"/>
      <c r="I14" s="70" t="s">
        <v>236</v>
      </c>
      <c r="J14" s="71"/>
      <c r="K14" s="71"/>
      <c r="L14" s="70" t="s">
        <v>2012</v>
      </c>
      <c r="M14" s="74">
        <v>1.0124084676121894</v>
      </c>
      <c r="N14" s="75">
        <v>7194.546875</v>
      </c>
      <c r="O14" s="75">
        <v>2548.0283203125</v>
      </c>
      <c r="P14" s="76"/>
      <c r="Q14" s="77"/>
      <c r="R14" s="77"/>
      <c r="S14" s="98"/>
      <c r="T14" s="48">
        <v>0</v>
      </c>
      <c r="U14" s="48">
        <v>1</v>
      </c>
      <c r="V14" s="49">
        <v>0</v>
      </c>
      <c r="W14" s="49">
        <v>1</v>
      </c>
      <c r="X14" s="49">
        <v>0</v>
      </c>
      <c r="Y14" s="49">
        <v>0.701752</v>
      </c>
      <c r="Z14" s="49">
        <v>0</v>
      </c>
      <c r="AA14" s="49">
        <v>0</v>
      </c>
      <c r="AB14" s="72">
        <v>14</v>
      </c>
      <c r="AC14" s="72"/>
      <c r="AD14" s="73"/>
      <c r="AE14" s="86" t="s">
        <v>1087</v>
      </c>
      <c r="AF14" s="86">
        <v>191</v>
      </c>
      <c r="AG14" s="86">
        <v>21</v>
      </c>
      <c r="AH14" s="86">
        <v>1569</v>
      </c>
      <c r="AI14" s="86">
        <v>1842</v>
      </c>
      <c r="AJ14" s="86"/>
      <c r="AK14" s="86" t="s">
        <v>1246</v>
      </c>
      <c r="AL14" s="86"/>
      <c r="AM14" s="86"/>
      <c r="AN14" s="86"/>
      <c r="AO14" s="89">
        <v>41090.65726851852</v>
      </c>
      <c r="AP14" s="86"/>
      <c r="AQ14" s="86" t="b">
        <v>1</v>
      </c>
      <c r="AR14" s="86" t="b">
        <v>0</v>
      </c>
      <c r="AS14" s="86" t="b">
        <v>0</v>
      </c>
      <c r="AT14" s="86" t="s">
        <v>1021</v>
      </c>
      <c r="AU14" s="86">
        <v>0</v>
      </c>
      <c r="AV14" s="93" t="s">
        <v>1753</v>
      </c>
      <c r="AW14" s="86" t="b">
        <v>0</v>
      </c>
      <c r="AX14" s="86" t="s">
        <v>1836</v>
      </c>
      <c r="AY14" s="93" t="s">
        <v>1848</v>
      </c>
      <c r="AZ14" s="86" t="s">
        <v>66</v>
      </c>
      <c r="BA14" s="86" t="str">
        <f>REPLACE(INDEX(GroupVertices[Group],MATCH(Vertices[[#This Row],[Vertex]],GroupVertices[Vertex],0)),1,1,"")</f>
        <v>35</v>
      </c>
      <c r="BB14" s="48"/>
      <c r="BC14" s="48"/>
      <c r="BD14" s="48"/>
      <c r="BE14" s="48"/>
      <c r="BF14" s="48"/>
      <c r="BG14" s="48"/>
      <c r="BH14" s="120" t="s">
        <v>2642</v>
      </c>
      <c r="BI14" s="120" t="s">
        <v>2642</v>
      </c>
      <c r="BJ14" s="120" t="s">
        <v>2542</v>
      </c>
      <c r="BK14" s="120" t="s">
        <v>2542</v>
      </c>
      <c r="BL14" s="120">
        <v>2</v>
      </c>
      <c r="BM14" s="123">
        <v>4.651162790697675</v>
      </c>
      <c r="BN14" s="120">
        <v>0</v>
      </c>
      <c r="BO14" s="123">
        <v>0</v>
      </c>
      <c r="BP14" s="120">
        <v>0</v>
      </c>
      <c r="BQ14" s="123">
        <v>0</v>
      </c>
      <c r="BR14" s="120">
        <v>41</v>
      </c>
      <c r="BS14" s="123">
        <v>95.34883720930233</v>
      </c>
      <c r="BT14" s="120">
        <v>43</v>
      </c>
      <c r="BU14" s="2"/>
      <c r="BV14" s="3"/>
      <c r="BW14" s="3"/>
      <c r="BX14" s="3"/>
      <c r="BY14" s="3"/>
    </row>
    <row r="15" spans="1:77" ht="37.9" customHeight="1">
      <c r="A15" s="65" t="s">
        <v>237</v>
      </c>
      <c r="C15" s="66"/>
      <c r="D15" s="66" t="s">
        <v>64</v>
      </c>
      <c r="E15" s="67">
        <v>162.0870430458456</v>
      </c>
      <c r="F15" s="69"/>
      <c r="G15" s="104" t="s">
        <v>1778</v>
      </c>
      <c r="H15" s="66"/>
      <c r="I15" s="70" t="s">
        <v>237</v>
      </c>
      <c r="J15" s="71"/>
      <c r="K15" s="71"/>
      <c r="L15" s="70" t="s">
        <v>2013</v>
      </c>
      <c r="M15" s="74">
        <v>1.0574707973617195</v>
      </c>
      <c r="N15" s="75">
        <v>7194.546875</v>
      </c>
      <c r="O15" s="75">
        <v>3915.91748046875</v>
      </c>
      <c r="P15" s="76"/>
      <c r="Q15" s="77"/>
      <c r="R15" s="77"/>
      <c r="S15" s="98"/>
      <c r="T15" s="48">
        <v>0</v>
      </c>
      <c r="U15" s="48">
        <v>1</v>
      </c>
      <c r="V15" s="49">
        <v>0</v>
      </c>
      <c r="W15" s="49">
        <v>1</v>
      </c>
      <c r="X15" s="49">
        <v>0</v>
      </c>
      <c r="Y15" s="49">
        <v>0.999997</v>
      </c>
      <c r="Z15" s="49">
        <v>0</v>
      </c>
      <c r="AA15" s="49">
        <v>0</v>
      </c>
      <c r="AB15" s="72">
        <v>15</v>
      </c>
      <c r="AC15" s="72"/>
      <c r="AD15" s="73"/>
      <c r="AE15" s="86" t="s">
        <v>1088</v>
      </c>
      <c r="AF15" s="86">
        <v>62</v>
      </c>
      <c r="AG15" s="86">
        <v>90</v>
      </c>
      <c r="AH15" s="86">
        <v>214</v>
      </c>
      <c r="AI15" s="86">
        <v>92</v>
      </c>
      <c r="AJ15" s="86"/>
      <c r="AK15" s="86" t="s">
        <v>1247</v>
      </c>
      <c r="AL15" s="86" t="s">
        <v>1395</v>
      </c>
      <c r="AM15" s="93" t="s">
        <v>1496</v>
      </c>
      <c r="AN15" s="86"/>
      <c r="AO15" s="89">
        <v>42937.694768518515</v>
      </c>
      <c r="AP15" s="93" t="s">
        <v>1618</v>
      </c>
      <c r="AQ15" s="86" t="b">
        <v>0</v>
      </c>
      <c r="AR15" s="86" t="b">
        <v>0</v>
      </c>
      <c r="AS15" s="86" t="b">
        <v>0</v>
      </c>
      <c r="AT15" s="86" t="s">
        <v>1749</v>
      </c>
      <c r="AU15" s="86">
        <v>3</v>
      </c>
      <c r="AV15" s="93" t="s">
        <v>1753</v>
      </c>
      <c r="AW15" s="86" t="b">
        <v>0</v>
      </c>
      <c r="AX15" s="86" t="s">
        <v>1836</v>
      </c>
      <c r="AY15" s="93" t="s">
        <v>1849</v>
      </c>
      <c r="AZ15" s="86" t="s">
        <v>66</v>
      </c>
      <c r="BA15" s="86" t="str">
        <f>REPLACE(INDEX(GroupVertices[Group],MATCH(Vertices[[#This Row],[Vertex]],GroupVertices[Vertex],0)),1,1,"")</f>
        <v>34</v>
      </c>
      <c r="BB15" s="48" t="s">
        <v>484</v>
      </c>
      <c r="BC15" s="48" t="s">
        <v>484</v>
      </c>
      <c r="BD15" s="48" t="s">
        <v>537</v>
      </c>
      <c r="BE15" s="48" t="s">
        <v>537</v>
      </c>
      <c r="BF15" s="48" t="s">
        <v>579</v>
      </c>
      <c r="BG15" s="48" t="s">
        <v>579</v>
      </c>
      <c r="BH15" s="120" t="s">
        <v>2643</v>
      </c>
      <c r="BI15" s="120" t="s">
        <v>2643</v>
      </c>
      <c r="BJ15" s="120" t="s">
        <v>2714</v>
      </c>
      <c r="BK15" s="120" t="s">
        <v>2714</v>
      </c>
      <c r="BL15" s="120">
        <v>1</v>
      </c>
      <c r="BM15" s="123">
        <v>3.225806451612903</v>
      </c>
      <c r="BN15" s="120">
        <v>0</v>
      </c>
      <c r="BO15" s="123">
        <v>0</v>
      </c>
      <c r="BP15" s="120">
        <v>0</v>
      </c>
      <c r="BQ15" s="123">
        <v>0</v>
      </c>
      <c r="BR15" s="120">
        <v>30</v>
      </c>
      <c r="BS15" s="123">
        <v>96.7741935483871</v>
      </c>
      <c r="BT15" s="120">
        <v>31</v>
      </c>
      <c r="BU15" s="2"/>
      <c r="BV15" s="3"/>
      <c r="BW15" s="3"/>
      <c r="BX15" s="3"/>
      <c r="BY15" s="3"/>
    </row>
    <row r="16" spans="1:77" ht="37.9" customHeight="1">
      <c r="A16" s="65" t="s">
        <v>355</v>
      </c>
      <c r="C16" s="66"/>
      <c r="D16" s="66" t="s">
        <v>64</v>
      </c>
      <c r="E16" s="67">
        <v>163.970338037778</v>
      </c>
      <c r="F16" s="69"/>
      <c r="G16" s="104" t="s">
        <v>1779</v>
      </c>
      <c r="H16" s="66"/>
      <c r="I16" s="70" t="s">
        <v>355</v>
      </c>
      <c r="J16" s="71"/>
      <c r="K16" s="71"/>
      <c r="L16" s="70" t="s">
        <v>2014</v>
      </c>
      <c r="M16" s="74">
        <v>2.30092986755165</v>
      </c>
      <c r="N16" s="75">
        <v>7194.546875</v>
      </c>
      <c r="O16" s="75">
        <v>3551.14697265625</v>
      </c>
      <c r="P16" s="76"/>
      <c r="Q16" s="77"/>
      <c r="R16" s="77"/>
      <c r="S16" s="98"/>
      <c r="T16" s="48">
        <v>1</v>
      </c>
      <c r="U16" s="48">
        <v>0</v>
      </c>
      <c r="V16" s="49">
        <v>0</v>
      </c>
      <c r="W16" s="49">
        <v>1</v>
      </c>
      <c r="X16" s="49">
        <v>0</v>
      </c>
      <c r="Y16" s="49">
        <v>0.999997</v>
      </c>
      <c r="Z16" s="49">
        <v>0</v>
      </c>
      <c r="AA16" s="49">
        <v>0</v>
      </c>
      <c r="AB16" s="72">
        <v>16</v>
      </c>
      <c r="AC16" s="72"/>
      <c r="AD16" s="73"/>
      <c r="AE16" s="86" t="s">
        <v>1089</v>
      </c>
      <c r="AF16" s="86">
        <v>180</v>
      </c>
      <c r="AG16" s="86">
        <v>1994</v>
      </c>
      <c r="AH16" s="86">
        <v>360</v>
      </c>
      <c r="AI16" s="86">
        <v>219</v>
      </c>
      <c r="AJ16" s="86"/>
      <c r="AK16" s="86" t="s">
        <v>1248</v>
      </c>
      <c r="AL16" s="86"/>
      <c r="AM16" s="86"/>
      <c r="AN16" s="86"/>
      <c r="AO16" s="89">
        <v>42702.84318287037</v>
      </c>
      <c r="AP16" s="86"/>
      <c r="AQ16" s="86" t="b">
        <v>1</v>
      </c>
      <c r="AR16" s="86" t="b">
        <v>0</v>
      </c>
      <c r="AS16" s="86" t="b">
        <v>0</v>
      </c>
      <c r="AT16" s="86" t="s">
        <v>1021</v>
      </c>
      <c r="AU16" s="86">
        <v>51</v>
      </c>
      <c r="AV16" s="86"/>
      <c r="AW16" s="86" t="b">
        <v>0</v>
      </c>
      <c r="AX16" s="86" t="s">
        <v>1836</v>
      </c>
      <c r="AY16" s="93" t="s">
        <v>1850</v>
      </c>
      <c r="AZ16" s="86" t="s">
        <v>65</v>
      </c>
      <c r="BA16" s="86" t="str">
        <f>REPLACE(INDEX(GroupVertices[Group],MATCH(Vertices[[#This Row],[Vertex]],GroupVertices[Vertex],0)),1,1,"")</f>
        <v>34</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37.9" customHeight="1">
      <c r="A17" s="65" t="s">
        <v>238</v>
      </c>
      <c r="C17" s="66"/>
      <c r="D17" s="66" t="s">
        <v>64</v>
      </c>
      <c r="E17" s="67">
        <v>162.4045523380779</v>
      </c>
      <c r="F17" s="69"/>
      <c r="G17" s="104" t="s">
        <v>1780</v>
      </c>
      <c r="H17" s="66"/>
      <c r="I17" s="70" t="s">
        <v>238</v>
      </c>
      <c r="J17" s="71"/>
      <c r="K17" s="71"/>
      <c r="L17" s="70" t="s">
        <v>2015</v>
      </c>
      <c r="M17" s="74">
        <v>1.2671085922834462</v>
      </c>
      <c r="N17" s="75">
        <v>1103.43994140625</v>
      </c>
      <c r="O17" s="75">
        <v>7227.4599609375</v>
      </c>
      <c r="P17" s="76"/>
      <c r="Q17" s="77"/>
      <c r="R17" s="77"/>
      <c r="S17" s="98"/>
      <c r="T17" s="48">
        <v>1</v>
      </c>
      <c r="U17" s="48">
        <v>1</v>
      </c>
      <c r="V17" s="49">
        <v>0</v>
      </c>
      <c r="W17" s="49">
        <v>0</v>
      </c>
      <c r="X17" s="49">
        <v>0</v>
      </c>
      <c r="Y17" s="49">
        <v>0.999997</v>
      </c>
      <c r="Z17" s="49">
        <v>0</v>
      </c>
      <c r="AA17" s="49" t="s">
        <v>3201</v>
      </c>
      <c r="AB17" s="72">
        <v>17</v>
      </c>
      <c r="AC17" s="72"/>
      <c r="AD17" s="73"/>
      <c r="AE17" s="86" t="s">
        <v>1090</v>
      </c>
      <c r="AF17" s="86">
        <v>1096</v>
      </c>
      <c r="AG17" s="86">
        <v>411</v>
      </c>
      <c r="AH17" s="86">
        <v>453</v>
      </c>
      <c r="AI17" s="86">
        <v>135</v>
      </c>
      <c r="AJ17" s="86"/>
      <c r="AK17" s="86" t="s">
        <v>1249</v>
      </c>
      <c r="AL17" s="86" t="s">
        <v>1396</v>
      </c>
      <c r="AM17" s="93" t="s">
        <v>1497</v>
      </c>
      <c r="AN17" s="86"/>
      <c r="AO17" s="89">
        <v>43221.68715277778</v>
      </c>
      <c r="AP17" s="93" t="s">
        <v>1619</v>
      </c>
      <c r="AQ17" s="86" t="b">
        <v>1</v>
      </c>
      <c r="AR17" s="86" t="b">
        <v>0</v>
      </c>
      <c r="AS17" s="86" t="b">
        <v>0</v>
      </c>
      <c r="AT17" s="86" t="s">
        <v>1021</v>
      </c>
      <c r="AU17" s="86">
        <v>0</v>
      </c>
      <c r="AV17" s="86"/>
      <c r="AW17" s="86" t="b">
        <v>0</v>
      </c>
      <c r="AX17" s="86" t="s">
        <v>1836</v>
      </c>
      <c r="AY17" s="93" t="s">
        <v>1851</v>
      </c>
      <c r="AZ17" s="86" t="s">
        <v>66</v>
      </c>
      <c r="BA17" s="86" t="str">
        <f>REPLACE(INDEX(GroupVertices[Group],MATCH(Vertices[[#This Row],[Vertex]],GroupVertices[Vertex],0)),1,1,"")</f>
        <v>1</v>
      </c>
      <c r="BB17" s="48" t="s">
        <v>485</v>
      </c>
      <c r="BC17" s="48" t="s">
        <v>485</v>
      </c>
      <c r="BD17" s="48" t="s">
        <v>538</v>
      </c>
      <c r="BE17" s="48" t="s">
        <v>538</v>
      </c>
      <c r="BF17" s="48" t="s">
        <v>580</v>
      </c>
      <c r="BG17" s="48" t="s">
        <v>580</v>
      </c>
      <c r="BH17" s="120" t="s">
        <v>2644</v>
      </c>
      <c r="BI17" s="120" t="s">
        <v>2644</v>
      </c>
      <c r="BJ17" s="120" t="s">
        <v>2715</v>
      </c>
      <c r="BK17" s="120" t="s">
        <v>2715</v>
      </c>
      <c r="BL17" s="120">
        <v>1</v>
      </c>
      <c r="BM17" s="123">
        <v>3.3333333333333335</v>
      </c>
      <c r="BN17" s="120">
        <v>0</v>
      </c>
      <c r="BO17" s="123">
        <v>0</v>
      </c>
      <c r="BP17" s="120">
        <v>0</v>
      </c>
      <c r="BQ17" s="123">
        <v>0</v>
      </c>
      <c r="BR17" s="120">
        <v>29</v>
      </c>
      <c r="BS17" s="123">
        <v>96.66666666666667</v>
      </c>
      <c r="BT17" s="120">
        <v>30</v>
      </c>
      <c r="BU17" s="2"/>
      <c r="BV17" s="3"/>
      <c r="BW17" s="3"/>
      <c r="BX17" s="3"/>
      <c r="BY17" s="3"/>
    </row>
    <row r="18" spans="1:77" ht="37.9" customHeight="1">
      <c r="A18" s="65" t="s">
        <v>239</v>
      </c>
      <c r="C18" s="66"/>
      <c r="D18" s="66" t="s">
        <v>64</v>
      </c>
      <c r="E18" s="67">
        <v>162.5539102917448</v>
      </c>
      <c r="F18" s="69"/>
      <c r="G18" s="104" t="s">
        <v>1781</v>
      </c>
      <c r="H18" s="66"/>
      <c r="I18" s="70" t="s">
        <v>239</v>
      </c>
      <c r="J18" s="71"/>
      <c r="K18" s="71"/>
      <c r="L18" s="70" t="s">
        <v>2016</v>
      </c>
      <c r="M18" s="74">
        <v>1.3657232559382149</v>
      </c>
      <c r="N18" s="75">
        <v>2101.36767578125</v>
      </c>
      <c r="O18" s="75">
        <v>7227.4599609375</v>
      </c>
      <c r="P18" s="76"/>
      <c r="Q18" s="77"/>
      <c r="R18" s="77"/>
      <c r="S18" s="98"/>
      <c r="T18" s="48">
        <v>1</v>
      </c>
      <c r="U18" s="48">
        <v>1</v>
      </c>
      <c r="V18" s="49">
        <v>0</v>
      </c>
      <c r="W18" s="49">
        <v>0</v>
      </c>
      <c r="X18" s="49">
        <v>0</v>
      </c>
      <c r="Y18" s="49">
        <v>0.999997</v>
      </c>
      <c r="Z18" s="49">
        <v>0</v>
      </c>
      <c r="AA18" s="49" t="s">
        <v>3201</v>
      </c>
      <c r="AB18" s="72">
        <v>18</v>
      </c>
      <c r="AC18" s="72"/>
      <c r="AD18" s="73"/>
      <c r="AE18" s="86" t="s">
        <v>1091</v>
      </c>
      <c r="AF18" s="86">
        <v>311</v>
      </c>
      <c r="AG18" s="86">
        <v>562</v>
      </c>
      <c r="AH18" s="86">
        <v>427</v>
      </c>
      <c r="AI18" s="86">
        <v>878</v>
      </c>
      <c r="AJ18" s="86"/>
      <c r="AK18" s="86" t="s">
        <v>1250</v>
      </c>
      <c r="AL18" s="86" t="s">
        <v>1397</v>
      </c>
      <c r="AM18" s="93" t="s">
        <v>1498</v>
      </c>
      <c r="AN18" s="86"/>
      <c r="AO18" s="89">
        <v>41109.81555555556</v>
      </c>
      <c r="AP18" s="93" t="s">
        <v>1620</v>
      </c>
      <c r="AQ18" s="86" t="b">
        <v>1</v>
      </c>
      <c r="AR18" s="86" t="b">
        <v>0</v>
      </c>
      <c r="AS18" s="86" t="b">
        <v>1</v>
      </c>
      <c r="AT18" s="86" t="s">
        <v>1021</v>
      </c>
      <c r="AU18" s="86">
        <v>4</v>
      </c>
      <c r="AV18" s="93" t="s">
        <v>1753</v>
      </c>
      <c r="AW18" s="86" t="b">
        <v>0</v>
      </c>
      <c r="AX18" s="86" t="s">
        <v>1836</v>
      </c>
      <c r="AY18" s="93" t="s">
        <v>1852</v>
      </c>
      <c r="AZ18" s="86" t="s">
        <v>66</v>
      </c>
      <c r="BA18" s="86" t="str">
        <f>REPLACE(INDEX(GroupVertices[Group],MATCH(Vertices[[#This Row],[Vertex]],GroupVertices[Vertex],0)),1,1,"")</f>
        <v>1</v>
      </c>
      <c r="BB18" s="48" t="s">
        <v>486</v>
      </c>
      <c r="BC18" s="48" t="s">
        <v>486</v>
      </c>
      <c r="BD18" s="48" t="s">
        <v>539</v>
      </c>
      <c r="BE18" s="48" t="s">
        <v>539</v>
      </c>
      <c r="BF18" s="48"/>
      <c r="BG18" s="48"/>
      <c r="BH18" s="120" t="s">
        <v>2645</v>
      </c>
      <c r="BI18" s="120" t="s">
        <v>2645</v>
      </c>
      <c r="BJ18" s="120" t="s">
        <v>2716</v>
      </c>
      <c r="BK18" s="120" t="s">
        <v>2716</v>
      </c>
      <c r="BL18" s="120">
        <v>1</v>
      </c>
      <c r="BM18" s="123">
        <v>2.127659574468085</v>
      </c>
      <c r="BN18" s="120">
        <v>4</v>
      </c>
      <c r="BO18" s="123">
        <v>8.51063829787234</v>
      </c>
      <c r="BP18" s="120">
        <v>0</v>
      </c>
      <c r="BQ18" s="123">
        <v>0</v>
      </c>
      <c r="BR18" s="120">
        <v>42</v>
      </c>
      <c r="BS18" s="123">
        <v>89.36170212765957</v>
      </c>
      <c r="BT18" s="120">
        <v>47</v>
      </c>
      <c r="BU18" s="2"/>
      <c r="BV18" s="3"/>
      <c r="BW18" s="3"/>
      <c r="BX18" s="3"/>
      <c r="BY18" s="3"/>
    </row>
    <row r="19" spans="1:77" ht="37.9" customHeight="1">
      <c r="A19" s="65" t="s">
        <v>240</v>
      </c>
      <c r="C19" s="66"/>
      <c r="D19" s="66" t="s">
        <v>64</v>
      </c>
      <c r="E19" s="67">
        <v>163.90703400443573</v>
      </c>
      <c r="F19" s="69"/>
      <c r="G19" s="104" t="s">
        <v>647</v>
      </c>
      <c r="H19" s="66"/>
      <c r="I19" s="70" t="s">
        <v>240</v>
      </c>
      <c r="J19" s="71"/>
      <c r="K19" s="71"/>
      <c r="L19" s="70" t="s">
        <v>2017</v>
      </c>
      <c r="M19" s="74">
        <v>2.259132924015854</v>
      </c>
      <c r="N19" s="75">
        <v>4502.89990234375</v>
      </c>
      <c r="O19" s="75">
        <v>9355.287109375</v>
      </c>
      <c r="P19" s="76"/>
      <c r="Q19" s="77"/>
      <c r="R19" s="77"/>
      <c r="S19" s="98"/>
      <c r="T19" s="48">
        <v>0</v>
      </c>
      <c r="U19" s="48">
        <v>1</v>
      </c>
      <c r="V19" s="49">
        <v>0</v>
      </c>
      <c r="W19" s="49">
        <v>0.076923</v>
      </c>
      <c r="X19" s="49">
        <v>0</v>
      </c>
      <c r="Y19" s="49">
        <v>0.380443</v>
      </c>
      <c r="Z19" s="49">
        <v>0</v>
      </c>
      <c r="AA19" s="49">
        <v>0</v>
      </c>
      <c r="AB19" s="72">
        <v>19</v>
      </c>
      <c r="AC19" s="72"/>
      <c r="AD19" s="73"/>
      <c r="AE19" s="86" t="s">
        <v>1092</v>
      </c>
      <c r="AF19" s="86">
        <v>472</v>
      </c>
      <c r="AG19" s="86">
        <v>1930</v>
      </c>
      <c r="AH19" s="86">
        <v>4281</v>
      </c>
      <c r="AI19" s="86">
        <v>5977</v>
      </c>
      <c r="AJ19" s="86"/>
      <c r="AK19" s="86" t="s">
        <v>1251</v>
      </c>
      <c r="AL19" s="86" t="s">
        <v>1398</v>
      </c>
      <c r="AM19" s="93" t="s">
        <v>1499</v>
      </c>
      <c r="AN19" s="86"/>
      <c r="AO19" s="89">
        <v>41416.03270833333</v>
      </c>
      <c r="AP19" s="93" t="s">
        <v>1621</v>
      </c>
      <c r="AQ19" s="86" t="b">
        <v>0</v>
      </c>
      <c r="AR19" s="86" t="b">
        <v>0</v>
      </c>
      <c r="AS19" s="86" t="b">
        <v>1</v>
      </c>
      <c r="AT19" s="86" t="s">
        <v>1021</v>
      </c>
      <c r="AU19" s="86">
        <v>39</v>
      </c>
      <c r="AV19" s="93" t="s">
        <v>1753</v>
      </c>
      <c r="AW19" s="86" t="b">
        <v>0</v>
      </c>
      <c r="AX19" s="86" t="s">
        <v>1836</v>
      </c>
      <c r="AY19" s="93" t="s">
        <v>1853</v>
      </c>
      <c r="AZ19" s="86" t="s">
        <v>66</v>
      </c>
      <c r="BA19" s="86" t="str">
        <f>REPLACE(INDEX(GroupVertices[Group],MATCH(Vertices[[#This Row],[Vertex]],GroupVertices[Vertex],0)),1,1,"")</f>
        <v>4</v>
      </c>
      <c r="BB19" s="48"/>
      <c r="BC19" s="48"/>
      <c r="BD19" s="48"/>
      <c r="BE19" s="48"/>
      <c r="BF19" s="48"/>
      <c r="BG19" s="48"/>
      <c r="BH19" s="120" t="s">
        <v>2646</v>
      </c>
      <c r="BI19" s="120" t="s">
        <v>2646</v>
      </c>
      <c r="BJ19" s="120" t="s">
        <v>2717</v>
      </c>
      <c r="BK19" s="120" t="s">
        <v>2717</v>
      </c>
      <c r="BL19" s="120">
        <v>2</v>
      </c>
      <c r="BM19" s="123">
        <v>5.128205128205129</v>
      </c>
      <c r="BN19" s="120">
        <v>1</v>
      </c>
      <c r="BO19" s="123">
        <v>2.5641025641025643</v>
      </c>
      <c r="BP19" s="120">
        <v>0</v>
      </c>
      <c r="BQ19" s="123">
        <v>0</v>
      </c>
      <c r="BR19" s="120">
        <v>36</v>
      </c>
      <c r="BS19" s="123">
        <v>92.3076923076923</v>
      </c>
      <c r="BT19" s="120">
        <v>39</v>
      </c>
      <c r="BU19" s="2"/>
      <c r="BV19" s="3"/>
      <c r="BW19" s="3"/>
      <c r="BX19" s="3"/>
      <c r="BY19" s="3"/>
    </row>
    <row r="20" spans="1:77" ht="37.9" customHeight="1">
      <c r="A20" s="65" t="s">
        <v>255</v>
      </c>
      <c r="C20" s="66"/>
      <c r="D20" s="66" t="s">
        <v>64</v>
      </c>
      <c r="E20" s="67">
        <v>162.60732306987734</v>
      </c>
      <c r="F20" s="69"/>
      <c r="G20" s="104" t="s">
        <v>661</v>
      </c>
      <c r="H20" s="66"/>
      <c r="I20" s="70" t="s">
        <v>255</v>
      </c>
      <c r="J20" s="71"/>
      <c r="K20" s="71"/>
      <c r="L20" s="70" t="s">
        <v>2018</v>
      </c>
      <c r="M20" s="74">
        <v>1.4009894270465428</v>
      </c>
      <c r="N20" s="75">
        <v>4181.71533203125</v>
      </c>
      <c r="O20" s="75">
        <v>8268.939453125</v>
      </c>
      <c r="P20" s="76"/>
      <c r="Q20" s="77"/>
      <c r="R20" s="77"/>
      <c r="S20" s="98"/>
      <c r="T20" s="48">
        <v>7</v>
      </c>
      <c r="U20" s="48">
        <v>3</v>
      </c>
      <c r="V20" s="49">
        <v>24</v>
      </c>
      <c r="W20" s="49">
        <v>0.142857</v>
      </c>
      <c r="X20" s="49">
        <v>0</v>
      </c>
      <c r="Y20" s="49">
        <v>2.168872</v>
      </c>
      <c r="Z20" s="49">
        <v>0.16666666666666666</v>
      </c>
      <c r="AA20" s="49">
        <v>0.14285714285714285</v>
      </c>
      <c r="AB20" s="72">
        <v>20</v>
      </c>
      <c r="AC20" s="72"/>
      <c r="AD20" s="73"/>
      <c r="AE20" s="86" t="s">
        <v>1093</v>
      </c>
      <c r="AF20" s="86">
        <v>944</v>
      </c>
      <c r="AG20" s="86">
        <v>616</v>
      </c>
      <c r="AH20" s="86">
        <v>2521</v>
      </c>
      <c r="AI20" s="86">
        <v>8088</v>
      </c>
      <c r="AJ20" s="86"/>
      <c r="AK20" s="86" t="s">
        <v>1252</v>
      </c>
      <c r="AL20" s="86" t="s">
        <v>1398</v>
      </c>
      <c r="AM20" s="93" t="s">
        <v>1500</v>
      </c>
      <c r="AN20" s="86"/>
      <c r="AO20" s="89">
        <v>42413.66962962963</v>
      </c>
      <c r="AP20" s="93" t="s">
        <v>1622</v>
      </c>
      <c r="AQ20" s="86" t="b">
        <v>1</v>
      </c>
      <c r="AR20" s="86" t="b">
        <v>0</v>
      </c>
      <c r="AS20" s="86" t="b">
        <v>1</v>
      </c>
      <c r="AT20" s="86" t="s">
        <v>1021</v>
      </c>
      <c r="AU20" s="86">
        <v>8</v>
      </c>
      <c r="AV20" s="86"/>
      <c r="AW20" s="86" t="b">
        <v>0</v>
      </c>
      <c r="AX20" s="86" t="s">
        <v>1836</v>
      </c>
      <c r="AY20" s="93" t="s">
        <v>1854</v>
      </c>
      <c r="AZ20" s="86" t="s">
        <v>66</v>
      </c>
      <c r="BA20" s="86" t="str">
        <f>REPLACE(INDEX(GroupVertices[Group],MATCH(Vertices[[#This Row],[Vertex]],GroupVertices[Vertex],0)),1,1,"")</f>
        <v>4</v>
      </c>
      <c r="BB20" s="48" t="s">
        <v>493</v>
      </c>
      <c r="BC20" s="48" t="s">
        <v>493</v>
      </c>
      <c r="BD20" s="48" t="s">
        <v>545</v>
      </c>
      <c r="BE20" s="48" t="s">
        <v>545</v>
      </c>
      <c r="BF20" s="48" t="s">
        <v>583</v>
      </c>
      <c r="BG20" s="48" t="s">
        <v>583</v>
      </c>
      <c r="BH20" s="120" t="s">
        <v>2401</v>
      </c>
      <c r="BI20" s="120" t="s">
        <v>2648</v>
      </c>
      <c r="BJ20" s="120" t="s">
        <v>2521</v>
      </c>
      <c r="BK20" s="120" t="s">
        <v>2521</v>
      </c>
      <c r="BL20" s="120">
        <v>3</v>
      </c>
      <c r="BM20" s="123">
        <v>4.615384615384615</v>
      </c>
      <c r="BN20" s="120">
        <v>2</v>
      </c>
      <c r="BO20" s="123">
        <v>3.076923076923077</v>
      </c>
      <c r="BP20" s="120">
        <v>0</v>
      </c>
      <c r="BQ20" s="123">
        <v>0</v>
      </c>
      <c r="BR20" s="120">
        <v>60</v>
      </c>
      <c r="BS20" s="123">
        <v>92.3076923076923</v>
      </c>
      <c r="BT20" s="120">
        <v>65</v>
      </c>
      <c r="BU20" s="2"/>
      <c r="BV20" s="3"/>
      <c r="BW20" s="3"/>
      <c r="BX20" s="3"/>
      <c r="BY20" s="3"/>
    </row>
    <row r="21" spans="1:77" ht="37.9" customHeight="1">
      <c r="A21" s="65" t="s">
        <v>241</v>
      </c>
      <c r="C21" s="66"/>
      <c r="D21" s="66" t="s">
        <v>64</v>
      </c>
      <c r="E21" s="67">
        <v>163.35806934029577</v>
      </c>
      <c r="F21" s="69"/>
      <c r="G21" s="104" t="s">
        <v>648</v>
      </c>
      <c r="H21" s="66"/>
      <c r="I21" s="70" t="s">
        <v>241</v>
      </c>
      <c r="J21" s="71"/>
      <c r="K21" s="71"/>
      <c r="L21" s="70" t="s">
        <v>2019</v>
      </c>
      <c r="M21" s="74">
        <v>1.8966750542913733</v>
      </c>
      <c r="N21" s="75">
        <v>3759.712158203125</v>
      </c>
      <c r="O21" s="75">
        <v>9157.37890625</v>
      </c>
      <c r="P21" s="76"/>
      <c r="Q21" s="77"/>
      <c r="R21" s="77"/>
      <c r="S21" s="98"/>
      <c r="T21" s="48">
        <v>0</v>
      </c>
      <c r="U21" s="48">
        <v>1</v>
      </c>
      <c r="V21" s="49">
        <v>0</v>
      </c>
      <c r="W21" s="49">
        <v>0.076923</v>
      </c>
      <c r="X21" s="49">
        <v>0</v>
      </c>
      <c r="Y21" s="49">
        <v>0.380443</v>
      </c>
      <c r="Z21" s="49">
        <v>0</v>
      </c>
      <c r="AA21" s="49">
        <v>0</v>
      </c>
      <c r="AB21" s="72">
        <v>21</v>
      </c>
      <c r="AC21" s="72"/>
      <c r="AD21" s="73"/>
      <c r="AE21" s="86" t="s">
        <v>1094</v>
      </c>
      <c r="AF21" s="86">
        <v>1233</v>
      </c>
      <c r="AG21" s="86">
        <v>1375</v>
      </c>
      <c r="AH21" s="86">
        <v>11081</v>
      </c>
      <c r="AI21" s="86">
        <v>18217</v>
      </c>
      <c r="AJ21" s="86"/>
      <c r="AK21" s="86" t="s">
        <v>1253</v>
      </c>
      <c r="AL21" s="86" t="s">
        <v>1398</v>
      </c>
      <c r="AM21" s="93" t="s">
        <v>1501</v>
      </c>
      <c r="AN21" s="86"/>
      <c r="AO21" s="89">
        <v>40900.30302083334</v>
      </c>
      <c r="AP21" s="93" t="s">
        <v>1623</v>
      </c>
      <c r="AQ21" s="86" t="b">
        <v>0</v>
      </c>
      <c r="AR21" s="86" t="b">
        <v>0</v>
      </c>
      <c r="AS21" s="86" t="b">
        <v>1</v>
      </c>
      <c r="AT21" s="86" t="s">
        <v>1021</v>
      </c>
      <c r="AU21" s="86">
        <v>34</v>
      </c>
      <c r="AV21" s="93" t="s">
        <v>1753</v>
      </c>
      <c r="AW21" s="86" t="b">
        <v>0</v>
      </c>
      <c r="AX21" s="86" t="s">
        <v>1836</v>
      </c>
      <c r="AY21" s="93" t="s">
        <v>1855</v>
      </c>
      <c r="AZ21" s="86" t="s">
        <v>66</v>
      </c>
      <c r="BA21" s="86" t="str">
        <f>REPLACE(INDEX(GroupVertices[Group],MATCH(Vertices[[#This Row],[Vertex]],GroupVertices[Vertex],0)),1,1,"")</f>
        <v>4</v>
      </c>
      <c r="BB21" s="48"/>
      <c r="BC21" s="48"/>
      <c r="BD21" s="48"/>
      <c r="BE21" s="48"/>
      <c r="BF21" s="48"/>
      <c r="BG21" s="48"/>
      <c r="BH21" s="120" t="s">
        <v>2646</v>
      </c>
      <c r="BI21" s="120" t="s">
        <v>2646</v>
      </c>
      <c r="BJ21" s="120" t="s">
        <v>2717</v>
      </c>
      <c r="BK21" s="120" t="s">
        <v>2717</v>
      </c>
      <c r="BL21" s="120">
        <v>2</v>
      </c>
      <c r="BM21" s="123">
        <v>5.128205128205129</v>
      </c>
      <c r="BN21" s="120">
        <v>1</v>
      </c>
      <c r="BO21" s="123">
        <v>2.5641025641025643</v>
      </c>
      <c r="BP21" s="120">
        <v>0</v>
      </c>
      <c r="BQ21" s="123">
        <v>0</v>
      </c>
      <c r="BR21" s="120">
        <v>36</v>
      </c>
      <c r="BS21" s="123">
        <v>92.3076923076923</v>
      </c>
      <c r="BT21" s="120">
        <v>39</v>
      </c>
      <c r="BU21" s="2"/>
      <c r="BV21" s="3"/>
      <c r="BW21" s="3"/>
      <c r="BX21" s="3"/>
      <c r="BY21" s="3"/>
    </row>
    <row r="22" spans="1:77" ht="37.9" customHeight="1">
      <c r="A22" s="65" t="s">
        <v>242</v>
      </c>
      <c r="C22" s="66"/>
      <c r="D22" s="66" t="s">
        <v>64</v>
      </c>
      <c r="E22" s="67">
        <v>162.41741096985055</v>
      </c>
      <c r="F22" s="69"/>
      <c r="G22" s="104" t="s">
        <v>1782</v>
      </c>
      <c r="H22" s="66"/>
      <c r="I22" s="70" t="s">
        <v>242</v>
      </c>
      <c r="J22" s="71"/>
      <c r="K22" s="71"/>
      <c r="L22" s="70" t="s">
        <v>2020</v>
      </c>
      <c r="M22" s="74">
        <v>1.2755985964391547</v>
      </c>
      <c r="N22" s="75">
        <v>6162.10546875</v>
      </c>
      <c r="O22" s="75">
        <v>4366.51611328125</v>
      </c>
      <c r="P22" s="76"/>
      <c r="Q22" s="77"/>
      <c r="R22" s="77"/>
      <c r="S22" s="98"/>
      <c r="T22" s="48">
        <v>1</v>
      </c>
      <c r="U22" s="48">
        <v>1</v>
      </c>
      <c r="V22" s="49">
        <v>0</v>
      </c>
      <c r="W22" s="49">
        <v>0.5</v>
      </c>
      <c r="X22" s="49">
        <v>0</v>
      </c>
      <c r="Y22" s="49">
        <v>0.999997</v>
      </c>
      <c r="Z22" s="49">
        <v>0.5</v>
      </c>
      <c r="AA22" s="49">
        <v>0</v>
      </c>
      <c r="AB22" s="72">
        <v>22</v>
      </c>
      <c r="AC22" s="72"/>
      <c r="AD22" s="73"/>
      <c r="AE22" s="86" t="s">
        <v>1095</v>
      </c>
      <c r="AF22" s="86">
        <v>511</v>
      </c>
      <c r="AG22" s="86">
        <v>424</v>
      </c>
      <c r="AH22" s="86">
        <v>1991</v>
      </c>
      <c r="AI22" s="86">
        <v>1433</v>
      </c>
      <c r="AJ22" s="86"/>
      <c r="AK22" s="86" t="s">
        <v>1254</v>
      </c>
      <c r="AL22" s="86" t="s">
        <v>1399</v>
      </c>
      <c r="AM22" s="93" t="s">
        <v>1502</v>
      </c>
      <c r="AN22" s="86"/>
      <c r="AO22" s="89">
        <v>42026.68954861111</v>
      </c>
      <c r="AP22" s="93" t="s">
        <v>1624</v>
      </c>
      <c r="AQ22" s="86" t="b">
        <v>0</v>
      </c>
      <c r="AR22" s="86" t="b">
        <v>0</v>
      </c>
      <c r="AS22" s="86" t="b">
        <v>0</v>
      </c>
      <c r="AT22" s="86" t="s">
        <v>1021</v>
      </c>
      <c r="AU22" s="86">
        <v>27</v>
      </c>
      <c r="AV22" s="93" t="s">
        <v>1754</v>
      </c>
      <c r="AW22" s="86" t="b">
        <v>0</v>
      </c>
      <c r="AX22" s="86" t="s">
        <v>1836</v>
      </c>
      <c r="AY22" s="93" t="s">
        <v>1856</v>
      </c>
      <c r="AZ22" s="86" t="s">
        <v>66</v>
      </c>
      <c r="BA22" s="86" t="str">
        <f>REPLACE(INDEX(GroupVertices[Group],MATCH(Vertices[[#This Row],[Vertex]],GroupVertices[Vertex],0)),1,1,"")</f>
        <v>16</v>
      </c>
      <c r="BB22" s="48" t="s">
        <v>487</v>
      </c>
      <c r="BC22" s="48" t="s">
        <v>487</v>
      </c>
      <c r="BD22" s="48" t="s">
        <v>2281</v>
      </c>
      <c r="BE22" s="48" t="s">
        <v>2281</v>
      </c>
      <c r="BF22" s="48"/>
      <c r="BG22" s="48"/>
      <c r="BH22" s="120" t="s">
        <v>2647</v>
      </c>
      <c r="BI22" s="120" t="s">
        <v>2647</v>
      </c>
      <c r="BJ22" s="120" t="s">
        <v>2531</v>
      </c>
      <c r="BK22" s="120" t="s">
        <v>2531</v>
      </c>
      <c r="BL22" s="120">
        <v>2</v>
      </c>
      <c r="BM22" s="123">
        <v>5.405405405405405</v>
      </c>
      <c r="BN22" s="120">
        <v>1</v>
      </c>
      <c r="BO22" s="123">
        <v>2.7027027027027026</v>
      </c>
      <c r="BP22" s="120">
        <v>0</v>
      </c>
      <c r="BQ22" s="123">
        <v>0</v>
      </c>
      <c r="BR22" s="120">
        <v>34</v>
      </c>
      <c r="BS22" s="123">
        <v>91.89189189189189</v>
      </c>
      <c r="BT22" s="120">
        <v>37</v>
      </c>
      <c r="BU22" s="2"/>
      <c r="BV22" s="3"/>
      <c r="BW22" s="3"/>
      <c r="BX22" s="3"/>
      <c r="BY22" s="3"/>
    </row>
    <row r="23" spans="1:77" ht="37.9" customHeight="1">
      <c r="A23" s="65" t="s">
        <v>356</v>
      </c>
      <c r="C23" s="66"/>
      <c r="D23" s="66" t="s">
        <v>64</v>
      </c>
      <c r="E23" s="67">
        <v>162.0148368828146</v>
      </c>
      <c r="F23" s="69"/>
      <c r="G23" s="104" t="s">
        <v>1783</v>
      </c>
      <c r="H23" s="66"/>
      <c r="I23" s="70" t="s">
        <v>356</v>
      </c>
      <c r="J23" s="71"/>
      <c r="K23" s="71"/>
      <c r="L23" s="70" t="s">
        <v>2021</v>
      </c>
      <c r="M23" s="74">
        <v>1.009796158641202</v>
      </c>
      <c r="N23" s="75">
        <v>6463.85107421875</v>
      </c>
      <c r="O23" s="75">
        <v>4902.943359375</v>
      </c>
      <c r="P23" s="76"/>
      <c r="Q23" s="77"/>
      <c r="R23" s="77"/>
      <c r="S23" s="98"/>
      <c r="T23" s="48">
        <v>2</v>
      </c>
      <c r="U23" s="48">
        <v>0</v>
      </c>
      <c r="V23" s="49">
        <v>0</v>
      </c>
      <c r="W23" s="49">
        <v>0.5</v>
      </c>
      <c r="X23" s="49">
        <v>0</v>
      </c>
      <c r="Y23" s="49">
        <v>0.999997</v>
      </c>
      <c r="Z23" s="49">
        <v>0.5</v>
      </c>
      <c r="AA23" s="49">
        <v>0</v>
      </c>
      <c r="AB23" s="72">
        <v>23</v>
      </c>
      <c r="AC23" s="72"/>
      <c r="AD23" s="73"/>
      <c r="AE23" s="86" t="s">
        <v>1096</v>
      </c>
      <c r="AF23" s="86">
        <v>19</v>
      </c>
      <c r="AG23" s="86">
        <v>17</v>
      </c>
      <c r="AH23" s="86">
        <v>7</v>
      </c>
      <c r="AI23" s="86">
        <v>0</v>
      </c>
      <c r="AJ23" s="86"/>
      <c r="AK23" s="86" t="s">
        <v>1255</v>
      </c>
      <c r="AL23" s="86" t="s">
        <v>1397</v>
      </c>
      <c r="AM23" s="86"/>
      <c r="AN23" s="86"/>
      <c r="AO23" s="89">
        <v>42451.50104166667</v>
      </c>
      <c r="AP23" s="93" t="s">
        <v>1625</v>
      </c>
      <c r="AQ23" s="86" t="b">
        <v>1</v>
      </c>
      <c r="AR23" s="86" t="b">
        <v>0</v>
      </c>
      <c r="AS23" s="86" t="b">
        <v>0</v>
      </c>
      <c r="AT23" s="86" t="s">
        <v>1021</v>
      </c>
      <c r="AU23" s="86">
        <v>0</v>
      </c>
      <c r="AV23" s="86"/>
      <c r="AW23" s="86" t="b">
        <v>0</v>
      </c>
      <c r="AX23" s="86" t="s">
        <v>1836</v>
      </c>
      <c r="AY23" s="93" t="s">
        <v>1857</v>
      </c>
      <c r="AZ23" s="86" t="s">
        <v>65</v>
      </c>
      <c r="BA23" s="86" t="str">
        <f>REPLACE(INDEX(GroupVertices[Group],MATCH(Vertices[[#This Row],[Vertex]],GroupVertices[Vertex],0)),1,1,"")</f>
        <v>16</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37.9" customHeight="1">
      <c r="A24" s="65" t="s">
        <v>243</v>
      </c>
      <c r="C24" s="66"/>
      <c r="D24" s="66" t="s">
        <v>64</v>
      </c>
      <c r="E24" s="67">
        <v>162.00098912552096</v>
      </c>
      <c r="F24" s="69"/>
      <c r="G24" s="104" t="s">
        <v>649</v>
      </c>
      <c r="H24" s="66"/>
      <c r="I24" s="70" t="s">
        <v>243</v>
      </c>
      <c r="J24" s="71"/>
      <c r="K24" s="71"/>
      <c r="L24" s="70" t="s">
        <v>2022</v>
      </c>
      <c r="M24" s="74">
        <v>1.0006530772427469</v>
      </c>
      <c r="N24" s="75">
        <v>6162.10546875</v>
      </c>
      <c r="O24" s="75">
        <v>4902.943359375</v>
      </c>
      <c r="P24" s="76"/>
      <c r="Q24" s="77"/>
      <c r="R24" s="77"/>
      <c r="S24" s="98"/>
      <c r="T24" s="48">
        <v>0</v>
      </c>
      <c r="U24" s="48">
        <v>2</v>
      </c>
      <c r="V24" s="49">
        <v>0</v>
      </c>
      <c r="W24" s="49">
        <v>0.5</v>
      </c>
      <c r="X24" s="49">
        <v>0</v>
      </c>
      <c r="Y24" s="49">
        <v>0.999997</v>
      </c>
      <c r="Z24" s="49">
        <v>0.5</v>
      </c>
      <c r="AA24" s="49">
        <v>0</v>
      </c>
      <c r="AB24" s="72">
        <v>24</v>
      </c>
      <c r="AC24" s="72"/>
      <c r="AD24" s="73"/>
      <c r="AE24" s="86" t="s">
        <v>1097</v>
      </c>
      <c r="AF24" s="86">
        <v>11</v>
      </c>
      <c r="AG24" s="86">
        <v>3</v>
      </c>
      <c r="AH24" s="86">
        <v>9</v>
      </c>
      <c r="AI24" s="86">
        <v>8</v>
      </c>
      <c r="AJ24" s="86"/>
      <c r="AK24" s="86" t="s">
        <v>1256</v>
      </c>
      <c r="AL24" s="86" t="s">
        <v>1049</v>
      </c>
      <c r="AM24" s="86"/>
      <c r="AN24" s="86"/>
      <c r="AO24" s="89">
        <v>43107.952997685185</v>
      </c>
      <c r="AP24" s="86"/>
      <c r="AQ24" s="86" t="b">
        <v>1</v>
      </c>
      <c r="AR24" s="86" t="b">
        <v>0</v>
      </c>
      <c r="AS24" s="86" t="b">
        <v>0</v>
      </c>
      <c r="AT24" s="86" t="s">
        <v>1021</v>
      </c>
      <c r="AU24" s="86">
        <v>0</v>
      </c>
      <c r="AV24" s="86"/>
      <c r="AW24" s="86" t="b">
        <v>0</v>
      </c>
      <c r="AX24" s="86" t="s">
        <v>1836</v>
      </c>
      <c r="AY24" s="93" t="s">
        <v>1858</v>
      </c>
      <c r="AZ24" s="86" t="s">
        <v>66</v>
      </c>
      <c r="BA24" s="86" t="str">
        <f>REPLACE(INDEX(GroupVertices[Group],MATCH(Vertices[[#This Row],[Vertex]],GroupVertices[Vertex],0)),1,1,"")</f>
        <v>16</v>
      </c>
      <c r="BB24" s="48"/>
      <c r="BC24" s="48"/>
      <c r="BD24" s="48"/>
      <c r="BE24" s="48"/>
      <c r="BF24" s="48"/>
      <c r="BG24" s="48"/>
      <c r="BH24" s="120" t="s">
        <v>2647</v>
      </c>
      <c r="BI24" s="120" t="s">
        <v>2647</v>
      </c>
      <c r="BJ24" s="120" t="s">
        <v>2531</v>
      </c>
      <c r="BK24" s="120" t="s">
        <v>2531</v>
      </c>
      <c r="BL24" s="120">
        <v>2</v>
      </c>
      <c r="BM24" s="123">
        <v>5.405405405405405</v>
      </c>
      <c r="BN24" s="120">
        <v>1</v>
      </c>
      <c r="BO24" s="123">
        <v>2.7027027027027026</v>
      </c>
      <c r="BP24" s="120">
        <v>0</v>
      </c>
      <c r="BQ24" s="123">
        <v>0</v>
      </c>
      <c r="BR24" s="120">
        <v>34</v>
      </c>
      <c r="BS24" s="123">
        <v>91.89189189189189</v>
      </c>
      <c r="BT24" s="120">
        <v>37</v>
      </c>
      <c r="BU24" s="2"/>
      <c r="BV24" s="3"/>
      <c r="BW24" s="3"/>
      <c r="BX24" s="3"/>
      <c r="BY24" s="3"/>
    </row>
    <row r="25" spans="1:77" ht="37.9" customHeight="1">
      <c r="A25" s="65" t="s">
        <v>244</v>
      </c>
      <c r="C25" s="66"/>
      <c r="D25" s="66" t="s">
        <v>64</v>
      </c>
      <c r="E25" s="67">
        <v>162.8793325881449</v>
      </c>
      <c r="F25" s="69"/>
      <c r="G25" s="104" t="s">
        <v>650</v>
      </c>
      <c r="H25" s="66"/>
      <c r="I25" s="70" t="s">
        <v>244</v>
      </c>
      <c r="J25" s="71"/>
      <c r="K25" s="71"/>
      <c r="L25" s="70" t="s">
        <v>2023</v>
      </c>
      <c r="M25" s="74">
        <v>1.5805856688019162</v>
      </c>
      <c r="N25" s="75">
        <v>7969.6171875</v>
      </c>
      <c r="O25" s="75">
        <v>5240.89208984375</v>
      </c>
      <c r="P25" s="76"/>
      <c r="Q25" s="77"/>
      <c r="R25" s="77"/>
      <c r="S25" s="98"/>
      <c r="T25" s="48">
        <v>2</v>
      </c>
      <c r="U25" s="48">
        <v>1</v>
      </c>
      <c r="V25" s="49">
        <v>0</v>
      </c>
      <c r="W25" s="49">
        <v>1</v>
      </c>
      <c r="X25" s="49">
        <v>0</v>
      </c>
      <c r="Y25" s="49">
        <v>1.298241</v>
      </c>
      <c r="Z25" s="49">
        <v>0</v>
      </c>
      <c r="AA25" s="49">
        <v>0</v>
      </c>
      <c r="AB25" s="72">
        <v>25</v>
      </c>
      <c r="AC25" s="72"/>
      <c r="AD25" s="73"/>
      <c r="AE25" s="86" t="s">
        <v>1098</v>
      </c>
      <c r="AF25" s="86">
        <v>909</v>
      </c>
      <c r="AG25" s="86">
        <v>891</v>
      </c>
      <c r="AH25" s="86">
        <v>2825</v>
      </c>
      <c r="AI25" s="86">
        <v>214</v>
      </c>
      <c r="AJ25" s="86"/>
      <c r="AK25" s="86" t="s">
        <v>1257</v>
      </c>
      <c r="AL25" s="86" t="s">
        <v>1400</v>
      </c>
      <c r="AM25" s="93" t="s">
        <v>1503</v>
      </c>
      <c r="AN25" s="86"/>
      <c r="AO25" s="89">
        <v>42006.503020833334</v>
      </c>
      <c r="AP25" s="93" t="s">
        <v>1626</v>
      </c>
      <c r="AQ25" s="86" t="b">
        <v>0</v>
      </c>
      <c r="AR25" s="86" t="b">
        <v>0</v>
      </c>
      <c r="AS25" s="86" t="b">
        <v>1</v>
      </c>
      <c r="AT25" s="86" t="s">
        <v>1021</v>
      </c>
      <c r="AU25" s="86">
        <v>22</v>
      </c>
      <c r="AV25" s="93" t="s">
        <v>1753</v>
      </c>
      <c r="AW25" s="86" t="b">
        <v>0</v>
      </c>
      <c r="AX25" s="86" t="s">
        <v>1836</v>
      </c>
      <c r="AY25" s="93" t="s">
        <v>1859</v>
      </c>
      <c r="AZ25" s="86" t="s">
        <v>66</v>
      </c>
      <c r="BA25" s="86" t="str">
        <f>REPLACE(INDEX(GroupVertices[Group],MATCH(Vertices[[#This Row],[Vertex]],GroupVertices[Vertex],0)),1,1,"")</f>
        <v>33</v>
      </c>
      <c r="BB25" s="48" t="s">
        <v>488</v>
      </c>
      <c r="BC25" s="48" t="s">
        <v>488</v>
      </c>
      <c r="BD25" s="48" t="s">
        <v>541</v>
      </c>
      <c r="BE25" s="48" t="s">
        <v>541</v>
      </c>
      <c r="BF25" s="48" t="s">
        <v>581</v>
      </c>
      <c r="BG25" s="48" t="s">
        <v>581</v>
      </c>
      <c r="BH25" s="120" t="s">
        <v>2422</v>
      </c>
      <c r="BI25" s="120" t="s">
        <v>2422</v>
      </c>
      <c r="BJ25" s="120" t="s">
        <v>2541</v>
      </c>
      <c r="BK25" s="120" t="s">
        <v>2541</v>
      </c>
      <c r="BL25" s="120">
        <v>1</v>
      </c>
      <c r="BM25" s="123">
        <v>3.125</v>
      </c>
      <c r="BN25" s="120">
        <v>0</v>
      </c>
      <c r="BO25" s="123">
        <v>0</v>
      </c>
      <c r="BP25" s="120">
        <v>0</v>
      </c>
      <c r="BQ25" s="123">
        <v>0</v>
      </c>
      <c r="BR25" s="120">
        <v>31</v>
      </c>
      <c r="BS25" s="123">
        <v>96.875</v>
      </c>
      <c r="BT25" s="120">
        <v>32</v>
      </c>
      <c r="BU25" s="2"/>
      <c r="BV25" s="3"/>
      <c r="BW25" s="3"/>
      <c r="BX25" s="3"/>
      <c r="BY25" s="3"/>
    </row>
    <row r="26" spans="1:77" ht="37.9" customHeight="1">
      <c r="A26" s="65" t="s">
        <v>245</v>
      </c>
      <c r="C26" s="66"/>
      <c r="D26" s="66" t="s">
        <v>64</v>
      </c>
      <c r="E26" s="67">
        <v>163.4916012856271</v>
      </c>
      <c r="F26" s="69"/>
      <c r="G26" s="104" t="s">
        <v>651</v>
      </c>
      <c r="H26" s="66"/>
      <c r="I26" s="70" t="s">
        <v>245</v>
      </c>
      <c r="J26" s="71"/>
      <c r="K26" s="71"/>
      <c r="L26" s="70" t="s">
        <v>2024</v>
      </c>
      <c r="M26" s="74">
        <v>1.984840482062193</v>
      </c>
      <c r="N26" s="75">
        <v>7969.6171875</v>
      </c>
      <c r="O26" s="75">
        <v>4822.47900390625</v>
      </c>
      <c r="P26" s="76"/>
      <c r="Q26" s="77"/>
      <c r="R26" s="77"/>
      <c r="S26" s="98"/>
      <c r="T26" s="48">
        <v>0</v>
      </c>
      <c r="U26" s="48">
        <v>1</v>
      </c>
      <c r="V26" s="49">
        <v>0</v>
      </c>
      <c r="W26" s="49">
        <v>1</v>
      </c>
      <c r="X26" s="49">
        <v>0</v>
      </c>
      <c r="Y26" s="49">
        <v>0.701752</v>
      </c>
      <c r="Z26" s="49">
        <v>0</v>
      </c>
      <c r="AA26" s="49">
        <v>0</v>
      </c>
      <c r="AB26" s="72">
        <v>26</v>
      </c>
      <c r="AC26" s="72"/>
      <c r="AD26" s="73"/>
      <c r="AE26" s="86" t="s">
        <v>1099</v>
      </c>
      <c r="AF26" s="86">
        <v>5002</v>
      </c>
      <c r="AG26" s="86">
        <v>1510</v>
      </c>
      <c r="AH26" s="86">
        <v>226188</v>
      </c>
      <c r="AI26" s="86">
        <v>229247</v>
      </c>
      <c r="AJ26" s="86"/>
      <c r="AK26" s="86"/>
      <c r="AL26" s="86"/>
      <c r="AM26" s="86"/>
      <c r="AN26" s="86"/>
      <c r="AO26" s="89">
        <v>42043.77097222222</v>
      </c>
      <c r="AP26" s="86"/>
      <c r="AQ26" s="86" t="b">
        <v>0</v>
      </c>
      <c r="AR26" s="86" t="b">
        <v>0</v>
      </c>
      <c r="AS26" s="86" t="b">
        <v>1</v>
      </c>
      <c r="AT26" s="86" t="s">
        <v>1021</v>
      </c>
      <c r="AU26" s="86">
        <v>1090</v>
      </c>
      <c r="AV26" s="93" t="s">
        <v>1753</v>
      </c>
      <c r="AW26" s="86" t="b">
        <v>0</v>
      </c>
      <c r="AX26" s="86" t="s">
        <v>1836</v>
      </c>
      <c r="AY26" s="93" t="s">
        <v>1860</v>
      </c>
      <c r="AZ26" s="86" t="s">
        <v>66</v>
      </c>
      <c r="BA26" s="86" t="str">
        <f>REPLACE(INDEX(GroupVertices[Group],MATCH(Vertices[[#This Row],[Vertex]],GroupVertices[Vertex],0)),1,1,"")</f>
        <v>33</v>
      </c>
      <c r="BB26" s="48"/>
      <c r="BC26" s="48"/>
      <c r="BD26" s="48"/>
      <c r="BE26" s="48"/>
      <c r="BF26" s="48" t="s">
        <v>582</v>
      </c>
      <c r="BG26" s="48" t="s">
        <v>582</v>
      </c>
      <c r="BH26" s="120" t="s">
        <v>2422</v>
      </c>
      <c r="BI26" s="120" t="s">
        <v>2422</v>
      </c>
      <c r="BJ26" s="120" t="s">
        <v>2541</v>
      </c>
      <c r="BK26" s="120" t="s">
        <v>2541</v>
      </c>
      <c r="BL26" s="120">
        <v>1</v>
      </c>
      <c r="BM26" s="123">
        <v>3.125</v>
      </c>
      <c r="BN26" s="120">
        <v>0</v>
      </c>
      <c r="BO26" s="123">
        <v>0</v>
      </c>
      <c r="BP26" s="120">
        <v>0</v>
      </c>
      <c r="BQ26" s="123">
        <v>0</v>
      </c>
      <c r="BR26" s="120">
        <v>31</v>
      </c>
      <c r="BS26" s="123">
        <v>96.875</v>
      </c>
      <c r="BT26" s="120">
        <v>32</v>
      </c>
      <c r="BU26" s="2"/>
      <c r="BV26" s="3"/>
      <c r="BW26" s="3"/>
      <c r="BX26" s="3"/>
      <c r="BY26" s="3"/>
    </row>
    <row r="27" spans="1:77" ht="37.9" customHeight="1">
      <c r="A27" s="65" t="s">
        <v>246</v>
      </c>
      <c r="C27" s="66"/>
      <c r="D27" s="66" t="s">
        <v>64</v>
      </c>
      <c r="E27" s="67">
        <v>318.51823331322817</v>
      </c>
      <c r="F27" s="69"/>
      <c r="G27" s="104" t="s">
        <v>652</v>
      </c>
      <c r="H27" s="66"/>
      <c r="I27" s="70" t="s">
        <v>246</v>
      </c>
      <c r="J27" s="71"/>
      <c r="K27" s="71"/>
      <c r="L27" s="70" t="s">
        <v>2025</v>
      </c>
      <c r="M27" s="74">
        <v>104.34228981501283</v>
      </c>
      <c r="N27" s="75">
        <v>4375.9716796875</v>
      </c>
      <c r="O27" s="75">
        <v>6737.5234375</v>
      </c>
      <c r="P27" s="76"/>
      <c r="Q27" s="77"/>
      <c r="R27" s="77"/>
      <c r="S27" s="98"/>
      <c r="T27" s="48">
        <v>0</v>
      </c>
      <c r="U27" s="48">
        <v>3</v>
      </c>
      <c r="V27" s="49">
        <v>0</v>
      </c>
      <c r="W27" s="49">
        <v>0.090909</v>
      </c>
      <c r="X27" s="49">
        <v>0</v>
      </c>
      <c r="Y27" s="49">
        <v>0.822768</v>
      </c>
      <c r="Z27" s="49">
        <v>0.6666666666666666</v>
      </c>
      <c r="AA27" s="49">
        <v>0</v>
      </c>
      <c r="AB27" s="72">
        <v>27</v>
      </c>
      <c r="AC27" s="72"/>
      <c r="AD27" s="73"/>
      <c r="AE27" s="86" t="s">
        <v>1100</v>
      </c>
      <c r="AF27" s="86">
        <v>835</v>
      </c>
      <c r="AG27" s="86">
        <v>158241</v>
      </c>
      <c r="AH27" s="86">
        <v>188656</v>
      </c>
      <c r="AI27" s="86">
        <v>1260</v>
      </c>
      <c r="AJ27" s="86"/>
      <c r="AK27" s="86" t="s">
        <v>1258</v>
      </c>
      <c r="AL27" s="86" t="s">
        <v>1398</v>
      </c>
      <c r="AM27" s="93" t="s">
        <v>1504</v>
      </c>
      <c r="AN27" s="86"/>
      <c r="AO27" s="89">
        <v>39965.08525462963</v>
      </c>
      <c r="AP27" s="93" t="s">
        <v>1627</v>
      </c>
      <c r="AQ27" s="86" t="b">
        <v>0</v>
      </c>
      <c r="AR27" s="86" t="b">
        <v>0</v>
      </c>
      <c r="AS27" s="86" t="b">
        <v>1</v>
      </c>
      <c r="AT27" s="86" t="s">
        <v>1021</v>
      </c>
      <c r="AU27" s="86">
        <v>1345</v>
      </c>
      <c r="AV27" s="93" t="s">
        <v>1755</v>
      </c>
      <c r="AW27" s="86" t="b">
        <v>1</v>
      </c>
      <c r="AX27" s="86" t="s">
        <v>1836</v>
      </c>
      <c r="AY27" s="93" t="s">
        <v>1861</v>
      </c>
      <c r="AZ27" s="86" t="s">
        <v>66</v>
      </c>
      <c r="BA27" s="86" t="str">
        <f>REPLACE(INDEX(GroupVertices[Group],MATCH(Vertices[[#This Row],[Vertex]],GroupVertices[Vertex],0)),1,1,"")</f>
        <v>4</v>
      </c>
      <c r="BB27" s="48"/>
      <c r="BC27" s="48"/>
      <c r="BD27" s="48"/>
      <c r="BE27" s="48"/>
      <c r="BF27" s="48" t="s">
        <v>583</v>
      </c>
      <c r="BG27" s="48" t="s">
        <v>583</v>
      </c>
      <c r="BH27" s="120" t="s">
        <v>2401</v>
      </c>
      <c r="BI27" s="120" t="s">
        <v>2648</v>
      </c>
      <c r="BJ27" s="120" t="s">
        <v>2521</v>
      </c>
      <c r="BK27" s="120" t="s">
        <v>2521</v>
      </c>
      <c r="BL27" s="120">
        <v>3</v>
      </c>
      <c r="BM27" s="123">
        <v>4.615384615384615</v>
      </c>
      <c r="BN27" s="120">
        <v>2</v>
      </c>
      <c r="BO27" s="123">
        <v>3.076923076923077</v>
      </c>
      <c r="BP27" s="120">
        <v>0</v>
      </c>
      <c r="BQ27" s="123">
        <v>0</v>
      </c>
      <c r="BR27" s="120">
        <v>60</v>
      </c>
      <c r="BS27" s="123">
        <v>92.3076923076923</v>
      </c>
      <c r="BT27" s="120">
        <v>65</v>
      </c>
      <c r="BU27" s="2"/>
      <c r="BV27" s="3"/>
      <c r="BW27" s="3"/>
      <c r="BX27" s="3"/>
      <c r="BY27" s="3"/>
    </row>
    <row r="28" spans="1:77" ht="37.9" customHeight="1">
      <c r="A28" s="65" t="s">
        <v>254</v>
      </c>
      <c r="C28" s="66"/>
      <c r="D28" s="66" t="s">
        <v>64</v>
      </c>
      <c r="E28" s="67">
        <v>190.89532384418087</v>
      </c>
      <c r="F28" s="69"/>
      <c r="G28" s="104" t="s">
        <v>660</v>
      </c>
      <c r="H28" s="66"/>
      <c r="I28" s="70" t="s">
        <v>254</v>
      </c>
      <c r="J28" s="71"/>
      <c r="K28" s="71"/>
      <c r="L28" s="70" t="s">
        <v>2026</v>
      </c>
      <c r="M28" s="74">
        <v>20.07834549236263</v>
      </c>
      <c r="N28" s="75">
        <v>4072.662109375</v>
      </c>
      <c r="O28" s="75">
        <v>7265.77197265625</v>
      </c>
      <c r="P28" s="76"/>
      <c r="Q28" s="77"/>
      <c r="R28" s="77"/>
      <c r="S28" s="98"/>
      <c r="T28" s="48">
        <v>4</v>
      </c>
      <c r="U28" s="48">
        <v>2</v>
      </c>
      <c r="V28" s="49">
        <v>2</v>
      </c>
      <c r="W28" s="49">
        <v>0.111111</v>
      </c>
      <c r="X28" s="49">
        <v>0</v>
      </c>
      <c r="Y28" s="49">
        <v>1.300957</v>
      </c>
      <c r="Z28" s="49">
        <v>0.35</v>
      </c>
      <c r="AA28" s="49">
        <v>0.2</v>
      </c>
      <c r="AB28" s="72">
        <v>28</v>
      </c>
      <c r="AC28" s="72"/>
      <c r="AD28" s="73"/>
      <c r="AE28" s="86" t="s">
        <v>1101</v>
      </c>
      <c r="AF28" s="86">
        <v>3514</v>
      </c>
      <c r="AG28" s="86">
        <v>29215</v>
      </c>
      <c r="AH28" s="86">
        <v>41624</v>
      </c>
      <c r="AI28" s="86">
        <v>2461</v>
      </c>
      <c r="AJ28" s="86"/>
      <c r="AK28" s="86" t="s">
        <v>1259</v>
      </c>
      <c r="AL28" s="86" t="s">
        <v>1398</v>
      </c>
      <c r="AM28" s="93" t="s">
        <v>1505</v>
      </c>
      <c r="AN28" s="86"/>
      <c r="AO28" s="89">
        <v>39891.65634259259</v>
      </c>
      <c r="AP28" s="93" t="s">
        <v>1628</v>
      </c>
      <c r="AQ28" s="86" t="b">
        <v>0</v>
      </c>
      <c r="AR28" s="86" t="b">
        <v>0</v>
      </c>
      <c r="AS28" s="86" t="b">
        <v>1</v>
      </c>
      <c r="AT28" s="86" t="s">
        <v>1021</v>
      </c>
      <c r="AU28" s="86">
        <v>389</v>
      </c>
      <c r="AV28" s="93" t="s">
        <v>1756</v>
      </c>
      <c r="AW28" s="86" t="b">
        <v>0</v>
      </c>
      <c r="AX28" s="86" t="s">
        <v>1836</v>
      </c>
      <c r="AY28" s="93" t="s">
        <v>1862</v>
      </c>
      <c r="AZ28" s="86" t="s">
        <v>66</v>
      </c>
      <c r="BA28" s="86" t="str">
        <f>REPLACE(INDEX(GroupVertices[Group],MATCH(Vertices[[#This Row],[Vertex]],GroupVertices[Vertex],0)),1,1,"")</f>
        <v>4</v>
      </c>
      <c r="BB28" s="48" t="s">
        <v>492</v>
      </c>
      <c r="BC28" s="48" t="s">
        <v>492</v>
      </c>
      <c r="BD28" s="48" t="s">
        <v>545</v>
      </c>
      <c r="BE28" s="48" t="s">
        <v>545</v>
      </c>
      <c r="BF28" s="48" t="s">
        <v>583</v>
      </c>
      <c r="BG28" s="48" t="s">
        <v>583</v>
      </c>
      <c r="BH28" s="120" t="s">
        <v>2648</v>
      </c>
      <c r="BI28" s="120" t="s">
        <v>2648</v>
      </c>
      <c r="BJ28" s="120" t="s">
        <v>2521</v>
      </c>
      <c r="BK28" s="120" t="s">
        <v>2521</v>
      </c>
      <c r="BL28" s="120">
        <v>1</v>
      </c>
      <c r="BM28" s="123">
        <v>3.8461538461538463</v>
      </c>
      <c r="BN28" s="120">
        <v>1</v>
      </c>
      <c r="BO28" s="123">
        <v>3.8461538461538463</v>
      </c>
      <c r="BP28" s="120">
        <v>0</v>
      </c>
      <c r="BQ28" s="123">
        <v>0</v>
      </c>
      <c r="BR28" s="120">
        <v>24</v>
      </c>
      <c r="BS28" s="123">
        <v>92.3076923076923</v>
      </c>
      <c r="BT28" s="120">
        <v>26</v>
      </c>
      <c r="BU28" s="2"/>
      <c r="BV28" s="3"/>
      <c r="BW28" s="3"/>
      <c r="BX28" s="3"/>
      <c r="BY28" s="3"/>
    </row>
    <row r="29" spans="1:77" ht="37.9" customHeight="1">
      <c r="A29" s="65" t="s">
        <v>357</v>
      </c>
      <c r="C29" s="66"/>
      <c r="D29" s="66" t="s">
        <v>64</v>
      </c>
      <c r="E29" s="67">
        <v>198.17232030197837</v>
      </c>
      <c r="F29" s="69"/>
      <c r="G29" s="104" t="s">
        <v>1784</v>
      </c>
      <c r="H29" s="66"/>
      <c r="I29" s="70" t="s">
        <v>357</v>
      </c>
      <c r="J29" s="71"/>
      <c r="K29" s="71"/>
      <c r="L29" s="70" t="s">
        <v>2027</v>
      </c>
      <c r="M29" s="74">
        <v>24.883034767250926</v>
      </c>
      <c r="N29" s="75">
        <v>4360.46923828125</v>
      </c>
      <c r="O29" s="75">
        <v>7502.91357421875</v>
      </c>
      <c r="P29" s="76"/>
      <c r="Q29" s="77"/>
      <c r="R29" s="77"/>
      <c r="S29" s="98"/>
      <c r="T29" s="48">
        <v>5</v>
      </c>
      <c r="U29" s="48">
        <v>0</v>
      </c>
      <c r="V29" s="49">
        <v>2</v>
      </c>
      <c r="W29" s="49">
        <v>0.111111</v>
      </c>
      <c r="X29" s="49">
        <v>0</v>
      </c>
      <c r="Y29" s="49">
        <v>1.300957</v>
      </c>
      <c r="Z29" s="49">
        <v>0.4</v>
      </c>
      <c r="AA29" s="49">
        <v>0</v>
      </c>
      <c r="AB29" s="72">
        <v>29</v>
      </c>
      <c r="AC29" s="72"/>
      <c r="AD29" s="73"/>
      <c r="AE29" s="86" t="s">
        <v>1102</v>
      </c>
      <c r="AF29" s="86">
        <v>163</v>
      </c>
      <c r="AG29" s="86">
        <v>36572</v>
      </c>
      <c r="AH29" s="86">
        <v>14385</v>
      </c>
      <c r="AI29" s="86">
        <v>5321</v>
      </c>
      <c r="AJ29" s="86"/>
      <c r="AK29" s="86" t="s">
        <v>1260</v>
      </c>
      <c r="AL29" s="86" t="s">
        <v>1401</v>
      </c>
      <c r="AM29" s="93" t="s">
        <v>1506</v>
      </c>
      <c r="AN29" s="86"/>
      <c r="AO29" s="89">
        <v>39895.54690972222</v>
      </c>
      <c r="AP29" s="93" t="s">
        <v>1629</v>
      </c>
      <c r="AQ29" s="86" t="b">
        <v>0</v>
      </c>
      <c r="AR29" s="86" t="b">
        <v>0</v>
      </c>
      <c r="AS29" s="86" t="b">
        <v>1</v>
      </c>
      <c r="AT29" s="86" t="s">
        <v>1021</v>
      </c>
      <c r="AU29" s="86">
        <v>442</v>
      </c>
      <c r="AV29" s="93" t="s">
        <v>1753</v>
      </c>
      <c r="AW29" s="86" t="b">
        <v>1</v>
      </c>
      <c r="AX29" s="86" t="s">
        <v>1836</v>
      </c>
      <c r="AY29" s="93" t="s">
        <v>1863</v>
      </c>
      <c r="AZ29" s="86" t="s">
        <v>65</v>
      </c>
      <c r="BA29" s="86" t="str">
        <f>REPLACE(INDEX(GroupVertices[Group],MATCH(Vertices[[#This Row],[Vertex]],GroupVertices[Vertex],0)),1,1,"")</f>
        <v>4</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37.9" customHeight="1">
      <c r="A30" s="65" t="s">
        <v>247</v>
      </c>
      <c r="C30" s="66"/>
      <c r="D30" s="66" t="s">
        <v>64</v>
      </c>
      <c r="E30" s="67">
        <v>162.54995378966092</v>
      </c>
      <c r="F30" s="69"/>
      <c r="G30" s="104" t="s">
        <v>653</v>
      </c>
      <c r="H30" s="66"/>
      <c r="I30" s="70" t="s">
        <v>247</v>
      </c>
      <c r="J30" s="71"/>
      <c r="K30" s="71"/>
      <c r="L30" s="70" t="s">
        <v>2028</v>
      </c>
      <c r="M30" s="74">
        <v>1.3631109469672276</v>
      </c>
      <c r="N30" s="75">
        <v>4709.58837890625</v>
      </c>
      <c r="O30" s="75">
        <v>7944.865234375</v>
      </c>
      <c r="P30" s="76"/>
      <c r="Q30" s="77"/>
      <c r="R30" s="77"/>
      <c r="S30" s="98"/>
      <c r="T30" s="48">
        <v>0</v>
      </c>
      <c r="U30" s="48">
        <v>3</v>
      </c>
      <c r="V30" s="49">
        <v>0</v>
      </c>
      <c r="W30" s="49">
        <v>0.090909</v>
      </c>
      <c r="X30" s="49">
        <v>0</v>
      </c>
      <c r="Y30" s="49">
        <v>0.822768</v>
      </c>
      <c r="Z30" s="49">
        <v>0.6666666666666666</v>
      </c>
      <c r="AA30" s="49">
        <v>0</v>
      </c>
      <c r="AB30" s="72">
        <v>30</v>
      </c>
      <c r="AC30" s="72"/>
      <c r="AD30" s="73"/>
      <c r="AE30" s="86" t="s">
        <v>1103</v>
      </c>
      <c r="AF30" s="86">
        <v>666</v>
      </c>
      <c r="AG30" s="86">
        <v>558</v>
      </c>
      <c r="AH30" s="86">
        <v>29296</v>
      </c>
      <c r="AI30" s="86">
        <v>54209</v>
      </c>
      <c r="AJ30" s="86"/>
      <c r="AK30" s="86" t="s">
        <v>1261</v>
      </c>
      <c r="AL30" s="86" t="s">
        <v>1402</v>
      </c>
      <c r="AM30" s="86"/>
      <c r="AN30" s="86"/>
      <c r="AO30" s="89">
        <v>41105.07001157408</v>
      </c>
      <c r="AP30" s="93" t="s">
        <v>1630</v>
      </c>
      <c r="AQ30" s="86" t="b">
        <v>0</v>
      </c>
      <c r="AR30" s="86" t="b">
        <v>0</v>
      </c>
      <c r="AS30" s="86" t="b">
        <v>1</v>
      </c>
      <c r="AT30" s="86" t="s">
        <v>1021</v>
      </c>
      <c r="AU30" s="86">
        <v>11</v>
      </c>
      <c r="AV30" s="93" t="s">
        <v>1753</v>
      </c>
      <c r="AW30" s="86" t="b">
        <v>0</v>
      </c>
      <c r="AX30" s="86" t="s">
        <v>1836</v>
      </c>
      <c r="AY30" s="93" t="s">
        <v>1864</v>
      </c>
      <c r="AZ30" s="86" t="s">
        <v>66</v>
      </c>
      <c r="BA30" s="86" t="str">
        <f>REPLACE(INDEX(GroupVertices[Group],MATCH(Vertices[[#This Row],[Vertex]],GroupVertices[Vertex],0)),1,1,"")</f>
        <v>4</v>
      </c>
      <c r="BB30" s="48"/>
      <c r="BC30" s="48"/>
      <c r="BD30" s="48"/>
      <c r="BE30" s="48"/>
      <c r="BF30" s="48" t="s">
        <v>583</v>
      </c>
      <c r="BG30" s="48" t="s">
        <v>583</v>
      </c>
      <c r="BH30" s="120" t="s">
        <v>2648</v>
      </c>
      <c r="BI30" s="120" t="s">
        <v>2648</v>
      </c>
      <c r="BJ30" s="120" t="s">
        <v>2521</v>
      </c>
      <c r="BK30" s="120" t="s">
        <v>2521</v>
      </c>
      <c r="BL30" s="120">
        <v>1</v>
      </c>
      <c r="BM30" s="123">
        <v>3.8461538461538463</v>
      </c>
      <c r="BN30" s="120">
        <v>1</v>
      </c>
      <c r="BO30" s="123">
        <v>3.8461538461538463</v>
      </c>
      <c r="BP30" s="120">
        <v>0</v>
      </c>
      <c r="BQ30" s="123">
        <v>0</v>
      </c>
      <c r="BR30" s="120">
        <v>24</v>
      </c>
      <c r="BS30" s="123">
        <v>92.3076923076923</v>
      </c>
      <c r="BT30" s="120">
        <v>26</v>
      </c>
      <c r="BU30" s="2"/>
      <c r="BV30" s="3"/>
      <c r="BW30" s="3"/>
      <c r="BX30" s="3"/>
      <c r="BY30" s="3"/>
    </row>
    <row r="31" spans="1:77" ht="37.9" customHeight="1">
      <c r="A31" s="65" t="s">
        <v>248</v>
      </c>
      <c r="C31" s="66"/>
      <c r="D31" s="66" t="s">
        <v>64</v>
      </c>
      <c r="E31" s="67">
        <v>164.32840147637017</v>
      </c>
      <c r="F31" s="69"/>
      <c r="G31" s="104" t="s">
        <v>654</v>
      </c>
      <c r="H31" s="66"/>
      <c r="I31" s="70" t="s">
        <v>248</v>
      </c>
      <c r="J31" s="71"/>
      <c r="K31" s="71"/>
      <c r="L31" s="70" t="s">
        <v>2029</v>
      </c>
      <c r="M31" s="74">
        <v>2.5373438294259962</v>
      </c>
      <c r="N31" s="75">
        <v>604.4760131835938</v>
      </c>
      <c r="O31" s="75">
        <v>5525.19873046875</v>
      </c>
      <c r="P31" s="76"/>
      <c r="Q31" s="77"/>
      <c r="R31" s="77"/>
      <c r="S31" s="98"/>
      <c r="T31" s="48">
        <v>1</v>
      </c>
      <c r="U31" s="48">
        <v>1</v>
      </c>
      <c r="V31" s="49">
        <v>0</v>
      </c>
      <c r="W31" s="49">
        <v>0</v>
      </c>
      <c r="X31" s="49">
        <v>0</v>
      </c>
      <c r="Y31" s="49">
        <v>0.999997</v>
      </c>
      <c r="Z31" s="49">
        <v>0</v>
      </c>
      <c r="AA31" s="49" t="s">
        <v>3201</v>
      </c>
      <c r="AB31" s="72">
        <v>31</v>
      </c>
      <c r="AC31" s="72"/>
      <c r="AD31" s="73"/>
      <c r="AE31" s="86" t="s">
        <v>1104</v>
      </c>
      <c r="AF31" s="86">
        <v>2202</v>
      </c>
      <c r="AG31" s="86">
        <v>2356</v>
      </c>
      <c r="AH31" s="86">
        <v>26105</v>
      </c>
      <c r="AI31" s="86">
        <v>11</v>
      </c>
      <c r="AJ31" s="86"/>
      <c r="AK31" s="86" t="s">
        <v>1262</v>
      </c>
      <c r="AL31" s="86" t="s">
        <v>1403</v>
      </c>
      <c r="AM31" s="93" t="s">
        <v>1507</v>
      </c>
      <c r="AN31" s="86"/>
      <c r="AO31" s="89">
        <v>41892.01548611111</v>
      </c>
      <c r="AP31" s="93" t="s">
        <v>1631</v>
      </c>
      <c r="AQ31" s="86" t="b">
        <v>1</v>
      </c>
      <c r="AR31" s="86" t="b">
        <v>0</v>
      </c>
      <c r="AS31" s="86" t="b">
        <v>1</v>
      </c>
      <c r="AT31" s="86" t="s">
        <v>1021</v>
      </c>
      <c r="AU31" s="86">
        <v>219</v>
      </c>
      <c r="AV31" s="93" t="s">
        <v>1753</v>
      </c>
      <c r="AW31" s="86" t="b">
        <v>0</v>
      </c>
      <c r="AX31" s="86" t="s">
        <v>1836</v>
      </c>
      <c r="AY31" s="93" t="s">
        <v>1865</v>
      </c>
      <c r="AZ31" s="86" t="s">
        <v>66</v>
      </c>
      <c r="BA31" s="86" t="str">
        <f>REPLACE(INDEX(GroupVertices[Group],MATCH(Vertices[[#This Row],[Vertex]],GroupVertices[Vertex],0)),1,1,"")</f>
        <v>1</v>
      </c>
      <c r="BB31" s="48" t="s">
        <v>489</v>
      </c>
      <c r="BC31" s="48" t="s">
        <v>489</v>
      </c>
      <c r="BD31" s="48" t="s">
        <v>542</v>
      </c>
      <c r="BE31" s="48" t="s">
        <v>542</v>
      </c>
      <c r="BF31" s="48"/>
      <c r="BG31" s="48"/>
      <c r="BH31" s="120" t="s">
        <v>2649</v>
      </c>
      <c r="BI31" s="120" t="s">
        <v>2649</v>
      </c>
      <c r="BJ31" s="120" t="s">
        <v>2718</v>
      </c>
      <c r="BK31" s="120" t="s">
        <v>2718</v>
      </c>
      <c r="BL31" s="120">
        <v>0</v>
      </c>
      <c r="BM31" s="123">
        <v>0</v>
      </c>
      <c r="BN31" s="120">
        <v>0</v>
      </c>
      <c r="BO31" s="123">
        <v>0</v>
      </c>
      <c r="BP31" s="120">
        <v>0</v>
      </c>
      <c r="BQ31" s="123">
        <v>0</v>
      </c>
      <c r="BR31" s="120">
        <v>32</v>
      </c>
      <c r="BS31" s="123">
        <v>100</v>
      </c>
      <c r="BT31" s="120">
        <v>32</v>
      </c>
      <c r="BU31" s="2"/>
      <c r="BV31" s="3"/>
      <c r="BW31" s="3"/>
      <c r="BX31" s="3"/>
      <c r="BY31" s="3"/>
    </row>
    <row r="32" spans="1:77" ht="37.9" customHeight="1">
      <c r="A32" s="65" t="s">
        <v>249</v>
      </c>
      <c r="C32" s="66"/>
      <c r="D32" s="66" t="s">
        <v>64</v>
      </c>
      <c r="E32" s="67">
        <v>330.2591532471763</v>
      </c>
      <c r="F32" s="69"/>
      <c r="G32" s="104" t="s">
        <v>655</v>
      </c>
      <c r="H32" s="66"/>
      <c r="I32" s="70" t="s">
        <v>249</v>
      </c>
      <c r="J32" s="71"/>
      <c r="K32" s="71"/>
      <c r="L32" s="70" t="s">
        <v>2030</v>
      </c>
      <c r="M32" s="74">
        <v>112.0943166864175</v>
      </c>
      <c r="N32" s="75">
        <v>4164.04541015625</v>
      </c>
      <c r="O32" s="75">
        <v>4275.564453125</v>
      </c>
      <c r="P32" s="76"/>
      <c r="Q32" s="77"/>
      <c r="R32" s="77"/>
      <c r="S32" s="98"/>
      <c r="T32" s="48">
        <v>1</v>
      </c>
      <c r="U32" s="48">
        <v>4</v>
      </c>
      <c r="V32" s="49">
        <v>9</v>
      </c>
      <c r="W32" s="49">
        <v>0.1</v>
      </c>
      <c r="X32" s="49">
        <v>0</v>
      </c>
      <c r="Y32" s="49">
        <v>1.285422</v>
      </c>
      <c r="Z32" s="49">
        <v>0.25</v>
      </c>
      <c r="AA32" s="49">
        <v>0.25</v>
      </c>
      <c r="AB32" s="72">
        <v>32</v>
      </c>
      <c r="AC32" s="72"/>
      <c r="AD32" s="73"/>
      <c r="AE32" s="86" t="s">
        <v>1105</v>
      </c>
      <c r="AF32" s="86">
        <v>4743</v>
      </c>
      <c r="AG32" s="86">
        <v>170111</v>
      </c>
      <c r="AH32" s="86">
        <v>53065</v>
      </c>
      <c r="AI32" s="86">
        <v>13785</v>
      </c>
      <c r="AJ32" s="86"/>
      <c r="AK32" s="86" t="s">
        <v>1263</v>
      </c>
      <c r="AL32" s="86" t="s">
        <v>1404</v>
      </c>
      <c r="AM32" s="93" t="s">
        <v>1508</v>
      </c>
      <c r="AN32" s="86"/>
      <c r="AO32" s="89">
        <v>39824.90052083333</v>
      </c>
      <c r="AP32" s="93" t="s">
        <v>1632</v>
      </c>
      <c r="AQ32" s="86" t="b">
        <v>0</v>
      </c>
      <c r="AR32" s="86" t="b">
        <v>0</v>
      </c>
      <c r="AS32" s="86" t="b">
        <v>1</v>
      </c>
      <c r="AT32" s="86" t="s">
        <v>1021</v>
      </c>
      <c r="AU32" s="86">
        <v>4870</v>
      </c>
      <c r="AV32" s="93" t="s">
        <v>1753</v>
      </c>
      <c r="AW32" s="86" t="b">
        <v>1</v>
      </c>
      <c r="AX32" s="86" t="s">
        <v>1836</v>
      </c>
      <c r="AY32" s="93" t="s">
        <v>1866</v>
      </c>
      <c r="AZ32" s="86" t="s">
        <v>66</v>
      </c>
      <c r="BA32" s="86" t="str">
        <f>REPLACE(INDEX(GroupVertices[Group],MATCH(Vertices[[#This Row],[Vertex]],GroupVertices[Vertex],0)),1,1,"")</f>
        <v>3</v>
      </c>
      <c r="BB32" s="48" t="s">
        <v>489</v>
      </c>
      <c r="BC32" s="48" t="s">
        <v>489</v>
      </c>
      <c r="BD32" s="48" t="s">
        <v>542</v>
      </c>
      <c r="BE32" s="48" t="s">
        <v>542</v>
      </c>
      <c r="BF32" s="48"/>
      <c r="BG32" s="48"/>
      <c r="BH32" s="120" t="s">
        <v>2649</v>
      </c>
      <c r="BI32" s="120" t="s">
        <v>2649</v>
      </c>
      <c r="BJ32" s="120" t="s">
        <v>2718</v>
      </c>
      <c r="BK32" s="120" t="s">
        <v>2718</v>
      </c>
      <c r="BL32" s="120">
        <v>0</v>
      </c>
      <c r="BM32" s="123">
        <v>0</v>
      </c>
      <c r="BN32" s="120">
        <v>0</v>
      </c>
      <c r="BO32" s="123">
        <v>0</v>
      </c>
      <c r="BP32" s="120">
        <v>0</v>
      </c>
      <c r="BQ32" s="123">
        <v>0</v>
      </c>
      <c r="BR32" s="120">
        <v>32</v>
      </c>
      <c r="BS32" s="123">
        <v>100</v>
      </c>
      <c r="BT32" s="120">
        <v>32</v>
      </c>
      <c r="BU32" s="2"/>
      <c r="BV32" s="3"/>
      <c r="BW32" s="3"/>
      <c r="BX32" s="3"/>
      <c r="BY32" s="3"/>
    </row>
    <row r="33" spans="1:77" ht="37.9" customHeight="1">
      <c r="A33" s="65" t="s">
        <v>358</v>
      </c>
      <c r="C33" s="66"/>
      <c r="D33" s="66" t="s">
        <v>64</v>
      </c>
      <c r="E33" s="67">
        <v>193.24548608201243</v>
      </c>
      <c r="F33" s="69"/>
      <c r="G33" s="104" t="s">
        <v>1785</v>
      </c>
      <c r="H33" s="66"/>
      <c r="I33" s="70" t="s">
        <v>358</v>
      </c>
      <c r="J33" s="71"/>
      <c r="K33" s="71"/>
      <c r="L33" s="70" t="s">
        <v>2031</v>
      </c>
      <c r="M33" s="74">
        <v>21.630057021129055</v>
      </c>
      <c r="N33" s="75">
        <v>4130.45263671875</v>
      </c>
      <c r="O33" s="75">
        <v>3497.50439453125</v>
      </c>
      <c r="P33" s="76"/>
      <c r="Q33" s="77"/>
      <c r="R33" s="77"/>
      <c r="S33" s="98"/>
      <c r="T33" s="48">
        <v>2</v>
      </c>
      <c r="U33" s="48">
        <v>0</v>
      </c>
      <c r="V33" s="49">
        <v>0</v>
      </c>
      <c r="W33" s="49">
        <v>0.066667</v>
      </c>
      <c r="X33" s="49">
        <v>0</v>
      </c>
      <c r="Y33" s="49">
        <v>0.696304</v>
      </c>
      <c r="Z33" s="49">
        <v>1</v>
      </c>
      <c r="AA33" s="49">
        <v>0</v>
      </c>
      <c r="AB33" s="72">
        <v>33</v>
      </c>
      <c r="AC33" s="72"/>
      <c r="AD33" s="73"/>
      <c r="AE33" s="86" t="s">
        <v>1106</v>
      </c>
      <c r="AF33" s="86">
        <v>82</v>
      </c>
      <c r="AG33" s="86">
        <v>31591</v>
      </c>
      <c r="AH33" s="86">
        <v>18766</v>
      </c>
      <c r="AI33" s="86">
        <v>520</v>
      </c>
      <c r="AJ33" s="86"/>
      <c r="AK33" s="86" t="s">
        <v>1264</v>
      </c>
      <c r="AL33" s="86" t="s">
        <v>1405</v>
      </c>
      <c r="AM33" s="93" t="s">
        <v>1509</v>
      </c>
      <c r="AN33" s="86"/>
      <c r="AO33" s="89">
        <v>41926.12813657407</v>
      </c>
      <c r="AP33" s="93" t="s">
        <v>1633</v>
      </c>
      <c r="AQ33" s="86" t="b">
        <v>1</v>
      </c>
      <c r="AR33" s="86" t="b">
        <v>0</v>
      </c>
      <c r="AS33" s="86" t="b">
        <v>1</v>
      </c>
      <c r="AT33" s="86" t="s">
        <v>1021</v>
      </c>
      <c r="AU33" s="86">
        <v>386</v>
      </c>
      <c r="AV33" s="93" t="s">
        <v>1753</v>
      </c>
      <c r="AW33" s="86" t="b">
        <v>0</v>
      </c>
      <c r="AX33" s="86" t="s">
        <v>1836</v>
      </c>
      <c r="AY33" s="93" t="s">
        <v>1867</v>
      </c>
      <c r="AZ33" s="86" t="s">
        <v>65</v>
      </c>
      <c r="BA33" s="86" t="str">
        <f>REPLACE(INDEX(GroupVertices[Group],MATCH(Vertices[[#This Row],[Vertex]],GroupVertices[Vertex],0)),1,1,"")</f>
        <v>3</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37.9" customHeight="1">
      <c r="A34" s="65" t="s">
        <v>250</v>
      </c>
      <c r="C34" s="66"/>
      <c r="D34" s="66" t="s">
        <v>64</v>
      </c>
      <c r="E34" s="67">
        <v>189.5985802861854</v>
      </c>
      <c r="F34" s="69"/>
      <c r="G34" s="104" t="s">
        <v>656</v>
      </c>
      <c r="H34" s="66"/>
      <c r="I34" s="70" t="s">
        <v>250</v>
      </c>
      <c r="J34" s="71"/>
      <c r="K34" s="71"/>
      <c r="L34" s="70" t="s">
        <v>2032</v>
      </c>
      <c r="M34" s="74">
        <v>19.222161227121557</v>
      </c>
      <c r="N34" s="75">
        <v>3996.3349609375</v>
      </c>
      <c r="O34" s="75">
        <v>4597.09033203125</v>
      </c>
      <c r="P34" s="76"/>
      <c r="Q34" s="77"/>
      <c r="R34" s="77"/>
      <c r="S34" s="98"/>
      <c r="T34" s="48">
        <v>1</v>
      </c>
      <c r="U34" s="48">
        <v>4</v>
      </c>
      <c r="V34" s="49">
        <v>9</v>
      </c>
      <c r="W34" s="49">
        <v>0.1</v>
      </c>
      <c r="X34" s="49">
        <v>0</v>
      </c>
      <c r="Y34" s="49">
        <v>1.285422</v>
      </c>
      <c r="Z34" s="49">
        <v>0.25</v>
      </c>
      <c r="AA34" s="49">
        <v>0.25</v>
      </c>
      <c r="AB34" s="72">
        <v>34</v>
      </c>
      <c r="AC34" s="72"/>
      <c r="AD34" s="73"/>
      <c r="AE34" s="86" t="s">
        <v>1107</v>
      </c>
      <c r="AF34" s="86">
        <v>885</v>
      </c>
      <c r="AG34" s="86">
        <v>27904</v>
      </c>
      <c r="AH34" s="86">
        <v>41393</v>
      </c>
      <c r="AI34" s="86">
        <v>36925</v>
      </c>
      <c r="AJ34" s="86"/>
      <c r="AK34" s="86" t="s">
        <v>1265</v>
      </c>
      <c r="AL34" s="86" t="s">
        <v>1405</v>
      </c>
      <c r="AM34" s="93" t="s">
        <v>1509</v>
      </c>
      <c r="AN34" s="86"/>
      <c r="AO34" s="89">
        <v>40613.06929398148</v>
      </c>
      <c r="AP34" s="93" t="s">
        <v>1634</v>
      </c>
      <c r="AQ34" s="86" t="b">
        <v>0</v>
      </c>
      <c r="AR34" s="86" t="b">
        <v>0</v>
      </c>
      <c r="AS34" s="86" t="b">
        <v>1</v>
      </c>
      <c r="AT34" s="86" t="s">
        <v>1021</v>
      </c>
      <c r="AU34" s="86">
        <v>420</v>
      </c>
      <c r="AV34" s="93" t="s">
        <v>1757</v>
      </c>
      <c r="AW34" s="86" t="b">
        <v>0</v>
      </c>
      <c r="AX34" s="86" t="s">
        <v>1836</v>
      </c>
      <c r="AY34" s="93" t="s">
        <v>1868</v>
      </c>
      <c r="AZ34" s="86" t="s">
        <v>66</v>
      </c>
      <c r="BA34" s="86" t="str">
        <f>REPLACE(INDEX(GroupVertices[Group],MATCH(Vertices[[#This Row],[Vertex]],GroupVertices[Vertex],0)),1,1,"")</f>
        <v>3</v>
      </c>
      <c r="BB34" s="48"/>
      <c r="BC34" s="48"/>
      <c r="BD34" s="48"/>
      <c r="BE34" s="48"/>
      <c r="BF34" s="48"/>
      <c r="BG34" s="48"/>
      <c r="BH34" s="120" t="s">
        <v>2649</v>
      </c>
      <c r="BI34" s="120" t="s">
        <v>2649</v>
      </c>
      <c r="BJ34" s="120" t="s">
        <v>2718</v>
      </c>
      <c r="BK34" s="120" t="s">
        <v>2718</v>
      </c>
      <c r="BL34" s="120">
        <v>0</v>
      </c>
      <c r="BM34" s="123">
        <v>0</v>
      </c>
      <c r="BN34" s="120">
        <v>0</v>
      </c>
      <c r="BO34" s="123">
        <v>0</v>
      </c>
      <c r="BP34" s="120">
        <v>0</v>
      </c>
      <c r="BQ34" s="123">
        <v>0</v>
      </c>
      <c r="BR34" s="120">
        <v>32</v>
      </c>
      <c r="BS34" s="123">
        <v>100</v>
      </c>
      <c r="BT34" s="120">
        <v>32</v>
      </c>
      <c r="BU34" s="2"/>
      <c r="BV34" s="3"/>
      <c r="BW34" s="3"/>
      <c r="BX34" s="3"/>
      <c r="BY34" s="3"/>
    </row>
    <row r="35" spans="1:77" ht="37.9" customHeight="1">
      <c r="A35" s="65" t="s">
        <v>359</v>
      </c>
      <c r="C35" s="66"/>
      <c r="D35" s="66" t="s">
        <v>64</v>
      </c>
      <c r="E35" s="67">
        <v>184.06936862394699</v>
      </c>
      <c r="F35" s="69"/>
      <c r="G35" s="104" t="s">
        <v>1786</v>
      </c>
      <c r="H35" s="66"/>
      <c r="I35" s="70" t="s">
        <v>359</v>
      </c>
      <c r="J35" s="71"/>
      <c r="K35" s="71"/>
      <c r="L35" s="70" t="s">
        <v>2033</v>
      </c>
      <c r="M35" s="74">
        <v>15.571459440166876</v>
      </c>
      <c r="N35" s="75">
        <v>3703.771484375</v>
      </c>
      <c r="O35" s="75">
        <v>4277.892578125</v>
      </c>
      <c r="P35" s="76"/>
      <c r="Q35" s="77"/>
      <c r="R35" s="77"/>
      <c r="S35" s="98"/>
      <c r="T35" s="48">
        <v>2</v>
      </c>
      <c r="U35" s="48">
        <v>0</v>
      </c>
      <c r="V35" s="49">
        <v>0</v>
      </c>
      <c r="W35" s="49">
        <v>0.066667</v>
      </c>
      <c r="X35" s="49">
        <v>0</v>
      </c>
      <c r="Y35" s="49">
        <v>0.696304</v>
      </c>
      <c r="Z35" s="49">
        <v>1</v>
      </c>
      <c r="AA35" s="49">
        <v>0</v>
      </c>
      <c r="AB35" s="72">
        <v>35</v>
      </c>
      <c r="AC35" s="72"/>
      <c r="AD35" s="73"/>
      <c r="AE35" s="86" t="s">
        <v>1108</v>
      </c>
      <c r="AF35" s="86">
        <v>895</v>
      </c>
      <c r="AG35" s="86">
        <v>22314</v>
      </c>
      <c r="AH35" s="86">
        <v>30828</v>
      </c>
      <c r="AI35" s="86">
        <v>11182</v>
      </c>
      <c r="AJ35" s="86"/>
      <c r="AK35" s="86" t="s">
        <v>1266</v>
      </c>
      <c r="AL35" s="86" t="s">
        <v>1405</v>
      </c>
      <c r="AM35" s="93" t="s">
        <v>1510</v>
      </c>
      <c r="AN35" s="86"/>
      <c r="AO35" s="89">
        <v>41297.179768518516</v>
      </c>
      <c r="AP35" s="93" t="s">
        <v>1635</v>
      </c>
      <c r="AQ35" s="86" t="b">
        <v>0</v>
      </c>
      <c r="AR35" s="86" t="b">
        <v>0</v>
      </c>
      <c r="AS35" s="86" t="b">
        <v>0</v>
      </c>
      <c r="AT35" s="86" t="s">
        <v>1021</v>
      </c>
      <c r="AU35" s="86">
        <v>664</v>
      </c>
      <c r="AV35" s="93" t="s">
        <v>1758</v>
      </c>
      <c r="AW35" s="86" t="b">
        <v>1</v>
      </c>
      <c r="AX35" s="86" t="s">
        <v>1836</v>
      </c>
      <c r="AY35" s="93" t="s">
        <v>1869</v>
      </c>
      <c r="AZ35" s="86" t="s">
        <v>65</v>
      </c>
      <c r="BA35" s="86" t="str">
        <f>REPLACE(INDEX(GroupVertices[Group],MATCH(Vertices[[#This Row],[Vertex]],GroupVertices[Vertex],0)),1,1,"")</f>
        <v>3</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37.9" customHeight="1">
      <c r="A36" s="65" t="s">
        <v>360</v>
      </c>
      <c r="C36" s="66"/>
      <c r="D36" s="66" t="s">
        <v>64</v>
      </c>
      <c r="E36" s="67">
        <v>162.37883507453262</v>
      </c>
      <c r="F36" s="69"/>
      <c r="G36" s="104" t="s">
        <v>1787</v>
      </c>
      <c r="H36" s="66"/>
      <c r="I36" s="70" t="s">
        <v>360</v>
      </c>
      <c r="J36" s="71"/>
      <c r="K36" s="71"/>
      <c r="L36" s="70" t="s">
        <v>2034</v>
      </c>
      <c r="M36" s="74">
        <v>1.250128583972029</v>
      </c>
      <c r="N36" s="75">
        <v>4306.93212890625</v>
      </c>
      <c r="O36" s="75">
        <v>5147.7666015625</v>
      </c>
      <c r="P36" s="76"/>
      <c r="Q36" s="77"/>
      <c r="R36" s="77"/>
      <c r="S36" s="98"/>
      <c r="T36" s="48">
        <v>5</v>
      </c>
      <c r="U36" s="48">
        <v>0</v>
      </c>
      <c r="V36" s="49">
        <v>25</v>
      </c>
      <c r="W36" s="49">
        <v>0.111111</v>
      </c>
      <c r="X36" s="49">
        <v>0</v>
      </c>
      <c r="Y36" s="49">
        <v>1.590659</v>
      </c>
      <c r="Z36" s="49">
        <v>0.2</v>
      </c>
      <c r="AA36" s="49">
        <v>0</v>
      </c>
      <c r="AB36" s="72">
        <v>36</v>
      </c>
      <c r="AC36" s="72"/>
      <c r="AD36" s="73"/>
      <c r="AE36" s="86" t="s">
        <v>1109</v>
      </c>
      <c r="AF36" s="86">
        <v>131</v>
      </c>
      <c r="AG36" s="86">
        <v>385</v>
      </c>
      <c r="AH36" s="86">
        <v>200</v>
      </c>
      <c r="AI36" s="86">
        <v>49</v>
      </c>
      <c r="AJ36" s="86"/>
      <c r="AK36" s="86" t="s">
        <v>1267</v>
      </c>
      <c r="AL36" s="86" t="s">
        <v>1405</v>
      </c>
      <c r="AM36" s="93" t="s">
        <v>1511</v>
      </c>
      <c r="AN36" s="86"/>
      <c r="AO36" s="89">
        <v>41036.060381944444</v>
      </c>
      <c r="AP36" s="93" t="s">
        <v>1636</v>
      </c>
      <c r="AQ36" s="86" t="b">
        <v>0</v>
      </c>
      <c r="AR36" s="86" t="b">
        <v>0</v>
      </c>
      <c r="AS36" s="86" t="b">
        <v>0</v>
      </c>
      <c r="AT36" s="86" t="s">
        <v>1021</v>
      </c>
      <c r="AU36" s="86">
        <v>11</v>
      </c>
      <c r="AV36" s="93" t="s">
        <v>1758</v>
      </c>
      <c r="AW36" s="86" t="b">
        <v>0</v>
      </c>
      <c r="AX36" s="86" t="s">
        <v>1836</v>
      </c>
      <c r="AY36" s="93" t="s">
        <v>1870</v>
      </c>
      <c r="AZ36" s="86" t="s">
        <v>65</v>
      </c>
      <c r="BA36" s="86" t="str">
        <f>REPLACE(INDEX(GroupVertices[Group],MATCH(Vertices[[#This Row],[Vertex]],GroupVertices[Vertex],0)),1,1,"")</f>
        <v>3</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37.9" customHeight="1">
      <c r="A37" s="65" t="s">
        <v>251</v>
      </c>
      <c r="C37" s="66"/>
      <c r="D37" s="66" t="s">
        <v>64</v>
      </c>
      <c r="E37" s="67">
        <v>162.46093249277337</v>
      </c>
      <c r="F37" s="69"/>
      <c r="G37" s="104" t="s">
        <v>657</v>
      </c>
      <c r="H37" s="66"/>
      <c r="I37" s="70" t="s">
        <v>251</v>
      </c>
      <c r="J37" s="71"/>
      <c r="K37" s="71"/>
      <c r="L37" s="70" t="s">
        <v>2035</v>
      </c>
      <c r="M37" s="74">
        <v>1.3043339951200146</v>
      </c>
      <c r="N37" s="75">
        <v>4205.33984375</v>
      </c>
      <c r="O37" s="75">
        <v>6093.81103515625</v>
      </c>
      <c r="P37" s="76"/>
      <c r="Q37" s="77"/>
      <c r="R37" s="77"/>
      <c r="S37" s="98"/>
      <c r="T37" s="48">
        <v>0</v>
      </c>
      <c r="U37" s="48">
        <v>2</v>
      </c>
      <c r="V37" s="49">
        <v>0</v>
      </c>
      <c r="W37" s="49">
        <v>0.071429</v>
      </c>
      <c r="X37" s="49">
        <v>0</v>
      </c>
      <c r="Y37" s="49">
        <v>0.710685</v>
      </c>
      <c r="Z37" s="49">
        <v>0.5</v>
      </c>
      <c r="AA37" s="49">
        <v>0</v>
      </c>
      <c r="AB37" s="72">
        <v>37</v>
      </c>
      <c r="AC37" s="72"/>
      <c r="AD37" s="73"/>
      <c r="AE37" s="86" t="s">
        <v>1110</v>
      </c>
      <c r="AF37" s="86">
        <v>205</v>
      </c>
      <c r="AG37" s="86">
        <v>468</v>
      </c>
      <c r="AH37" s="86">
        <v>1326</v>
      </c>
      <c r="AI37" s="86">
        <v>14783</v>
      </c>
      <c r="AJ37" s="86"/>
      <c r="AK37" s="86" t="s">
        <v>1268</v>
      </c>
      <c r="AL37" s="86" t="s">
        <v>1406</v>
      </c>
      <c r="AM37" s="93" t="s">
        <v>1512</v>
      </c>
      <c r="AN37" s="86"/>
      <c r="AO37" s="89">
        <v>42946.5087037037</v>
      </c>
      <c r="AP37" s="93" t="s">
        <v>1637</v>
      </c>
      <c r="AQ37" s="86" t="b">
        <v>0</v>
      </c>
      <c r="AR37" s="86" t="b">
        <v>0</v>
      </c>
      <c r="AS37" s="86" t="b">
        <v>0</v>
      </c>
      <c r="AT37" s="86" t="s">
        <v>1021</v>
      </c>
      <c r="AU37" s="86">
        <v>7</v>
      </c>
      <c r="AV37" s="93" t="s">
        <v>1753</v>
      </c>
      <c r="AW37" s="86" t="b">
        <v>0</v>
      </c>
      <c r="AX37" s="86" t="s">
        <v>1836</v>
      </c>
      <c r="AY37" s="93" t="s">
        <v>1871</v>
      </c>
      <c r="AZ37" s="86" t="s">
        <v>66</v>
      </c>
      <c r="BA37" s="86" t="str">
        <f>REPLACE(INDEX(GroupVertices[Group],MATCH(Vertices[[#This Row],[Vertex]],GroupVertices[Vertex],0)),1,1,"")</f>
        <v>3</v>
      </c>
      <c r="BB37" s="48"/>
      <c r="BC37" s="48"/>
      <c r="BD37" s="48"/>
      <c r="BE37" s="48"/>
      <c r="BF37" s="48"/>
      <c r="BG37" s="48"/>
      <c r="BH37" s="120" t="s">
        <v>2650</v>
      </c>
      <c r="BI37" s="120" t="s">
        <v>2650</v>
      </c>
      <c r="BJ37" s="120" t="s">
        <v>2520</v>
      </c>
      <c r="BK37" s="120" t="s">
        <v>2520</v>
      </c>
      <c r="BL37" s="120">
        <v>1</v>
      </c>
      <c r="BM37" s="123">
        <v>4.3478260869565215</v>
      </c>
      <c r="BN37" s="120">
        <v>0</v>
      </c>
      <c r="BO37" s="123">
        <v>0</v>
      </c>
      <c r="BP37" s="120">
        <v>0</v>
      </c>
      <c r="BQ37" s="123">
        <v>0</v>
      </c>
      <c r="BR37" s="120">
        <v>22</v>
      </c>
      <c r="BS37" s="123">
        <v>95.65217391304348</v>
      </c>
      <c r="BT37" s="120">
        <v>23</v>
      </c>
      <c r="BU37" s="2"/>
      <c r="BV37" s="3"/>
      <c r="BW37" s="3"/>
      <c r="BX37" s="3"/>
      <c r="BY37" s="3"/>
    </row>
    <row r="38" spans="1:77" ht="37.9" customHeight="1">
      <c r="A38" s="65" t="s">
        <v>258</v>
      </c>
      <c r="C38" s="66"/>
      <c r="D38" s="66" t="s">
        <v>64</v>
      </c>
      <c r="E38" s="67">
        <v>1000</v>
      </c>
      <c r="F38" s="69"/>
      <c r="G38" s="104" t="s">
        <v>1788</v>
      </c>
      <c r="H38" s="66"/>
      <c r="I38" s="70" t="s">
        <v>258</v>
      </c>
      <c r="J38" s="71"/>
      <c r="K38" s="71"/>
      <c r="L38" s="70" t="s">
        <v>2036</v>
      </c>
      <c r="M38" s="74">
        <v>554.2955300592552</v>
      </c>
      <c r="N38" s="75">
        <v>4510.595703125</v>
      </c>
      <c r="O38" s="75">
        <v>5849.35205078125</v>
      </c>
      <c r="P38" s="76"/>
      <c r="Q38" s="77"/>
      <c r="R38" s="77"/>
      <c r="S38" s="98"/>
      <c r="T38" s="48">
        <v>2</v>
      </c>
      <c r="U38" s="48">
        <v>1</v>
      </c>
      <c r="V38" s="49">
        <v>1</v>
      </c>
      <c r="W38" s="49">
        <v>0.076923</v>
      </c>
      <c r="X38" s="49">
        <v>0</v>
      </c>
      <c r="Y38" s="49">
        <v>1.024494</v>
      </c>
      <c r="Z38" s="49">
        <v>0.3333333333333333</v>
      </c>
      <c r="AA38" s="49">
        <v>0</v>
      </c>
      <c r="AB38" s="72">
        <v>38</v>
      </c>
      <c r="AC38" s="72"/>
      <c r="AD38" s="73"/>
      <c r="AE38" s="86" t="s">
        <v>1111</v>
      </c>
      <c r="AF38" s="86">
        <v>828</v>
      </c>
      <c r="AG38" s="86">
        <v>847215</v>
      </c>
      <c r="AH38" s="86">
        <v>209126</v>
      </c>
      <c r="AI38" s="86">
        <v>2761</v>
      </c>
      <c r="AJ38" s="86"/>
      <c r="AK38" s="86" t="s">
        <v>1269</v>
      </c>
      <c r="AL38" s="86" t="s">
        <v>1397</v>
      </c>
      <c r="AM38" s="93" t="s">
        <v>1513</v>
      </c>
      <c r="AN38" s="86"/>
      <c r="AO38" s="89">
        <v>39839.73939814815</v>
      </c>
      <c r="AP38" s="93" t="s">
        <v>1638</v>
      </c>
      <c r="AQ38" s="86" t="b">
        <v>0</v>
      </c>
      <c r="AR38" s="86" t="b">
        <v>0</v>
      </c>
      <c r="AS38" s="86" t="b">
        <v>1</v>
      </c>
      <c r="AT38" s="86" t="s">
        <v>1021</v>
      </c>
      <c r="AU38" s="86">
        <v>10794</v>
      </c>
      <c r="AV38" s="93" t="s">
        <v>1753</v>
      </c>
      <c r="AW38" s="86" t="b">
        <v>1</v>
      </c>
      <c r="AX38" s="86" t="s">
        <v>1836</v>
      </c>
      <c r="AY38" s="93" t="s">
        <v>1872</v>
      </c>
      <c r="AZ38" s="86" t="s">
        <v>66</v>
      </c>
      <c r="BA38" s="86" t="str">
        <f>REPLACE(INDEX(GroupVertices[Group],MATCH(Vertices[[#This Row],[Vertex]],GroupVertices[Vertex],0)),1,1,"")</f>
        <v>3</v>
      </c>
      <c r="BB38" s="48"/>
      <c r="BC38" s="48"/>
      <c r="BD38" s="48"/>
      <c r="BE38" s="48"/>
      <c r="BF38" s="48"/>
      <c r="BG38" s="48"/>
      <c r="BH38" s="120" t="s">
        <v>2650</v>
      </c>
      <c r="BI38" s="120" t="s">
        <v>2650</v>
      </c>
      <c r="BJ38" s="120" t="s">
        <v>2520</v>
      </c>
      <c r="BK38" s="120" t="s">
        <v>2520</v>
      </c>
      <c r="BL38" s="120">
        <v>1</v>
      </c>
      <c r="BM38" s="123">
        <v>4.3478260869565215</v>
      </c>
      <c r="BN38" s="120">
        <v>0</v>
      </c>
      <c r="BO38" s="123">
        <v>0</v>
      </c>
      <c r="BP38" s="120">
        <v>0</v>
      </c>
      <c r="BQ38" s="123">
        <v>0</v>
      </c>
      <c r="BR38" s="120">
        <v>22</v>
      </c>
      <c r="BS38" s="123">
        <v>95.65217391304348</v>
      </c>
      <c r="BT38" s="120">
        <v>23</v>
      </c>
      <c r="BU38" s="2"/>
      <c r="BV38" s="3"/>
      <c r="BW38" s="3"/>
      <c r="BX38" s="3"/>
      <c r="BY38" s="3"/>
    </row>
    <row r="39" spans="1:77" ht="37.9" customHeight="1">
      <c r="A39" s="65" t="s">
        <v>252</v>
      </c>
      <c r="C39" s="66"/>
      <c r="D39" s="66" t="s">
        <v>64</v>
      </c>
      <c r="E39" s="67">
        <v>162.01978251041945</v>
      </c>
      <c r="F39" s="69"/>
      <c r="G39" s="104" t="s">
        <v>658</v>
      </c>
      <c r="H39" s="66"/>
      <c r="I39" s="70" t="s">
        <v>252</v>
      </c>
      <c r="J39" s="71"/>
      <c r="K39" s="71"/>
      <c r="L39" s="70" t="s">
        <v>2037</v>
      </c>
      <c r="M39" s="74">
        <v>1.0130615448549363</v>
      </c>
      <c r="N39" s="75">
        <v>1602.40380859375</v>
      </c>
      <c r="O39" s="75">
        <v>8929.7216796875</v>
      </c>
      <c r="P39" s="76"/>
      <c r="Q39" s="77"/>
      <c r="R39" s="77"/>
      <c r="S39" s="98"/>
      <c r="T39" s="48">
        <v>1</v>
      </c>
      <c r="U39" s="48">
        <v>1</v>
      </c>
      <c r="V39" s="49">
        <v>0</v>
      </c>
      <c r="W39" s="49">
        <v>0</v>
      </c>
      <c r="X39" s="49">
        <v>0</v>
      </c>
      <c r="Y39" s="49">
        <v>0.999997</v>
      </c>
      <c r="Z39" s="49">
        <v>0</v>
      </c>
      <c r="AA39" s="49" t="s">
        <v>3201</v>
      </c>
      <c r="AB39" s="72">
        <v>39</v>
      </c>
      <c r="AC39" s="72"/>
      <c r="AD39" s="73"/>
      <c r="AE39" s="86" t="s">
        <v>1112</v>
      </c>
      <c r="AF39" s="86">
        <v>60</v>
      </c>
      <c r="AG39" s="86">
        <v>22</v>
      </c>
      <c r="AH39" s="86">
        <v>385</v>
      </c>
      <c r="AI39" s="86">
        <v>122</v>
      </c>
      <c r="AJ39" s="86"/>
      <c r="AK39" s="86" t="s">
        <v>1270</v>
      </c>
      <c r="AL39" s="86" t="s">
        <v>1407</v>
      </c>
      <c r="AM39" s="93" t="s">
        <v>1514</v>
      </c>
      <c r="AN39" s="86"/>
      <c r="AO39" s="89">
        <v>41911.42600694444</v>
      </c>
      <c r="AP39" s="93" t="s">
        <v>1639</v>
      </c>
      <c r="AQ39" s="86" t="b">
        <v>0</v>
      </c>
      <c r="AR39" s="86" t="b">
        <v>0</v>
      </c>
      <c r="AS39" s="86" t="b">
        <v>0</v>
      </c>
      <c r="AT39" s="86" t="s">
        <v>1021</v>
      </c>
      <c r="AU39" s="86">
        <v>0</v>
      </c>
      <c r="AV39" s="93" t="s">
        <v>1753</v>
      </c>
      <c r="AW39" s="86" t="b">
        <v>0</v>
      </c>
      <c r="AX39" s="86" t="s">
        <v>1836</v>
      </c>
      <c r="AY39" s="93" t="s">
        <v>1873</v>
      </c>
      <c r="AZ39" s="86" t="s">
        <v>66</v>
      </c>
      <c r="BA39" s="86" t="str">
        <f>REPLACE(INDEX(GroupVertices[Group],MATCH(Vertices[[#This Row],[Vertex]],GroupVertices[Vertex],0)),1,1,"")</f>
        <v>1</v>
      </c>
      <c r="BB39" s="48" t="s">
        <v>490</v>
      </c>
      <c r="BC39" s="48" t="s">
        <v>490</v>
      </c>
      <c r="BD39" s="48" t="s">
        <v>543</v>
      </c>
      <c r="BE39" s="48" t="s">
        <v>543</v>
      </c>
      <c r="BF39" s="48"/>
      <c r="BG39" s="48"/>
      <c r="BH39" s="120" t="s">
        <v>2651</v>
      </c>
      <c r="BI39" s="120" t="s">
        <v>2651</v>
      </c>
      <c r="BJ39" s="120" t="s">
        <v>2719</v>
      </c>
      <c r="BK39" s="120" t="s">
        <v>2719</v>
      </c>
      <c r="BL39" s="120">
        <v>1</v>
      </c>
      <c r="BM39" s="123">
        <v>4.545454545454546</v>
      </c>
      <c r="BN39" s="120">
        <v>0</v>
      </c>
      <c r="BO39" s="123">
        <v>0</v>
      </c>
      <c r="BP39" s="120">
        <v>0</v>
      </c>
      <c r="BQ39" s="123">
        <v>0</v>
      </c>
      <c r="BR39" s="120">
        <v>21</v>
      </c>
      <c r="BS39" s="123">
        <v>95.45454545454545</v>
      </c>
      <c r="BT39" s="120">
        <v>22</v>
      </c>
      <c r="BU39" s="2"/>
      <c r="BV39" s="3"/>
      <c r="BW39" s="3"/>
      <c r="BX39" s="3"/>
      <c r="BY39" s="3"/>
    </row>
    <row r="40" spans="1:77" ht="37.9" customHeight="1">
      <c r="A40" s="65" t="s">
        <v>253</v>
      </c>
      <c r="C40" s="66"/>
      <c r="D40" s="66" t="s">
        <v>64</v>
      </c>
      <c r="E40" s="67">
        <v>162.09001042240854</v>
      </c>
      <c r="F40" s="69"/>
      <c r="G40" s="104" t="s">
        <v>659</v>
      </c>
      <c r="H40" s="66"/>
      <c r="I40" s="70" t="s">
        <v>253</v>
      </c>
      <c r="J40" s="71"/>
      <c r="K40" s="71"/>
      <c r="L40" s="70" t="s">
        <v>2038</v>
      </c>
      <c r="M40" s="74">
        <v>1.0594300290899599</v>
      </c>
      <c r="N40" s="75">
        <v>7194.546875</v>
      </c>
      <c r="O40" s="75">
        <v>1190.8680419921875</v>
      </c>
      <c r="P40" s="76"/>
      <c r="Q40" s="77"/>
      <c r="R40" s="77"/>
      <c r="S40" s="98"/>
      <c r="T40" s="48">
        <v>0</v>
      </c>
      <c r="U40" s="48">
        <v>1</v>
      </c>
      <c r="V40" s="49">
        <v>0</v>
      </c>
      <c r="W40" s="49">
        <v>1</v>
      </c>
      <c r="X40" s="49">
        <v>0</v>
      </c>
      <c r="Y40" s="49">
        <v>0.999997</v>
      </c>
      <c r="Z40" s="49">
        <v>0</v>
      </c>
      <c r="AA40" s="49">
        <v>0</v>
      </c>
      <c r="AB40" s="72">
        <v>40</v>
      </c>
      <c r="AC40" s="72"/>
      <c r="AD40" s="73"/>
      <c r="AE40" s="86" t="s">
        <v>1113</v>
      </c>
      <c r="AF40" s="86">
        <v>87</v>
      </c>
      <c r="AG40" s="86">
        <v>93</v>
      </c>
      <c r="AH40" s="86">
        <v>935</v>
      </c>
      <c r="AI40" s="86">
        <v>790</v>
      </c>
      <c r="AJ40" s="86"/>
      <c r="AK40" s="86" t="s">
        <v>1271</v>
      </c>
      <c r="AL40" s="86" t="s">
        <v>1408</v>
      </c>
      <c r="AM40" s="93" t="s">
        <v>1515</v>
      </c>
      <c r="AN40" s="86"/>
      <c r="AO40" s="89">
        <v>41531.86261574074</v>
      </c>
      <c r="AP40" s="93" t="s">
        <v>1640</v>
      </c>
      <c r="AQ40" s="86" t="b">
        <v>0</v>
      </c>
      <c r="AR40" s="86" t="b">
        <v>0</v>
      </c>
      <c r="AS40" s="86" t="b">
        <v>0</v>
      </c>
      <c r="AT40" s="86" t="s">
        <v>1021</v>
      </c>
      <c r="AU40" s="86">
        <v>3</v>
      </c>
      <c r="AV40" s="93" t="s">
        <v>1753</v>
      </c>
      <c r="AW40" s="86" t="b">
        <v>0</v>
      </c>
      <c r="AX40" s="86" t="s">
        <v>1836</v>
      </c>
      <c r="AY40" s="93" t="s">
        <v>1874</v>
      </c>
      <c r="AZ40" s="86" t="s">
        <v>66</v>
      </c>
      <c r="BA40" s="86" t="str">
        <f>REPLACE(INDEX(GroupVertices[Group],MATCH(Vertices[[#This Row],[Vertex]],GroupVertices[Vertex],0)),1,1,"")</f>
        <v>32</v>
      </c>
      <c r="BB40" s="48" t="s">
        <v>491</v>
      </c>
      <c r="BC40" s="48" t="s">
        <v>491</v>
      </c>
      <c r="BD40" s="48" t="s">
        <v>544</v>
      </c>
      <c r="BE40" s="48" t="s">
        <v>544</v>
      </c>
      <c r="BF40" s="48"/>
      <c r="BG40" s="48"/>
      <c r="BH40" s="120" t="s">
        <v>2652</v>
      </c>
      <c r="BI40" s="120" t="s">
        <v>2652</v>
      </c>
      <c r="BJ40" s="120" t="s">
        <v>2720</v>
      </c>
      <c r="BK40" s="120" t="s">
        <v>2720</v>
      </c>
      <c r="BL40" s="120">
        <v>1</v>
      </c>
      <c r="BM40" s="123">
        <v>6.666666666666667</v>
      </c>
      <c r="BN40" s="120">
        <v>0</v>
      </c>
      <c r="BO40" s="123">
        <v>0</v>
      </c>
      <c r="BP40" s="120">
        <v>0</v>
      </c>
      <c r="BQ40" s="123">
        <v>0</v>
      </c>
      <c r="BR40" s="120">
        <v>14</v>
      </c>
      <c r="BS40" s="123">
        <v>93.33333333333333</v>
      </c>
      <c r="BT40" s="120">
        <v>15</v>
      </c>
      <c r="BU40" s="2"/>
      <c r="BV40" s="3"/>
      <c r="BW40" s="3"/>
      <c r="BX40" s="3"/>
      <c r="BY40" s="3"/>
    </row>
    <row r="41" spans="1:77" ht="37.9" customHeight="1">
      <c r="A41" s="65" t="s">
        <v>361</v>
      </c>
      <c r="C41" s="66"/>
      <c r="D41" s="66" t="s">
        <v>64</v>
      </c>
      <c r="E41" s="67">
        <v>1000</v>
      </c>
      <c r="F41" s="69"/>
      <c r="G41" s="104" t="s">
        <v>1789</v>
      </c>
      <c r="H41" s="66"/>
      <c r="I41" s="70" t="s">
        <v>361</v>
      </c>
      <c r="J41" s="71"/>
      <c r="K41" s="71"/>
      <c r="L41" s="70" t="s">
        <v>2039</v>
      </c>
      <c r="M41" s="74">
        <v>9999</v>
      </c>
      <c r="N41" s="75">
        <v>7194.546875</v>
      </c>
      <c r="O41" s="75">
        <v>826.09765625</v>
      </c>
      <c r="P41" s="76"/>
      <c r="Q41" s="77"/>
      <c r="R41" s="77"/>
      <c r="S41" s="98"/>
      <c r="T41" s="48">
        <v>1</v>
      </c>
      <c r="U41" s="48">
        <v>0</v>
      </c>
      <c r="V41" s="49">
        <v>0</v>
      </c>
      <c r="W41" s="49">
        <v>1</v>
      </c>
      <c r="X41" s="49">
        <v>0</v>
      </c>
      <c r="Y41" s="49">
        <v>0.999997</v>
      </c>
      <c r="Z41" s="49">
        <v>0</v>
      </c>
      <c r="AA41" s="49">
        <v>0</v>
      </c>
      <c r="AB41" s="72">
        <v>41</v>
      </c>
      <c r="AC41" s="72"/>
      <c r="AD41" s="73"/>
      <c r="AE41" s="86" t="s">
        <v>1114</v>
      </c>
      <c r="AF41" s="86">
        <v>5440</v>
      </c>
      <c r="AG41" s="86">
        <v>15309064</v>
      </c>
      <c r="AH41" s="86">
        <v>209861</v>
      </c>
      <c r="AI41" s="86">
        <v>10198</v>
      </c>
      <c r="AJ41" s="86"/>
      <c r="AK41" s="86" t="s">
        <v>1272</v>
      </c>
      <c r="AL41" s="86" t="s">
        <v>1397</v>
      </c>
      <c r="AM41" s="93" t="s">
        <v>1516</v>
      </c>
      <c r="AN41" s="86"/>
      <c r="AO41" s="89">
        <v>40138.09024305556</v>
      </c>
      <c r="AP41" s="93" t="s">
        <v>1641</v>
      </c>
      <c r="AQ41" s="86" t="b">
        <v>0</v>
      </c>
      <c r="AR41" s="86" t="b">
        <v>0</v>
      </c>
      <c r="AS41" s="86" t="b">
        <v>1</v>
      </c>
      <c r="AT41" s="86" t="s">
        <v>1021</v>
      </c>
      <c r="AU41" s="86">
        <v>56976</v>
      </c>
      <c r="AV41" s="93" t="s">
        <v>1753</v>
      </c>
      <c r="AW41" s="86" t="b">
        <v>1</v>
      </c>
      <c r="AX41" s="86" t="s">
        <v>1836</v>
      </c>
      <c r="AY41" s="93" t="s">
        <v>1875</v>
      </c>
      <c r="AZ41" s="86" t="s">
        <v>65</v>
      </c>
      <c r="BA41" s="86" t="str">
        <f>REPLACE(INDEX(GroupVertices[Group],MATCH(Vertices[[#This Row],[Vertex]],GroupVertices[Vertex],0)),1,1,"")</f>
        <v>32</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37.9" customHeight="1">
      <c r="A42" s="65" t="s">
        <v>256</v>
      </c>
      <c r="C42" s="66"/>
      <c r="D42" s="66" t="s">
        <v>64</v>
      </c>
      <c r="E42" s="67">
        <v>162.3254222964001</v>
      </c>
      <c r="F42" s="69"/>
      <c r="G42" s="104" t="s">
        <v>662</v>
      </c>
      <c r="H42" s="66"/>
      <c r="I42" s="70" t="s">
        <v>256</v>
      </c>
      <c r="J42" s="71"/>
      <c r="K42" s="71"/>
      <c r="L42" s="70" t="s">
        <v>2040</v>
      </c>
      <c r="M42" s="74">
        <v>1.2148624128637013</v>
      </c>
      <c r="N42" s="75">
        <v>3703.771484375</v>
      </c>
      <c r="O42" s="75">
        <v>7641.087890625</v>
      </c>
      <c r="P42" s="76"/>
      <c r="Q42" s="77"/>
      <c r="R42" s="77"/>
      <c r="S42" s="98"/>
      <c r="T42" s="48">
        <v>0</v>
      </c>
      <c r="U42" s="48">
        <v>3</v>
      </c>
      <c r="V42" s="49">
        <v>0</v>
      </c>
      <c r="W42" s="49">
        <v>0.090909</v>
      </c>
      <c r="X42" s="49">
        <v>0</v>
      </c>
      <c r="Y42" s="49">
        <v>0.822768</v>
      </c>
      <c r="Z42" s="49">
        <v>0.6666666666666666</v>
      </c>
      <c r="AA42" s="49">
        <v>0</v>
      </c>
      <c r="AB42" s="72">
        <v>42</v>
      </c>
      <c r="AC42" s="72"/>
      <c r="AD42" s="73"/>
      <c r="AE42" s="86" t="s">
        <v>1115</v>
      </c>
      <c r="AF42" s="86">
        <v>509</v>
      </c>
      <c r="AG42" s="86">
        <v>331</v>
      </c>
      <c r="AH42" s="86">
        <v>425</v>
      </c>
      <c r="AI42" s="86">
        <v>1556</v>
      </c>
      <c r="AJ42" s="86"/>
      <c r="AK42" s="86" t="s">
        <v>1273</v>
      </c>
      <c r="AL42" s="86" t="s">
        <v>1398</v>
      </c>
      <c r="AM42" s="86"/>
      <c r="AN42" s="86"/>
      <c r="AO42" s="89">
        <v>41389.94086805556</v>
      </c>
      <c r="AP42" s="93" t="s">
        <v>1642</v>
      </c>
      <c r="AQ42" s="86" t="b">
        <v>0</v>
      </c>
      <c r="AR42" s="86" t="b">
        <v>0</v>
      </c>
      <c r="AS42" s="86" t="b">
        <v>0</v>
      </c>
      <c r="AT42" s="86" t="s">
        <v>1021</v>
      </c>
      <c r="AU42" s="86">
        <v>10</v>
      </c>
      <c r="AV42" s="93" t="s">
        <v>1753</v>
      </c>
      <c r="AW42" s="86" t="b">
        <v>0</v>
      </c>
      <c r="AX42" s="86" t="s">
        <v>1836</v>
      </c>
      <c r="AY42" s="93" t="s">
        <v>1876</v>
      </c>
      <c r="AZ42" s="86" t="s">
        <v>66</v>
      </c>
      <c r="BA42" s="86" t="str">
        <f>REPLACE(INDEX(GroupVertices[Group],MATCH(Vertices[[#This Row],[Vertex]],GroupVertices[Vertex],0)),1,1,"")</f>
        <v>4</v>
      </c>
      <c r="BB42" s="48"/>
      <c r="BC42" s="48"/>
      <c r="BD42" s="48"/>
      <c r="BE42" s="48"/>
      <c r="BF42" s="48" t="s">
        <v>583</v>
      </c>
      <c r="BG42" s="48" t="s">
        <v>583</v>
      </c>
      <c r="BH42" s="120" t="s">
        <v>2648</v>
      </c>
      <c r="BI42" s="120" t="s">
        <v>2648</v>
      </c>
      <c r="BJ42" s="120" t="s">
        <v>2521</v>
      </c>
      <c r="BK42" s="120" t="s">
        <v>2521</v>
      </c>
      <c r="BL42" s="120">
        <v>1</v>
      </c>
      <c r="BM42" s="123">
        <v>3.8461538461538463</v>
      </c>
      <c r="BN42" s="120">
        <v>1</v>
      </c>
      <c r="BO42" s="123">
        <v>3.8461538461538463</v>
      </c>
      <c r="BP42" s="120">
        <v>0</v>
      </c>
      <c r="BQ42" s="123">
        <v>0</v>
      </c>
      <c r="BR42" s="120">
        <v>24</v>
      </c>
      <c r="BS42" s="123">
        <v>92.3076923076923</v>
      </c>
      <c r="BT42" s="120">
        <v>26</v>
      </c>
      <c r="BU42" s="2"/>
      <c r="BV42" s="3"/>
      <c r="BW42" s="3"/>
      <c r="BX42" s="3"/>
      <c r="BY42" s="3"/>
    </row>
    <row r="43" spans="1:77" ht="37.9" customHeight="1">
      <c r="A43" s="65" t="s">
        <v>257</v>
      </c>
      <c r="C43" s="66"/>
      <c r="D43" s="66" t="s">
        <v>64</v>
      </c>
      <c r="E43" s="67">
        <v>180.6618312041954</v>
      </c>
      <c r="F43" s="69"/>
      <c r="G43" s="104" t="s">
        <v>663</v>
      </c>
      <c r="H43" s="66"/>
      <c r="I43" s="70" t="s">
        <v>257</v>
      </c>
      <c r="J43" s="71"/>
      <c r="K43" s="71"/>
      <c r="L43" s="70" t="s">
        <v>2041</v>
      </c>
      <c r="M43" s="74">
        <v>13.321608338904108</v>
      </c>
      <c r="N43" s="75">
        <v>2101.36767578125</v>
      </c>
      <c r="O43" s="75">
        <v>4674.0673828125</v>
      </c>
      <c r="P43" s="76"/>
      <c r="Q43" s="77"/>
      <c r="R43" s="77"/>
      <c r="S43" s="98"/>
      <c r="T43" s="48">
        <v>1</v>
      </c>
      <c r="U43" s="48">
        <v>1</v>
      </c>
      <c r="V43" s="49">
        <v>0</v>
      </c>
      <c r="W43" s="49">
        <v>0</v>
      </c>
      <c r="X43" s="49">
        <v>0</v>
      </c>
      <c r="Y43" s="49">
        <v>0.999997</v>
      </c>
      <c r="Z43" s="49">
        <v>0</v>
      </c>
      <c r="AA43" s="49" t="s">
        <v>3201</v>
      </c>
      <c r="AB43" s="72">
        <v>43</v>
      </c>
      <c r="AC43" s="72"/>
      <c r="AD43" s="73"/>
      <c r="AE43" s="86" t="s">
        <v>1116</v>
      </c>
      <c r="AF43" s="86">
        <v>15283</v>
      </c>
      <c r="AG43" s="86">
        <v>18869</v>
      </c>
      <c r="AH43" s="86">
        <v>18525</v>
      </c>
      <c r="AI43" s="86">
        <v>11278</v>
      </c>
      <c r="AJ43" s="86"/>
      <c r="AK43" s="86" t="s">
        <v>1274</v>
      </c>
      <c r="AL43" s="86" t="s">
        <v>1409</v>
      </c>
      <c r="AM43" s="93" t="s">
        <v>1517</v>
      </c>
      <c r="AN43" s="86"/>
      <c r="AO43" s="89">
        <v>40171.60722222222</v>
      </c>
      <c r="AP43" s="93" t="s">
        <v>1643</v>
      </c>
      <c r="AQ43" s="86" t="b">
        <v>0</v>
      </c>
      <c r="AR43" s="86" t="b">
        <v>0</v>
      </c>
      <c r="AS43" s="86" t="b">
        <v>1</v>
      </c>
      <c r="AT43" s="86" t="s">
        <v>1021</v>
      </c>
      <c r="AU43" s="86">
        <v>400</v>
      </c>
      <c r="AV43" s="93" t="s">
        <v>1759</v>
      </c>
      <c r="AW43" s="86" t="b">
        <v>1</v>
      </c>
      <c r="AX43" s="86" t="s">
        <v>1836</v>
      </c>
      <c r="AY43" s="93" t="s">
        <v>1877</v>
      </c>
      <c r="AZ43" s="86" t="s">
        <v>66</v>
      </c>
      <c r="BA43" s="86" t="str">
        <f>REPLACE(INDEX(GroupVertices[Group],MATCH(Vertices[[#This Row],[Vertex]],GroupVertices[Vertex],0)),1,1,"")</f>
        <v>1</v>
      </c>
      <c r="BB43" s="48" t="s">
        <v>494</v>
      </c>
      <c r="BC43" s="48" t="s">
        <v>494</v>
      </c>
      <c r="BD43" s="48" t="s">
        <v>546</v>
      </c>
      <c r="BE43" s="48" t="s">
        <v>546</v>
      </c>
      <c r="BF43" s="48" t="s">
        <v>584</v>
      </c>
      <c r="BG43" s="48" t="s">
        <v>584</v>
      </c>
      <c r="BH43" s="120" t="s">
        <v>2653</v>
      </c>
      <c r="BI43" s="120" t="s">
        <v>2653</v>
      </c>
      <c r="BJ43" s="120" t="s">
        <v>2721</v>
      </c>
      <c r="BK43" s="120" t="s">
        <v>2721</v>
      </c>
      <c r="BL43" s="120">
        <v>0</v>
      </c>
      <c r="BM43" s="123">
        <v>0</v>
      </c>
      <c r="BN43" s="120">
        <v>1</v>
      </c>
      <c r="BO43" s="123">
        <v>3.3333333333333335</v>
      </c>
      <c r="BP43" s="120">
        <v>0</v>
      </c>
      <c r="BQ43" s="123">
        <v>0</v>
      </c>
      <c r="BR43" s="120">
        <v>29</v>
      </c>
      <c r="BS43" s="123">
        <v>96.66666666666667</v>
      </c>
      <c r="BT43" s="120">
        <v>30</v>
      </c>
      <c r="BU43" s="2"/>
      <c r="BV43" s="3"/>
      <c r="BW43" s="3"/>
      <c r="BX43" s="3"/>
      <c r="BY43" s="3"/>
    </row>
    <row r="44" spans="1:77" ht="37.9" customHeight="1">
      <c r="A44" s="65" t="s">
        <v>259</v>
      </c>
      <c r="C44" s="66"/>
      <c r="D44" s="66" t="s">
        <v>64</v>
      </c>
      <c r="E44" s="67">
        <v>164.08309834716889</v>
      </c>
      <c r="F44" s="69"/>
      <c r="G44" s="104" t="s">
        <v>664</v>
      </c>
      <c r="H44" s="66"/>
      <c r="I44" s="70" t="s">
        <v>259</v>
      </c>
      <c r="J44" s="71"/>
      <c r="K44" s="71"/>
      <c r="L44" s="70" t="s">
        <v>2042</v>
      </c>
      <c r="M44" s="74">
        <v>2.375380673224787</v>
      </c>
      <c r="N44" s="75">
        <v>4709.58837890625</v>
      </c>
      <c r="O44" s="75">
        <v>5187.052734375</v>
      </c>
      <c r="P44" s="76"/>
      <c r="Q44" s="77"/>
      <c r="R44" s="77"/>
      <c r="S44" s="98"/>
      <c r="T44" s="48">
        <v>0</v>
      </c>
      <c r="U44" s="48">
        <v>2</v>
      </c>
      <c r="V44" s="49">
        <v>0</v>
      </c>
      <c r="W44" s="49">
        <v>0.071429</v>
      </c>
      <c r="X44" s="49">
        <v>0</v>
      </c>
      <c r="Y44" s="49">
        <v>0.710685</v>
      </c>
      <c r="Z44" s="49">
        <v>0.5</v>
      </c>
      <c r="AA44" s="49">
        <v>0</v>
      </c>
      <c r="AB44" s="72">
        <v>44</v>
      </c>
      <c r="AC44" s="72"/>
      <c r="AD44" s="73"/>
      <c r="AE44" s="86" t="s">
        <v>1117</v>
      </c>
      <c r="AF44" s="86">
        <v>595</v>
      </c>
      <c r="AG44" s="86">
        <v>2108</v>
      </c>
      <c r="AH44" s="86">
        <v>48634</v>
      </c>
      <c r="AI44" s="86">
        <v>53289</v>
      </c>
      <c r="AJ44" s="86"/>
      <c r="AK44" s="86" t="s">
        <v>1275</v>
      </c>
      <c r="AL44" s="86" t="s">
        <v>1410</v>
      </c>
      <c r="AM44" s="93" t="s">
        <v>1518</v>
      </c>
      <c r="AN44" s="86"/>
      <c r="AO44" s="89">
        <v>41761.64861111111</v>
      </c>
      <c r="AP44" s="93" t="s">
        <v>1644</v>
      </c>
      <c r="AQ44" s="86" t="b">
        <v>0</v>
      </c>
      <c r="AR44" s="86" t="b">
        <v>0</v>
      </c>
      <c r="AS44" s="86" t="b">
        <v>1</v>
      </c>
      <c r="AT44" s="86" t="s">
        <v>1021</v>
      </c>
      <c r="AU44" s="86">
        <v>53</v>
      </c>
      <c r="AV44" s="93" t="s">
        <v>1753</v>
      </c>
      <c r="AW44" s="86" t="b">
        <v>0</v>
      </c>
      <c r="AX44" s="86" t="s">
        <v>1836</v>
      </c>
      <c r="AY44" s="93" t="s">
        <v>1878</v>
      </c>
      <c r="AZ44" s="86" t="s">
        <v>66</v>
      </c>
      <c r="BA44" s="86" t="str">
        <f>REPLACE(INDEX(GroupVertices[Group],MATCH(Vertices[[#This Row],[Vertex]],GroupVertices[Vertex],0)),1,1,"")</f>
        <v>3</v>
      </c>
      <c r="BB44" s="48"/>
      <c r="BC44" s="48"/>
      <c r="BD44" s="48"/>
      <c r="BE44" s="48"/>
      <c r="BF44" s="48"/>
      <c r="BG44" s="48"/>
      <c r="BH44" s="120" t="s">
        <v>2650</v>
      </c>
      <c r="BI44" s="120" t="s">
        <v>2650</v>
      </c>
      <c r="BJ44" s="120" t="s">
        <v>2520</v>
      </c>
      <c r="BK44" s="120" t="s">
        <v>2520</v>
      </c>
      <c r="BL44" s="120">
        <v>1</v>
      </c>
      <c r="BM44" s="123">
        <v>4.3478260869565215</v>
      </c>
      <c r="BN44" s="120">
        <v>0</v>
      </c>
      <c r="BO44" s="123">
        <v>0</v>
      </c>
      <c r="BP44" s="120">
        <v>0</v>
      </c>
      <c r="BQ44" s="123">
        <v>0</v>
      </c>
      <c r="BR44" s="120">
        <v>22</v>
      </c>
      <c r="BS44" s="123">
        <v>95.65217391304348</v>
      </c>
      <c r="BT44" s="120">
        <v>23</v>
      </c>
      <c r="BU44" s="2"/>
      <c r="BV44" s="3"/>
      <c r="BW44" s="3"/>
      <c r="BX44" s="3"/>
      <c r="BY44" s="3"/>
    </row>
    <row r="45" spans="1:77" ht="37.9" customHeight="1">
      <c r="A45" s="65" t="s">
        <v>260</v>
      </c>
      <c r="C45" s="66"/>
      <c r="D45" s="66" t="s">
        <v>64</v>
      </c>
      <c r="E45" s="67">
        <v>163.1602442361012</v>
      </c>
      <c r="F45" s="69"/>
      <c r="G45" s="104" t="s">
        <v>665</v>
      </c>
      <c r="H45" s="66"/>
      <c r="I45" s="70" t="s">
        <v>260</v>
      </c>
      <c r="J45" s="71"/>
      <c r="K45" s="71"/>
      <c r="L45" s="70" t="s">
        <v>2043</v>
      </c>
      <c r="M45" s="74">
        <v>1.7660596057420108</v>
      </c>
      <c r="N45" s="75">
        <v>2101.36767578125</v>
      </c>
      <c r="O45" s="75">
        <v>6376.330078125</v>
      </c>
      <c r="P45" s="76"/>
      <c r="Q45" s="77"/>
      <c r="R45" s="77"/>
      <c r="S45" s="98"/>
      <c r="T45" s="48">
        <v>1</v>
      </c>
      <c r="U45" s="48">
        <v>1</v>
      </c>
      <c r="V45" s="49">
        <v>0</v>
      </c>
      <c r="W45" s="49">
        <v>0</v>
      </c>
      <c r="X45" s="49">
        <v>0</v>
      </c>
      <c r="Y45" s="49">
        <v>0.999997</v>
      </c>
      <c r="Z45" s="49">
        <v>0</v>
      </c>
      <c r="AA45" s="49" t="s">
        <v>3201</v>
      </c>
      <c r="AB45" s="72">
        <v>45</v>
      </c>
      <c r="AC45" s="72"/>
      <c r="AD45" s="73"/>
      <c r="AE45" s="86" t="s">
        <v>1118</v>
      </c>
      <c r="AF45" s="86">
        <v>1479</v>
      </c>
      <c r="AG45" s="86">
        <v>1175</v>
      </c>
      <c r="AH45" s="86">
        <v>650</v>
      </c>
      <c r="AI45" s="86">
        <v>1727</v>
      </c>
      <c r="AJ45" s="86"/>
      <c r="AK45" s="86" t="s">
        <v>1276</v>
      </c>
      <c r="AL45" s="86"/>
      <c r="AM45" s="93" t="s">
        <v>1519</v>
      </c>
      <c r="AN45" s="86"/>
      <c r="AO45" s="89">
        <v>43380.393958333334</v>
      </c>
      <c r="AP45" s="93" t="s">
        <v>1645</v>
      </c>
      <c r="AQ45" s="86" t="b">
        <v>1</v>
      </c>
      <c r="AR45" s="86" t="b">
        <v>0</v>
      </c>
      <c r="AS45" s="86" t="b">
        <v>0</v>
      </c>
      <c r="AT45" s="86" t="s">
        <v>1021</v>
      </c>
      <c r="AU45" s="86">
        <v>0</v>
      </c>
      <c r="AV45" s="86"/>
      <c r="AW45" s="86" t="b">
        <v>0</v>
      </c>
      <c r="AX45" s="86" t="s">
        <v>1836</v>
      </c>
      <c r="AY45" s="93" t="s">
        <v>1879</v>
      </c>
      <c r="AZ45" s="86" t="s">
        <v>66</v>
      </c>
      <c r="BA45" s="86" t="str">
        <f>REPLACE(INDEX(GroupVertices[Group],MATCH(Vertices[[#This Row],[Vertex]],GroupVertices[Vertex],0)),1,1,"")</f>
        <v>1</v>
      </c>
      <c r="BB45" s="48" t="s">
        <v>495</v>
      </c>
      <c r="BC45" s="48" t="s">
        <v>495</v>
      </c>
      <c r="BD45" s="48" t="s">
        <v>547</v>
      </c>
      <c r="BE45" s="48" t="s">
        <v>547</v>
      </c>
      <c r="BF45" s="48" t="s">
        <v>585</v>
      </c>
      <c r="BG45" s="48" t="s">
        <v>2637</v>
      </c>
      <c r="BH45" s="120" t="s">
        <v>2654</v>
      </c>
      <c r="BI45" s="120" t="s">
        <v>2654</v>
      </c>
      <c r="BJ45" s="120" t="s">
        <v>2722</v>
      </c>
      <c r="BK45" s="120" t="s">
        <v>2722</v>
      </c>
      <c r="BL45" s="120">
        <v>0</v>
      </c>
      <c r="BM45" s="123">
        <v>0</v>
      </c>
      <c r="BN45" s="120">
        <v>0</v>
      </c>
      <c r="BO45" s="123">
        <v>0</v>
      </c>
      <c r="BP45" s="120">
        <v>0</v>
      </c>
      <c r="BQ45" s="123">
        <v>0</v>
      </c>
      <c r="BR45" s="120">
        <v>60</v>
      </c>
      <c r="BS45" s="123">
        <v>100</v>
      </c>
      <c r="BT45" s="120">
        <v>60</v>
      </c>
      <c r="BU45" s="2"/>
      <c r="BV45" s="3"/>
      <c r="BW45" s="3"/>
      <c r="BX45" s="3"/>
      <c r="BY45" s="3"/>
    </row>
    <row r="46" spans="1:77" ht="37.9" customHeight="1">
      <c r="A46" s="65" t="s">
        <v>261</v>
      </c>
      <c r="C46" s="66"/>
      <c r="D46" s="66" t="s">
        <v>64</v>
      </c>
      <c r="E46" s="67">
        <v>162.15133620470885</v>
      </c>
      <c r="F46" s="69"/>
      <c r="G46" s="104" t="s">
        <v>666</v>
      </c>
      <c r="H46" s="66"/>
      <c r="I46" s="70" t="s">
        <v>261</v>
      </c>
      <c r="J46" s="71"/>
      <c r="K46" s="71"/>
      <c r="L46" s="70" t="s">
        <v>2044</v>
      </c>
      <c r="M46" s="74">
        <v>1.0999208181402622</v>
      </c>
      <c r="N46" s="75">
        <v>7194.546875</v>
      </c>
      <c r="O46" s="75">
        <v>5273.07763671875</v>
      </c>
      <c r="P46" s="76"/>
      <c r="Q46" s="77"/>
      <c r="R46" s="77"/>
      <c r="S46" s="98"/>
      <c r="T46" s="48">
        <v>0</v>
      </c>
      <c r="U46" s="48">
        <v>1</v>
      </c>
      <c r="V46" s="49">
        <v>0</v>
      </c>
      <c r="W46" s="49">
        <v>1</v>
      </c>
      <c r="X46" s="49">
        <v>0</v>
      </c>
      <c r="Y46" s="49">
        <v>0.999997</v>
      </c>
      <c r="Z46" s="49">
        <v>0</v>
      </c>
      <c r="AA46" s="49">
        <v>0</v>
      </c>
      <c r="AB46" s="72">
        <v>46</v>
      </c>
      <c r="AC46" s="72"/>
      <c r="AD46" s="73"/>
      <c r="AE46" s="86" t="s">
        <v>1119</v>
      </c>
      <c r="AF46" s="86">
        <v>48</v>
      </c>
      <c r="AG46" s="86">
        <v>155</v>
      </c>
      <c r="AH46" s="86">
        <v>613</v>
      </c>
      <c r="AI46" s="86">
        <v>109</v>
      </c>
      <c r="AJ46" s="86"/>
      <c r="AK46" s="86"/>
      <c r="AL46" s="86"/>
      <c r="AM46" s="86"/>
      <c r="AN46" s="86"/>
      <c r="AO46" s="89">
        <v>41227.56400462963</v>
      </c>
      <c r="AP46" s="93" t="s">
        <v>1646</v>
      </c>
      <c r="AQ46" s="86" t="b">
        <v>1</v>
      </c>
      <c r="AR46" s="86" t="b">
        <v>0</v>
      </c>
      <c r="AS46" s="86" t="b">
        <v>0</v>
      </c>
      <c r="AT46" s="86" t="s">
        <v>1021</v>
      </c>
      <c r="AU46" s="86">
        <v>3</v>
      </c>
      <c r="AV46" s="93" t="s">
        <v>1753</v>
      </c>
      <c r="AW46" s="86" t="b">
        <v>0</v>
      </c>
      <c r="AX46" s="86" t="s">
        <v>1836</v>
      </c>
      <c r="AY46" s="93" t="s">
        <v>1880</v>
      </c>
      <c r="AZ46" s="86" t="s">
        <v>66</v>
      </c>
      <c r="BA46" s="86" t="str">
        <f>REPLACE(INDEX(GroupVertices[Group],MATCH(Vertices[[#This Row],[Vertex]],GroupVertices[Vertex],0)),1,1,"")</f>
        <v>31</v>
      </c>
      <c r="BB46" s="48" t="s">
        <v>496</v>
      </c>
      <c r="BC46" s="48" t="s">
        <v>496</v>
      </c>
      <c r="BD46" s="48" t="s">
        <v>548</v>
      </c>
      <c r="BE46" s="48" t="s">
        <v>548</v>
      </c>
      <c r="BF46" s="48" t="s">
        <v>587</v>
      </c>
      <c r="BG46" s="48" t="s">
        <v>587</v>
      </c>
      <c r="BH46" s="120" t="s">
        <v>2655</v>
      </c>
      <c r="BI46" s="120" t="s">
        <v>2655</v>
      </c>
      <c r="BJ46" s="120" t="s">
        <v>2723</v>
      </c>
      <c r="BK46" s="120" t="s">
        <v>2723</v>
      </c>
      <c r="BL46" s="120">
        <v>1</v>
      </c>
      <c r="BM46" s="123">
        <v>4.761904761904762</v>
      </c>
      <c r="BN46" s="120">
        <v>0</v>
      </c>
      <c r="BO46" s="123">
        <v>0</v>
      </c>
      <c r="BP46" s="120">
        <v>0</v>
      </c>
      <c r="BQ46" s="123">
        <v>0</v>
      </c>
      <c r="BR46" s="120">
        <v>20</v>
      </c>
      <c r="BS46" s="123">
        <v>95.23809523809524</v>
      </c>
      <c r="BT46" s="120">
        <v>21</v>
      </c>
      <c r="BU46" s="2"/>
      <c r="BV46" s="3"/>
      <c r="BW46" s="3"/>
      <c r="BX46" s="3"/>
      <c r="BY46" s="3"/>
    </row>
    <row r="47" spans="1:77" ht="37.9" customHeight="1">
      <c r="A47" s="65" t="s">
        <v>362</v>
      </c>
      <c r="C47" s="66"/>
      <c r="D47" s="66" t="s">
        <v>64</v>
      </c>
      <c r="E47" s="67">
        <v>167.4312882356621</v>
      </c>
      <c r="F47" s="69"/>
      <c r="G47" s="104" t="s">
        <v>1790</v>
      </c>
      <c r="H47" s="66"/>
      <c r="I47" s="70" t="s">
        <v>362</v>
      </c>
      <c r="J47" s="71"/>
      <c r="K47" s="71"/>
      <c r="L47" s="70" t="s">
        <v>2045</v>
      </c>
      <c r="M47" s="74">
        <v>4.586047139922746</v>
      </c>
      <c r="N47" s="75">
        <v>7194.546875</v>
      </c>
      <c r="O47" s="75">
        <v>4919.0361328125</v>
      </c>
      <c r="P47" s="76"/>
      <c r="Q47" s="77"/>
      <c r="R47" s="77"/>
      <c r="S47" s="98"/>
      <c r="T47" s="48">
        <v>1</v>
      </c>
      <c r="U47" s="48">
        <v>0</v>
      </c>
      <c r="V47" s="49">
        <v>0</v>
      </c>
      <c r="W47" s="49">
        <v>1</v>
      </c>
      <c r="X47" s="49">
        <v>0</v>
      </c>
      <c r="Y47" s="49">
        <v>0.999997</v>
      </c>
      <c r="Z47" s="49">
        <v>0</v>
      </c>
      <c r="AA47" s="49">
        <v>0</v>
      </c>
      <c r="AB47" s="72">
        <v>47</v>
      </c>
      <c r="AC47" s="72"/>
      <c r="AD47" s="73"/>
      <c r="AE47" s="86" t="s">
        <v>1120</v>
      </c>
      <c r="AF47" s="86">
        <v>61</v>
      </c>
      <c r="AG47" s="86">
        <v>5493</v>
      </c>
      <c r="AH47" s="86">
        <v>28855</v>
      </c>
      <c r="AI47" s="86">
        <v>114</v>
      </c>
      <c r="AJ47" s="86"/>
      <c r="AK47" s="86" t="s">
        <v>1277</v>
      </c>
      <c r="AL47" s="86" t="s">
        <v>1411</v>
      </c>
      <c r="AM47" s="93" t="s">
        <v>1520</v>
      </c>
      <c r="AN47" s="86"/>
      <c r="AO47" s="89">
        <v>39848.29565972222</v>
      </c>
      <c r="AP47" s="93" t="s">
        <v>1647</v>
      </c>
      <c r="AQ47" s="86" t="b">
        <v>0</v>
      </c>
      <c r="AR47" s="86" t="b">
        <v>0</v>
      </c>
      <c r="AS47" s="86" t="b">
        <v>1</v>
      </c>
      <c r="AT47" s="86" t="s">
        <v>1021</v>
      </c>
      <c r="AU47" s="86">
        <v>230</v>
      </c>
      <c r="AV47" s="93" t="s">
        <v>1756</v>
      </c>
      <c r="AW47" s="86" t="b">
        <v>0</v>
      </c>
      <c r="AX47" s="86" t="s">
        <v>1836</v>
      </c>
      <c r="AY47" s="93" t="s">
        <v>1881</v>
      </c>
      <c r="AZ47" s="86" t="s">
        <v>65</v>
      </c>
      <c r="BA47" s="86" t="str">
        <f>REPLACE(INDEX(GroupVertices[Group],MATCH(Vertices[[#This Row],[Vertex]],GroupVertices[Vertex],0)),1,1,"")</f>
        <v>31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37.9" customHeight="1">
      <c r="A48" s="65" t="s">
        <v>262</v>
      </c>
      <c r="C48" s="66"/>
      <c r="D48" s="66" t="s">
        <v>64</v>
      </c>
      <c r="E48" s="67">
        <v>162</v>
      </c>
      <c r="F48" s="69"/>
      <c r="G48" s="104" t="s">
        <v>1791</v>
      </c>
      <c r="H48" s="66"/>
      <c r="I48" s="70" t="s">
        <v>262</v>
      </c>
      <c r="J48" s="71"/>
      <c r="K48" s="71"/>
      <c r="L48" s="70" t="s">
        <v>2046</v>
      </c>
      <c r="M48" s="74">
        <v>1</v>
      </c>
      <c r="N48" s="75">
        <v>604.4760131835938</v>
      </c>
      <c r="O48" s="75">
        <v>8929.7216796875</v>
      </c>
      <c r="P48" s="76"/>
      <c r="Q48" s="77"/>
      <c r="R48" s="77"/>
      <c r="S48" s="98"/>
      <c r="T48" s="48">
        <v>1</v>
      </c>
      <c r="U48" s="48">
        <v>1</v>
      </c>
      <c r="V48" s="49">
        <v>0</v>
      </c>
      <c r="W48" s="49">
        <v>0</v>
      </c>
      <c r="X48" s="49">
        <v>0</v>
      </c>
      <c r="Y48" s="49">
        <v>0.999997</v>
      </c>
      <c r="Z48" s="49">
        <v>0</v>
      </c>
      <c r="AA48" s="49" t="s">
        <v>3201</v>
      </c>
      <c r="AB48" s="72">
        <v>48</v>
      </c>
      <c r="AC48" s="72"/>
      <c r="AD48" s="73"/>
      <c r="AE48" s="86" t="s">
        <v>1121</v>
      </c>
      <c r="AF48" s="86">
        <v>5</v>
      </c>
      <c r="AG48" s="86">
        <v>2</v>
      </c>
      <c r="AH48" s="86">
        <v>401</v>
      </c>
      <c r="AI48" s="86">
        <v>0</v>
      </c>
      <c r="AJ48" s="86"/>
      <c r="AK48" s="86" t="s">
        <v>1278</v>
      </c>
      <c r="AL48" s="86" t="s">
        <v>1412</v>
      </c>
      <c r="AM48" s="86"/>
      <c r="AN48" s="86"/>
      <c r="AO48" s="89">
        <v>43515.765648148146</v>
      </c>
      <c r="AP48" s="86"/>
      <c r="AQ48" s="86" t="b">
        <v>1</v>
      </c>
      <c r="AR48" s="86" t="b">
        <v>0</v>
      </c>
      <c r="AS48" s="86" t="b">
        <v>0</v>
      </c>
      <c r="AT48" s="86" t="s">
        <v>1021</v>
      </c>
      <c r="AU48" s="86">
        <v>0</v>
      </c>
      <c r="AV48" s="86"/>
      <c r="AW48" s="86" t="b">
        <v>0</v>
      </c>
      <c r="AX48" s="86" t="s">
        <v>1836</v>
      </c>
      <c r="AY48" s="93" t="s">
        <v>1882</v>
      </c>
      <c r="AZ48" s="86" t="s">
        <v>66</v>
      </c>
      <c r="BA48" s="86" t="str">
        <f>REPLACE(INDEX(GroupVertices[Group],MATCH(Vertices[[#This Row],[Vertex]],GroupVertices[Vertex],0)),1,1,"")</f>
        <v>1</v>
      </c>
      <c r="BB48" s="48" t="s">
        <v>497</v>
      </c>
      <c r="BC48" s="48" t="s">
        <v>497</v>
      </c>
      <c r="BD48" s="48" t="s">
        <v>549</v>
      </c>
      <c r="BE48" s="48" t="s">
        <v>549</v>
      </c>
      <c r="BF48" s="48"/>
      <c r="BG48" s="48"/>
      <c r="BH48" s="120" t="s">
        <v>2656</v>
      </c>
      <c r="BI48" s="120" t="s">
        <v>2656</v>
      </c>
      <c r="BJ48" s="120" t="s">
        <v>2724</v>
      </c>
      <c r="BK48" s="120" t="s">
        <v>2724</v>
      </c>
      <c r="BL48" s="120">
        <v>1</v>
      </c>
      <c r="BM48" s="123">
        <v>2.3255813953488373</v>
      </c>
      <c r="BN48" s="120">
        <v>1</v>
      </c>
      <c r="BO48" s="123">
        <v>2.3255813953488373</v>
      </c>
      <c r="BP48" s="120">
        <v>0</v>
      </c>
      <c r="BQ48" s="123">
        <v>0</v>
      </c>
      <c r="BR48" s="120">
        <v>41</v>
      </c>
      <c r="BS48" s="123">
        <v>95.34883720930233</v>
      </c>
      <c r="BT48" s="120">
        <v>43</v>
      </c>
      <c r="BU48" s="2"/>
      <c r="BV48" s="3"/>
      <c r="BW48" s="3"/>
      <c r="BX48" s="3"/>
      <c r="BY48" s="3"/>
    </row>
    <row r="49" spans="1:77" ht="37.9" customHeight="1">
      <c r="A49" s="65" t="s">
        <v>263</v>
      </c>
      <c r="C49" s="66"/>
      <c r="D49" s="66" t="s">
        <v>64</v>
      </c>
      <c r="E49" s="67">
        <v>165.08013687230957</v>
      </c>
      <c r="F49" s="69"/>
      <c r="G49" s="104" t="s">
        <v>667</v>
      </c>
      <c r="H49" s="66"/>
      <c r="I49" s="70" t="s">
        <v>263</v>
      </c>
      <c r="J49" s="71"/>
      <c r="K49" s="71"/>
      <c r="L49" s="70" t="s">
        <v>2047</v>
      </c>
      <c r="M49" s="74">
        <v>3.0336825339135736</v>
      </c>
      <c r="N49" s="75">
        <v>6312.97802734375</v>
      </c>
      <c r="O49" s="75">
        <v>6362.02490234375</v>
      </c>
      <c r="P49" s="76"/>
      <c r="Q49" s="77"/>
      <c r="R49" s="77"/>
      <c r="S49" s="98"/>
      <c r="T49" s="48">
        <v>0</v>
      </c>
      <c r="U49" s="48">
        <v>2</v>
      </c>
      <c r="V49" s="49">
        <v>0</v>
      </c>
      <c r="W49" s="49">
        <v>0.5</v>
      </c>
      <c r="X49" s="49">
        <v>0</v>
      </c>
      <c r="Y49" s="49">
        <v>0.999997</v>
      </c>
      <c r="Z49" s="49">
        <v>1</v>
      </c>
      <c r="AA49" s="49">
        <v>0</v>
      </c>
      <c r="AB49" s="72">
        <v>49</v>
      </c>
      <c r="AC49" s="72"/>
      <c r="AD49" s="73"/>
      <c r="AE49" s="86" t="s">
        <v>1122</v>
      </c>
      <c r="AF49" s="86">
        <v>3377</v>
      </c>
      <c r="AG49" s="86">
        <v>3116</v>
      </c>
      <c r="AH49" s="86">
        <v>58358</v>
      </c>
      <c r="AI49" s="86">
        <v>12230</v>
      </c>
      <c r="AJ49" s="86"/>
      <c r="AK49" s="86" t="s">
        <v>1279</v>
      </c>
      <c r="AL49" s="86" t="s">
        <v>1413</v>
      </c>
      <c r="AM49" s="86"/>
      <c r="AN49" s="86"/>
      <c r="AO49" s="89">
        <v>40889.1571412037</v>
      </c>
      <c r="AP49" s="86"/>
      <c r="AQ49" s="86" t="b">
        <v>0</v>
      </c>
      <c r="AR49" s="86" t="b">
        <v>0</v>
      </c>
      <c r="AS49" s="86" t="b">
        <v>0</v>
      </c>
      <c r="AT49" s="86" t="s">
        <v>1021</v>
      </c>
      <c r="AU49" s="86">
        <v>2126</v>
      </c>
      <c r="AV49" s="93" t="s">
        <v>1760</v>
      </c>
      <c r="AW49" s="86" t="b">
        <v>0</v>
      </c>
      <c r="AX49" s="86" t="s">
        <v>1836</v>
      </c>
      <c r="AY49" s="93" t="s">
        <v>1883</v>
      </c>
      <c r="AZ49" s="86" t="s">
        <v>66</v>
      </c>
      <c r="BA49" s="86" t="str">
        <f>REPLACE(INDEX(GroupVertices[Group],MATCH(Vertices[[#This Row],[Vertex]],GroupVertices[Vertex],0)),1,1,"")</f>
        <v>15</v>
      </c>
      <c r="BB49" s="48" t="s">
        <v>498</v>
      </c>
      <c r="BC49" s="48" t="s">
        <v>498</v>
      </c>
      <c r="BD49" s="48" t="s">
        <v>550</v>
      </c>
      <c r="BE49" s="48" t="s">
        <v>550</v>
      </c>
      <c r="BF49" s="48" t="s">
        <v>588</v>
      </c>
      <c r="BG49" s="48" t="s">
        <v>588</v>
      </c>
      <c r="BH49" s="120" t="s">
        <v>2657</v>
      </c>
      <c r="BI49" s="120" t="s">
        <v>2657</v>
      </c>
      <c r="BJ49" s="120" t="s">
        <v>2530</v>
      </c>
      <c r="BK49" s="120" t="s">
        <v>2530</v>
      </c>
      <c r="BL49" s="120">
        <v>0</v>
      </c>
      <c r="BM49" s="123">
        <v>0</v>
      </c>
      <c r="BN49" s="120">
        <v>0</v>
      </c>
      <c r="BO49" s="123">
        <v>0</v>
      </c>
      <c r="BP49" s="120">
        <v>0</v>
      </c>
      <c r="BQ49" s="123">
        <v>0</v>
      </c>
      <c r="BR49" s="120">
        <v>12</v>
      </c>
      <c r="BS49" s="123">
        <v>100</v>
      </c>
      <c r="BT49" s="120">
        <v>12</v>
      </c>
      <c r="BU49" s="2"/>
      <c r="BV49" s="3"/>
      <c r="BW49" s="3"/>
      <c r="BX49" s="3"/>
      <c r="BY49" s="3"/>
    </row>
    <row r="50" spans="1:77" ht="37.9" customHeight="1">
      <c r="A50" s="65" t="s">
        <v>264</v>
      </c>
      <c r="C50" s="66"/>
      <c r="D50" s="66" t="s">
        <v>64</v>
      </c>
      <c r="E50" s="67">
        <v>181.88439034811788</v>
      </c>
      <c r="F50" s="69"/>
      <c r="G50" s="104" t="s">
        <v>668</v>
      </c>
      <c r="H50" s="66"/>
      <c r="I50" s="70" t="s">
        <v>264</v>
      </c>
      <c r="J50" s="71"/>
      <c r="K50" s="71"/>
      <c r="L50" s="70" t="s">
        <v>2048</v>
      </c>
      <c r="M50" s="74">
        <v>14.128811810939167</v>
      </c>
      <c r="N50" s="75">
        <v>6011.23291015625</v>
      </c>
      <c r="O50" s="75">
        <v>6909.18017578125</v>
      </c>
      <c r="P50" s="76"/>
      <c r="Q50" s="77"/>
      <c r="R50" s="77"/>
      <c r="S50" s="98"/>
      <c r="T50" s="48">
        <v>2</v>
      </c>
      <c r="U50" s="48">
        <v>1</v>
      </c>
      <c r="V50" s="49">
        <v>0</v>
      </c>
      <c r="W50" s="49">
        <v>0.5</v>
      </c>
      <c r="X50" s="49">
        <v>0</v>
      </c>
      <c r="Y50" s="49">
        <v>0.999997</v>
      </c>
      <c r="Z50" s="49">
        <v>0.5</v>
      </c>
      <c r="AA50" s="49">
        <v>0.5</v>
      </c>
      <c r="AB50" s="72">
        <v>50</v>
      </c>
      <c r="AC50" s="72"/>
      <c r="AD50" s="73"/>
      <c r="AE50" s="86" t="s">
        <v>550</v>
      </c>
      <c r="AF50" s="86">
        <v>14205</v>
      </c>
      <c r="AG50" s="86">
        <v>20105</v>
      </c>
      <c r="AH50" s="86">
        <v>93800</v>
      </c>
      <c r="AI50" s="86">
        <v>7408</v>
      </c>
      <c r="AJ50" s="86"/>
      <c r="AK50" s="86" t="s">
        <v>1280</v>
      </c>
      <c r="AL50" s="86" t="s">
        <v>1414</v>
      </c>
      <c r="AM50" s="93" t="s">
        <v>1521</v>
      </c>
      <c r="AN50" s="86"/>
      <c r="AO50" s="89">
        <v>41842.69520833333</v>
      </c>
      <c r="AP50" s="93" t="s">
        <v>1648</v>
      </c>
      <c r="AQ50" s="86" t="b">
        <v>0</v>
      </c>
      <c r="AR50" s="86" t="b">
        <v>0</v>
      </c>
      <c r="AS50" s="86" t="b">
        <v>1</v>
      </c>
      <c r="AT50" s="86" t="s">
        <v>1021</v>
      </c>
      <c r="AU50" s="86">
        <v>1514</v>
      </c>
      <c r="AV50" s="93" t="s">
        <v>1753</v>
      </c>
      <c r="AW50" s="86" t="b">
        <v>0</v>
      </c>
      <c r="AX50" s="86" t="s">
        <v>1836</v>
      </c>
      <c r="AY50" s="93" t="s">
        <v>1884</v>
      </c>
      <c r="AZ50" s="86" t="s">
        <v>66</v>
      </c>
      <c r="BA50" s="86" t="str">
        <f>REPLACE(INDEX(GroupVertices[Group],MATCH(Vertices[[#This Row],[Vertex]],GroupVertices[Vertex],0)),1,1,"")</f>
        <v>15</v>
      </c>
      <c r="BB50" s="48" t="s">
        <v>498</v>
      </c>
      <c r="BC50" s="48" t="s">
        <v>498</v>
      </c>
      <c r="BD50" s="48" t="s">
        <v>550</v>
      </c>
      <c r="BE50" s="48" t="s">
        <v>550</v>
      </c>
      <c r="BF50" s="48" t="s">
        <v>588</v>
      </c>
      <c r="BG50" s="48" t="s">
        <v>588</v>
      </c>
      <c r="BH50" s="120" t="s">
        <v>2657</v>
      </c>
      <c r="BI50" s="120" t="s">
        <v>2657</v>
      </c>
      <c r="BJ50" s="120" t="s">
        <v>2530</v>
      </c>
      <c r="BK50" s="120" t="s">
        <v>2530</v>
      </c>
      <c r="BL50" s="120">
        <v>0</v>
      </c>
      <c r="BM50" s="123">
        <v>0</v>
      </c>
      <c r="BN50" s="120">
        <v>0</v>
      </c>
      <c r="BO50" s="123">
        <v>0</v>
      </c>
      <c r="BP50" s="120">
        <v>0</v>
      </c>
      <c r="BQ50" s="123">
        <v>0</v>
      </c>
      <c r="BR50" s="120">
        <v>12</v>
      </c>
      <c r="BS50" s="123">
        <v>100</v>
      </c>
      <c r="BT50" s="120">
        <v>12</v>
      </c>
      <c r="BU50" s="2"/>
      <c r="BV50" s="3"/>
      <c r="BW50" s="3"/>
      <c r="BX50" s="3"/>
      <c r="BY50" s="3"/>
    </row>
    <row r="51" spans="1:77" ht="37.9" customHeight="1">
      <c r="A51" s="65" t="s">
        <v>265</v>
      </c>
      <c r="C51" s="66"/>
      <c r="D51" s="66" t="s">
        <v>64</v>
      </c>
      <c r="E51" s="67">
        <v>216.5482942306126</v>
      </c>
      <c r="F51" s="69"/>
      <c r="G51" s="104" t="s">
        <v>669</v>
      </c>
      <c r="H51" s="66"/>
      <c r="I51" s="70" t="s">
        <v>265</v>
      </c>
      <c r="J51" s="71"/>
      <c r="K51" s="71"/>
      <c r="L51" s="70" t="s">
        <v>2049</v>
      </c>
      <c r="M51" s="74">
        <v>37.01590378300121</v>
      </c>
      <c r="N51" s="75">
        <v>6614.72314453125</v>
      </c>
      <c r="O51" s="75">
        <v>5814.869140625</v>
      </c>
      <c r="P51" s="76"/>
      <c r="Q51" s="77"/>
      <c r="R51" s="77"/>
      <c r="S51" s="98"/>
      <c r="T51" s="48">
        <v>2</v>
      </c>
      <c r="U51" s="48">
        <v>1</v>
      </c>
      <c r="V51" s="49">
        <v>0</v>
      </c>
      <c r="W51" s="49">
        <v>0.5</v>
      </c>
      <c r="X51" s="49">
        <v>0</v>
      </c>
      <c r="Y51" s="49">
        <v>0.999997</v>
      </c>
      <c r="Z51" s="49">
        <v>0.5</v>
      </c>
      <c r="AA51" s="49">
        <v>0.5</v>
      </c>
      <c r="AB51" s="72">
        <v>51</v>
      </c>
      <c r="AC51" s="72"/>
      <c r="AD51" s="73"/>
      <c r="AE51" s="86" t="s">
        <v>1123</v>
      </c>
      <c r="AF51" s="86">
        <v>49879</v>
      </c>
      <c r="AG51" s="86">
        <v>55150</v>
      </c>
      <c r="AH51" s="86">
        <v>291916</v>
      </c>
      <c r="AI51" s="86">
        <v>48440</v>
      </c>
      <c r="AJ51" s="86"/>
      <c r="AK51" s="86" t="s">
        <v>1281</v>
      </c>
      <c r="AL51" s="86" t="s">
        <v>1415</v>
      </c>
      <c r="AM51" s="93" t="s">
        <v>1522</v>
      </c>
      <c r="AN51" s="86"/>
      <c r="AO51" s="89">
        <v>39581.84069444444</v>
      </c>
      <c r="AP51" s="93" t="s">
        <v>1649</v>
      </c>
      <c r="AQ51" s="86" t="b">
        <v>0</v>
      </c>
      <c r="AR51" s="86" t="b">
        <v>0</v>
      </c>
      <c r="AS51" s="86" t="b">
        <v>0</v>
      </c>
      <c r="AT51" s="86" t="s">
        <v>1021</v>
      </c>
      <c r="AU51" s="86">
        <v>4747</v>
      </c>
      <c r="AV51" s="93" t="s">
        <v>1760</v>
      </c>
      <c r="AW51" s="86" t="b">
        <v>0</v>
      </c>
      <c r="AX51" s="86" t="s">
        <v>1836</v>
      </c>
      <c r="AY51" s="93" t="s">
        <v>1885</v>
      </c>
      <c r="AZ51" s="86" t="s">
        <v>66</v>
      </c>
      <c r="BA51" s="86" t="str">
        <f>REPLACE(INDEX(GroupVertices[Group],MATCH(Vertices[[#This Row],[Vertex]],GroupVertices[Vertex],0)),1,1,"")</f>
        <v>15</v>
      </c>
      <c r="BB51" s="48" t="s">
        <v>498</v>
      </c>
      <c r="BC51" s="48" t="s">
        <v>498</v>
      </c>
      <c r="BD51" s="48" t="s">
        <v>550</v>
      </c>
      <c r="BE51" s="48" t="s">
        <v>550</v>
      </c>
      <c r="BF51" s="48" t="s">
        <v>588</v>
      </c>
      <c r="BG51" s="48" t="s">
        <v>588</v>
      </c>
      <c r="BH51" s="120" t="s">
        <v>2657</v>
      </c>
      <c r="BI51" s="120" t="s">
        <v>2657</v>
      </c>
      <c r="BJ51" s="120" t="s">
        <v>2530</v>
      </c>
      <c r="BK51" s="120" t="s">
        <v>2530</v>
      </c>
      <c r="BL51" s="120">
        <v>0</v>
      </c>
      <c r="BM51" s="123">
        <v>0</v>
      </c>
      <c r="BN51" s="120">
        <v>0</v>
      </c>
      <c r="BO51" s="123">
        <v>0</v>
      </c>
      <c r="BP51" s="120">
        <v>0</v>
      </c>
      <c r="BQ51" s="123">
        <v>0</v>
      </c>
      <c r="BR51" s="120">
        <v>12</v>
      </c>
      <c r="BS51" s="123">
        <v>100</v>
      </c>
      <c r="BT51" s="120">
        <v>12</v>
      </c>
      <c r="BU51" s="2"/>
      <c r="BV51" s="3"/>
      <c r="BW51" s="3"/>
      <c r="BX51" s="3"/>
      <c r="BY51" s="3"/>
    </row>
    <row r="52" spans="1:77" ht="37.9" customHeight="1">
      <c r="A52" s="65" t="s">
        <v>266</v>
      </c>
      <c r="C52" s="66"/>
      <c r="D52" s="66" t="s">
        <v>64</v>
      </c>
      <c r="E52" s="67">
        <v>163.2917979303906</v>
      </c>
      <c r="F52" s="69"/>
      <c r="G52" s="104" t="s">
        <v>670</v>
      </c>
      <c r="H52" s="66"/>
      <c r="I52" s="70" t="s">
        <v>266</v>
      </c>
      <c r="J52" s="71"/>
      <c r="K52" s="71"/>
      <c r="L52" s="70" t="s">
        <v>2050</v>
      </c>
      <c r="M52" s="74">
        <v>1.852918879027337</v>
      </c>
      <c r="N52" s="75">
        <v>7928.201171875</v>
      </c>
      <c r="O52" s="75">
        <v>6297.6533203125</v>
      </c>
      <c r="P52" s="76"/>
      <c r="Q52" s="77"/>
      <c r="R52" s="77"/>
      <c r="S52" s="98"/>
      <c r="T52" s="48">
        <v>1</v>
      </c>
      <c r="U52" s="48">
        <v>1</v>
      </c>
      <c r="V52" s="49">
        <v>0</v>
      </c>
      <c r="W52" s="49">
        <v>1</v>
      </c>
      <c r="X52" s="49">
        <v>0</v>
      </c>
      <c r="Y52" s="49">
        <v>0.701752</v>
      </c>
      <c r="Z52" s="49">
        <v>0</v>
      </c>
      <c r="AA52" s="49">
        <v>1</v>
      </c>
      <c r="AB52" s="72">
        <v>52</v>
      </c>
      <c r="AC52" s="72"/>
      <c r="AD52" s="73"/>
      <c r="AE52" s="86" t="s">
        <v>1124</v>
      </c>
      <c r="AF52" s="86">
        <v>237</v>
      </c>
      <c r="AG52" s="86">
        <v>1308</v>
      </c>
      <c r="AH52" s="86">
        <v>5482</v>
      </c>
      <c r="AI52" s="86">
        <v>3622</v>
      </c>
      <c r="AJ52" s="86"/>
      <c r="AK52" s="86" t="s">
        <v>1282</v>
      </c>
      <c r="AL52" s="86" t="s">
        <v>1416</v>
      </c>
      <c r="AM52" s="93" t="s">
        <v>1523</v>
      </c>
      <c r="AN52" s="86"/>
      <c r="AO52" s="89">
        <v>41855.18917824074</v>
      </c>
      <c r="AP52" s="93" t="s">
        <v>1650</v>
      </c>
      <c r="AQ52" s="86" t="b">
        <v>1</v>
      </c>
      <c r="AR52" s="86" t="b">
        <v>0</v>
      </c>
      <c r="AS52" s="86" t="b">
        <v>0</v>
      </c>
      <c r="AT52" s="86" t="s">
        <v>1021</v>
      </c>
      <c r="AU52" s="86">
        <v>37</v>
      </c>
      <c r="AV52" s="93" t="s">
        <v>1753</v>
      </c>
      <c r="AW52" s="86" t="b">
        <v>0</v>
      </c>
      <c r="AX52" s="86" t="s">
        <v>1836</v>
      </c>
      <c r="AY52" s="93" t="s">
        <v>1886</v>
      </c>
      <c r="AZ52" s="86" t="s">
        <v>66</v>
      </c>
      <c r="BA52" s="86" t="str">
        <f>REPLACE(INDEX(GroupVertices[Group],MATCH(Vertices[[#This Row],[Vertex]],GroupVertices[Vertex],0)),1,1,"")</f>
        <v>30</v>
      </c>
      <c r="BB52" s="48"/>
      <c r="BC52" s="48"/>
      <c r="BD52" s="48"/>
      <c r="BE52" s="48"/>
      <c r="BF52" s="48"/>
      <c r="BG52" s="48"/>
      <c r="BH52" s="120" t="s">
        <v>2658</v>
      </c>
      <c r="BI52" s="120" t="s">
        <v>2658</v>
      </c>
      <c r="BJ52" s="120" t="s">
        <v>2540</v>
      </c>
      <c r="BK52" s="120" t="s">
        <v>2540</v>
      </c>
      <c r="BL52" s="120">
        <v>4</v>
      </c>
      <c r="BM52" s="123">
        <v>9.75609756097561</v>
      </c>
      <c r="BN52" s="120">
        <v>0</v>
      </c>
      <c r="BO52" s="123">
        <v>0</v>
      </c>
      <c r="BP52" s="120">
        <v>0</v>
      </c>
      <c r="BQ52" s="123">
        <v>0</v>
      </c>
      <c r="BR52" s="120">
        <v>37</v>
      </c>
      <c r="BS52" s="123">
        <v>90.2439024390244</v>
      </c>
      <c r="BT52" s="120">
        <v>41</v>
      </c>
      <c r="BU52" s="2"/>
      <c r="BV52" s="3"/>
      <c r="BW52" s="3"/>
      <c r="BX52" s="3"/>
      <c r="BY52" s="3"/>
    </row>
    <row r="53" spans="1:77" ht="37.9" customHeight="1">
      <c r="A53" s="65" t="s">
        <v>267</v>
      </c>
      <c r="C53" s="66"/>
      <c r="D53" s="66" t="s">
        <v>64</v>
      </c>
      <c r="E53" s="67">
        <v>162.81207205271875</v>
      </c>
      <c r="F53" s="69"/>
      <c r="G53" s="104" t="s">
        <v>671</v>
      </c>
      <c r="H53" s="66"/>
      <c r="I53" s="70" t="s">
        <v>267</v>
      </c>
      <c r="J53" s="71"/>
      <c r="K53" s="71"/>
      <c r="L53" s="70" t="s">
        <v>2051</v>
      </c>
      <c r="M53" s="74">
        <v>1.5361764162951328</v>
      </c>
      <c r="N53" s="75">
        <v>7928.201171875</v>
      </c>
      <c r="O53" s="75">
        <v>6705.337890625</v>
      </c>
      <c r="P53" s="76"/>
      <c r="Q53" s="77"/>
      <c r="R53" s="77"/>
      <c r="S53" s="98"/>
      <c r="T53" s="48">
        <v>2</v>
      </c>
      <c r="U53" s="48">
        <v>2</v>
      </c>
      <c r="V53" s="49">
        <v>0</v>
      </c>
      <c r="W53" s="49">
        <v>1</v>
      </c>
      <c r="X53" s="49">
        <v>0</v>
      </c>
      <c r="Y53" s="49">
        <v>1.298241</v>
      </c>
      <c r="Z53" s="49">
        <v>0</v>
      </c>
      <c r="AA53" s="49">
        <v>1</v>
      </c>
      <c r="AB53" s="72">
        <v>53</v>
      </c>
      <c r="AC53" s="72"/>
      <c r="AD53" s="73"/>
      <c r="AE53" s="86" t="s">
        <v>1125</v>
      </c>
      <c r="AF53" s="86">
        <v>1143</v>
      </c>
      <c r="AG53" s="86">
        <v>823</v>
      </c>
      <c r="AH53" s="86">
        <v>3824</v>
      </c>
      <c r="AI53" s="86">
        <v>2483</v>
      </c>
      <c r="AJ53" s="86"/>
      <c r="AK53" s="86" t="s">
        <v>1283</v>
      </c>
      <c r="AL53" s="86" t="s">
        <v>1417</v>
      </c>
      <c r="AM53" s="93" t="s">
        <v>1524</v>
      </c>
      <c r="AN53" s="86"/>
      <c r="AO53" s="89">
        <v>40779.10542824074</v>
      </c>
      <c r="AP53" s="93" t="s">
        <v>1651</v>
      </c>
      <c r="AQ53" s="86" t="b">
        <v>1</v>
      </c>
      <c r="AR53" s="86" t="b">
        <v>0</v>
      </c>
      <c r="AS53" s="86" t="b">
        <v>0</v>
      </c>
      <c r="AT53" s="86" t="s">
        <v>1021</v>
      </c>
      <c r="AU53" s="86">
        <v>263</v>
      </c>
      <c r="AV53" s="93" t="s">
        <v>1753</v>
      </c>
      <c r="AW53" s="86" t="b">
        <v>0</v>
      </c>
      <c r="AX53" s="86" t="s">
        <v>1836</v>
      </c>
      <c r="AY53" s="93" t="s">
        <v>1887</v>
      </c>
      <c r="AZ53" s="86" t="s">
        <v>66</v>
      </c>
      <c r="BA53" s="86" t="str">
        <f>REPLACE(INDEX(GroupVertices[Group],MATCH(Vertices[[#This Row],[Vertex]],GroupVertices[Vertex],0)),1,1,"")</f>
        <v>30</v>
      </c>
      <c r="BB53" s="48" t="s">
        <v>499</v>
      </c>
      <c r="BC53" s="48" t="s">
        <v>499</v>
      </c>
      <c r="BD53" s="48" t="s">
        <v>551</v>
      </c>
      <c r="BE53" s="48" t="s">
        <v>551</v>
      </c>
      <c r="BF53" s="48"/>
      <c r="BG53" s="48"/>
      <c r="BH53" s="120" t="s">
        <v>2659</v>
      </c>
      <c r="BI53" s="120" t="s">
        <v>2659</v>
      </c>
      <c r="BJ53" s="120" t="s">
        <v>2725</v>
      </c>
      <c r="BK53" s="120" t="s">
        <v>2725</v>
      </c>
      <c r="BL53" s="120">
        <v>4</v>
      </c>
      <c r="BM53" s="123">
        <v>7.142857142857143</v>
      </c>
      <c r="BN53" s="120">
        <v>0</v>
      </c>
      <c r="BO53" s="123">
        <v>0</v>
      </c>
      <c r="BP53" s="120">
        <v>0</v>
      </c>
      <c r="BQ53" s="123">
        <v>0</v>
      </c>
      <c r="BR53" s="120">
        <v>52</v>
      </c>
      <c r="BS53" s="123">
        <v>92.85714285714286</v>
      </c>
      <c r="BT53" s="120">
        <v>56</v>
      </c>
      <c r="BU53" s="2"/>
      <c r="BV53" s="3"/>
      <c r="BW53" s="3"/>
      <c r="BX53" s="3"/>
      <c r="BY53" s="3"/>
    </row>
    <row r="54" spans="1:77" ht="37.9" customHeight="1">
      <c r="A54" s="65" t="s">
        <v>268</v>
      </c>
      <c r="C54" s="66"/>
      <c r="D54" s="66" t="s">
        <v>64</v>
      </c>
      <c r="E54" s="67">
        <v>162.35509606202928</v>
      </c>
      <c r="F54" s="69"/>
      <c r="G54" s="104" t="s">
        <v>672</v>
      </c>
      <c r="H54" s="66"/>
      <c r="I54" s="70" t="s">
        <v>268</v>
      </c>
      <c r="J54" s="71"/>
      <c r="K54" s="71"/>
      <c r="L54" s="70" t="s">
        <v>2052</v>
      </c>
      <c r="M54" s="74">
        <v>1.2344547301461057</v>
      </c>
      <c r="N54" s="75">
        <v>3099.295654296875</v>
      </c>
      <c r="O54" s="75">
        <v>8078.59130859375</v>
      </c>
      <c r="P54" s="76"/>
      <c r="Q54" s="77"/>
      <c r="R54" s="77"/>
      <c r="S54" s="98"/>
      <c r="T54" s="48">
        <v>1</v>
      </c>
      <c r="U54" s="48">
        <v>1</v>
      </c>
      <c r="V54" s="49">
        <v>0</v>
      </c>
      <c r="W54" s="49">
        <v>0</v>
      </c>
      <c r="X54" s="49">
        <v>0</v>
      </c>
      <c r="Y54" s="49">
        <v>0.999997</v>
      </c>
      <c r="Z54" s="49">
        <v>0</v>
      </c>
      <c r="AA54" s="49" t="s">
        <v>3201</v>
      </c>
      <c r="AB54" s="72">
        <v>54</v>
      </c>
      <c r="AC54" s="72"/>
      <c r="AD54" s="73"/>
      <c r="AE54" s="86" t="s">
        <v>1126</v>
      </c>
      <c r="AF54" s="86">
        <v>512</v>
      </c>
      <c r="AG54" s="86">
        <v>361</v>
      </c>
      <c r="AH54" s="86">
        <v>4352</v>
      </c>
      <c r="AI54" s="86">
        <v>789</v>
      </c>
      <c r="AJ54" s="86"/>
      <c r="AK54" s="86" t="s">
        <v>1284</v>
      </c>
      <c r="AL54" s="86"/>
      <c r="AM54" s="86"/>
      <c r="AN54" s="86"/>
      <c r="AO54" s="89">
        <v>39954.54011574074</v>
      </c>
      <c r="AP54" s="93" t="s">
        <v>1652</v>
      </c>
      <c r="AQ54" s="86" t="b">
        <v>1</v>
      </c>
      <c r="AR54" s="86" t="b">
        <v>0</v>
      </c>
      <c r="AS54" s="86" t="b">
        <v>0</v>
      </c>
      <c r="AT54" s="86" t="s">
        <v>1021</v>
      </c>
      <c r="AU54" s="86">
        <v>1</v>
      </c>
      <c r="AV54" s="93" t="s">
        <v>1753</v>
      </c>
      <c r="AW54" s="86" t="b">
        <v>0</v>
      </c>
      <c r="AX54" s="86" t="s">
        <v>1836</v>
      </c>
      <c r="AY54" s="93" t="s">
        <v>1888</v>
      </c>
      <c r="AZ54" s="86" t="s">
        <v>66</v>
      </c>
      <c r="BA54" s="86" t="str">
        <f>REPLACE(INDEX(GroupVertices[Group],MATCH(Vertices[[#This Row],[Vertex]],GroupVertices[Vertex],0)),1,1,"")</f>
        <v>1</v>
      </c>
      <c r="BB54" s="48" t="s">
        <v>500</v>
      </c>
      <c r="BC54" s="48" t="s">
        <v>500</v>
      </c>
      <c r="BD54" s="48" t="s">
        <v>552</v>
      </c>
      <c r="BE54" s="48" t="s">
        <v>552</v>
      </c>
      <c r="BF54" s="48"/>
      <c r="BG54" s="48"/>
      <c r="BH54" s="120" t="s">
        <v>2660</v>
      </c>
      <c r="BI54" s="120" t="s">
        <v>2660</v>
      </c>
      <c r="BJ54" s="120" t="s">
        <v>2726</v>
      </c>
      <c r="BK54" s="120" t="s">
        <v>2726</v>
      </c>
      <c r="BL54" s="120">
        <v>2</v>
      </c>
      <c r="BM54" s="123">
        <v>10.526315789473685</v>
      </c>
      <c r="BN54" s="120">
        <v>0</v>
      </c>
      <c r="BO54" s="123">
        <v>0</v>
      </c>
      <c r="BP54" s="120">
        <v>0</v>
      </c>
      <c r="BQ54" s="123">
        <v>0</v>
      </c>
      <c r="BR54" s="120">
        <v>17</v>
      </c>
      <c r="BS54" s="123">
        <v>89.47368421052632</v>
      </c>
      <c r="BT54" s="120">
        <v>19</v>
      </c>
      <c r="BU54" s="2"/>
      <c r="BV54" s="3"/>
      <c r="BW54" s="3"/>
      <c r="BX54" s="3"/>
      <c r="BY54" s="3"/>
    </row>
    <row r="55" spans="1:77" ht="37.9" customHeight="1">
      <c r="A55" s="65" t="s">
        <v>269</v>
      </c>
      <c r="C55" s="66"/>
      <c r="D55" s="66" t="s">
        <v>64</v>
      </c>
      <c r="E55" s="67">
        <v>162.0652822843842</v>
      </c>
      <c r="F55" s="69"/>
      <c r="G55" s="104" t="s">
        <v>673</v>
      </c>
      <c r="H55" s="66"/>
      <c r="I55" s="70" t="s">
        <v>269</v>
      </c>
      <c r="J55" s="71"/>
      <c r="K55" s="71"/>
      <c r="L55" s="70" t="s">
        <v>2053</v>
      </c>
      <c r="M55" s="74">
        <v>1.0431030980212896</v>
      </c>
      <c r="N55" s="75">
        <v>3099.295654296875</v>
      </c>
      <c r="O55" s="75">
        <v>8929.7216796875</v>
      </c>
      <c r="P55" s="76"/>
      <c r="Q55" s="77"/>
      <c r="R55" s="77"/>
      <c r="S55" s="98"/>
      <c r="T55" s="48">
        <v>1</v>
      </c>
      <c r="U55" s="48">
        <v>1</v>
      </c>
      <c r="V55" s="49">
        <v>0</v>
      </c>
      <c r="W55" s="49">
        <v>0</v>
      </c>
      <c r="X55" s="49">
        <v>0</v>
      </c>
      <c r="Y55" s="49">
        <v>0.999997</v>
      </c>
      <c r="Z55" s="49">
        <v>0</v>
      </c>
      <c r="AA55" s="49" t="s">
        <v>3201</v>
      </c>
      <c r="AB55" s="72">
        <v>55</v>
      </c>
      <c r="AC55" s="72"/>
      <c r="AD55" s="73"/>
      <c r="AE55" s="86" t="s">
        <v>1127</v>
      </c>
      <c r="AF55" s="86">
        <v>150</v>
      </c>
      <c r="AG55" s="86">
        <v>68</v>
      </c>
      <c r="AH55" s="86">
        <v>31</v>
      </c>
      <c r="AI55" s="86">
        <v>16</v>
      </c>
      <c r="AJ55" s="86"/>
      <c r="AK55" s="86" t="s">
        <v>1285</v>
      </c>
      <c r="AL55" s="86"/>
      <c r="AM55" s="86"/>
      <c r="AN55" s="86"/>
      <c r="AO55" s="89">
        <v>43567.61755787037</v>
      </c>
      <c r="AP55" s="93" t="s">
        <v>1653</v>
      </c>
      <c r="AQ55" s="86" t="b">
        <v>1</v>
      </c>
      <c r="AR55" s="86" t="b">
        <v>0</v>
      </c>
      <c r="AS55" s="86" t="b">
        <v>0</v>
      </c>
      <c r="AT55" s="86" t="s">
        <v>1021</v>
      </c>
      <c r="AU55" s="86">
        <v>0</v>
      </c>
      <c r="AV55" s="86"/>
      <c r="AW55" s="86" t="b">
        <v>0</v>
      </c>
      <c r="AX55" s="86" t="s">
        <v>1836</v>
      </c>
      <c r="AY55" s="93" t="s">
        <v>1889</v>
      </c>
      <c r="AZ55" s="86" t="s">
        <v>66</v>
      </c>
      <c r="BA55" s="86" t="str">
        <f>REPLACE(INDEX(GroupVertices[Group],MATCH(Vertices[[#This Row],[Vertex]],GroupVertices[Vertex],0)),1,1,"")</f>
        <v>1</v>
      </c>
      <c r="BB55" s="48" t="s">
        <v>501</v>
      </c>
      <c r="BC55" s="48" t="s">
        <v>501</v>
      </c>
      <c r="BD55" s="48" t="s">
        <v>553</v>
      </c>
      <c r="BE55" s="48" t="s">
        <v>553</v>
      </c>
      <c r="BF55" s="48" t="s">
        <v>589</v>
      </c>
      <c r="BG55" s="48" t="s">
        <v>589</v>
      </c>
      <c r="BH55" s="120" t="s">
        <v>2661</v>
      </c>
      <c r="BI55" s="120" t="s">
        <v>2661</v>
      </c>
      <c r="BJ55" s="120" t="s">
        <v>2727</v>
      </c>
      <c r="BK55" s="120" t="s">
        <v>2727</v>
      </c>
      <c r="BL55" s="120">
        <v>0</v>
      </c>
      <c r="BM55" s="123">
        <v>0</v>
      </c>
      <c r="BN55" s="120">
        <v>1</v>
      </c>
      <c r="BO55" s="123">
        <v>3.8461538461538463</v>
      </c>
      <c r="BP55" s="120">
        <v>0</v>
      </c>
      <c r="BQ55" s="123">
        <v>0</v>
      </c>
      <c r="BR55" s="120">
        <v>25</v>
      </c>
      <c r="BS55" s="123">
        <v>96.15384615384616</v>
      </c>
      <c r="BT55" s="120">
        <v>26</v>
      </c>
      <c r="BU55" s="2"/>
      <c r="BV55" s="3"/>
      <c r="BW55" s="3"/>
      <c r="BX55" s="3"/>
      <c r="BY55" s="3"/>
    </row>
    <row r="56" spans="1:77" ht="37.9" customHeight="1">
      <c r="A56" s="65" t="s">
        <v>270</v>
      </c>
      <c r="C56" s="66"/>
      <c r="D56" s="66" t="s">
        <v>64</v>
      </c>
      <c r="E56" s="67">
        <v>162.04055414635988</v>
      </c>
      <c r="F56" s="69"/>
      <c r="G56" s="104" t="s">
        <v>674</v>
      </c>
      <c r="H56" s="66"/>
      <c r="I56" s="70" t="s">
        <v>270</v>
      </c>
      <c r="J56" s="71"/>
      <c r="K56" s="71"/>
      <c r="L56" s="70" t="s">
        <v>2054</v>
      </c>
      <c r="M56" s="74">
        <v>1.0267761669526192</v>
      </c>
      <c r="N56" s="75">
        <v>2600.33154296875</v>
      </c>
      <c r="O56" s="75">
        <v>8929.7216796875</v>
      </c>
      <c r="P56" s="76"/>
      <c r="Q56" s="77"/>
      <c r="R56" s="77"/>
      <c r="S56" s="98"/>
      <c r="T56" s="48">
        <v>1</v>
      </c>
      <c r="U56" s="48">
        <v>1</v>
      </c>
      <c r="V56" s="49">
        <v>0</v>
      </c>
      <c r="W56" s="49">
        <v>0</v>
      </c>
      <c r="X56" s="49">
        <v>0</v>
      </c>
      <c r="Y56" s="49">
        <v>0.999997</v>
      </c>
      <c r="Z56" s="49">
        <v>0</v>
      </c>
      <c r="AA56" s="49" t="s">
        <v>3201</v>
      </c>
      <c r="AB56" s="72">
        <v>56</v>
      </c>
      <c r="AC56" s="72"/>
      <c r="AD56" s="73"/>
      <c r="AE56" s="86" t="s">
        <v>1128</v>
      </c>
      <c r="AF56" s="86">
        <v>171</v>
      </c>
      <c r="AG56" s="86">
        <v>43</v>
      </c>
      <c r="AH56" s="86">
        <v>646</v>
      </c>
      <c r="AI56" s="86">
        <v>101</v>
      </c>
      <c r="AJ56" s="86"/>
      <c r="AK56" s="86" t="s">
        <v>1286</v>
      </c>
      <c r="AL56" s="86" t="s">
        <v>1410</v>
      </c>
      <c r="AM56" s="93" t="s">
        <v>1525</v>
      </c>
      <c r="AN56" s="86"/>
      <c r="AO56" s="89">
        <v>42215.76391203704</v>
      </c>
      <c r="AP56" s="93" t="s">
        <v>1654</v>
      </c>
      <c r="AQ56" s="86" t="b">
        <v>0</v>
      </c>
      <c r="AR56" s="86" t="b">
        <v>0</v>
      </c>
      <c r="AS56" s="86" t="b">
        <v>0</v>
      </c>
      <c r="AT56" s="86" t="s">
        <v>1021</v>
      </c>
      <c r="AU56" s="86">
        <v>2</v>
      </c>
      <c r="AV56" s="93" t="s">
        <v>1753</v>
      </c>
      <c r="AW56" s="86" t="b">
        <v>0</v>
      </c>
      <c r="AX56" s="86" t="s">
        <v>1836</v>
      </c>
      <c r="AY56" s="93" t="s">
        <v>1890</v>
      </c>
      <c r="AZ56" s="86" t="s">
        <v>66</v>
      </c>
      <c r="BA56" s="86" t="str">
        <f>REPLACE(INDEX(GroupVertices[Group],MATCH(Vertices[[#This Row],[Vertex]],GroupVertices[Vertex],0)),1,1,"")</f>
        <v>1</v>
      </c>
      <c r="BB56" s="48" t="s">
        <v>502</v>
      </c>
      <c r="BC56" s="48" t="s">
        <v>502</v>
      </c>
      <c r="BD56" s="48" t="s">
        <v>554</v>
      </c>
      <c r="BE56" s="48" t="s">
        <v>554</v>
      </c>
      <c r="BF56" s="48" t="s">
        <v>590</v>
      </c>
      <c r="BG56" s="48" t="s">
        <v>590</v>
      </c>
      <c r="BH56" s="120" t="s">
        <v>2662</v>
      </c>
      <c r="BI56" s="120" t="s">
        <v>2662</v>
      </c>
      <c r="BJ56" s="120" t="s">
        <v>2728</v>
      </c>
      <c r="BK56" s="120" t="s">
        <v>2728</v>
      </c>
      <c r="BL56" s="120">
        <v>0</v>
      </c>
      <c r="BM56" s="123">
        <v>0</v>
      </c>
      <c r="BN56" s="120">
        <v>0</v>
      </c>
      <c r="BO56" s="123">
        <v>0</v>
      </c>
      <c r="BP56" s="120">
        <v>0</v>
      </c>
      <c r="BQ56" s="123">
        <v>0</v>
      </c>
      <c r="BR56" s="120">
        <v>29</v>
      </c>
      <c r="BS56" s="123">
        <v>100</v>
      </c>
      <c r="BT56" s="120">
        <v>29</v>
      </c>
      <c r="BU56" s="2"/>
      <c r="BV56" s="3"/>
      <c r="BW56" s="3"/>
      <c r="BX56" s="3"/>
      <c r="BY56" s="3"/>
    </row>
    <row r="57" spans="1:77" ht="37.9" customHeight="1">
      <c r="A57" s="65" t="s">
        <v>271</v>
      </c>
      <c r="C57" s="66"/>
      <c r="D57" s="66" t="s">
        <v>64</v>
      </c>
      <c r="E57" s="67">
        <v>178.35914699137052</v>
      </c>
      <c r="F57" s="69"/>
      <c r="G57" s="104" t="s">
        <v>675</v>
      </c>
      <c r="H57" s="66"/>
      <c r="I57" s="70" t="s">
        <v>271</v>
      </c>
      <c r="J57" s="71"/>
      <c r="K57" s="71"/>
      <c r="L57" s="70" t="s">
        <v>2055</v>
      </c>
      <c r="M57" s="74">
        <v>11.801244517789529</v>
      </c>
      <c r="N57" s="75">
        <v>6293.9384765625</v>
      </c>
      <c r="O57" s="75">
        <v>1716.5665283203125</v>
      </c>
      <c r="P57" s="76"/>
      <c r="Q57" s="77"/>
      <c r="R57" s="77"/>
      <c r="S57" s="98"/>
      <c r="T57" s="48">
        <v>2</v>
      </c>
      <c r="U57" s="48">
        <v>1</v>
      </c>
      <c r="V57" s="49">
        <v>0</v>
      </c>
      <c r="W57" s="49">
        <v>0.5</v>
      </c>
      <c r="X57" s="49">
        <v>0</v>
      </c>
      <c r="Y57" s="49">
        <v>0.999997</v>
      </c>
      <c r="Z57" s="49">
        <v>0.5</v>
      </c>
      <c r="AA57" s="49">
        <v>0.5</v>
      </c>
      <c r="AB57" s="72">
        <v>57</v>
      </c>
      <c r="AC57" s="72"/>
      <c r="AD57" s="73"/>
      <c r="AE57" s="86" t="s">
        <v>1129</v>
      </c>
      <c r="AF57" s="86">
        <v>478</v>
      </c>
      <c r="AG57" s="86">
        <v>16541</v>
      </c>
      <c r="AH57" s="86">
        <v>27208</v>
      </c>
      <c r="AI57" s="86">
        <v>124</v>
      </c>
      <c r="AJ57" s="86"/>
      <c r="AK57" s="86" t="s">
        <v>1287</v>
      </c>
      <c r="AL57" s="86" t="s">
        <v>1418</v>
      </c>
      <c r="AM57" s="93" t="s">
        <v>1526</v>
      </c>
      <c r="AN57" s="86"/>
      <c r="AO57" s="89">
        <v>39624.852372685185</v>
      </c>
      <c r="AP57" s="93" t="s">
        <v>1655</v>
      </c>
      <c r="AQ57" s="86" t="b">
        <v>0</v>
      </c>
      <c r="AR57" s="86" t="b">
        <v>0</v>
      </c>
      <c r="AS57" s="86" t="b">
        <v>1</v>
      </c>
      <c r="AT57" s="86" t="s">
        <v>1021</v>
      </c>
      <c r="AU57" s="86">
        <v>383</v>
      </c>
      <c r="AV57" s="93" t="s">
        <v>1753</v>
      </c>
      <c r="AW57" s="86" t="b">
        <v>1</v>
      </c>
      <c r="AX57" s="86" t="s">
        <v>1836</v>
      </c>
      <c r="AY57" s="93" t="s">
        <v>1891</v>
      </c>
      <c r="AZ57" s="86" t="s">
        <v>66</v>
      </c>
      <c r="BA57" s="86" t="str">
        <f>REPLACE(INDEX(GroupVertices[Group],MATCH(Vertices[[#This Row],[Vertex]],GroupVertices[Vertex],0)),1,1,"")</f>
        <v>14</v>
      </c>
      <c r="BB57" s="48" t="s">
        <v>503</v>
      </c>
      <c r="BC57" s="48" t="s">
        <v>503</v>
      </c>
      <c r="BD57" s="48" t="s">
        <v>555</v>
      </c>
      <c r="BE57" s="48" t="s">
        <v>555</v>
      </c>
      <c r="BF57" s="48"/>
      <c r="BG57" s="48"/>
      <c r="BH57" s="120" t="s">
        <v>2663</v>
      </c>
      <c r="BI57" s="120" t="s">
        <v>2663</v>
      </c>
      <c r="BJ57" s="120" t="s">
        <v>2529</v>
      </c>
      <c r="BK57" s="120" t="s">
        <v>2529</v>
      </c>
      <c r="BL57" s="120">
        <v>0</v>
      </c>
      <c r="BM57" s="123">
        <v>0</v>
      </c>
      <c r="BN57" s="120">
        <v>1</v>
      </c>
      <c r="BO57" s="123">
        <v>3.0303030303030303</v>
      </c>
      <c r="BP57" s="120">
        <v>0</v>
      </c>
      <c r="BQ57" s="123">
        <v>0</v>
      </c>
      <c r="BR57" s="120">
        <v>32</v>
      </c>
      <c r="BS57" s="123">
        <v>96.96969696969697</v>
      </c>
      <c r="BT57" s="120">
        <v>33</v>
      </c>
      <c r="BU57" s="2"/>
      <c r="BV57" s="3"/>
      <c r="BW57" s="3"/>
      <c r="BX57" s="3"/>
      <c r="BY57" s="3"/>
    </row>
    <row r="58" spans="1:77" ht="37.9" customHeight="1">
      <c r="A58" s="65" t="s">
        <v>272</v>
      </c>
      <c r="C58" s="66"/>
      <c r="D58" s="66" t="s">
        <v>64</v>
      </c>
      <c r="E58" s="67">
        <v>163.39169960800885</v>
      </c>
      <c r="F58" s="69"/>
      <c r="G58" s="104" t="s">
        <v>676</v>
      </c>
      <c r="H58" s="66"/>
      <c r="I58" s="70" t="s">
        <v>272</v>
      </c>
      <c r="J58" s="71"/>
      <c r="K58" s="71"/>
      <c r="L58" s="70" t="s">
        <v>2056</v>
      </c>
      <c r="M58" s="74">
        <v>1.918879680544765</v>
      </c>
      <c r="N58" s="75">
        <v>6011.23291015625</v>
      </c>
      <c r="O58" s="75">
        <v>643.7124633789062</v>
      </c>
      <c r="P58" s="76"/>
      <c r="Q58" s="77"/>
      <c r="R58" s="77"/>
      <c r="S58" s="98"/>
      <c r="T58" s="48">
        <v>2</v>
      </c>
      <c r="U58" s="48">
        <v>1</v>
      </c>
      <c r="V58" s="49">
        <v>0</v>
      </c>
      <c r="W58" s="49">
        <v>0.5</v>
      </c>
      <c r="X58" s="49">
        <v>0</v>
      </c>
      <c r="Y58" s="49">
        <v>0.999997</v>
      </c>
      <c r="Z58" s="49">
        <v>0.5</v>
      </c>
      <c r="AA58" s="49">
        <v>0.5</v>
      </c>
      <c r="AB58" s="72">
        <v>58</v>
      </c>
      <c r="AC58" s="72"/>
      <c r="AD58" s="73"/>
      <c r="AE58" s="86" t="s">
        <v>1130</v>
      </c>
      <c r="AF58" s="86">
        <v>620</v>
      </c>
      <c r="AG58" s="86">
        <v>1409</v>
      </c>
      <c r="AH58" s="86">
        <v>26299</v>
      </c>
      <c r="AI58" s="86">
        <v>1974</v>
      </c>
      <c r="AJ58" s="86"/>
      <c r="AK58" s="86" t="s">
        <v>1288</v>
      </c>
      <c r="AL58" s="86" t="s">
        <v>1419</v>
      </c>
      <c r="AM58" s="93" t="s">
        <v>1527</v>
      </c>
      <c r="AN58" s="86"/>
      <c r="AO58" s="89">
        <v>41352.54540509259</v>
      </c>
      <c r="AP58" s="93" t="s">
        <v>1656</v>
      </c>
      <c r="AQ58" s="86" t="b">
        <v>0</v>
      </c>
      <c r="AR58" s="86" t="b">
        <v>0</v>
      </c>
      <c r="AS58" s="86" t="b">
        <v>1</v>
      </c>
      <c r="AT58" s="86" t="s">
        <v>1021</v>
      </c>
      <c r="AU58" s="86">
        <v>51</v>
      </c>
      <c r="AV58" s="93" t="s">
        <v>1753</v>
      </c>
      <c r="AW58" s="86" t="b">
        <v>0</v>
      </c>
      <c r="AX58" s="86" t="s">
        <v>1836</v>
      </c>
      <c r="AY58" s="93" t="s">
        <v>1892</v>
      </c>
      <c r="AZ58" s="86" t="s">
        <v>66</v>
      </c>
      <c r="BA58" s="86" t="str">
        <f>REPLACE(INDEX(GroupVertices[Group],MATCH(Vertices[[#This Row],[Vertex]],GroupVertices[Vertex],0)),1,1,"")</f>
        <v>14</v>
      </c>
      <c r="BB58" s="48"/>
      <c r="BC58" s="48"/>
      <c r="BD58" s="48"/>
      <c r="BE58" s="48"/>
      <c r="BF58" s="48"/>
      <c r="BG58" s="48"/>
      <c r="BH58" s="120" t="s">
        <v>2663</v>
      </c>
      <c r="BI58" s="120" t="s">
        <v>2663</v>
      </c>
      <c r="BJ58" s="120" t="s">
        <v>2529</v>
      </c>
      <c r="BK58" s="120" t="s">
        <v>2529</v>
      </c>
      <c r="BL58" s="120">
        <v>0</v>
      </c>
      <c r="BM58" s="123">
        <v>0</v>
      </c>
      <c r="BN58" s="120">
        <v>1</v>
      </c>
      <c r="BO58" s="123">
        <v>3.0303030303030303</v>
      </c>
      <c r="BP58" s="120">
        <v>0</v>
      </c>
      <c r="BQ58" s="123">
        <v>0</v>
      </c>
      <c r="BR58" s="120">
        <v>32</v>
      </c>
      <c r="BS58" s="123">
        <v>96.96969696969697</v>
      </c>
      <c r="BT58" s="120">
        <v>33</v>
      </c>
      <c r="BU58" s="2"/>
      <c r="BV58" s="3"/>
      <c r="BW58" s="3"/>
      <c r="BX58" s="3"/>
      <c r="BY58" s="3"/>
    </row>
    <row r="59" spans="1:77" ht="37.9" customHeight="1">
      <c r="A59" s="65" t="s">
        <v>273</v>
      </c>
      <c r="C59" s="66"/>
      <c r="D59" s="66" t="s">
        <v>64</v>
      </c>
      <c r="E59" s="67">
        <v>163.06627731160876</v>
      </c>
      <c r="F59" s="69"/>
      <c r="G59" s="104" t="s">
        <v>677</v>
      </c>
      <c r="H59" s="66"/>
      <c r="I59" s="70" t="s">
        <v>273</v>
      </c>
      <c r="J59" s="71"/>
      <c r="K59" s="71"/>
      <c r="L59" s="70" t="s">
        <v>2057</v>
      </c>
      <c r="M59" s="74">
        <v>1.7040172676810637</v>
      </c>
      <c r="N59" s="75">
        <v>6614.72314453125</v>
      </c>
      <c r="O59" s="75">
        <v>687.9126586914062</v>
      </c>
      <c r="P59" s="76"/>
      <c r="Q59" s="77"/>
      <c r="R59" s="77"/>
      <c r="S59" s="98"/>
      <c r="T59" s="48">
        <v>0</v>
      </c>
      <c r="U59" s="48">
        <v>2</v>
      </c>
      <c r="V59" s="49">
        <v>0</v>
      </c>
      <c r="W59" s="49">
        <v>0.5</v>
      </c>
      <c r="X59" s="49">
        <v>0</v>
      </c>
      <c r="Y59" s="49">
        <v>0.999997</v>
      </c>
      <c r="Z59" s="49">
        <v>1</v>
      </c>
      <c r="AA59" s="49">
        <v>0</v>
      </c>
      <c r="AB59" s="72">
        <v>59</v>
      </c>
      <c r="AC59" s="72"/>
      <c r="AD59" s="73"/>
      <c r="AE59" s="86" t="s">
        <v>1131</v>
      </c>
      <c r="AF59" s="86">
        <v>1916</v>
      </c>
      <c r="AG59" s="86">
        <v>1080</v>
      </c>
      <c r="AH59" s="86">
        <v>9304</v>
      </c>
      <c r="AI59" s="86">
        <v>3730</v>
      </c>
      <c r="AJ59" s="86"/>
      <c r="AK59" s="86" t="s">
        <v>1289</v>
      </c>
      <c r="AL59" s="86" t="s">
        <v>1420</v>
      </c>
      <c r="AM59" s="86"/>
      <c r="AN59" s="86"/>
      <c r="AO59" s="89">
        <v>40493.98310185185</v>
      </c>
      <c r="AP59" s="93" t="s">
        <v>1657</v>
      </c>
      <c r="AQ59" s="86" t="b">
        <v>0</v>
      </c>
      <c r="AR59" s="86" t="b">
        <v>0</v>
      </c>
      <c r="AS59" s="86" t="b">
        <v>1</v>
      </c>
      <c r="AT59" s="86" t="s">
        <v>1021</v>
      </c>
      <c r="AU59" s="86">
        <v>36</v>
      </c>
      <c r="AV59" s="93" t="s">
        <v>1760</v>
      </c>
      <c r="AW59" s="86" t="b">
        <v>0</v>
      </c>
      <c r="AX59" s="86" t="s">
        <v>1836</v>
      </c>
      <c r="AY59" s="93" t="s">
        <v>1893</v>
      </c>
      <c r="AZ59" s="86" t="s">
        <v>66</v>
      </c>
      <c r="BA59" s="86" t="str">
        <f>REPLACE(INDEX(GroupVertices[Group],MATCH(Vertices[[#This Row],[Vertex]],GroupVertices[Vertex],0)),1,1,"")</f>
        <v>14</v>
      </c>
      <c r="BB59" s="48"/>
      <c r="BC59" s="48"/>
      <c r="BD59" s="48"/>
      <c r="BE59" s="48"/>
      <c r="BF59" s="48"/>
      <c r="BG59" s="48"/>
      <c r="BH59" s="120" t="s">
        <v>2663</v>
      </c>
      <c r="BI59" s="120" t="s">
        <v>2663</v>
      </c>
      <c r="BJ59" s="120" t="s">
        <v>2529</v>
      </c>
      <c r="BK59" s="120" t="s">
        <v>2529</v>
      </c>
      <c r="BL59" s="120">
        <v>0</v>
      </c>
      <c r="BM59" s="123">
        <v>0</v>
      </c>
      <c r="BN59" s="120">
        <v>1</v>
      </c>
      <c r="BO59" s="123">
        <v>3.0303030303030303</v>
      </c>
      <c r="BP59" s="120">
        <v>0</v>
      </c>
      <c r="BQ59" s="123">
        <v>0</v>
      </c>
      <c r="BR59" s="120">
        <v>32</v>
      </c>
      <c r="BS59" s="123">
        <v>96.96969696969697</v>
      </c>
      <c r="BT59" s="120">
        <v>33</v>
      </c>
      <c r="BU59" s="2"/>
      <c r="BV59" s="3"/>
      <c r="BW59" s="3"/>
      <c r="BX59" s="3"/>
      <c r="BY59" s="3"/>
    </row>
    <row r="60" spans="1:77" ht="37.9" customHeight="1">
      <c r="A60" s="65" t="s">
        <v>274</v>
      </c>
      <c r="C60" s="66"/>
      <c r="D60" s="66" t="s">
        <v>64</v>
      </c>
      <c r="E60" s="67">
        <v>164.25322793677623</v>
      </c>
      <c r="F60" s="69"/>
      <c r="G60" s="104" t="s">
        <v>678</v>
      </c>
      <c r="H60" s="66"/>
      <c r="I60" s="70" t="s">
        <v>274</v>
      </c>
      <c r="J60" s="71"/>
      <c r="K60" s="71"/>
      <c r="L60" s="70" t="s">
        <v>2058</v>
      </c>
      <c r="M60" s="74">
        <v>2.4877099589772387</v>
      </c>
      <c r="N60" s="75">
        <v>3099.295654296875</v>
      </c>
      <c r="O60" s="75">
        <v>6376.330078125</v>
      </c>
      <c r="P60" s="76"/>
      <c r="Q60" s="77"/>
      <c r="R60" s="77"/>
      <c r="S60" s="98"/>
      <c r="T60" s="48">
        <v>1</v>
      </c>
      <c r="U60" s="48">
        <v>1</v>
      </c>
      <c r="V60" s="49">
        <v>0</v>
      </c>
      <c r="W60" s="49">
        <v>0</v>
      </c>
      <c r="X60" s="49">
        <v>0</v>
      </c>
      <c r="Y60" s="49">
        <v>0.999997</v>
      </c>
      <c r="Z60" s="49">
        <v>0</v>
      </c>
      <c r="AA60" s="49" t="s">
        <v>3201</v>
      </c>
      <c r="AB60" s="72">
        <v>60</v>
      </c>
      <c r="AC60" s="72"/>
      <c r="AD60" s="73"/>
      <c r="AE60" s="86" t="s">
        <v>1132</v>
      </c>
      <c r="AF60" s="86">
        <v>947</v>
      </c>
      <c r="AG60" s="86">
        <v>2280</v>
      </c>
      <c r="AH60" s="86">
        <v>8608</v>
      </c>
      <c r="AI60" s="86">
        <v>825</v>
      </c>
      <c r="AJ60" s="86"/>
      <c r="AK60" s="86" t="s">
        <v>1290</v>
      </c>
      <c r="AL60" s="86" t="s">
        <v>1421</v>
      </c>
      <c r="AM60" s="93" t="s">
        <v>1528</v>
      </c>
      <c r="AN60" s="86"/>
      <c r="AO60" s="89">
        <v>40988.93881944445</v>
      </c>
      <c r="AP60" s="93" t="s">
        <v>1658</v>
      </c>
      <c r="AQ60" s="86" t="b">
        <v>0</v>
      </c>
      <c r="AR60" s="86" t="b">
        <v>0</v>
      </c>
      <c r="AS60" s="86" t="b">
        <v>0</v>
      </c>
      <c r="AT60" s="86" t="s">
        <v>1021</v>
      </c>
      <c r="AU60" s="86">
        <v>122</v>
      </c>
      <c r="AV60" s="93" t="s">
        <v>1753</v>
      </c>
      <c r="AW60" s="86" t="b">
        <v>0</v>
      </c>
      <c r="AX60" s="86" t="s">
        <v>1836</v>
      </c>
      <c r="AY60" s="93" t="s">
        <v>1894</v>
      </c>
      <c r="AZ60" s="86" t="s">
        <v>66</v>
      </c>
      <c r="BA60" s="86" t="str">
        <f>REPLACE(INDEX(GroupVertices[Group],MATCH(Vertices[[#This Row],[Vertex]],GroupVertices[Vertex],0)),1,1,"")</f>
        <v>1</v>
      </c>
      <c r="BB60" s="48" t="s">
        <v>486</v>
      </c>
      <c r="BC60" s="48" t="s">
        <v>486</v>
      </c>
      <c r="BD60" s="48" t="s">
        <v>539</v>
      </c>
      <c r="BE60" s="48" t="s">
        <v>539</v>
      </c>
      <c r="BF60" s="48" t="s">
        <v>591</v>
      </c>
      <c r="BG60" s="48" t="s">
        <v>591</v>
      </c>
      <c r="BH60" s="120" t="s">
        <v>2664</v>
      </c>
      <c r="BI60" s="120" t="s">
        <v>2708</v>
      </c>
      <c r="BJ60" s="120" t="s">
        <v>2729</v>
      </c>
      <c r="BK60" s="120" t="s">
        <v>2764</v>
      </c>
      <c r="BL60" s="120">
        <v>2</v>
      </c>
      <c r="BM60" s="123">
        <v>2.5641025641025643</v>
      </c>
      <c r="BN60" s="120">
        <v>5</v>
      </c>
      <c r="BO60" s="123">
        <v>6.410256410256411</v>
      </c>
      <c r="BP60" s="120">
        <v>0</v>
      </c>
      <c r="BQ60" s="123">
        <v>0</v>
      </c>
      <c r="BR60" s="120">
        <v>71</v>
      </c>
      <c r="BS60" s="123">
        <v>91.02564102564102</v>
      </c>
      <c r="BT60" s="120">
        <v>78</v>
      </c>
      <c r="BU60" s="2"/>
      <c r="BV60" s="3"/>
      <c r="BW60" s="3"/>
      <c r="BX60" s="3"/>
      <c r="BY60" s="3"/>
    </row>
    <row r="61" spans="1:77" ht="37.9" customHeight="1">
      <c r="A61" s="65" t="s">
        <v>275</v>
      </c>
      <c r="C61" s="66"/>
      <c r="D61" s="66" t="s">
        <v>64</v>
      </c>
      <c r="E61" s="67">
        <v>162.03956502083892</v>
      </c>
      <c r="F61" s="69"/>
      <c r="G61" s="104" t="s">
        <v>679</v>
      </c>
      <c r="H61" s="66"/>
      <c r="I61" s="70" t="s">
        <v>275</v>
      </c>
      <c r="J61" s="71"/>
      <c r="K61" s="71"/>
      <c r="L61" s="70" t="s">
        <v>2059</v>
      </c>
      <c r="M61" s="74">
        <v>1.0261230897098725</v>
      </c>
      <c r="N61" s="75">
        <v>2101.36767578125</v>
      </c>
      <c r="O61" s="75">
        <v>8929.7216796875</v>
      </c>
      <c r="P61" s="76"/>
      <c r="Q61" s="77"/>
      <c r="R61" s="77"/>
      <c r="S61" s="98"/>
      <c r="T61" s="48">
        <v>1</v>
      </c>
      <c r="U61" s="48">
        <v>1</v>
      </c>
      <c r="V61" s="49">
        <v>0</v>
      </c>
      <c r="W61" s="49">
        <v>0</v>
      </c>
      <c r="X61" s="49">
        <v>0</v>
      </c>
      <c r="Y61" s="49">
        <v>0.999997</v>
      </c>
      <c r="Z61" s="49">
        <v>0</v>
      </c>
      <c r="AA61" s="49" t="s">
        <v>3201</v>
      </c>
      <c r="AB61" s="72">
        <v>61</v>
      </c>
      <c r="AC61" s="72"/>
      <c r="AD61" s="73"/>
      <c r="AE61" s="86" t="s">
        <v>1133</v>
      </c>
      <c r="AF61" s="86">
        <v>246</v>
      </c>
      <c r="AG61" s="86">
        <v>42</v>
      </c>
      <c r="AH61" s="86">
        <v>79</v>
      </c>
      <c r="AI61" s="86">
        <v>73</v>
      </c>
      <c r="AJ61" s="86"/>
      <c r="AK61" s="86" t="s">
        <v>1291</v>
      </c>
      <c r="AL61" s="86" t="s">
        <v>1422</v>
      </c>
      <c r="AM61" s="93" t="s">
        <v>1529</v>
      </c>
      <c r="AN61" s="86"/>
      <c r="AO61" s="89">
        <v>43279.76263888889</v>
      </c>
      <c r="AP61" s="93" t="s">
        <v>1659</v>
      </c>
      <c r="AQ61" s="86" t="b">
        <v>0</v>
      </c>
      <c r="AR61" s="86" t="b">
        <v>0</v>
      </c>
      <c r="AS61" s="86" t="b">
        <v>0</v>
      </c>
      <c r="AT61" s="86" t="s">
        <v>1021</v>
      </c>
      <c r="AU61" s="86">
        <v>1</v>
      </c>
      <c r="AV61" s="93" t="s">
        <v>1753</v>
      </c>
      <c r="AW61" s="86" t="b">
        <v>0</v>
      </c>
      <c r="AX61" s="86" t="s">
        <v>1836</v>
      </c>
      <c r="AY61" s="93" t="s">
        <v>1895</v>
      </c>
      <c r="AZ61" s="86" t="s">
        <v>66</v>
      </c>
      <c r="BA61" s="86" t="str">
        <f>REPLACE(INDEX(GroupVertices[Group],MATCH(Vertices[[#This Row],[Vertex]],GroupVertices[Vertex],0)),1,1,"")</f>
        <v>1</v>
      </c>
      <c r="BB61" s="48" t="s">
        <v>504</v>
      </c>
      <c r="BC61" s="48" t="s">
        <v>504</v>
      </c>
      <c r="BD61" s="48" t="s">
        <v>556</v>
      </c>
      <c r="BE61" s="48" t="s">
        <v>556</v>
      </c>
      <c r="BF61" s="48" t="s">
        <v>592</v>
      </c>
      <c r="BG61" s="48" t="s">
        <v>592</v>
      </c>
      <c r="BH61" s="120" t="s">
        <v>2665</v>
      </c>
      <c r="BI61" s="120" t="s">
        <v>2665</v>
      </c>
      <c r="BJ61" s="120" t="s">
        <v>2730</v>
      </c>
      <c r="BK61" s="120" t="s">
        <v>2730</v>
      </c>
      <c r="BL61" s="120">
        <v>0</v>
      </c>
      <c r="BM61" s="123">
        <v>0</v>
      </c>
      <c r="BN61" s="120">
        <v>0</v>
      </c>
      <c r="BO61" s="123">
        <v>0</v>
      </c>
      <c r="BP61" s="120">
        <v>0</v>
      </c>
      <c r="BQ61" s="123">
        <v>0</v>
      </c>
      <c r="BR61" s="120">
        <v>19</v>
      </c>
      <c r="BS61" s="123">
        <v>100</v>
      </c>
      <c r="BT61" s="120">
        <v>19</v>
      </c>
      <c r="BU61" s="2"/>
      <c r="BV61" s="3"/>
      <c r="BW61" s="3"/>
      <c r="BX61" s="3"/>
      <c r="BY61" s="3"/>
    </row>
    <row r="62" spans="1:77" ht="37.9" customHeight="1">
      <c r="A62" s="65" t="s">
        <v>276</v>
      </c>
      <c r="C62" s="66"/>
      <c r="D62" s="66" t="s">
        <v>64</v>
      </c>
      <c r="E62" s="67">
        <v>184.73307184851978</v>
      </c>
      <c r="F62" s="69"/>
      <c r="G62" s="104" t="s">
        <v>680</v>
      </c>
      <c r="H62" s="66"/>
      <c r="I62" s="70" t="s">
        <v>276</v>
      </c>
      <c r="J62" s="71"/>
      <c r="K62" s="71"/>
      <c r="L62" s="70" t="s">
        <v>2060</v>
      </c>
      <c r="M62" s="74">
        <v>16.009674270049988</v>
      </c>
      <c r="N62" s="75">
        <v>7170.88037109375</v>
      </c>
      <c r="O62" s="75">
        <v>6297.6533203125</v>
      </c>
      <c r="P62" s="76"/>
      <c r="Q62" s="77"/>
      <c r="R62" s="77"/>
      <c r="S62" s="98"/>
      <c r="T62" s="48">
        <v>2</v>
      </c>
      <c r="U62" s="48">
        <v>1</v>
      </c>
      <c r="V62" s="49">
        <v>0</v>
      </c>
      <c r="W62" s="49">
        <v>1</v>
      </c>
      <c r="X62" s="49">
        <v>0</v>
      </c>
      <c r="Y62" s="49">
        <v>1.298241</v>
      </c>
      <c r="Z62" s="49">
        <v>0</v>
      </c>
      <c r="AA62" s="49">
        <v>0</v>
      </c>
      <c r="AB62" s="72">
        <v>62</v>
      </c>
      <c r="AC62" s="72"/>
      <c r="AD62" s="73"/>
      <c r="AE62" s="86" t="s">
        <v>1134</v>
      </c>
      <c r="AF62" s="86">
        <v>18539</v>
      </c>
      <c r="AG62" s="86">
        <v>22985</v>
      </c>
      <c r="AH62" s="86">
        <v>22253</v>
      </c>
      <c r="AI62" s="86">
        <v>10270</v>
      </c>
      <c r="AJ62" s="86"/>
      <c r="AK62" s="86" t="s">
        <v>1292</v>
      </c>
      <c r="AL62" s="86" t="s">
        <v>1423</v>
      </c>
      <c r="AM62" s="93" t="s">
        <v>1530</v>
      </c>
      <c r="AN62" s="86"/>
      <c r="AO62" s="89">
        <v>39582.32696759259</v>
      </c>
      <c r="AP62" s="93" t="s">
        <v>1660</v>
      </c>
      <c r="AQ62" s="86" t="b">
        <v>0</v>
      </c>
      <c r="AR62" s="86" t="b">
        <v>0</v>
      </c>
      <c r="AS62" s="86" t="b">
        <v>1</v>
      </c>
      <c r="AT62" s="86" t="s">
        <v>1021</v>
      </c>
      <c r="AU62" s="86">
        <v>855</v>
      </c>
      <c r="AV62" s="93" t="s">
        <v>1754</v>
      </c>
      <c r="AW62" s="86" t="b">
        <v>0</v>
      </c>
      <c r="AX62" s="86" t="s">
        <v>1836</v>
      </c>
      <c r="AY62" s="93" t="s">
        <v>1896</v>
      </c>
      <c r="AZ62" s="86" t="s">
        <v>66</v>
      </c>
      <c r="BA62" s="86" t="str">
        <f>REPLACE(INDEX(GroupVertices[Group],MATCH(Vertices[[#This Row],[Vertex]],GroupVertices[Vertex],0)),1,1,"")</f>
        <v>29</v>
      </c>
      <c r="BB62" s="48" t="s">
        <v>505</v>
      </c>
      <c r="BC62" s="48" t="s">
        <v>505</v>
      </c>
      <c r="BD62" s="48" t="s">
        <v>557</v>
      </c>
      <c r="BE62" s="48" t="s">
        <v>557</v>
      </c>
      <c r="BF62" s="48" t="s">
        <v>593</v>
      </c>
      <c r="BG62" s="48" t="s">
        <v>593</v>
      </c>
      <c r="BH62" s="120" t="s">
        <v>2666</v>
      </c>
      <c r="BI62" s="120" t="s">
        <v>2666</v>
      </c>
      <c r="BJ62" s="120" t="s">
        <v>2539</v>
      </c>
      <c r="BK62" s="120" t="s">
        <v>2539</v>
      </c>
      <c r="BL62" s="120">
        <v>1</v>
      </c>
      <c r="BM62" s="123">
        <v>4.545454545454546</v>
      </c>
      <c r="BN62" s="120">
        <v>0</v>
      </c>
      <c r="BO62" s="123">
        <v>0</v>
      </c>
      <c r="BP62" s="120">
        <v>0</v>
      </c>
      <c r="BQ62" s="123">
        <v>0</v>
      </c>
      <c r="BR62" s="120">
        <v>21</v>
      </c>
      <c r="BS62" s="123">
        <v>95.45454545454545</v>
      </c>
      <c r="BT62" s="120">
        <v>22</v>
      </c>
      <c r="BU62" s="2"/>
      <c r="BV62" s="3"/>
      <c r="BW62" s="3"/>
      <c r="BX62" s="3"/>
      <c r="BY62" s="3"/>
    </row>
    <row r="63" spans="1:77" ht="37.9" customHeight="1">
      <c r="A63" s="65" t="s">
        <v>277</v>
      </c>
      <c r="C63" s="66"/>
      <c r="D63" s="66" t="s">
        <v>64</v>
      </c>
      <c r="E63" s="67">
        <v>165.50348259528596</v>
      </c>
      <c r="F63" s="69"/>
      <c r="G63" s="104" t="s">
        <v>681</v>
      </c>
      <c r="H63" s="66"/>
      <c r="I63" s="70" t="s">
        <v>277</v>
      </c>
      <c r="J63" s="71"/>
      <c r="K63" s="71"/>
      <c r="L63" s="70" t="s">
        <v>2061</v>
      </c>
      <c r="M63" s="74">
        <v>3.3131995938092094</v>
      </c>
      <c r="N63" s="75">
        <v>7170.88037109375</v>
      </c>
      <c r="O63" s="75">
        <v>6705.337890625</v>
      </c>
      <c r="P63" s="76"/>
      <c r="Q63" s="77"/>
      <c r="R63" s="77"/>
      <c r="S63" s="98"/>
      <c r="T63" s="48">
        <v>0</v>
      </c>
      <c r="U63" s="48">
        <v>1</v>
      </c>
      <c r="V63" s="49">
        <v>0</v>
      </c>
      <c r="W63" s="49">
        <v>1</v>
      </c>
      <c r="X63" s="49">
        <v>0</v>
      </c>
      <c r="Y63" s="49">
        <v>0.701752</v>
      </c>
      <c r="Z63" s="49">
        <v>0</v>
      </c>
      <c r="AA63" s="49">
        <v>0</v>
      </c>
      <c r="AB63" s="72">
        <v>63</v>
      </c>
      <c r="AC63" s="72"/>
      <c r="AD63" s="73"/>
      <c r="AE63" s="86" t="s">
        <v>1135</v>
      </c>
      <c r="AF63" s="86">
        <v>4409</v>
      </c>
      <c r="AG63" s="86">
        <v>3544</v>
      </c>
      <c r="AH63" s="86">
        <v>15967</v>
      </c>
      <c r="AI63" s="86">
        <v>163</v>
      </c>
      <c r="AJ63" s="86"/>
      <c r="AK63" s="86" t="s">
        <v>1293</v>
      </c>
      <c r="AL63" s="86"/>
      <c r="AM63" s="93" t="s">
        <v>1531</v>
      </c>
      <c r="AN63" s="86"/>
      <c r="AO63" s="89">
        <v>40790.96457175926</v>
      </c>
      <c r="AP63" s="93" t="s">
        <v>1661</v>
      </c>
      <c r="AQ63" s="86" t="b">
        <v>0</v>
      </c>
      <c r="AR63" s="86" t="b">
        <v>0</v>
      </c>
      <c r="AS63" s="86" t="b">
        <v>0</v>
      </c>
      <c r="AT63" s="86" t="s">
        <v>1021</v>
      </c>
      <c r="AU63" s="86">
        <v>42</v>
      </c>
      <c r="AV63" s="93" t="s">
        <v>1753</v>
      </c>
      <c r="AW63" s="86" t="b">
        <v>0</v>
      </c>
      <c r="AX63" s="86" t="s">
        <v>1836</v>
      </c>
      <c r="AY63" s="93" t="s">
        <v>1897</v>
      </c>
      <c r="AZ63" s="86" t="s">
        <v>66</v>
      </c>
      <c r="BA63" s="86" t="str">
        <f>REPLACE(INDEX(GroupVertices[Group],MATCH(Vertices[[#This Row],[Vertex]],GroupVertices[Vertex],0)),1,1,"")</f>
        <v>29</v>
      </c>
      <c r="BB63" s="48"/>
      <c r="BC63" s="48"/>
      <c r="BD63" s="48"/>
      <c r="BE63" s="48"/>
      <c r="BF63" s="48"/>
      <c r="BG63" s="48"/>
      <c r="BH63" s="120" t="s">
        <v>2666</v>
      </c>
      <c r="BI63" s="120" t="s">
        <v>2666</v>
      </c>
      <c r="BJ63" s="120" t="s">
        <v>2539</v>
      </c>
      <c r="BK63" s="120" t="s">
        <v>2539</v>
      </c>
      <c r="BL63" s="120">
        <v>1</v>
      </c>
      <c r="BM63" s="123">
        <v>4.545454545454546</v>
      </c>
      <c r="BN63" s="120">
        <v>0</v>
      </c>
      <c r="BO63" s="123">
        <v>0</v>
      </c>
      <c r="BP63" s="120">
        <v>0</v>
      </c>
      <c r="BQ63" s="123">
        <v>0</v>
      </c>
      <c r="BR63" s="120">
        <v>21</v>
      </c>
      <c r="BS63" s="123">
        <v>95.45454545454545</v>
      </c>
      <c r="BT63" s="120">
        <v>22</v>
      </c>
      <c r="BU63" s="2"/>
      <c r="BV63" s="3"/>
      <c r="BW63" s="3"/>
      <c r="BX63" s="3"/>
      <c r="BY63" s="3"/>
    </row>
    <row r="64" spans="1:77" ht="37.9" customHeight="1">
      <c r="A64" s="65" t="s">
        <v>278</v>
      </c>
      <c r="C64" s="66"/>
      <c r="D64" s="66" t="s">
        <v>64</v>
      </c>
      <c r="E64" s="67">
        <v>162.0148368828146</v>
      </c>
      <c r="F64" s="69"/>
      <c r="G64" s="104" t="s">
        <v>682</v>
      </c>
      <c r="H64" s="66"/>
      <c r="I64" s="70" t="s">
        <v>278</v>
      </c>
      <c r="J64" s="71"/>
      <c r="K64" s="71"/>
      <c r="L64" s="70" t="s">
        <v>2062</v>
      </c>
      <c r="M64" s="74">
        <v>1.009796158641202</v>
      </c>
      <c r="N64" s="75">
        <v>1103.43994140625</v>
      </c>
      <c r="O64" s="75">
        <v>8929.7216796875</v>
      </c>
      <c r="P64" s="76"/>
      <c r="Q64" s="77"/>
      <c r="R64" s="77"/>
      <c r="S64" s="98"/>
      <c r="T64" s="48">
        <v>1</v>
      </c>
      <c r="U64" s="48">
        <v>1</v>
      </c>
      <c r="V64" s="49">
        <v>0</v>
      </c>
      <c r="W64" s="49">
        <v>0</v>
      </c>
      <c r="X64" s="49">
        <v>0</v>
      </c>
      <c r="Y64" s="49">
        <v>0.999997</v>
      </c>
      <c r="Z64" s="49">
        <v>0</v>
      </c>
      <c r="AA64" s="49" t="s">
        <v>3201</v>
      </c>
      <c r="AB64" s="72">
        <v>64</v>
      </c>
      <c r="AC64" s="72"/>
      <c r="AD64" s="73"/>
      <c r="AE64" s="86" t="s">
        <v>1136</v>
      </c>
      <c r="AF64" s="86">
        <v>4</v>
      </c>
      <c r="AG64" s="86">
        <v>17</v>
      </c>
      <c r="AH64" s="86">
        <v>7184</v>
      </c>
      <c r="AI64" s="86">
        <v>2</v>
      </c>
      <c r="AJ64" s="86"/>
      <c r="AK64" s="86"/>
      <c r="AL64" s="86"/>
      <c r="AM64" s="86"/>
      <c r="AN64" s="86"/>
      <c r="AO64" s="89">
        <v>42658.17958333333</v>
      </c>
      <c r="AP64" s="86"/>
      <c r="AQ64" s="86" t="b">
        <v>1</v>
      </c>
      <c r="AR64" s="86" t="b">
        <v>0</v>
      </c>
      <c r="AS64" s="86" t="b">
        <v>0</v>
      </c>
      <c r="AT64" s="86" t="s">
        <v>1021</v>
      </c>
      <c r="AU64" s="86">
        <v>4</v>
      </c>
      <c r="AV64" s="86"/>
      <c r="AW64" s="86" t="b">
        <v>0</v>
      </c>
      <c r="AX64" s="86" t="s">
        <v>1836</v>
      </c>
      <c r="AY64" s="93" t="s">
        <v>1898</v>
      </c>
      <c r="AZ64" s="86" t="s">
        <v>66</v>
      </c>
      <c r="BA64" s="86" t="str">
        <f>REPLACE(INDEX(GroupVertices[Group],MATCH(Vertices[[#This Row],[Vertex]],GroupVertices[Vertex],0)),1,1,"")</f>
        <v>1</v>
      </c>
      <c r="BB64" s="48" t="s">
        <v>505</v>
      </c>
      <c r="BC64" s="48" t="s">
        <v>505</v>
      </c>
      <c r="BD64" s="48" t="s">
        <v>557</v>
      </c>
      <c r="BE64" s="48" t="s">
        <v>557</v>
      </c>
      <c r="BF64" s="48" t="s">
        <v>593</v>
      </c>
      <c r="BG64" s="48" t="s">
        <v>593</v>
      </c>
      <c r="BH64" s="120" t="s">
        <v>2666</v>
      </c>
      <c r="BI64" s="120" t="s">
        <v>2666</v>
      </c>
      <c r="BJ64" s="120" t="s">
        <v>2539</v>
      </c>
      <c r="BK64" s="120" t="s">
        <v>2539</v>
      </c>
      <c r="BL64" s="120">
        <v>1</v>
      </c>
      <c r="BM64" s="123">
        <v>4.545454545454546</v>
      </c>
      <c r="BN64" s="120">
        <v>0</v>
      </c>
      <c r="BO64" s="123">
        <v>0</v>
      </c>
      <c r="BP64" s="120">
        <v>0</v>
      </c>
      <c r="BQ64" s="123">
        <v>0</v>
      </c>
      <c r="BR64" s="120">
        <v>21</v>
      </c>
      <c r="BS64" s="123">
        <v>95.45454545454545</v>
      </c>
      <c r="BT64" s="120">
        <v>22</v>
      </c>
      <c r="BU64" s="2"/>
      <c r="BV64" s="3"/>
      <c r="BW64" s="3"/>
      <c r="BX64" s="3"/>
      <c r="BY64" s="3"/>
    </row>
    <row r="65" spans="1:77" ht="37.9" customHeight="1">
      <c r="A65" s="65" t="s">
        <v>279</v>
      </c>
      <c r="C65" s="66"/>
      <c r="D65" s="66" t="s">
        <v>64</v>
      </c>
      <c r="E65" s="67">
        <v>162.5756710532062</v>
      </c>
      <c r="F65" s="69"/>
      <c r="G65" s="104" t="s">
        <v>683</v>
      </c>
      <c r="H65" s="66"/>
      <c r="I65" s="70" t="s">
        <v>279</v>
      </c>
      <c r="J65" s="71"/>
      <c r="K65" s="71"/>
      <c r="L65" s="70" t="s">
        <v>2063</v>
      </c>
      <c r="M65" s="74">
        <v>1.3800909552786447</v>
      </c>
      <c r="N65" s="75">
        <v>2600.33154296875</v>
      </c>
      <c r="O65" s="75">
        <v>7227.4599609375</v>
      </c>
      <c r="P65" s="76"/>
      <c r="Q65" s="77"/>
      <c r="R65" s="77"/>
      <c r="S65" s="98"/>
      <c r="T65" s="48">
        <v>1</v>
      </c>
      <c r="U65" s="48">
        <v>1</v>
      </c>
      <c r="V65" s="49">
        <v>0</v>
      </c>
      <c r="W65" s="49">
        <v>0</v>
      </c>
      <c r="X65" s="49">
        <v>0</v>
      </c>
      <c r="Y65" s="49">
        <v>0.999997</v>
      </c>
      <c r="Z65" s="49">
        <v>0</v>
      </c>
      <c r="AA65" s="49" t="s">
        <v>3201</v>
      </c>
      <c r="AB65" s="72">
        <v>65</v>
      </c>
      <c r="AC65" s="72"/>
      <c r="AD65" s="73"/>
      <c r="AE65" s="86" t="s">
        <v>1137</v>
      </c>
      <c r="AF65" s="86">
        <v>0</v>
      </c>
      <c r="AG65" s="86">
        <v>584</v>
      </c>
      <c r="AH65" s="86">
        <v>7385</v>
      </c>
      <c r="AI65" s="86">
        <v>0</v>
      </c>
      <c r="AJ65" s="86"/>
      <c r="AK65" s="86" t="s">
        <v>1294</v>
      </c>
      <c r="AL65" s="86"/>
      <c r="AM65" s="86"/>
      <c r="AN65" s="86"/>
      <c r="AO65" s="89">
        <v>42370.12667824074</v>
      </c>
      <c r="AP65" s="86"/>
      <c r="AQ65" s="86" t="b">
        <v>1</v>
      </c>
      <c r="AR65" s="86" t="b">
        <v>0</v>
      </c>
      <c r="AS65" s="86" t="b">
        <v>0</v>
      </c>
      <c r="AT65" s="86" t="s">
        <v>1021</v>
      </c>
      <c r="AU65" s="86">
        <v>5</v>
      </c>
      <c r="AV65" s="86"/>
      <c r="AW65" s="86" t="b">
        <v>0</v>
      </c>
      <c r="AX65" s="86" t="s">
        <v>1836</v>
      </c>
      <c r="AY65" s="93" t="s">
        <v>1899</v>
      </c>
      <c r="AZ65" s="86" t="s">
        <v>66</v>
      </c>
      <c r="BA65" s="86" t="str">
        <f>REPLACE(INDEX(GroupVertices[Group],MATCH(Vertices[[#This Row],[Vertex]],GroupVertices[Vertex],0)),1,1,"")</f>
        <v>1</v>
      </c>
      <c r="BB65" s="48" t="s">
        <v>505</v>
      </c>
      <c r="BC65" s="48" t="s">
        <v>505</v>
      </c>
      <c r="BD65" s="48" t="s">
        <v>557</v>
      </c>
      <c r="BE65" s="48" t="s">
        <v>557</v>
      </c>
      <c r="BF65" s="48" t="s">
        <v>593</v>
      </c>
      <c r="BG65" s="48" t="s">
        <v>593</v>
      </c>
      <c r="BH65" s="120" t="s">
        <v>2666</v>
      </c>
      <c r="BI65" s="120" t="s">
        <v>2666</v>
      </c>
      <c r="BJ65" s="120" t="s">
        <v>2539</v>
      </c>
      <c r="BK65" s="120" t="s">
        <v>2539</v>
      </c>
      <c r="BL65" s="120">
        <v>1</v>
      </c>
      <c r="BM65" s="123">
        <v>4.545454545454546</v>
      </c>
      <c r="BN65" s="120">
        <v>0</v>
      </c>
      <c r="BO65" s="123">
        <v>0</v>
      </c>
      <c r="BP65" s="120">
        <v>0</v>
      </c>
      <c r="BQ65" s="123">
        <v>0</v>
      </c>
      <c r="BR65" s="120">
        <v>21</v>
      </c>
      <c r="BS65" s="123">
        <v>95.45454545454545</v>
      </c>
      <c r="BT65" s="120">
        <v>22</v>
      </c>
      <c r="BU65" s="2"/>
      <c r="BV65" s="3"/>
      <c r="BW65" s="3"/>
      <c r="BX65" s="3"/>
      <c r="BY65" s="3"/>
    </row>
    <row r="66" spans="1:77" ht="37.9" customHeight="1">
      <c r="A66" s="65" t="s">
        <v>280</v>
      </c>
      <c r="C66" s="66"/>
      <c r="D66" s="66" t="s">
        <v>64</v>
      </c>
      <c r="E66" s="67">
        <v>162.0108803807307</v>
      </c>
      <c r="F66" s="69"/>
      <c r="G66" s="104" t="s">
        <v>684</v>
      </c>
      <c r="H66" s="66"/>
      <c r="I66" s="70" t="s">
        <v>280</v>
      </c>
      <c r="J66" s="71"/>
      <c r="K66" s="71"/>
      <c r="L66" s="70" t="s">
        <v>2064</v>
      </c>
      <c r="M66" s="74">
        <v>1.007183849670215</v>
      </c>
      <c r="N66" s="75">
        <v>9442.8427734375</v>
      </c>
      <c r="O66" s="75">
        <v>6705.337890625</v>
      </c>
      <c r="P66" s="76"/>
      <c r="Q66" s="77"/>
      <c r="R66" s="77"/>
      <c r="S66" s="98"/>
      <c r="T66" s="48">
        <v>2</v>
      </c>
      <c r="U66" s="48">
        <v>1</v>
      </c>
      <c r="V66" s="49">
        <v>0</v>
      </c>
      <c r="W66" s="49">
        <v>1</v>
      </c>
      <c r="X66" s="49">
        <v>0</v>
      </c>
      <c r="Y66" s="49">
        <v>1.298241</v>
      </c>
      <c r="Z66" s="49">
        <v>0</v>
      </c>
      <c r="AA66" s="49">
        <v>0</v>
      </c>
      <c r="AB66" s="72">
        <v>66</v>
      </c>
      <c r="AC66" s="72"/>
      <c r="AD66" s="73"/>
      <c r="AE66" s="86" t="s">
        <v>1138</v>
      </c>
      <c r="AF66" s="86">
        <v>0</v>
      </c>
      <c r="AG66" s="86">
        <v>13</v>
      </c>
      <c r="AH66" s="86">
        <v>51</v>
      </c>
      <c r="AI66" s="86">
        <v>0</v>
      </c>
      <c r="AJ66" s="86"/>
      <c r="AK66" s="86"/>
      <c r="AL66" s="86"/>
      <c r="AM66" s="86"/>
      <c r="AN66" s="86"/>
      <c r="AO66" s="89">
        <v>43194.838692129626</v>
      </c>
      <c r="AP66" s="93" t="s">
        <v>1662</v>
      </c>
      <c r="AQ66" s="86" t="b">
        <v>1</v>
      </c>
      <c r="AR66" s="86" t="b">
        <v>0</v>
      </c>
      <c r="AS66" s="86" t="b">
        <v>0</v>
      </c>
      <c r="AT66" s="86" t="s">
        <v>1021</v>
      </c>
      <c r="AU66" s="86">
        <v>0</v>
      </c>
      <c r="AV66" s="86"/>
      <c r="AW66" s="86" t="b">
        <v>0</v>
      </c>
      <c r="AX66" s="86" t="s">
        <v>1836</v>
      </c>
      <c r="AY66" s="93" t="s">
        <v>1900</v>
      </c>
      <c r="AZ66" s="86" t="s">
        <v>66</v>
      </c>
      <c r="BA66" s="86" t="str">
        <f>REPLACE(INDEX(GroupVertices[Group],MATCH(Vertices[[#This Row],[Vertex]],GroupVertices[Vertex],0)),1,1,"")</f>
        <v>28</v>
      </c>
      <c r="BB66" s="48"/>
      <c r="BC66" s="48"/>
      <c r="BD66" s="48"/>
      <c r="BE66" s="48"/>
      <c r="BF66" s="48" t="s">
        <v>594</v>
      </c>
      <c r="BG66" s="48" t="s">
        <v>594</v>
      </c>
      <c r="BH66" s="120" t="s">
        <v>2667</v>
      </c>
      <c r="BI66" s="120" t="s">
        <v>2667</v>
      </c>
      <c r="BJ66" s="120" t="s">
        <v>2538</v>
      </c>
      <c r="BK66" s="120" t="s">
        <v>2538</v>
      </c>
      <c r="BL66" s="120">
        <v>0</v>
      </c>
      <c r="BM66" s="123">
        <v>0</v>
      </c>
      <c r="BN66" s="120">
        <v>1</v>
      </c>
      <c r="BO66" s="123">
        <v>2.380952380952381</v>
      </c>
      <c r="BP66" s="120">
        <v>0</v>
      </c>
      <c r="BQ66" s="123">
        <v>0</v>
      </c>
      <c r="BR66" s="120">
        <v>41</v>
      </c>
      <c r="BS66" s="123">
        <v>97.61904761904762</v>
      </c>
      <c r="BT66" s="120">
        <v>42</v>
      </c>
      <c r="BU66" s="2"/>
      <c r="BV66" s="3"/>
      <c r="BW66" s="3"/>
      <c r="BX66" s="3"/>
      <c r="BY66" s="3"/>
    </row>
    <row r="67" spans="1:77" ht="37.9" customHeight="1">
      <c r="A67" s="65" t="s">
        <v>281</v>
      </c>
      <c r="C67" s="66"/>
      <c r="D67" s="66" t="s">
        <v>64</v>
      </c>
      <c r="E67" s="67">
        <v>164.09101135133668</v>
      </c>
      <c r="F67" s="69"/>
      <c r="G67" s="104" t="s">
        <v>685</v>
      </c>
      <c r="H67" s="66"/>
      <c r="I67" s="70" t="s">
        <v>281</v>
      </c>
      <c r="J67" s="71"/>
      <c r="K67" s="71"/>
      <c r="L67" s="70" t="s">
        <v>2065</v>
      </c>
      <c r="M67" s="74">
        <v>2.380605291166761</v>
      </c>
      <c r="N67" s="75">
        <v>9442.8427734375</v>
      </c>
      <c r="O67" s="75">
        <v>6297.6533203125</v>
      </c>
      <c r="P67" s="76"/>
      <c r="Q67" s="77"/>
      <c r="R67" s="77"/>
      <c r="S67" s="98"/>
      <c r="T67" s="48">
        <v>0</v>
      </c>
      <c r="U67" s="48">
        <v>1</v>
      </c>
      <c r="V67" s="49">
        <v>0</v>
      </c>
      <c r="W67" s="49">
        <v>1</v>
      </c>
      <c r="X67" s="49">
        <v>0</v>
      </c>
      <c r="Y67" s="49">
        <v>0.701752</v>
      </c>
      <c r="Z67" s="49">
        <v>0</v>
      </c>
      <c r="AA67" s="49">
        <v>0</v>
      </c>
      <c r="AB67" s="72">
        <v>67</v>
      </c>
      <c r="AC67" s="72"/>
      <c r="AD67" s="73"/>
      <c r="AE67" s="86" t="s">
        <v>1139</v>
      </c>
      <c r="AF67" s="86">
        <v>1983</v>
      </c>
      <c r="AG67" s="86">
        <v>2116</v>
      </c>
      <c r="AH67" s="86">
        <v>37974</v>
      </c>
      <c r="AI67" s="86">
        <v>13523</v>
      </c>
      <c r="AJ67" s="86"/>
      <c r="AK67" s="86" t="s">
        <v>1295</v>
      </c>
      <c r="AL67" s="86" t="s">
        <v>1424</v>
      </c>
      <c r="AM67" s="93" t="s">
        <v>1532</v>
      </c>
      <c r="AN67" s="86"/>
      <c r="AO67" s="89">
        <v>39871.142280092594</v>
      </c>
      <c r="AP67" s="93" t="s">
        <v>1663</v>
      </c>
      <c r="AQ67" s="86" t="b">
        <v>0</v>
      </c>
      <c r="AR67" s="86" t="b">
        <v>0</v>
      </c>
      <c r="AS67" s="86" t="b">
        <v>1</v>
      </c>
      <c r="AT67" s="86" t="s">
        <v>1021</v>
      </c>
      <c r="AU67" s="86">
        <v>171</v>
      </c>
      <c r="AV67" s="93" t="s">
        <v>1754</v>
      </c>
      <c r="AW67" s="86" t="b">
        <v>0</v>
      </c>
      <c r="AX67" s="86" t="s">
        <v>1836</v>
      </c>
      <c r="AY67" s="93" t="s">
        <v>1901</v>
      </c>
      <c r="AZ67" s="86" t="s">
        <v>66</v>
      </c>
      <c r="BA67" s="86" t="str">
        <f>REPLACE(INDEX(GroupVertices[Group],MATCH(Vertices[[#This Row],[Vertex]],GroupVertices[Vertex],0)),1,1,"")</f>
        <v>28</v>
      </c>
      <c r="BB67" s="48"/>
      <c r="BC67" s="48"/>
      <c r="BD67" s="48"/>
      <c r="BE67" s="48"/>
      <c r="BF67" s="48"/>
      <c r="BG67" s="48"/>
      <c r="BH67" s="120" t="s">
        <v>2667</v>
      </c>
      <c r="BI67" s="120" t="s">
        <v>2667</v>
      </c>
      <c r="BJ67" s="120" t="s">
        <v>2538</v>
      </c>
      <c r="BK67" s="120" t="s">
        <v>2538</v>
      </c>
      <c r="BL67" s="120">
        <v>0</v>
      </c>
      <c r="BM67" s="123">
        <v>0</v>
      </c>
      <c r="BN67" s="120">
        <v>1</v>
      </c>
      <c r="BO67" s="123">
        <v>2.380952380952381</v>
      </c>
      <c r="BP67" s="120">
        <v>0</v>
      </c>
      <c r="BQ67" s="123">
        <v>0</v>
      </c>
      <c r="BR67" s="120">
        <v>41</v>
      </c>
      <c r="BS67" s="123">
        <v>97.61904761904762</v>
      </c>
      <c r="BT67" s="120">
        <v>42</v>
      </c>
      <c r="BU67" s="2"/>
      <c r="BV67" s="3"/>
      <c r="BW67" s="3"/>
      <c r="BX67" s="3"/>
      <c r="BY67" s="3"/>
    </row>
    <row r="68" spans="1:77" ht="37.9" customHeight="1">
      <c r="A68" s="65" t="s">
        <v>282</v>
      </c>
      <c r="C68" s="66"/>
      <c r="D68" s="66" t="s">
        <v>64</v>
      </c>
      <c r="E68" s="67">
        <v>162.05736928021642</v>
      </c>
      <c r="F68" s="69"/>
      <c r="G68" s="104" t="s">
        <v>686</v>
      </c>
      <c r="H68" s="66"/>
      <c r="I68" s="70" t="s">
        <v>282</v>
      </c>
      <c r="J68" s="71"/>
      <c r="K68" s="71"/>
      <c r="L68" s="70" t="s">
        <v>2066</v>
      </c>
      <c r="M68" s="74">
        <v>1.037878480079315</v>
      </c>
      <c r="N68" s="75">
        <v>8685.521484375</v>
      </c>
      <c r="O68" s="75">
        <v>6297.6533203125</v>
      </c>
      <c r="P68" s="76"/>
      <c r="Q68" s="77"/>
      <c r="R68" s="77"/>
      <c r="S68" s="98"/>
      <c r="T68" s="48">
        <v>2</v>
      </c>
      <c r="U68" s="48">
        <v>1</v>
      </c>
      <c r="V68" s="49">
        <v>0</v>
      </c>
      <c r="W68" s="49">
        <v>1</v>
      </c>
      <c r="X68" s="49">
        <v>0</v>
      </c>
      <c r="Y68" s="49">
        <v>1.298241</v>
      </c>
      <c r="Z68" s="49">
        <v>0</v>
      </c>
      <c r="AA68" s="49">
        <v>0</v>
      </c>
      <c r="AB68" s="72">
        <v>68</v>
      </c>
      <c r="AC68" s="72"/>
      <c r="AD68" s="73"/>
      <c r="AE68" s="86" t="s">
        <v>1140</v>
      </c>
      <c r="AF68" s="86">
        <v>464</v>
      </c>
      <c r="AG68" s="86">
        <v>60</v>
      </c>
      <c r="AH68" s="86">
        <v>151</v>
      </c>
      <c r="AI68" s="86">
        <v>136</v>
      </c>
      <c r="AJ68" s="86"/>
      <c r="AK68" s="86" t="s">
        <v>1296</v>
      </c>
      <c r="AL68" s="86" t="s">
        <v>1425</v>
      </c>
      <c r="AM68" s="93" t="s">
        <v>1533</v>
      </c>
      <c r="AN68" s="86"/>
      <c r="AO68" s="89">
        <v>43500.64780092592</v>
      </c>
      <c r="AP68" s="93" t="s">
        <v>1664</v>
      </c>
      <c r="AQ68" s="86" t="b">
        <v>1</v>
      </c>
      <c r="AR68" s="86" t="b">
        <v>0</v>
      </c>
      <c r="AS68" s="86" t="b">
        <v>0</v>
      </c>
      <c r="AT68" s="86" t="s">
        <v>1021</v>
      </c>
      <c r="AU68" s="86">
        <v>0</v>
      </c>
      <c r="AV68" s="86"/>
      <c r="AW68" s="86" t="b">
        <v>0</v>
      </c>
      <c r="AX68" s="86" t="s">
        <v>1836</v>
      </c>
      <c r="AY68" s="93" t="s">
        <v>1902</v>
      </c>
      <c r="AZ68" s="86" t="s">
        <v>66</v>
      </c>
      <c r="BA68" s="86" t="str">
        <f>REPLACE(INDEX(GroupVertices[Group],MATCH(Vertices[[#This Row],[Vertex]],GroupVertices[Vertex],0)),1,1,"")</f>
        <v>27</v>
      </c>
      <c r="BB68" s="48" t="s">
        <v>506</v>
      </c>
      <c r="BC68" s="48" t="s">
        <v>506</v>
      </c>
      <c r="BD68" s="48" t="s">
        <v>558</v>
      </c>
      <c r="BE68" s="48" t="s">
        <v>558</v>
      </c>
      <c r="BF68" s="48" t="s">
        <v>595</v>
      </c>
      <c r="BG68" s="48" t="s">
        <v>595</v>
      </c>
      <c r="BH68" s="120" t="s">
        <v>2668</v>
      </c>
      <c r="BI68" s="120" t="s">
        <v>2668</v>
      </c>
      <c r="BJ68" s="120" t="s">
        <v>2537</v>
      </c>
      <c r="BK68" s="120" t="s">
        <v>2537</v>
      </c>
      <c r="BL68" s="120">
        <v>3</v>
      </c>
      <c r="BM68" s="123">
        <v>7.894736842105263</v>
      </c>
      <c r="BN68" s="120">
        <v>3</v>
      </c>
      <c r="BO68" s="123">
        <v>7.894736842105263</v>
      </c>
      <c r="BP68" s="120">
        <v>0</v>
      </c>
      <c r="BQ68" s="123">
        <v>0</v>
      </c>
      <c r="BR68" s="120">
        <v>32</v>
      </c>
      <c r="BS68" s="123">
        <v>84.21052631578948</v>
      </c>
      <c r="BT68" s="120">
        <v>38</v>
      </c>
      <c r="BU68" s="2"/>
      <c r="BV68" s="3"/>
      <c r="BW68" s="3"/>
      <c r="BX68" s="3"/>
      <c r="BY68" s="3"/>
    </row>
    <row r="69" spans="1:77" ht="37.9" customHeight="1">
      <c r="A69" s="65" t="s">
        <v>283</v>
      </c>
      <c r="C69" s="66"/>
      <c r="D69" s="66" t="s">
        <v>64</v>
      </c>
      <c r="E69" s="67">
        <v>162.00593475312584</v>
      </c>
      <c r="F69" s="69"/>
      <c r="G69" s="104" t="s">
        <v>687</v>
      </c>
      <c r="H69" s="66"/>
      <c r="I69" s="70" t="s">
        <v>283</v>
      </c>
      <c r="J69" s="71"/>
      <c r="K69" s="71"/>
      <c r="L69" s="70" t="s">
        <v>2067</v>
      </c>
      <c r="M69" s="74">
        <v>1.0039184634564808</v>
      </c>
      <c r="N69" s="75">
        <v>8685.521484375</v>
      </c>
      <c r="O69" s="75">
        <v>6705.337890625</v>
      </c>
      <c r="P69" s="76"/>
      <c r="Q69" s="77"/>
      <c r="R69" s="77"/>
      <c r="S69" s="98"/>
      <c r="T69" s="48">
        <v>0</v>
      </c>
      <c r="U69" s="48">
        <v>1</v>
      </c>
      <c r="V69" s="49">
        <v>0</v>
      </c>
      <c r="W69" s="49">
        <v>1</v>
      </c>
      <c r="X69" s="49">
        <v>0</v>
      </c>
      <c r="Y69" s="49">
        <v>0.701752</v>
      </c>
      <c r="Z69" s="49">
        <v>0</v>
      </c>
      <c r="AA69" s="49">
        <v>0</v>
      </c>
      <c r="AB69" s="72">
        <v>69</v>
      </c>
      <c r="AC69" s="72"/>
      <c r="AD69" s="73"/>
      <c r="AE69" s="86" t="s">
        <v>1141</v>
      </c>
      <c r="AF69" s="86">
        <v>21</v>
      </c>
      <c r="AG69" s="86">
        <v>8</v>
      </c>
      <c r="AH69" s="86">
        <v>14</v>
      </c>
      <c r="AI69" s="86">
        <v>5</v>
      </c>
      <c r="AJ69" s="86"/>
      <c r="AK69" s="86" t="s">
        <v>1297</v>
      </c>
      <c r="AL69" s="86" t="s">
        <v>1397</v>
      </c>
      <c r="AM69" s="93" t="s">
        <v>1534</v>
      </c>
      <c r="AN69" s="86"/>
      <c r="AO69" s="89">
        <v>43570.349710648145</v>
      </c>
      <c r="AP69" s="93" t="s">
        <v>1665</v>
      </c>
      <c r="AQ69" s="86" t="b">
        <v>1</v>
      </c>
      <c r="AR69" s="86" t="b">
        <v>0</v>
      </c>
      <c r="AS69" s="86" t="b">
        <v>0</v>
      </c>
      <c r="AT69" s="86" t="s">
        <v>1021</v>
      </c>
      <c r="AU69" s="86">
        <v>0</v>
      </c>
      <c r="AV69" s="86"/>
      <c r="AW69" s="86" t="b">
        <v>0</v>
      </c>
      <c r="AX69" s="86" t="s">
        <v>1836</v>
      </c>
      <c r="AY69" s="93" t="s">
        <v>1903</v>
      </c>
      <c r="AZ69" s="86" t="s">
        <v>66</v>
      </c>
      <c r="BA69" s="86" t="str">
        <f>REPLACE(INDEX(GroupVertices[Group],MATCH(Vertices[[#This Row],[Vertex]],GroupVertices[Vertex],0)),1,1,"")</f>
        <v>27</v>
      </c>
      <c r="BB69" s="48"/>
      <c r="BC69" s="48"/>
      <c r="BD69" s="48"/>
      <c r="BE69" s="48"/>
      <c r="BF69" s="48"/>
      <c r="BG69" s="48"/>
      <c r="BH69" s="120" t="s">
        <v>2668</v>
      </c>
      <c r="BI69" s="120" t="s">
        <v>2668</v>
      </c>
      <c r="BJ69" s="120" t="s">
        <v>2537</v>
      </c>
      <c r="BK69" s="120" t="s">
        <v>2537</v>
      </c>
      <c r="BL69" s="120">
        <v>3</v>
      </c>
      <c r="BM69" s="123">
        <v>7.894736842105263</v>
      </c>
      <c r="BN69" s="120">
        <v>3</v>
      </c>
      <c r="BO69" s="123">
        <v>7.894736842105263</v>
      </c>
      <c r="BP69" s="120">
        <v>0</v>
      </c>
      <c r="BQ69" s="123">
        <v>0</v>
      </c>
      <c r="BR69" s="120">
        <v>32</v>
      </c>
      <c r="BS69" s="123">
        <v>84.21052631578948</v>
      </c>
      <c r="BT69" s="120">
        <v>38</v>
      </c>
      <c r="BU69" s="2"/>
      <c r="BV69" s="3"/>
      <c r="BW69" s="3"/>
      <c r="BX69" s="3"/>
      <c r="BY69" s="3"/>
    </row>
    <row r="70" spans="1:77" ht="37.9" customHeight="1">
      <c r="A70" s="65" t="s">
        <v>284</v>
      </c>
      <c r="C70" s="66"/>
      <c r="D70" s="66" t="s">
        <v>64</v>
      </c>
      <c r="E70" s="67">
        <v>675.1612876572951</v>
      </c>
      <c r="F70" s="69"/>
      <c r="G70" s="104" t="s">
        <v>688</v>
      </c>
      <c r="H70" s="66"/>
      <c r="I70" s="70" t="s">
        <v>284</v>
      </c>
      <c r="J70" s="71"/>
      <c r="K70" s="71"/>
      <c r="L70" s="70" t="s">
        <v>2068</v>
      </c>
      <c r="M70" s="74">
        <v>339.81843276877447</v>
      </c>
      <c r="N70" s="75">
        <v>6162.10546875</v>
      </c>
      <c r="O70" s="75">
        <v>2633.856689453125</v>
      </c>
      <c r="P70" s="76"/>
      <c r="Q70" s="77"/>
      <c r="R70" s="77"/>
      <c r="S70" s="98"/>
      <c r="T70" s="48">
        <v>1</v>
      </c>
      <c r="U70" s="48">
        <v>1</v>
      </c>
      <c r="V70" s="49">
        <v>0</v>
      </c>
      <c r="W70" s="49">
        <v>0.5</v>
      </c>
      <c r="X70" s="49">
        <v>0</v>
      </c>
      <c r="Y70" s="49">
        <v>0.999997</v>
      </c>
      <c r="Z70" s="49">
        <v>0.5</v>
      </c>
      <c r="AA70" s="49">
        <v>0</v>
      </c>
      <c r="AB70" s="72">
        <v>70</v>
      </c>
      <c r="AC70" s="72"/>
      <c r="AD70" s="73"/>
      <c r="AE70" s="86" t="s">
        <v>1142</v>
      </c>
      <c r="AF70" s="86">
        <v>1592</v>
      </c>
      <c r="AG70" s="86">
        <v>518805</v>
      </c>
      <c r="AH70" s="86">
        <v>26785</v>
      </c>
      <c r="AI70" s="86">
        <v>5012</v>
      </c>
      <c r="AJ70" s="86"/>
      <c r="AK70" s="86" t="s">
        <v>1298</v>
      </c>
      <c r="AL70" s="86" t="s">
        <v>1426</v>
      </c>
      <c r="AM70" s="93" t="s">
        <v>1535</v>
      </c>
      <c r="AN70" s="86"/>
      <c r="AO70" s="89">
        <v>39773.693564814814</v>
      </c>
      <c r="AP70" s="93" t="s">
        <v>1666</v>
      </c>
      <c r="AQ70" s="86" t="b">
        <v>0</v>
      </c>
      <c r="AR70" s="86" t="b">
        <v>0</v>
      </c>
      <c r="AS70" s="86" t="b">
        <v>0</v>
      </c>
      <c r="AT70" s="86" t="s">
        <v>1021</v>
      </c>
      <c r="AU70" s="86">
        <v>6140</v>
      </c>
      <c r="AV70" s="93" t="s">
        <v>1761</v>
      </c>
      <c r="AW70" s="86" t="b">
        <v>1</v>
      </c>
      <c r="AX70" s="86" t="s">
        <v>1836</v>
      </c>
      <c r="AY70" s="93" t="s">
        <v>1904</v>
      </c>
      <c r="AZ70" s="86" t="s">
        <v>66</v>
      </c>
      <c r="BA70" s="86" t="str">
        <f>REPLACE(INDEX(GroupVertices[Group],MATCH(Vertices[[#This Row],[Vertex]],GroupVertices[Vertex],0)),1,1,"")</f>
        <v>13</v>
      </c>
      <c r="BB70" s="48" t="s">
        <v>507</v>
      </c>
      <c r="BC70" s="48" t="s">
        <v>507</v>
      </c>
      <c r="BD70" s="48" t="s">
        <v>556</v>
      </c>
      <c r="BE70" s="48" t="s">
        <v>556</v>
      </c>
      <c r="BF70" s="48" t="s">
        <v>596</v>
      </c>
      <c r="BG70" s="48" t="s">
        <v>596</v>
      </c>
      <c r="BH70" s="120" t="s">
        <v>2669</v>
      </c>
      <c r="BI70" s="120" t="s">
        <v>2669</v>
      </c>
      <c r="BJ70" s="120" t="s">
        <v>2528</v>
      </c>
      <c r="BK70" s="120" t="s">
        <v>2528</v>
      </c>
      <c r="BL70" s="120">
        <v>1</v>
      </c>
      <c r="BM70" s="123">
        <v>2.5641025641025643</v>
      </c>
      <c r="BN70" s="120">
        <v>0</v>
      </c>
      <c r="BO70" s="123">
        <v>0</v>
      </c>
      <c r="BP70" s="120">
        <v>0</v>
      </c>
      <c r="BQ70" s="123">
        <v>0</v>
      </c>
      <c r="BR70" s="120">
        <v>38</v>
      </c>
      <c r="BS70" s="123">
        <v>97.43589743589743</v>
      </c>
      <c r="BT70" s="120">
        <v>39</v>
      </c>
      <c r="BU70" s="2"/>
      <c r="BV70" s="3"/>
      <c r="BW70" s="3"/>
      <c r="BX70" s="3"/>
      <c r="BY70" s="3"/>
    </row>
    <row r="71" spans="1:77" ht="37.9" customHeight="1">
      <c r="A71" s="65" t="s">
        <v>363</v>
      </c>
      <c r="C71" s="66"/>
      <c r="D71" s="66" t="s">
        <v>64</v>
      </c>
      <c r="E71" s="67">
        <v>233.0439405438774</v>
      </c>
      <c r="F71" s="69"/>
      <c r="G71" s="104" t="s">
        <v>1792</v>
      </c>
      <c r="H71" s="66"/>
      <c r="I71" s="70" t="s">
        <v>363</v>
      </c>
      <c r="J71" s="71"/>
      <c r="K71" s="71"/>
      <c r="L71" s="70" t="s">
        <v>2069</v>
      </c>
      <c r="M71" s="74">
        <v>47.907272960289795</v>
      </c>
      <c r="N71" s="75">
        <v>6463.85107421875</v>
      </c>
      <c r="O71" s="75">
        <v>3181.012451171875</v>
      </c>
      <c r="P71" s="76"/>
      <c r="Q71" s="77"/>
      <c r="R71" s="77"/>
      <c r="S71" s="98"/>
      <c r="T71" s="48">
        <v>2</v>
      </c>
      <c r="U71" s="48">
        <v>0</v>
      </c>
      <c r="V71" s="49">
        <v>0</v>
      </c>
      <c r="W71" s="49">
        <v>0.5</v>
      </c>
      <c r="X71" s="49">
        <v>0</v>
      </c>
      <c r="Y71" s="49">
        <v>0.999997</v>
      </c>
      <c r="Z71" s="49">
        <v>0.5</v>
      </c>
      <c r="AA71" s="49">
        <v>0</v>
      </c>
      <c r="AB71" s="72">
        <v>71</v>
      </c>
      <c r="AC71" s="72"/>
      <c r="AD71" s="73"/>
      <c r="AE71" s="86" t="s">
        <v>1143</v>
      </c>
      <c r="AF71" s="86">
        <v>1458</v>
      </c>
      <c r="AG71" s="86">
        <v>71827</v>
      </c>
      <c r="AH71" s="86">
        <v>24708</v>
      </c>
      <c r="AI71" s="86">
        <v>706</v>
      </c>
      <c r="AJ71" s="86"/>
      <c r="AK71" s="86" t="s">
        <v>1299</v>
      </c>
      <c r="AL71" s="86" t="s">
        <v>1427</v>
      </c>
      <c r="AM71" s="93" t="s">
        <v>1536</v>
      </c>
      <c r="AN71" s="86"/>
      <c r="AO71" s="89">
        <v>40032.7312962963</v>
      </c>
      <c r="AP71" s="93" t="s">
        <v>1667</v>
      </c>
      <c r="AQ71" s="86" t="b">
        <v>0</v>
      </c>
      <c r="AR71" s="86" t="b">
        <v>0</v>
      </c>
      <c r="AS71" s="86" t="b">
        <v>1</v>
      </c>
      <c r="AT71" s="86" t="s">
        <v>1021</v>
      </c>
      <c r="AU71" s="86">
        <v>1172</v>
      </c>
      <c r="AV71" s="93" t="s">
        <v>1753</v>
      </c>
      <c r="AW71" s="86" t="b">
        <v>1</v>
      </c>
      <c r="AX71" s="86" t="s">
        <v>1836</v>
      </c>
      <c r="AY71" s="93" t="s">
        <v>1905</v>
      </c>
      <c r="AZ71" s="86" t="s">
        <v>65</v>
      </c>
      <c r="BA71" s="86" t="str">
        <f>REPLACE(INDEX(GroupVertices[Group],MATCH(Vertices[[#This Row],[Vertex]],GroupVertices[Vertex],0)),1,1,"")</f>
        <v>13</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37.9" customHeight="1">
      <c r="A72" s="65" t="s">
        <v>285</v>
      </c>
      <c r="C72" s="66"/>
      <c r="D72" s="66" t="s">
        <v>64</v>
      </c>
      <c r="E72" s="67">
        <v>162.13155369428938</v>
      </c>
      <c r="F72" s="69"/>
      <c r="G72" s="104" t="s">
        <v>689</v>
      </c>
      <c r="H72" s="66"/>
      <c r="I72" s="70" t="s">
        <v>285</v>
      </c>
      <c r="J72" s="71"/>
      <c r="K72" s="71"/>
      <c r="L72" s="70" t="s">
        <v>2070</v>
      </c>
      <c r="M72" s="74">
        <v>1.086859273285326</v>
      </c>
      <c r="N72" s="75">
        <v>6162.10546875</v>
      </c>
      <c r="O72" s="75">
        <v>3181.012451171875</v>
      </c>
      <c r="P72" s="76"/>
      <c r="Q72" s="77"/>
      <c r="R72" s="77"/>
      <c r="S72" s="98"/>
      <c r="T72" s="48">
        <v>0</v>
      </c>
      <c r="U72" s="48">
        <v>2</v>
      </c>
      <c r="V72" s="49">
        <v>0</v>
      </c>
      <c r="W72" s="49">
        <v>0.5</v>
      </c>
      <c r="X72" s="49">
        <v>0</v>
      </c>
      <c r="Y72" s="49">
        <v>0.999997</v>
      </c>
      <c r="Z72" s="49">
        <v>0.5</v>
      </c>
      <c r="AA72" s="49">
        <v>0</v>
      </c>
      <c r="AB72" s="72">
        <v>72</v>
      </c>
      <c r="AC72" s="72"/>
      <c r="AD72" s="73"/>
      <c r="AE72" s="86" t="s">
        <v>1144</v>
      </c>
      <c r="AF72" s="86">
        <v>196</v>
      </c>
      <c r="AG72" s="86">
        <v>135</v>
      </c>
      <c r="AH72" s="86">
        <v>992</v>
      </c>
      <c r="AI72" s="86">
        <v>1955</v>
      </c>
      <c r="AJ72" s="86"/>
      <c r="AK72" s="86" t="s">
        <v>1300</v>
      </c>
      <c r="AL72" s="86" t="s">
        <v>1428</v>
      </c>
      <c r="AM72" s="86"/>
      <c r="AN72" s="86"/>
      <c r="AO72" s="89">
        <v>41331.0949537037</v>
      </c>
      <c r="AP72" s="93" t="s">
        <v>1668</v>
      </c>
      <c r="AQ72" s="86" t="b">
        <v>0</v>
      </c>
      <c r="AR72" s="86" t="b">
        <v>0</v>
      </c>
      <c r="AS72" s="86" t="b">
        <v>0</v>
      </c>
      <c r="AT72" s="86" t="s">
        <v>1021</v>
      </c>
      <c r="AU72" s="86">
        <v>2</v>
      </c>
      <c r="AV72" s="93" t="s">
        <v>1753</v>
      </c>
      <c r="AW72" s="86" t="b">
        <v>0</v>
      </c>
      <c r="AX72" s="86" t="s">
        <v>1836</v>
      </c>
      <c r="AY72" s="93" t="s">
        <v>1906</v>
      </c>
      <c r="AZ72" s="86" t="s">
        <v>66</v>
      </c>
      <c r="BA72" s="86" t="str">
        <f>REPLACE(INDEX(GroupVertices[Group],MATCH(Vertices[[#This Row],[Vertex]],GroupVertices[Vertex],0)),1,1,"")</f>
        <v>13</v>
      </c>
      <c r="BB72" s="48"/>
      <c r="BC72" s="48"/>
      <c r="BD72" s="48"/>
      <c r="BE72" s="48"/>
      <c r="BF72" s="48"/>
      <c r="BG72" s="48"/>
      <c r="BH72" s="120" t="s">
        <v>2669</v>
      </c>
      <c r="BI72" s="120" t="s">
        <v>2669</v>
      </c>
      <c r="BJ72" s="120" t="s">
        <v>2528</v>
      </c>
      <c r="BK72" s="120" t="s">
        <v>2528</v>
      </c>
      <c r="BL72" s="120">
        <v>1</v>
      </c>
      <c r="BM72" s="123">
        <v>2.5641025641025643</v>
      </c>
      <c r="BN72" s="120">
        <v>0</v>
      </c>
      <c r="BO72" s="123">
        <v>0</v>
      </c>
      <c r="BP72" s="120">
        <v>0</v>
      </c>
      <c r="BQ72" s="123">
        <v>0</v>
      </c>
      <c r="BR72" s="120">
        <v>38</v>
      </c>
      <c r="BS72" s="123">
        <v>97.43589743589743</v>
      </c>
      <c r="BT72" s="120">
        <v>39</v>
      </c>
      <c r="BU72" s="2"/>
      <c r="BV72" s="3"/>
      <c r="BW72" s="3"/>
      <c r="BX72" s="3"/>
      <c r="BY72" s="3"/>
    </row>
    <row r="73" spans="1:77" ht="37.9" customHeight="1">
      <c r="A73" s="65" t="s">
        <v>286</v>
      </c>
      <c r="C73" s="66"/>
      <c r="D73" s="66" t="s">
        <v>64</v>
      </c>
      <c r="E73" s="67">
        <v>162.19980335523653</v>
      </c>
      <c r="F73" s="69"/>
      <c r="G73" s="104" t="s">
        <v>1793</v>
      </c>
      <c r="H73" s="66"/>
      <c r="I73" s="70" t="s">
        <v>286</v>
      </c>
      <c r="J73" s="71"/>
      <c r="K73" s="71"/>
      <c r="L73" s="70" t="s">
        <v>2071</v>
      </c>
      <c r="M73" s="74">
        <v>1.131921603034856</v>
      </c>
      <c r="N73" s="75">
        <v>604.4760131835938</v>
      </c>
      <c r="O73" s="75">
        <v>8078.59130859375</v>
      </c>
      <c r="P73" s="76"/>
      <c r="Q73" s="77"/>
      <c r="R73" s="77"/>
      <c r="S73" s="98"/>
      <c r="T73" s="48">
        <v>1</v>
      </c>
      <c r="U73" s="48">
        <v>1</v>
      </c>
      <c r="V73" s="49">
        <v>0</v>
      </c>
      <c r="W73" s="49">
        <v>0</v>
      </c>
      <c r="X73" s="49">
        <v>0</v>
      </c>
      <c r="Y73" s="49">
        <v>0.999997</v>
      </c>
      <c r="Z73" s="49">
        <v>0</v>
      </c>
      <c r="AA73" s="49" t="s">
        <v>3201</v>
      </c>
      <c r="AB73" s="72">
        <v>73</v>
      </c>
      <c r="AC73" s="72"/>
      <c r="AD73" s="73"/>
      <c r="AE73" s="86" t="s">
        <v>1145</v>
      </c>
      <c r="AF73" s="86">
        <v>439</v>
      </c>
      <c r="AG73" s="86">
        <v>204</v>
      </c>
      <c r="AH73" s="86">
        <v>4449</v>
      </c>
      <c r="AI73" s="86">
        <v>67</v>
      </c>
      <c r="AJ73" s="86"/>
      <c r="AK73" s="86"/>
      <c r="AL73" s="86" t="s">
        <v>1429</v>
      </c>
      <c r="AM73" s="93" t="s">
        <v>1537</v>
      </c>
      <c r="AN73" s="86"/>
      <c r="AO73" s="89">
        <v>40666.14009259259</v>
      </c>
      <c r="AP73" s="86"/>
      <c r="AQ73" s="86" t="b">
        <v>1</v>
      </c>
      <c r="AR73" s="86" t="b">
        <v>1</v>
      </c>
      <c r="AS73" s="86" t="b">
        <v>1</v>
      </c>
      <c r="AT73" s="86" t="s">
        <v>1021</v>
      </c>
      <c r="AU73" s="86">
        <v>0</v>
      </c>
      <c r="AV73" s="93" t="s">
        <v>1753</v>
      </c>
      <c r="AW73" s="86" t="b">
        <v>0</v>
      </c>
      <c r="AX73" s="86" t="s">
        <v>1836</v>
      </c>
      <c r="AY73" s="93" t="s">
        <v>1907</v>
      </c>
      <c r="AZ73" s="86" t="s">
        <v>66</v>
      </c>
      <c r="BA73" s="86" t="str">
        <f>REPLACE(INDEX(GroupVertices[Group],MATCH(Vertices[[#This Row],[Vertex]],GroupVertices[Vertex],0)),1,1,"")</f>
        <v>1</v>
      </c>
      <c r="BB73" s="48" t="s">
        <v>497</v>
      </c>
      <c r="BC73" s="48" t="s">
        <v>497</v>
      </c>
      <c r="BD73" s="48" t="s">
        <v>549</v>
      </c>
      <c r="BE73" s="48" t="s">
        <v>549</v>
      </c>
      <c r="BF73" s="48"/>
      <c r="BG73" s="48"/>
      <c r="BH73" s="120" t="s">
        <v>2670</v>
      </c>
      <c r="BI73" s="120" t="s">
        <v>2709</v>
      </c>
      <c r="BJ73" s="120" t="s">
        <v>2518</v>
      </c>
      <c r="BK73" s="120" t="s">
        <v>2765</v>
      </c>
      <c r="BL73" s="120">
        <v>2</v>
      </c>
      <c r="BM73" s="123">
        <v>2.3529411764705883</v>
      </c>
      <c r="BN73" s="120">
        <v>2</v>
      </c>
      <c r="BO73" s="123">
        <v>2.3529411764705883</v>
      </c>
      <c r="BP73" s="120">
        <v>0</v>
      </c>
      <c r="BQ73" s="123">
        <v>0</v>
      </c>
      <c r="BR73" s="120">
        <v>81</v>
      </c>
      <c r="BS73" s="123">
        <v>95.29411764705883</v>
      </c>
      <c r="BT73" s="120">
        <v>85</v>
      </c>
      <c r="BU73" s="2"/>
      <c r="BV73" s="3"/>
      <c r="BW73" s="3"/>
      <c r="BX73" s="3"/>
      <c r="BY73" s="3"/>
    </row>
    <row r="74" spans="1:77" ht="37.9" customHeight="1">
      <c r="A74" s="65" t="s">
        <v>287</v>
      </c>
      <c r="C74" s="66"/>
      <c r="D74" s="66" t="s">
        <v>64</v>
      </c>
      <c r="E74" s="67">
        <v>162.53412778132537</v>
      </c>
      <c r="F74" s="69"/>
      <c r="G74" s="104" t="s">
        <v>1794</v>
      </c>
      <c r="H74" s="66"/>
      <c r="I74" s="70" t="s">
        <v>287</v>
      </c>
      <c r="J74" s="71"/>
      <c r="K74" s="71"/>
      <c r="L74" s="70" t="s">
        <v>2072</v>
      </c>
      <c r="M74" s="74">
        <v>1.3526617110832786</v>
      </c>
      <c r="N74" s="75">
        <v>1602.40380859375</v>
      </c>
      <c r="O74" s="75">
        <v>7227.4599609375</v>
      </c>
      <c r="P74" s="76"/>
      <c r="Q74" s="77"/>
      <c r="R74" s="77"/>
      <c r="S74" s="98"/>
      <c r="T74" s="48">
        <v>1</v>
      </c>
      <c r="U74" s="48">
        <v>1</v>
      </c>
      <c r="V74" s="49">
        <v>0</v>
      </c>
      <c r="W74" s="49">
        <v>0</v>
      </c>
      <c r="X74" s="49">
        <v>0</v>
      </c>
      <c r="Y74" s="49">
        <v>0.999997</v>
      </c>
      <c r="Z74" s="49">
        <v>0</v>
      </c>
      <c r="AA74" s="49" t="s">
        <v>3201</v>
      </c>
      <c r="AB74" s="72">
        <v>74</v>
      </c>
      <c r="AC74" s="72"/>
      <c r="AD74" s="73"/>
      <c r="AE74" s="86" t="s">
        <v>1146</v>
      </c>
      <c r="AF74" s="86">
        <v>805</v>
      </c>
      <c r="AG74" s="86">
        <v>542</v>
      </c>
      <c r="AH74" s="86">
        <v>6663</v>
      </c>
      <c r="AI74" s="86">
        <v>6</v>
      </c>
      <c r="AJ74" s="86"/>
      <c r="AK74" s="86" t="s">
        <v>1301</v>
      </c>
      <c r="AL74" s="86" t="s">
        <v>1412</v>
      </c>
      <c r="AM74" s="93" t="s">
        <v>1538</v>
      </c>
      <c r="AN74" s="86"/>
      <c r="AO74" s="89">
        <v>39751.66232638889</v>
      </c>
      <c r="AP74" s="93" t="s">
        <v>1669</v>
      </c>
      <c r="AQ74" s="86" t="b">
        <v>0</v>
      </c>
      <c r="AR74" s="86" t="b">
        <v>0</v>
      </c>
      <c r="AS74" s="86" t="b">
        <v>1</v>
      </c>
      <c r="AT74" s="86" t="s">
        <v>1021</v>
      </c>
      <c r="AU74" s="86">
        <v>36</v>
      </c>
      <c r="AV74" s="93" t="s">
        <v>1762</v>
      </c>
      <c r="AW74" s="86" t="b">
        <v>0</v>
      </c>
      <c r="AX74" s="86" t="s">
        <v>1836</v>
      </c>
      <c r="AY74" s="93" t="s">
        <v>1908</v>
      </c>
      <c r="AZ74" s="86" t="s">
        <v>66</v>
      </c>
      <c r="BA74" s="86" t="str">
        <f>REPLACE(INDEX(GroupVertices[Group],MATCH(Vertices[[#This Row],[Vertex]],GroupVertices[Vertex],0)),1,1,"")</f>
        <v>1</v>
      </c>
      <c r="BB74" s="48" t="s">
        <v>497</v>
      </c>
      <c r="BC74" s="48" t="s">
        <v>497</v>
      </c>
      <c r="BD74" s="48" t="s">
        <v>549</v>
      </c>
      <c r="BE74" s="48" t="s">
        <v>549</v>
      </c>
      <c r="BF74" s="48"/>
      <c r="BG74" s="48"/>
      <c r="BH74" s="120" t="s">
        <v>2670</v>
      </c>
      <c r="BI74" s="120" t="s">
        <v>2709</v>
      </c>
      <c r="BJ74" s="120" t="s">
        <v>2518</v>
      </c>
      <c r="BK74" s="120" t="s">
        <v>2765</v>
      </c>
      <c r="BL74" s="120">
        <v>2</v>
      </c>
      <c r="BM74" s="123">
        <v>2.3529411764705883</v>
      </c>
      <c r="BN74" s="120">
        <v>2</v>
      </c>
      <c r="BO74" s="123">
        <v>2.3529411764705883</v>
      </c>
      <c r="BP74" s="120">
        <v>0</v>
      </c>
      <c r="BQ74" s="123">
        <v>0</v>
      </c>
      <c r="BR74" s="120">
        <v>81</v>
      </c>
      <c r="BS74" s="123">
        <v>95.29411764705883</v>
      </c>
      <c r="BT74" s="120">
        <v>85</v>
      </c>
      <c r="BU74" s="2"/>
      <c r="BV74" s="3"/>
      <c r="BW74" s="3"/>
      <c r="BX74" s="3"/>
      <c r="BY74" s="3"/>
    </row>
    <row r="75" spans="1:77" ht="37.9" customHeight="1">
      <c r="A75" s="65" t="s">
        <v>288</v>
      </c>
      <c r="C75" s="66"/>
      <c r="D75" s="66" t="s">
        <v>64</v>
      </c>
      <c r="E75" s="67">
        <v>171.94466798786138</v>
      </c>
      <c r="F75" s="69"/>
      <c r="G75" s="104" t="s">
        <v>1795</v>
      </c>
      <c r="H75" s="66"/>
      <c r="I75" s="70" t="s">
        <v>288</v>
      </c>
      <c r="J75" s="71"/>
      <c r="K75" s="71"/>
      <c r="L75" s="70" t="s">
        <v>2073</v>
      </c>
      <c r="M75" s="74">
        <v>7.566038598576451</v>
      </c>
      <c r="N75" s="75">
        <v>1103.43994140625</v>
      </c>
      <c r="O75" s="75">
        <v>4674.0673828125</v>
      </c>
      <c r="P75" s="76"/>
      <c r="Q75" s="77"/>
      <c r="R75" s="77"/>
      <c r="S75" s="98"/>
      <c r="T75" s="48">
        <v>1</v>
      </c>
      <c r="U75" s="48">
        <v>1</v>
      </c>
      <c r="V75" s="49">
        <v>0</v>
      </c>
      <c r="W75" s="49">
        <v>0</v>
      </c>
      <c r="X75" s="49">
        <v>0</v>
      </c>
      <c r="Y75" s="49">
        <v>0.999997</v>
      </c>
      <c r="Z75" s="49">
        <v>0</v>
      </c>
      <c r="AA75" s="49" t="s">
        <v>3201</v>
      </c>
      <c r="AB75" s="72">
        <v>75</v>
      </c>
      <c r="AC75" s="72"/>
      <c r="AD75" s="73"/>
      <c r="AE75" s="86" t="s">
        <v>1147</v>
      </c>
      <c r="AF75" s="86">
        <v>10666</v>
      </c>
      <c r="AG75" s="86">
        <v>10056</v>
      </c>
      <c r="AH75" s="86">
        <v>19207</v>
      </c>
      <c r="AI75" s="86">
        <v>347</v>
      </c>
      <c r="AJ75" s="86"/>
      <c r="AK75" s="86" t="s">
        <v>1302</v>
      </c>
      <c r="AL75" s="86" t="s">
        <v>1430</v>
      </c>
      <c r="AM75" s="93" t="s">
        <v>1539</v>
      </c>
      <c r="AN75" s="86"/>
      <c r="AO75" s="89">
        <v>39917.92380787037</v>
      </c>
      <c r="AP75" s="93" t="s">
        <v>1670</v>
      </c>
      <c r="AQ75" s="86" t="b">
        <v>0</v>
      </c>
      <c r="AR75" s="86" t="b">
        <v>0</v>
      </c>
      <c r="AS75" s="86" t="b">
        <v>0</v>
      </c>
      <c r="AT75" s="86" t="s">
        <v>1021</v>
      </c>
      <c r="AU75" s="86">
        <v>238</v>
      </c>
      <c r="AV75" s="93" t="s">
        <v>1754</v>
      </c>
      <c r="AW75" s="86" t="b">
        <v>0</v>
      </c>
      <c r="AX75" s="86" t="s">
        <v>1836</v>
      </c>
      <c r="AY75" s="93" t="s">
        <v>1909</v>
      </c>
      <c r="AZ75" s="86" t="s">
        <v>66</v>
      </c>
      <c r="BA75" s="86" t="str">
        <f>REPLACE(INDEX(GroupVertices[Group],MATCH(Vertices[[#This Row],[Vertex]],GroupVertices[Vertex],0)),1,1,"")</f>
        <v>1</v>
      </c>
      <c r="BB75" s="48" t="s">
        <v>497</v>
      </c>
      <c r="BC75" s="48" t="s">
        <v>497</v>
      </c>
      <c r="BD75" s="48" t="s">
        <v>549</v>
      </c>
      <c r="BE75" s="48" t="s">
        <v>549</v>
      </c>
      <c r="BF75" s="48"/>
      <c r="BG75" s="48"/>
      <c r="BH75" s="120" t="s">
        <v>2670</v>
      </c>
      <c r="BI75" s="120" t="s">
        <v>2709</v>
      </c>
      <c r="BJ75" s="120" t="s">
        <v>2518</v>
      </c>
      <c r="BK75" s="120" t="s">
        <v>2765</v>
      </c>
      <c r="BL75" s="120">
        <v>2</v>
      </c>
      <c r="BM75" s="123">
        <v>2.3529411764705883</v>
      </c>
      <c r="BN75" s="120">
        <v>2</v>
      </c>
      <c r="BO75" s="123">
        <v>2.3529411764705883</v>
      </c>
      <c r="BP75" s="120">
        <v>0</v>
      </c>
      <c r="BQ75" s="123">
        <v>0</v>
      </c>
      <c r="BR75" s="120">
        <v>81</v>
      </c>
      <c r="BS75" s="123">
        <v>95.29411764705883</v>
      </c>
      <c r="BT75" s="120">
        <v>85</v>
      </c>
      <c r="BU75" s="2"/>
      <c r="BV75" s="3"/>
      <c r="BW75" s="3"/>
      <c r="BX75" s="3"/>
      <c r="BY75" s="3"/>
    </row>
    <row r="76" spans="1:77" ht="37.9" customHeight="1">
      <c r="A76" s="65" t="s">
        <v>289</v>
      </c>
      <c r="C76" s="66"/>
      <c r="D76" s="66" t="s">
        <v>64</v>
      </c>
      <c r="E76" s="67">
        <v>162.38575895317942</v>
      </c>
      <c r="F76" s="69"/>
      <c r="G76" s="104" t="s">
        <v>690</v>
      </c>
      <c r="H76" s="66"/>
      <c r="I76" s="70" t="s">
        <v>289</v>
      </c>
      <c r="J76" s="71"/>
      <c r="K76" s="71"/>
      <c r="L76" s="70" t="s">
        <v>2074</v>
      </c>
      <c r="M76" s="74">
        <v>1.2547001246712568</v>
      </c>
      <c r="N76" s="75">
        <v>604.4760131835938</v>
      </c>
      <c r="O76" s="75">
        <v>7227.4599609375</v>
      </c>
      <c r="P76" s="76"/>
      <c r="Q76" s="77"/>
      <c r="R76" s="77"/>
      <c r="S76" s="98"/>
      <c r="T76" s="48">
        <v>1</v>
      </c>
      <c r="U76" s="48">
        <v>1</v>
      </c>
      <c r="V76" s="49">
        <v>0</v>
      </c>
      <c r="W76" s="49">
        <v>0</v>
      </c>
      <c r="X76" s="49">
        <v>0</v>
      </c>
      <c r="Y76" s="49">
        <v>0.999997</v>
      </c>
      <c r="Z76" s="49">
        <v>0</v>
      </c>
      <c r="AA76" s="49" t="s">
        <v>3201</v>
      </c>
      <c r="AB76" s="72">
        <v>76</v>
      </c>
      <c r="AC76" s="72"/>
      <c r="AD76" s="73"/>
      <c r="AE76" s="86" t="s">
        <v>1148</v>
      </c>
      <c r="AF76" s="86">
        <v>701</v>
      </c>
      <c r="AG76" s="86">
        <v>392</v>
      </c>
      <c r="AH76" s="86">
        <v>5838</v>
      </c>
      <c r="AI76" s="86">
        <v>1518</v>
      </c>
      <c r="AJ76" s="86"/>
      <c r="AK76" s="86" t="s">
        <v>1303</v>
      </c>
      <c r="AL76" s="86" t="s">
        <v>1431</v>
      </c>
      <c r="AM76" s="93" t="s">
        <v>1540</v>
      </c>
      <c r="AN76" s="86"/>
      <c r="AO76" s="89">
        <v>42020.741574074076</v>
      </c>
      <c r="AP76" s="93" t="s">
        <v>1671</v>
      </c>
      <c r="AQ76" s="86" t="b">
        <v>0</v>
      </c>
      <c r="AR76" s="86" t="b">
        <v>0</v>
      </c>
      <c r="AS76" s="86" t="b">
        <v>1</v>
      </c>
      <c r="AT76" s="86" t="s">
        <v>1021</v>
      </c>
      <c r="AU76" s="86">
        <v>70</v>
      </c>
      <c r="AV76" s="93" t="s">
        <v>1753</v>
      </c>
      <c r="AW76" s="86" t="b">
        <v>0</v>
      </c>
      <c r="AX76" s="86" t="s">
        <v>1836</v>
      </c>
      <c r="AY76" s="93" t="s">
        <v>1910</v>
      </c>
      <c r="AZ76" s="86" t="s">
        <v>66</v>
      </c>
      <c r="BA76" s="86" t="str">
        <f>REPLACE(INDEX(GroupVertices[Group],MATCH(Vertices[[#This Row],[Vertex]],GroupVertices[Vertex],0)),1,1,"")</f>
        <v>1</v>
      </c>
      <c r="BB76" s="48" t="s">
        <v>508</v>
      </c>
      <c r="BC76" s="48" t="s">
        <v>508</v>
      </c>
      <c r="BD76" s="48" t="s">
        <v>553</v>
      </c>
      <c r="BE76" s="48" t="s">
        <v>553</v>
      </c>
      <c r="BF76" s="48" t="s">
        <v>597</v>
      </c>
      <c r="BG76" s="48" t="s">
        <v>597</v>
      </c>
      <c r="BH76" s="120" t="s">
        <v>2671</v>
      </c>
      <c r="BI76" s="120" t="s">
        <v>2671</v>
      </c>
      <c r="BJ76" s="120" t="s">
        <v>2731</v>
      </c>
      <c r="BK76" s="120" t="s">
        <v>2731</v>
      </c>
      <c r="BL76" s="120">
        <v>1</v>
      </c>
      <c r="BM76" s="123">
        <v>4.3478260869565215</v>
      </c>
      <c r="BN76" s="120">
        <v>1</v>
      </c>
      <c r="BO76" s="123">
        <v>4.3478260869565215</v>
      </c>
      <c r="BP76" s="120">
        <v>0</v>
      </c>
      <c r="BQ76" s="123">
        <v>0</v>
      </c>
      <c r="BR76" s="120">
        <v>21</v>
      </c>
      <c r="BS76" s="123">
        <v>91.30434782608695</v>
      </c>
      <c r="BT76" s="120">
        <v>23</v>
      </c>
      <c r="BU76" s="2"/>
      <c r="BV76" s="3"/>
      <c r="BW76" s="3"/>
      <c r="BX76" s="3"/>
      <c r="BY76" s="3"/>
    </row>
    <row r="77" spans="1:77" ht="37.9" customHeight="1">
      <c r="A77" s="65" t="s">
        <v>290</v>
      </c>
      <c r="C77" s="66"/>
      <c r="D77" s="66" t="s">
        <v>64</v>
      </c>
      <c r="E77" s="67">
        <v>162.6419424631114</v>
      </c>
      <c r="F77" s="69"/>
      <c r="G77" s="104" t="s">
        <v>1796</v>
      </c>
      <c r="H77" s="66"/>
      <c r="I77" s="70" t="s">
        <v>290</v>
      </c>
      <c r="J77" s="71"/>
      <c r="K77" s="71"/>
      <c r="L77" s="70" t="s">
        <v>2075</v>
      </c>
      <c r="M77" s="74">
        <v>1.4238471305426812</v>
      </c>
      <c r="N77" s="75">
        <v>3099.295654296875</v>
      </c>
      <c r="O77" s="75">
        <v>7227.4599609375</v>
      </c>
      <c r="P77" s="76"/>
      <c r="Q77" s="77"/>
      <c r="R77" s="77"/>
      <c r="S77" s="98"/>
      <c r="T77" s="48">
        <v>1</v>
      </c>
      <c r="U77" s="48">
        <v>1</v>
      </c>
      <c r="V77" s="49">
        <v>0</v>
      </c>
      <c r="W77" s="49">
        <v>0</v>
      </c>
      <c r="X77" s="49">
        <v>0</v>
      </c>
      <c r="Y77" s="49">
        <v>0.999997</v>
      </c>
      <c r="Z77" s="49">
        <v>0</v>
      </c>
      <c r="AA77" s="49" t="s">
        <v>3201</v>
      </c>
      <c r="AB77" s="72">
        <v>77</v>
      </c>
      <c r="AC77" s="72"/>
      <c r="AD77" s="73"/>
      <c r="AE77" s="86" t="s">
        <v>1149</v>
      </c>
      <c r="AF77" s="86">
        <v>849</v>
      </c>
      <c r="AG77" s="86">
        <v>651</v>
      </c>
      <c r="AH77" s="86">
        <v>1813</v>
      </c>
      <c r="AI77" s="86">
        <v>234</v>
      </c>
      <c r="AJ77" s="86"/>
      <c r="AK77" s="86" t="s">
        <v>1304</v>
      </c>
      <c r="AL77" s="86" t="s">
        <v>1432</v>
      </c>
      <c r="AM77" s="93" t="s">
        <v>1541</v>
      </c>
      <c r="AN77" s="86"/>
      <c r="AO77" s="89">
        <v>40276.781180555554</v>
      </c>
      <c r="AP77" s="93" t="s">
        <v>1672</v>
      </c>
      <c r="AQ77" s="86" t="b">
        <v>0</v>
      </c>
      <c r="AR77" s="86" t="b">
        <v>0</v>
      </c>
      <c r="AS77" s="86" t="b">
        <v>1</v>
      </c>
      <c r="AT77" s="86" t="s">
        <v>1021</v>
      </c>
      <c r="AU77" s="86">
        <v>37</v>
      </c>
      <c r="AV77" s="93" t="s">
        <v>1753</v>
      </c>
      <c r="AW77" s="86" t="b">
        <v>0</v>
      </c>
      <c r="AX77" s="86" t="s">
        <v>1836</v>
      </c>
      <c r="AY77" s="93" t="s">
        <v>1911</v>
      </c>
      <c r="AZ77" s="86" t="s">
        <v>66</v>
      </c>
      <c r="BA77" s="86" t="str">
        <f>REPLACE(INDEX(GroupVertices[Group],MATCH(Vertices[[#This Row],[Vertex]],GroupVertices[Vertex],0)),1,1,"")</f>
        <v>1</v>
      </c>
      <c r="BB77" s="48" t="s">
        <v>509</v>
      </c>
      <c r="BC77" s="48" t="s">
        <v>509</v>
      </c>
      <c r="BD77" s="48" t="s">
        <v>559</v>
      </c>
      <c r="BE77" s="48" t="s">
        <v>559</v>
      </c>
      <c r="BF77" s="48" t="s">
        <v>598</v>
      </c>
      <c r="BG77" s="48" t="s">
        <v>598</v>
      </c>
      <c r="BH77" s="120" t="s">
        <v>2672</v>
      </c>
      <c r="BI77" s="120" t="s">
        <v>2672</v>
      </c>
      <c r="BJ77" s="120" t="s">
        <v>2732</v>
      </c>
      <c r="BK77" s="120" t="s">
        <v>2732</v>
      </c>
      <c r="BL77" s="120">
        <v>1</v>
      </c>
      <c r="BM77" s="123">
        <v>2.7777777777777777</v>
      </c>
      <c r="BN77" s="120">
        <v>2</v>
      </c>
      <c r="BO77" s="123">
        <v>5.555555555555555</v>
      </c>
      <c r="BP77" s="120">
        <v>0</v>
      </c>
      <c r="BQ77" s="123">
        <v>0</v>
      </c>
      <c r="BR77" s="120">
        <v>33</v>
      </c>
      <c r="BS77" s="123">
        <v>91.66666666666667</v>
      </c>
      <c r="BT77" s="120">
        <v>36</v>
      </c>
      <c r="BU77" s="2"/>
      <c r="BV77" s="3"/>
      <c r="BW77" s="3"/>
      <c r="BX77" s="3"/>
      <c r="BY77" s="3"/>
    </row>
    <row r="78" spans="1:77" ht="37.9" customHeight="1">
      <c r="A78" s="65" t="s">
        <v>291</v>
      </c>
      <c r="C78" s="66"/>
      <c r="D78" s="66" t="s">
        <v>64</v>
      </c>
      <c r="E78" s="67">
        <v>162.291792028687</v>
      </c>
      <c r="F78" s="69"/>
      <c r="G78" s="104" t="s">
        <v>1797</v>
      </c>
      <c r="H78" s="66"/>
      <c r="I78" s="70" t="s">
        <v>291</v>
      </c>
      <c r="J78" s="71"/>
      <c r="K78" s="71"/>
      <c r="L78" s="70" t="s">
        <v>2076</v>
      </c>
      <c r="M78" s="74">
        <v>1.1926577866103096</v>
      </c>
      <c r="N78" s="75">
        <v>8709.1884765625</v>
      </c>
      <c r="O78" s="75">
        <v>5240.89208984375</v>
      </c>
      <c r="P78" s="76"/>
      <c r="Q78" s="77"/>
      <c r="R78" s="77"/>
      <c r="S78" s="98"/>
      <c r="T78" s="48">
        <v>0</v>
      </c>
      <c r="U78" s="48">
        <v>1</v>
      </c>
      <c r="V78" s="49">
        <v>0</v>
      </c>
      <c r="W78" s="49">
        <v>1</v>
      </c>
      <c r="X78" s="49">
        <v>0</v>
      </c>
      <c r="Y78" s="49">
        <v>0.999997</v>
      </c>
      <c r="Z78" s="49">
        <v>0</v>
      </c>
      <c r="AA78" s="49">
        <v>0</v>
      </c>
      <c r="AB78" s="72">
        <v>78</v>
      </c>
      <c r="AC78" s="72"/>
      <c r="AD78" s="73"/>
      <c r="AE78" s="86" t="s">
        <v>1150</v>
      </c>
      <c r="AF78" s="86">
        <v>149</v>
      </c>
      <c r="AG78" s="86">
        <v>297</v>
      </c>
      <c r="AH78" s="86">
        <v>1877</v>
      </c>
      <c r="AI78" s="86">
        <v>629</v>
      </c>
      <c r="AJ78" s="86"/>
      <c r="AK78" s="86" t="s">
        <v>1305</v>
      </c>
      <c r="AL78" s="86" t="s">
        <v>1433</v>
      </c>
      <c r="AM78" s="93" t="s">
        <v>1542</v>
      </c>
      <c r="AN78" s="86"/>
      <c r="AO78" s="89">
        <v>43499.85820601852</v>
      </c>
      <c r="AP78" s="93" t="s">
        <v>1673</v>
      </c>
      <c r="AQ78" s="86" t="b">
        <v>0</v>
      </c>
      <c r="AR78" s="86" t="b">
        <v>0</v>
      </c>
      <c r="AS78" s="86" t="b">
        <v>1</v>
      </c>
      <c r="AT78" s="86" t="s">
        <v>1021</v>
      </c>
      <c r="AU78" s="86">
        <v>0</v>
      </c>
      <c r="AV78" s="93" t="s">
        <v>1753</v>
      </c>
      <c r="AW78" s="86" t="b">
        <v>0</v>
      </c>
      <c r="AX78" s="86" t="s">
        <v>1836</v>
      </c>
      <c r="AY78" s="93" t="s">
        <v>1912</v>
      </c>
      <c r="AZ78" s="86" t="s">
        <v>66</v>
      </c>
      <c r="BA78" s="86" t="str">
        <f>REPLACE(INDEX(GroupVertices[Group],MATCH(Vertices[[#This Row],[Vertex]],GroupVertices[Vertex],0)),1,1,"")</f>
        <v>26</v>
      </c>
      <c r="BB78" s="48" t="s">
        <v>510</v>
      </c>
      <c r="BC78" s="48" t="s">
        <v>510</v>
      </c>
      <c r="BD78" s="48" t="s">
        <v>538</v>
      </c>
      <c r="BE78" s="48" t="s">
        <v>538</v>
      </c>
      <c r="BF78" s="48"/>
      <c r="BG78" s="48"/>
      <c r="BH78" s="120" t="s">
        <v>2673</v>
      </c>
      <c r="BI78" s="120" t="s">
        <v>2673</v>
      </c>
      <c r="BJ78" s="120" t="s">
        <v>2733</v>
      </c>
      <c r="BK78" s="120" t="s">
        <v>2733</v>
      </c>
      <c r="BL78" s="120">
        <v>0</v>
      </c>
      <c r="BM78" s="123">
        <v>0</v>
      </c>
      <c r="BN78" s="120">
        <v>0</v>
      </c>
      <c r="BO78" s="123">
        <v>0</v>
      </c>
      <c r="BP78" s="120">
        <v>0</v>
      </c>
      <c r="BQ78" s="123">
        <v>0</v>
      </c>
      <c r="BR78" s="120">
        <v>17</v>
      </c>
      <c r="BS78" s="123">
        <v>100</v>
      </c>
      <c r="BT78" s="120">
        <v>17</v>
      </c>
      <c r="BU78" s="2"/>
      <c r="BV78" s="3"/>
      <c r="BW78" s="3"/>
      <c r="BX78" s="3"/>
      <c r="BY78" s="3"/>
    </row>
    <row r="79" spans="1:77" ht="37.9" customHeight="1">
      <c r="A79" s="65" t="s">
        <v>364</v>
      </c>
      <c r="C79" s="66"/>
      <c r="D79" s="66" t="s">
        <v>64</v>
      </c>
      <c r="E79" s="67">
        <v>164.3086189659507</v>
      </c>
      <c r="F79" s="69"/>
      <c r="G79" s="104" t="s">
        <v>1798</v>
      </c>
      <c r="H79" s="66"/>
      <c r="I79" s="70" t="s">
        <v>364</v>
      </c>
      <c r="J79" s="71"/>
      <c r="K79" s="71"/>
      <c r="L79" s="70" t="s">
        <v>2077</v>
      </c>
      <c r="M79" s="74">
        <v>2.52428228457106</v>
      </c>
      <c r="N79" s="75">
        <v>8709.1884765625</v>
      </c>
      <c r="O79" s="75">
        <v>4822.47900390625</v>
      </c>
      <c r="P79" s="76"/>
      <c r="Q79" s="77"/>
      <c r="R79" s="77"/>
      <c r="S79" s="98"/>
      <c r="T79" s="48">
        <v>1</v>
      </c>
      <c r="U79" s="48">
        <v>0</v>
      </c>
      <c r="V79" s="49">
        <v>0</v>
      </c>
      <c r="W79" s="49">
        <v>1</v>
      </c>
      <c r="X79" s="49">
        <v>0</v>
      </c>
      <c r="Y79" s="49">
        <v>0.999997</v>
      </c>
      <c r="Z79" s="49">
        <v>0</v>
      </c>
      <c r="AA79" s="49">
        <v>0</v>
      </c>
      <c r="AB79" s="72">
        <v>79</v>
      </c>
      <c r="AC79" s="72"/>
      <c r="AD79" s="73"/>
      <c r="AE79" s="86" t="s">
        <v>1151</v>
      </c>
      <c r="AF79" s="86">
        <v>1976</v>
      </c>
      <c r="AG79" s="86">
        <v>2336</v>
      </c>
      <c r="AH79" s="86">
        <v>31653</v>
      </c>
      <c r="AI79" s="86">
        <v>12639</v>
      </c>
      <c r="AJ79" s="86"/>
      <c r="AK79" s="86" t="s">
        <v>1306</v>
      </c>
      <c r="AL79" s="86" t="s">
        <v>1434</v>
      </c>
      <c r="AM79" s="93" t="s">
        <v>1543</v>
      </c>
      <c r="AN79" s="86"/>
      <c r="AO79" s="89">
        <v>40568.469409722224</v>
      </c>
      <c r="AP79" s="93" t="s">
        <v>1674</v>
      </c>
      <c r="AQ79" s="86" t="b">
        <v>0</v>
      </c>
      <c r="AR79" s="86" t="b">
        <v>0</v>
      </c>
      <c r="AS79" s="86" t="b">
        <v>0</v>
      </c>
      <c r="AT79" s="86" t="s">
        <v>1021</v>
      </c>
      <c r="AU79" s="86">
        <v>122</v>
      </c>
      <c r="AV79" s="93" t="s">
        <v>1759</v>
      </c>
      <c r="AW79" s="86" t="b">
        <v>0</v>
      </c>
      <c r="AX79" s="86" t="s">
        <v>1836</v>
      </c>
      <c r="AY79" s="93" t="s">
        <v>1913</v>
      </c>
      <c r="AZ79" s="86" t="s">
        <v>65</v>
      </c>
      <c r="BA79" s="86" t="str">
        <f>REPLACE(INDEX(GroupVertices[Group],MATCH(Vertices[[#This Row],[Vertex]],GroupVertices[Vertex],0)),1,1,"")</f>
        <v>26</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37.9" customHeight="1">
      <c r="A80" s="65" t="s">
        <v>292</v>
      </c>
      <c r="C80" s="66"/>
      <c r="D80" s="66" t="s">
        <v>64</v>
      </c>
      <c r="E80" s="67">
        <v>163.0652881860878</v>
      </c>
      <c r="F80" s="69"/>
      <c r="G80" s="104" t="s">
        <v>691</v>
      </c>
      <c r="H80" s="66"/>
      <c r="I80" s="70" t="s">
        <v>292</v>
      </c>
      <c r="J80" s="71"/>
      <c r="K80" s="71"/>
      <c r="L80" s="70" t="s">
        <v>2078</v>
      </c>
      <c r="M80" s="74">
        <v>1.7033641904383168</v>
      </c>
      <c r="N80" s="75">
        <v>1103.43994140625</v>
      </c>
      <c r="O80" s="75">
        <v>6376.330078125</v>
      </c>
      <c r="P80" s="76"/>
      <c r="Q80" s="77"/>
      <c r="R80" s="77"/>
      <c r="S80" s="98"/>
      <c r="T80" s="48">
        <v>1</v>
      </c>
      <c r="U80" s="48">
        <v>1</v>
      </c>
      <c r="V80" s="49">
        <v>0</v>
      </c>
      <c r="W80" s="49">
        <v>0</v>
      </c>
      <c r="X80" s="49">
        <v>0</v>
      </c>
      <c r="Y80" s="49">
        <v>0.999997</v>
      </c>
      <c r="Z80" s="49">
        <v>0</v>
      </c>
      <c r="AA80" s="49" t="s">
        <v>3201</v>
      </c>
      <c r="AB80" s="72">
        <v>80</v>
      </c>
      <c r="AC80" s="72"/>
      <c r="AD80" s="73"/>
      <c r="AE80" s="86" t="s">
        <v>1152</v>
      </c>
      <c r="AF80" s="86">
        <v>864</v>
      </c>
      <c r="AG80" s="86">
        <v>1079</v>
      </c>
      <c r="AH80" s="86">
        <v>1812</v>
      </c>
      <c r="AI80" s="86">
        <v>2466</v>
      </c>
      <c r="AJ80" s="86"/>
      <c r="AK80" s="86" t="s">
        <v>1307</v>
      </c>
      <c r="AL80" s="86" t="s">
        <v>1435</v>
      </c>
      <c r="AM80" s="93" t="s">
        <v>1544</v>
      </c>
      <c r="AN80" s="86"/>
      <c r="AO80" s="89">
        <v>40026.97976851852</v>
      </c>
      <c r="AP80" s="86"/>
      <c r="AQ80" s="86" t="b">
        <v>1</v>
      </c>
      <c r="AR80" s="86" t="b">
        <v>0</v>
      </c>
      <c r="AS80" s="86" t="b">
        <v>0</v>
      </c>
      <c r="AT80" s="86" t="s">
        <v>1021</v>
      </c>
      <c r="AU80" s="86">
        <v>7</v>
      </c>
      <c r="AV80" s="93" t="s">
        <v>1753</v>
      </c>
      <c r="AW80" s="86" t="b">
        <v>0</v>
      </c>
      <c r="AX80" s="86" t="s">
        <v>1836</v>
      </c>
      <c r="AY80" s="93" t="s">
        <v>1914</v>
      </c>
      <c r="AZ80" s="86" t="s">
        <v>66</v>
      </c>
      <c r="BA80" s="86" t="str">
        <f>REPLACE(INDEX(GroupVertices[Group],MATCH(Vertices[[#This Row],[Vertex]],GroupVertices[Vertex],0)),1,1,"")</f>
        <v>1</v>
      </c>
      <c r="BB80" s="48"/>
      <c r="BC80" s="48"/>
      <c r="BD80" s="48"/>
      <c r="BE80" s="48"/>
      <c r="BF80" s="48"/>
      <c r="BG80" s="48"/>
      <c r="BH80" s="120" t="s">
        <v>2674</v>
      </c>
      <c r="BI80" s="120" t="s">
        <v>2674</v>
      </c>
      <c r="BJ80" s="120" t="s">
        <v>2734</v>
      </c>
      <c r="BK80" s="120" t="s">
        <v>2734</v>
      </c>
      <c r="BL80" s="120">
        <v>2</v>
      </c>
      <c r="BM80" s="123">
        <v>5.882352941176471</v>
      </c>
      <c r="BN80" s="120">
        <v>0</v>
      </c>
      <c r="BO80" s="123">
        <v>0</v>
      </c>
      <c r="BP80" s="120">
        <v>0</v>
      </c>
      <c r="BQ80" s="123">
        <v>0</v>
      </c>
      <c r="BR80" s="120">
        <v>32</v>
      </c>
      <c r="BS80" s="123">
        <v>94.11764705882354</v>
      </c>
      <c r="BT80" s="120">
        <v>34</v>
      </c>
      <c r="BU80" s="2"/>
      <c r="BV80" s="3"/>
      <c r="BW80" s="3"/>
      <c r="BX80" s="3"/>
      <c r="BY80" s="3"/>
    </row>
    <row r="81" spans="1:77" ht="37.9" customHeight="1">
      <c r="A81" s="65" t="s">
        <v>293</v>
      </c>
      <c r="C81" s="66"/>
      <c r="D81" s="66" t="s">
        <v>64</v>
      </c>
      <c r="E81" s="67">
        <v>175.85171379570426</v>
      </c>
      <c r="F81" s="69"/>
      <c r="G81" s="104" t="s">
        <v>692</v>
      </c>
      <c r="H81" s="66"/>
      <c r="I81" s="70" t="s">
        <v>293</v>
      </c>
      <c r="J81" s="71"/>
      <c r="K81" s="71"/>
      <c r="L81" s="70" t="s">
        <v>2079</v>
      </c>
      <c r="M81" s="74">
        <v>10.145693707426359</v>
      </c>
      <c r="N81" s="75">
        <v>8898.5185546875</v>
      </c>
      <c r="O81" s="75">
        <v>1963.322998046875</v>
      </c>
      <c r="P81" s="76"/>
      <c r="Q81" s="77"/>
      <c r="R81" s="77"/>
      <c r="S81" s="98"/>
      <c r="T81" s="48">
        <v>2</v>
      </c>
      <c r="U81" s="48">
        <v>1</v>
      </c>
      <c r="V81" s="49">
        <v>0</v>
      </c>
      <c r="W81" s="49">
        <v>1</v>
      </c>
      <c r="X81" s="49">
        <v>0</v>
      </c>
      <c r="Y81" s="49">
        <v>1.298241</v>
      </c>
      <c r="Z81" s="49">
        <v>0</v>
      </c>
      <c r="AA81" s="49">
        <v>0</v>
      </c>
      <c r="AB81" s="72">
        <v>81</v>
      </c>
      <c r="AC81" s="72"/>
      <c r="AD81" s="73"/>
      <c r="AE81" s="86" t="s">
        <v>1153</v>
      </c>
      <c r="AF81" s="86">
        <v>554</v>
      </c>
      <c r="AG81" s="86">
        <v>14006</v>
      </c>
      <c r="AH81" s="86">
        <v>11039</v>
      </c>
      <c r="AI81" s="86">
        <v>25130</v>
      </c>
      <c r="AJ81" s="86"/>
      <c r="AK81" s="86" t="s">
        <v>1308</v>
      </c>
      <c r="AL81" s="86" t="s">
        <v>1436</v>
      </c>
      <c r="AM81" s="93" t="s">
        <v>1545</v>
      </c>
      <c r="AN81" s="86"/>
      <c r="AO81" s="89">
        <v>43125.391597222224</v>
      </c>
      <c r="AP81" s="93" t="s">
        <v>1675</v>
      </c>
      <c r="AQ81" s="86" t="b">
        <v>1</v>
      </c>
      <c r="AR81" s="86" t="b">
        <v>0</v>
      </c>
      <c r="AS81" s="86" t="b">
        <v>0</v>
      </c>
      <c r="AT81" s="86" t="s">
        <v>1750</v>
      </c>
      <c r="AU81" s="86">
        <v>164</v>
      </c>
      <c r="AV81" s="86"/>
      <c r="AW81" s="86" t="b">
        <v>0</v>
      </c>
      <c r="AX81" s="86" t="s">
        <v>1836</v>
      </c>
      <c r="AY81" s="93" t="s">
        <v>1915</v>
      </c>
      <c r="AZ81" s="86" t="s">
        <v>66</v>
      </c>
      <c r="BA81" s="86" t="str">
        <f>REPLACE(INDEX(GroupVertices[Group],MATCH(Vertices[[#This Row],[Vertex]],GroupVertices[Vertex],0)),1,1,"")</f>
        <v>25</v>
      </c>
      <c r="BB81" s="48" t="s">
        <v>511</v>
      </c>
      <c r="BC81" s="48" t="s">
        <v>511</v>
      </c>
      <c r="BD81" s="48" t="s">
        <v>560</v>
      </c>
      <c r="BE81" s="48" t="s">
        <v>560</v>
      </c>
      <c r="BF81" s="48"/>
      <c r="BG81" s="48"/>
      <c r="BH81" s="120" t="s">
        <v>2417</v>
      </c>
      <c r="BI81" s="120" t="s">
        <v>2417</v>
      </c>
      <c r="BJ81" s="120" t="s">
        <v>2536</v>
      </c>
      <c r="BK81" s="120" t="s">
        <v>2536</v>
      </c>
      <c r="BL81" s="120">
        <v>2</v>
      </c>
      <c r="BM81" s="123">
        <v>5.555555555555555</v>
      </c>
      <c r="BN81" s="120">
        <v>0</v>
      </c>
      <c r="BO81" s="123">
        <v>0</v>
      </c>
      <c r="BP81" s="120">
        <v>0</v>
      </c>
      <c r="BQ81" s="123">
        <v>0</v>
      </c>
      <c r="BR81" s="120">
        <v>34</v>
      </c>
      <c r="BS81" s="123">
        <v>94.44444444444444</v>
      </c>
      <c r="BT81" s="120">
        <v>36</v>
      </c>
      <c r="BU81" s="2"/>
      <c r="BV81" s="3"/>
      <c r="BW81" s="3"/>
      <c r="BX81" s="3"/>
      <c r="BY81" s="3"/>
    </row>
    <row r="82" spans="1:77" ht="37.9" customHeight="1">
      <c r="A82" s="65" t="s">
        <v>294</v>
      </c>
      <c r="C82" s="66"/>
      <c r="D82" s="66" t="s">
        <v>64</v>
      </c>
      <c r="E82" s="67">
        <v>163.45401451583015</v>
      </c>
      <c r="F82" s="69"/>
      <c r="G82" s="104" t="s">
        <v>693</v>
      </c>
      <c r="H82" s="66"/>
      <c r="I82" s="70" t="s">
        <v>294</v>
      </c>
      <c r="J82" s="71"/>
      <c r="K82" s="71"/>
      <c r="L82" s="70" t="s">
        <v>2080</v>
      </c>
      <c r="M82" s="74">
        <v>1.9600235468378142</v>
      </c>
      <c r="N82" s="75">
        <v>8898.5185546875</v>
      </c>
      <c r="O82" s="75">
        <v>2242.26513671875</v>
      </c>
      <c r="P82" s="76"/>
      <c r="Q82" s="77"/>
      <c r="R82" s="77"/>
      <c r="S82" s="98"/>
      <c r="T82" s="48">
        <v>0</v>
      </c>
      <c r="U82" s="48">
        <v>1</v>
      </c>
      <c r="V82" s="49">
        <v>0</v>
      </c>
      <c r="W82" s="49">
        <v>1</v>
      </c>
      <c r="X82" s="49">
        <v>0</v>
      </c>
      <c r="Y82" s="49">
        <v>0.701752</v>
      </c>
      <c r="Z82" s="49">
        <v>0</v>
      </c>
      <c r="AA82" s="49">
        <v>0</v>
      </c>
      <c r="AB82" s="72">
        <v>82</v>
      </c>
      <c r="AC82" s="72"/>
      <c r="AD82" s="73"/>
      <c r="AE82" s="86" t="s">
        <v>1154</v>
      </c>
      <c r="AF82" s="86">
        <v>1128</v>
      </c>
      <c r="AG82" s="86">
        <v>1472</v>
      </c>
      <c r="AH82" s="86">
        <v>84237</v>
      </c>
      <c r="AI82" s="86">
        <v>44466</v>
      </c>
      <c r="AJ82" s="86"/>
      <c r="AK82" s="86"/>
      <c r="AL82" s="86"/>
      <c r="AM82" s="86"/>
      <c r="AN82" s="86"/>
      <c r="AO82" s="89">
        <v>42418.0747337963</v>
      </c>
      <c r="AP82" s="86"/>
      <c r="AQ82" s="86" t="b">
        <v>1</v>
      </c>
      <c r="AR82" s="86" t="b">
        <v>0</v>
      </c>
      <c r="AS82" s="86" t="b">
        <v>0</v>
      </c>
      <c r="AT82" s="86" t="s">
        <v>1021</v>
      </c>
      <c r="AU82" s="86">
        <v>1402</v>
      </c>
      <c r="AV82" s="86"/>
      <c r="AW82" s="86" t="b">
        <v>0</v>
      </c>
      <c r="AX82" s="86" t="s">
        <v>1836</v>
      </c>
      <c r="AY82" s="93" t="s">
        <v>1916</v>
      </c>
      <c r="AZ82" s="86" t="s">
        <v>66</v>
      </c>
      <c r="BA82" s="86" t="str">
        <f>REPLACE(INDEX(GroupVertices[Group],MATCH(Vertices[[#This Row],[Vertex]],GroupVertices[Vertex],0)),1,1,"")</f>
        <v>25</v>
      </c>
      <c r="BB82" s="48"/>
      <c r="BC82" s="48"/>
      <c r="BD82" s="48"/>
      <c r="BE82" s="48"/>
      <c r="BF82" s="48"/>
      <c r="BG82" s="48"/>
      <c r="BH82" s="120" t="s">
        <v>2417</v>
      </c>
      <c r="BI82" s="120" t="s">
        <v>2417</v>
      </c>
      <c r="BJ82" s="120" t="s">
        <v>2536</v>
      </c>
      <c r="BK82" s="120" t="s">
        <v>2536</v>
      </c>
      <c r="BL82" s="120">
        <v>2</v>
      </c>
      <c r="BM82" s="123">
        <v>5.555555555555555</v>
      </c>
      <c r="BN82" s="120">
        <v>0</v>
      </c>
      <c r="BO82" s="123">
        <v>0</v>
      </c>
      <c r="BP82" s="120">
        <v>0</v>
      </c>
      <c r="BQ82" s="123">
        <v>0</v>
      </c>
      <c r="BR82" s="120">
        <v>34</v>
      </c>
      <c r="BS82" s="123">
        <v>94.44444444444444</v>
      </c>
      <c r="BT82" s="120">
        <v>36</v>
      </c>
      <c r="BU82" s="2"/>
      <c r="BV82" s="3"/>
      <c r="BW82" s="3"/>
      <c r="BX82" s="3"/>
      <c r="BY82" s="3"/>
    </row>
    <row r="83" spans="1:77" ht="37.9" customHeight="1">
      <c r="A83" s="65" t="s">
        <v>295</v>
      </c>
      <c r="C83" s="66"/>
      <c r="D83" s="66" t="s">
        <v>64</v>
      </c>
      <c r="E83" s="67">
        <v>168.78737932491592</v>
      </c>
      <c r="F83" s="69"/>
      <c r="G83" s="104" t="s">
        <v>694</v>
      </c>
      <c r="H83" s="66"/>
      <c r="I83" s="70" t="s">
        <v>295</v>
      </c>
      <c r="J83" s="71"/>
      <c r="K83" s="71"/>
      <c r="L83" s="70" t="s">
        <v>2081</v>
      </c>
      <c r="M83" s="74">
        <v>5.481416039728626</v>
      </c>
      <c r="N83" s="75">
        <v>1602.503662109375</v>
      </c>
      <c r="O83" s="75">
        <v>1710.9652099609375</v>
      </c>
      <c r="P83" s="76"/>
      <c r="Q83" s="77"/>
      <c r="R83" s="77"/>
      <c r="S83" s="98"/>
      <c r="T83" s="48">
        <v>1</v>
      </c>
      <c r="U83" s="48">
        <v>16</v>
      </c>
      <c r="V83" s="49">
        <v>103.2</v>
      </c>
      <c r="W83" s="49">
        <v>0.038462</v>
      </c>
      <c r="X83" s="49">
        <v>0.095203</v>
      </c>
      <c r="Y83" s="49">
        <v>3.410159</v>
      </c>
      <c r="Z83" s="49">
        <v>0.0625</v>
      </c>
      <c r="AA83" s="49">
        <v>0.0625</v>
      </c>
      <c r="AB83" s="72">
        <v>83</v>
      </c>
      <c r="AC83" s="72"/>
      <c r="AD83" s="73"/>
      <c r="AE83" s="86" t="s">
        <v>1155</v>
      </c>
      <c r="AF83" s="86">
        <v>1152</v>
      </c>
      <c r="AG83" s="86">
        <v>6864</v>
      </c>
      <c r="AH83" s="86">
        <v>21924</v>
      </c>
      <c r="AI83" s="86">
        <v>8259</v>
      </c>
      <c r="AJ83" s="86"/>
      <c r="AK83" s="86" t="s">
        <v>1309</v>
      </c>
      <c r="AL83" s="86" t="s">
        <v>1437</v>
      </c>
      <c r="AM83" s="93" t="s">
        <v>1546</v>
      </c>
      <c r="AN83" s="86"/>
      <c r="AO83" s="89">
        <v>40023.66207175926</v>
      </c>
      <c r="AP83" s="93" t="s">
        <v>1676</v>
      </c>
      <c r="AQ83" s="86" t="b">
        <v>0</v>
      </c>
      <c r="AR83" s="86" t="b">
        <v>0</v>
      </c>
      <c r="AS83" s="86" t="b">
        <v>1</v>
      </c>
      <c r="AT83" s="86" t="s">
        <v>1021</v>
      </c>
      <c r="AU83" s="86">
        <v>32</v>
      </c>
      <c r="AV83" s="93" t="s">
        <v>1757</v>
      </c>
      <c r="AW83" s="86" t="b">
        <v>0</v>
      </c>
      <c r="AX83" s="86" t="s">
        <v>1836</v>
      </c>
      <c r="AY83" s="93" t="s">
        <v>1917</v>
      </c>
      <c r="AZ83" s="86" t="s">
        <v>66</v>
      </c>
      <c r="BA83" s="86" t="str">
        <f>REPLACE(INDEX(GroupVertices[Group],MATCH(Vertices[[#This Row],[Vertex]],GroupVertices[Vertex],0)),1,1,"")</f>
        <v>2</v>
      </c>
      <c r="BB83" s="48"/>
      <c r="BC83" s="48"/>
      <c r="BD83" s="48"/>
      <c r="BE83" s="48"/>
      <c r="BF83" s="48"/>
      <c r="BG83" s="48"/>
      <c r="BH83" s="120" t="s">
        <v>2675</v>
      </c>
      <c r="BI83" s="120" t="s">
        <v>2675</v>
      </c>
      <c r="BJ83" s="120" t="s">
        <v>2735</v>
      </c>
      <c r="BK83" s="120" t="s">
        <v>2735</v>
      </c>
      <c r="BL83" s="120">
        <v>2</v>
      </c>
      <c r="BM83" s="123">
        <v>4.651162790697675</v>
      </c>
      <c r="BN83" s="120">
        <v>0</v>
      </c>
      <c r="BO83" s="123">
        <v>0</v>
      </c>
      <c r="BP83" s="120">
        <v>0</v>
      </c>
      <c r="BQ83" s="123">
        <v>0</v>
      </c>
      <c r="BR83" s="120">
        <v>41</v>
      </c>
      <c r="BS83" s="123">
        <v>95.34883720930233</v>
      </c>
      <c r="BT83" s="120">
        <v>43</v>
      </c>
      <c r="BU83" s="2"/>
      <c r="BV83" s="3"/>
      <c r="BW83" s="3"/>
      <c r="BX83" s="3"/>
      <c r="BY83" s="3"/>
    </row>
    <row r="84" spans="1:77" ht="37.9" customHeight="1">
      <c r="A84" s="65" t="s">
        <v>296</v>
      </c>
      <c r="C84" s="66"/>
      <c r="D84" s="66" t="s">
        <v>64</v>
      </c>
      <c r="E84" s="67">
        <v>162.9090063537741</v>
      </c>
      <c r="F84" s="69"/>
      <c r="G84" s="104" t="s">
        <v>695</v>
      </c>
      <c r="H84" s="66"/>
      <c r="I84" s="70" t="s">
        <v>296</v>
      </c>
      <c r="J84" s="71"/>
      <c r="K84" s="71"/>
      <c r="L84" s="70" t="s">
        <v>2082</v>
      </c>
      <c r="M84" s="74">
        <v>1.6001779860843204</v>
      </c>
      <c r="N84" s="75">
        <v>1825.349365234375</v>
      </c>
      <c r="O84" s="75">
        <v>2098.62548828125</v>
      </c>
      <c r="P84" s="76"/>
      <c r="Q84" s="77"/>
      <c r="R84" s="77"/>
      <c r="S84" s="98"/>
      <c r="T84" s="48">
        <v>4</v>
      </c>
      <c r="U84" s="48">
        <v>18</v>
      </c>
      <c r="V84" s="49">
        <v>233.2</v>
      </c>
      <c r="W84" s="49">
        <v>0.047619</v>
      </c>
      <c r="X84" s="49">
        <v>0.125126</v>
      </c>
      <c r="Y84" s="49">
        <v>4.276712</v>
      </c>
      <c r="Z84" s="49">
        <v>0.07142857142857142</v>
      </c>
      <c r="AA84" s="49">
        <v>0.047619047619047616</v>
      </c>
      <c r="AB84" s="72">
        <v>84</v>
      </c>
      <c r="AC84" s="72"/>
      <c r="AD84" s="73"/>
      <c r="AE84" s="86" t="s">
        <v>1156</v>
      </c>
      <c r="AF84" s="86">
        <v>2065</v>
      </c>
      <c r="AG84" s="86">
        <v>921</v>
      </c>
      <c r="AH84" s="86">
        <v>2391</v>
      </c>
      <c r="AI84" s="86">
        <v>2687</v>
      </c>
      <c r="AJ84" s="86"/>
      <c r="AK84" s="86" t="s">
        <v>1310</v>
      </c>
      <c r="AL84" s="86" t="s">
        <v>1438</v>
      </c>
      <c r="AM84" s="93" t="s">
        <v>1547</v>
      </c>
      <c r="AN84" s="86"/>
      <c r="AO84" s="89">
        <v>40992.939421296294</v>
      </c>
      <c r="AP84" s="93" t="s">
        <v>1677</v>
      </c>
      <c r="AQ84" s="86" t="b">
        <v>0</v>
      </c>
      <c r="AR84" s="86" t="b">
        <v>0</v>
      </c>
      <c r="AS84" s="86" t="b">
        <v>1</v>
      </c>
      <c r="AT84" s="86" t="s">
        <v>1021</v>
      </c>
      <c r="AU84" s="86">
        <v>10</v>
      </c>
      <c r="AV84" s="93" t="s">
        <v>1753</v>
      </c>
      <c r="AW84" s="86" t="b">
        <v>0</v>
      </c>
      <c r="AX84" s="86" t="s">
        <v>1836</v>
      </c>
      <c r="AY84" s="93" t="s">
        <v>1918</v>
      </c>
      <c r="AZ84" s="86" t="s">
        <v>66</v>
      </c>
      <c r="BA84" s="86" t="str">
        <f>REPLACE(INDEX(GroupVertices[Group],MATCH(Vertices[[#This Row],[Vertex]],GroupVertices[Vertex],0)),1,1,"")</f>
        <v>2</v>
      </c>
      <c r="BB84" s="48" t="s">
        <v>512</v>
      </c>
      <c r="BC84" s="48" t="s">
        <v>512</v>
      </c>
      <c r="BD84" s="48" t="s">
        <v>561</v>
      </c>
      <c r="BE84" s="48" t="s">
        <v>561</v>
      </c>
      <c r="BF84" s="48" t="s">
        <v>611</v>
      </c>
      <c r="BG84" s="48" t="s">
        <v>611</v>
      </c>
      <c r="BH84" s="120" t="s">
        <v>2676</v>
      </c>
      <c r="BI84" s="120" t="s">
        <v>2710</v>
      </c>
      <c r="BJ84" s="120" t="s">
        <v>2519</v>
      </c>
      <c r="BK84" s="120" t="s">
        <v>2766</v>
      </c>
      <c r="BL84" s="120">
        <v>4</v>
      </c>
      <c r="BM84" s="123">
        <v>3.8095238095238093</v>
      </c>
      <c r="BN84" s="120">
        <v>0</v>
      </c>
      <c r="BO84" s="123">
        <v>0</v>
      </c>
      <c r="BP84" s="120">
        <v>0</v>
      </c>
      <c r="BQ84" s="123">
        <v>0</v>
      </c>
      <c r="BR84" s="120">
        <v>101</v>
      </c>
      <c r="BS84" s="123">
        <v>96.19047619047619</v>
      </c>
      <c r="BT84" s="120">
        <v>105</v>
      </c>
      <c r="BU84" s="2"/>
      <c r="BV84" s="3"/>
      <c r="BW84" s="3"/>
      <c r="BX84" s="3"/>
      <c r="BY84" s="3"/>
    </row>
    <row r="85" spans="1:77" ht="37.9" customHeight="1">
      <c r="A85" s="65" t="s">
        <v>365</v>
      </c>
      <c r="C85" s="66"/>
      <c r="D85" s="66" t="s">
        <v>64</v>
      </c>
      <c r="E85" s="67">
        <v>162.03461939323404</v>
      </c>
      <c r="F85" s="69"/>
      <c r="G85" s="104" t="s">
        <v>1799</v>
      </c>
      <c r="H85" s="66"/>
      <c r="I85" s="70" t="s">
        <v>365</v>
      </c>
      <c r="J85" s="71"/>
      <c r="K85" s="71"/>
      <c r="L85" s="70" t="s">
        <v>2083</v>
      </c>
      <c r="M85" s="74">
        <v>1.0228577034961384</v>
      </c>
      <c r="N85" s="75">
        <v>3348.777587890625</v>
      </c>
      <c r="O85" s="75">
        <v>1992.4957275390625</v>
      </c>
      <c r="P85" s="76"/>
      <c r="Q85" s="77"/>
      <c r="R85" s="77"/>
      <c r="S85" s="98"/>
      <c r="T85" s="48">
        <v>2</v>
      </c>
      <c r="U85" s="48">
        <v>0</v>
      </c>
      <c r="V85" s="49">
        <v>0</v>
      </c>
      <c r="W85" s="49">
        <v>0.025</v>
      </c>
      <c r="X85" s="49">
        <v>0.031512</v>
      </c>
      <c r="Y85" s="49">
        <v>0.50427</v>
      </c>
      <c r="Z85" s="49">
        <v>1</v>
      </c>
      <c r="AA85" s="49">
        <v>0</v>
      </c>
      <c r="AB85" s="72">
        <v>85</v>
      </c>
      <c r="AC85" s="72"/>
      <c r="AD85" s="73"/>
      <c r="AE85" s="86" t="s">
        <v>1157</v>
      </c>
      <c r="AF85" s="86">
        <v>127</v>
      </c>
      <c r="AG85" s="86">
        <v>37</v>
      </c>
      <c r="AH85" s="86">
        <v>24</v>
      </c>
      <c r="AI85" s="86">
        <v>36</v>
      </c>
      <c r="AJ85" s="86"/>
      <c r="AK85" s="86" t="s">
        <v>1311</v>
      </c>
      <c r="AL85" s="86" t="s">
        <v>1438</v>
      </c>
      <c r="AM85" s="93" t="s">
        <v>1547</v>
      </c>
      <c r="AN85" s="86"/>
      <c r="AO85" s="89">
        <v>43423.523622685185</v>
      </c>
      <c r="AP85" s="93" t="s">
        <v>1678</v>
      </c>
      <c r="AQ85" s="86" t="b">
        <v>1</v>
      </c>
      <c r="AR85" s="86" t="b">
        <v>0</v>
      </c>
      <c r="AS85" s="86" t="b">
        <v>0</v>
      </c>
      <c r="AT85" s="86" t="s">
        <v>1021</v>
      </c>
      <c r="AU85" s="86">
        <v>0</v>
      </c>
      <c r="AV85" s="86"/>
      <c r="AW85" s="86" t="b">
        <v>0</v>
      </c>
      <c r="AX85" s="86" t="s">
        <v>1836</v>
      </c>
      <c r="AY85" s="93" t="s">
        <v>1919</v>
      </c>
      <c r="AZ85" s="86" t="s">
        <v>65</v>
      </c>
      <c r="BA85" s="86" t="str">
        <f>REPLACE(INDEX(GroupVertices[Group],MATCH(Vertices[[#This Row],[Vertex]],GroupVertices[Vertex],0)),1,1,"")</f>
        <v>2</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37.9" customHeight="1">
      <c r="A86" s="65" t="s">
        <v>366</v>
      </c>
      <c r="C86" s="66"/>
      <c r="D86" s="66" t="s">
        <v>64</v>
      </c>
      <c r="E86" s="67">
        <v>162.19980335523653</v>
      </c>
      <c r="F86" s="69"/>
      <c r="G86" s="104" t="s">
        <v>1800</v>
      </c>
      <c r="H86" s="66"/>
      <c r="I86" s="70" t="s">
        <v>366</v>
      </c>
      <c r="J86" s="71"/>
      <c r="K86" s="71"/>
      <c r="L86" s="70" t="s">
        <v>2084</v>
      </c>
      <c r="M86" s="74">
        <v>1.131921603034856</v>
      </c>
      <c r="N86" s="75">
        <v>713.57275390625</v>
      </c>
      <c r="O86" s="75">
        <v>1061.6900634765625</v>
      </c>
      <c r="P86" s="76"/>
      <c r="Q86" s="77"/>
      <c r="R86" s="77"/>
      <c r="S86" s="98"/>
      <c r="T86" s="48">
        <v>2</v>
      </c>
      <c r="U86" s="48">
        <v>0</v>
      </c>
      <c r="V86" s="49">
        <v>0</v>
      </c>
      <c r="W86" s="49">
        <v>0.025</v>
      </c>
      <c r="X86" s="49">
        <v>0.031512</v>
      </c>
      <c r="Y86" s="49">
        <v>0.50427</v>
      </c>
      <c r="Z86" s="49">
        <v>1</v>
      </c>
      <c r="AA86" s="49">
        <v>0</v>
      </c>
      <c r="AB86" s="72">
        <v>86</v>
      </c>
      <c r="AC86" s="72"/>
      <c r="AD86" s="73"/>
      <c r="AE86" s="86" t="s">
        <v>1158</v>
      </c>
      <c r="AF86" s="86">
        <v>406</v>
      </c>
      <c r="AG86" s="86">
        <v>204</v>
      </c>
      <c r="AH86" s="86">
        <v>244</v>
      </c>
      <c r="AI86" s="86">
        <v>614</v>
      </c>
      <c r="AJ86" s="86"/>
      <c r="AK86" s="86" t="s">
        <v>1312</v>
      </c>
      <c r="AL86" s="86" t="s">
        <v>1438</v>
      </c>
      <c r="AM86" s="93" t="s">
        <v>1548</v>
      </c>
      <c r="AN86" s="86"/>
      <c r="AO86" s="89">
        <v>43275.04729166667</v>
      </c>
      <c r="AP86" s="93" t="s">
        <v>1679</v>
      </c>
      <c r="AQ86" s="86" t="b">
        <v>0</v>
      </c>
      <c r="AR86" s="86" t="b">
        <v>0</v>
      </c>
      <c r="AS86" s="86" t="b">
        <v>1</v>
      </c>
      <c r="AT86" s="86" t="s">
        <v>1021</v>
      </c>
      <c r="AU86" s="86">
        <v>0</v>
      </c>
      <c r="AV86" s="93" t="s">
        <v>1753</v>
      </c>
      <c r="AW86" s="86" t="b">
        <v>0</v>
      </c>
      <c r="AX86" s="86" t="s">
        <v>1836</v>
      </c>
      <c r="AY86" s="93" t="s">
        <v>1920</v>
      </c>
      <c r="AZ86" s="86" t="s">
        <v>65</v>
      </c>
      <c r="BA86" s="86" t="str">
        <f>REPLACE(INDEX(GroupVertices[Group],MATCH(Vertices[[#This Row],[Vertex]],GroupVertices[Vertex],0)),1,1,"")</f>
        <v>2</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37.9" customHeight="1">
      <c r="A87" s="65" t="s">
        <v>367</v>
      </c>
      <c r="C87" s="66"/>
      <c r="D87" s="66" t="s">
        <v>64</v>
      </c>
      <c r="E87" s="67">
        <v>674.2611834332098</v>
      </c>
      <c r="F87" s="69"/>
      <c r="G87" s="104" t="s">
        <v>1801</v>
      </c>
      <c r="H87" s="66"/>
      <c r="I87" s="70" t="s">
        <v>367</v>
      </c>
      <c r="J87" s="71"/>
      <c r="K87" s="71"/>
      <c r="L87" s="70" t="s">
        <v>2085</v>
      </c>
      <c r="M87" s="74">
        <v>339.2241324778749</v>
      </c>
      <c r="N87" s="75">
        <v>2503.797607421875</v>
      </c>
      <c r="O87" s="75">
        <v>923.66162109375</v>
      </c>
      <c r="P87" s="76"/>
      <c r="Q87" s="77"/>
      <c r="R87" s="77"/>
      <c r="S87" s="98"/>
      <c r="T87" s="48">
        <v>2</v>
      </c>
      <c r="U87" s="48">
        <v>0</v>
      </c>
      <c r="V87" s="49">
        <v>0</v>
      </c>
      <c r="W87" s="49">
        <v>0.025</v>
      </c>
      <c r="X87" s="49">
        <v>0.031512</v>
      </c>
      <c r="Y87" s="49">
        <v>0.50427</v>
      </c>
      <c r="Z87" s="49">
        <v>1</v>
      </c>
      <c r="AA87" s="49">
        <v>0</v>
      </c>
      <c r="AB87" s="72">
        <v>87</v>
      </c>
      <c r="AC87" s="72"/>
      <c r="AD87" s="73"/>
      <c r="AE87" s="86" t="s">
        <v>1159</v>
      </c>
      <c r="AF87" s="86">
        <v>1235</v>
      </c>
      <c r="AG87" s="86">
        <v>517895</v>
      </c>
      <c r="AH87" s="86">
        <v>40647</v>
      </c>
      <c r="AI87" s="86">
        <v>6736</v>
      </c>
      <c r="AJ87" s="86"/>
      <c r="AK87" s="86" t="s">
        <v>1313</v>
      </c>
      <c r="AL87" s="86" t="s">
        <v>1439</v>
      </c>
      <c r="AM87" s="93" t="s">
        <v>1549</v>
      </c>
      <c r="AN87" s="86"/>
      <c r="AO87" s="89">
        <v>40817.80091435185</v>
      </c>
      <c r="AP87" s="93" t="s">
        <v>1680</v>
      </c>
      <c r="AQ87" s="86" t="b">
        <v>0</v>
      </c>
      <c r="AR87" s="86" t="b">
        <v>0</v>
      </c>
      <c r="AS87" s="86" t="b">
        <v>1</v>
      </c>
      <c r="AT87" s="86" t="s">
        <v>1021</v>
      </c>
      <c r="AU87" s="86">
        <v>173</v>
      </c>
      <c r="AV87" s="93" t="s">
        <v>1753</v>
      </c>
      <c r="AW87" s="86" t="b">
        <v>1</v>
      </c>
      <c r="AX87" s="86" t="s">
        <v>1836</v>
      </c>
      <c r="AY87" s="93" t="s">
        <v>1921</v>
      </c>
      <c r="AZ87" s="86" t="s">
        <v>65</v>
      </c>
      <c r="BA87" s="86" t="str">
        <f>REPLACE(INDEX(GroupVertices[Group],MATCH(Vertices[[#This Row],[Vertex]],GroupVertices[Vertex],0)),1,1,"")</f>
        <v>2</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37.9" customHeight="1">
      <c r="A88" s="65" t="s">
        <v>368</v>
      </c>
      <c r="C88" s="66"/>
      <c r="D88" s="66" t="s">
        <v>64</v>
      </c>
      <c r="E88" s="67">
        <v>276.38939912395114</v>
      </c>
      <c r="F88" s="69"/>
      <c r="G88" s="104" t="s">
        <v>1802</v>
      </c>
      <c r="H88" s="66"/>
      <c r="I88" s="70" t="s">
        <v>368</v>
      </c>
      <c r="J88" s="71"/>
      <c r="K88" s="71"/>
      <c r="L88" s="70" t="s">
        <v>2086</v>
      </c>
      <c r="M88" s="74">
        <v>76.52642389194061</v>
      </c>
      <c r="N88" s="75">
        <v>2936.6455078125</v>
      </c>
      <c r="O88" s="75">
        <v>1139.3214111328125</v>
      </c>
      <c r="P88" s="76"/>
      <c r="Q88" s="77"/>
      <c r="R88" s="77"/>
      <c r="S88" s="98"/>
      <c r="T88" s="48">
        <v>2</v>
      </c>
      <c r="U88" s="48">
        <v>0</v>
      </c>
      <c r="V88" s="49">
        <v>0</v>
      </c>
      <c r="W88" s="49">
        <v>0.025</v>
      </c>
      <c r="X88" s="49">
        <v>0.031512</v>
      </c>
      <c r="Y88" s="49">
        <v>0.50427</v>
      </c>
      <c r="Z88" s="49">
        <v>1</v>
      </c>
      <c r="AA88" s="49">
        <v>0</v>
      </c>
      <c r="AB88" s="72">
        <v>88</v>
      </c>
      <c r="AC88" s="72"/>
      <c r="AD88" s="73"/>
      <c r="AE88" s="86" t="s">
        <v>1160</v>
      </c>
      <c r="AF88" s="86">
        <v>240</v>
      </c>
      <c r="AG88" s="86">
        <v>115649</v>
      </c>
      <c r="AH88" s="86">
        <v>2686</v>
      </c>
      <c r="AI88" s="86">
        <v>674</v>
      </c>
      <c r="AJ88" s="86"/>
      <c r="AK88" s="86" t="s">
        <v>1314</v>
      </c>
      <c r="AL88" s="86" t="s">
        <v>1440</v>
      </c>
      <c r="AM88" s="93" t="s">
        <v>1550</v>
      </c>
      <c r="AN88" s="86"/>
      <c r="AO88" s="89">
        <v>40864.777337962965</v>
      </c>
      <c r="AP88" s="93" t="s">
        <v>1681</v>
      </c>
      <c r="AQ88" s="86" t="b">
        <v>1</v>
      </c>
      <c r="AR88" s="86" t="b">
        <v>0</v>
      </c>
      <c r="AS88" s="86" t="b">
        <v>0</v>
      </c>
      <c r="AT88" s="86" t="s">
        <v>1021</v>
      </c>
      <c r="AU88" s="86">
        <v>35</v>
      </c>
      <c r="AV88" s="93" t="s">
        <v>1753</v>
      </c>
      <c r="AW88" s="86" t="b">
        <v>1</v>
      </c>
      <c r="AX88" s="86" t="s">
        <v>1836</v>
      </c>
      <c r="AY88" s="93" t="s">
        <v>1922</v>
      </c>
      <c r="AZ88" s="86" t="s">
        <v>65</v>
      </c>
      <c r="BA88" s="86" t="str">
        <f>REPLACE(INDEX(GroupVertices[Group],MATCH(Vertices[[#This Row],[Vertex]],GroupVertices[Vertex],0)),1,1,"")</f>
        <v>2</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37.9" customHeight="1">
      <c r="A89" s="65" t="s">
        <v>369</v>
      </c>
      <c r="C89" s="66"/>
      <c r="D89" s="66" t="s">
        <v>64</v>
      </c>
      <c r="E89" s="67">
        <v>201.62041186808983</v>
      </c>
      <c r="F89" s="69"/>
      <c r="G89" s="104" t="s">
        <v>1803</v>
      </c>
      <c r="H89" s="66"/>
      <c r="I89" s="70" t="s">
        <v>369</v>
      </c>
      <c r="J89" s="71"/>
      <c r="K89" s="71"/>
      <c r="L89" s="70" t="s">
        <v>2087</v>
      </c>
      <c r="M89" s="74">
        <v>27.159662035466315</v>
      </c>
      <c r="N89" s="75">
        <v>434.4130859375</v>
      </c>
      <c r="O89" s="75">
        <v>2467.56298828125</v>
      </c>
      <c r="P89" s="76"/>
      <c r="Q89" s="77"/>
      <c r="R89" s="77"/>
      <c r="S89" s="98"/>
      <c r="T89" s="48">
        <v>2</v>
      </c>
      <c r="U89" s="48">
        <v>0</v>
      </c>
      <c r="V89" s="49">
        <v>0</v>
      </c>
      <c r="W89" s="49">
        <v>0.025</v>
      </c>
      <c r="X89" s="49">
        <v>0.031512</v>
      </c>
      <c r="Y89" s="49">
        <v>0.50427</v>
      </c>
      <c r="Z89" s="49">
        <v>1</v>
      </c>
      <c r="AA89" s="49">
        <v>0</v>
      </c>
      <c r="AB89" s="72">
        <v>89</v>
      </c>
      <c r="AC89" s="72"/>
      <c r="AD89" s="73"/>
      <c r="AE89" s="86" t="s">
        <v>1161</v>
      </c>
      <c r="AF89" s="86">
        <v>15525</v>
      </c>
      <c r="AG89" s="86">
        <v>40058</v>
      </c>
      <c r="AH89" s="86">
        <v>20353</v>
      </c>
      <c r="AI89" s="86">
        <v>532</v>
      </c>
      <c r="AJ89" s="86"/>
      <c r="AK89" s="86" t="s">
        <v>1315</v>
      </c>
      <c r="AL89" s="86" t="s">
        <v>1441</v>
      </c>
      <c r="AM89" s="86"/>
      <c r="AN89" s="86"/>
      <c r="AO89" s="89">
        <v>41723.48061342593</v>
      </c>
      <c r="AP89" s="93" t="s">
        <v>1682</v>
      </c>
      <c r="AQ89" s="86" t="b">
        <v>0</v>
      </c>
      <c r="AR89" s="86" t="b">
        <v>0</v>
      </c>
      <c r="AS89" s="86" t="b">
        <v>1</v>
      </c>
      <c r="AT89" s="86" t="s">
        <v>1021</v>
      </c>
      <c r="AU89" s="86">
        <v>356</v>
      </c>
      <c r="AV89" s="93" t="s">
        <v>1753</v>
      </c>
      <c r="AW89" s="86" t="b">
        <v>0</v>
      </c>
      <c r="AX89" s="86" t="s">
        <v>1836</v>
      </c>
      <c r="AY89" s="93" t="s">
        <v>1923</v>
      </c>
      <c r="AZ89" s="86" t="s">
        <v>65</v>
      </c>
      <c r="BA89" s="86" t="str">
        <f>REPLACE(INDEX(GroupVertices[Group],MATCH(Vertices[[#This Row],[Vertex]],GroupVertices[Vertex],0)),1,1,"")</f>
        <v>2</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37.9" customHeight="1">
      <c r="A90" s="65" t="s">
        <v>370</v>
      </c>
      <c r="C90" s="66"/>
      <c r="D90" s="66" t="s">
        <v>64</v>
      </c>
      <c r="E90" s="67">
        <v>185.96750049869394</v>
      </c>
      <c r="F90" s="69"/>
      <c r="G90" s="104" t="s">
        <v>1804</v>
      </c>
      <c r="H90" s="66"/>
      <c r="I90" s="70" t="s">
        <v>370</v>
      </c>
      <c r="J90" s="71"/>
      <c r="K90" s="71"/>
      <c r="L90" s="70" t="s">
        <v>2088</v>
      </c>
      <c r="M90" s="74">
        <v>16.82471466899801</v>
      </c>
      <c r="N90" s="75">
        <v>1534.1103515625</v>
      </c>
      <c r="O90" s="75">
        <v>643.7124633789062</v>
      </c>
      <c r="P90" s="76"/>
      <c r="Q90" s="77"/>
      <c r="R90" s="77"/>
      <c r="S90" s="98"/>
      <c r="T90" s="48">
        <v>2</v>
      </c>
      <c r="U90" s="48">
        <v>0</v>
      </c>
      <c r="V90" s="49">
        <v>0</v>
      </c>
      <c r="W90" s="49">
        <v>0.025</v>
      </c>
      <c r="X90" s="49">
        <v>0.031512</v>
      </c>
      <c r="Y90" s="49">
        <v>0.50427</v>
      </c>
      <c r="Z90" s="49">
        <v>1</v>
      </c>
      <c r="AA90" s="49">
        <v>0</v>
      </c>
      <c r="AB90" s="72">
        <v>90</v>
      </c>
      <c r="AC90" s="72"/>
      <c r="AD90" s="73"/>
      <c r="AE90" s="86" t="s">
        <v>1162</v>
      </c>
      <c r="AF90" s="86">
        <v>8</v>
      </c>
      <c r="AG90" s="86">
        <v>24233</v>
      </c>
      <c r="AH90" s="86">
        <v>7885</v>
      </c>
      <c r="AI90" s="86">
        <v>14</v>
      </c>
      <c r="AJ90" s="86"/>
      <c r="AK90" s="86" t="s">
        <v>1316</v>
      </c>
      <c r="AL90" s="86" t="s">
        <v>1438</v>
      </c>
      <c r="AM90" s="93" t="s">
        <v>1551</v>
      </c>
      <c r="AN90" s="86"/>
      <c r="AO90" s="89">
        <v>42115.46208333333</v>
      </c>
      <c r="AP90" s="93" t="s">
        <v>1683</v>
      </c>
      <c r="AQ90" s="86" t="b">
        <v>0</v>
      </c>
      <c r="AR90" s="86" t="b">
        <v>0</v>
      </c>
      <c r="AS90" s="86" t="b">
        <v>0</v>
      </c>
      <c r="AT90" s="86" t="s">
        <v>1021</v>
      </c>
      <c r="AU90" s="86">
        <v>27</v>
      </c>
      <c r="AV90" s="93" t="s">
        <v>1763</v>
      </c>
      <c r="AW90" s="86" t="b">
        <v>0</v>
      </c>
      <c r="AX90" s="86" t="s">
        <v>1836</v>
      </c>
      <c r="AY90" s="93" t="s">
        <v>1924</v>
      </c>
      <c r="AZ90" s="86" t="s">
        <v>65</v>
      </c>
      <c r="BA90" s="86" t="str">
        <f>REPLACE(INDEX(GroupVertices[Group],MATCH(Vertices[[#This Row],[Vertex]],GroupVertices[Vertex],0)),1,1,"")</f>
        <v>2</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37.9" customHeight="1">
      <c r="A91" s="65" t="s">
        <v>371</v>
      </c>
      <c r="C91" s="66"/>
      <c r="D91" s="66" t="s">
        <v>64</v>
      </c>
      <c r="E91" s="67">
        <v>290.90679439527014</v>
      </c>
      <c r="F91" s="69"/>
      <c r="G91" s="104" t="s">
        <v>1805</v>
      </c>
      <c r="H91" s="66"/>
      <c r="I91" s="70" t="s">
        <v>371</v>
      </c>
      <c r="J91" s="71"/>
      <c r="K91" s="71"/>
      <c r="L91" s="70" t="s">
        <v>2089</v>
      </c>
      <c r="M91" s="74">
        <v>86.11163858373557</v>
      </c>
      <c r="N91" s="75">
        <v>1309.53125</v>
      </c>
      <c r="O91" s="75">
        <v>3302.35009765625</v>
      </c>
      <c r="P91" s="76"/>
      <c r="Q91" s="77"/>
      <c r="R91" s="77"/>
      <c r="S91" s="98"/>
      <c r="T91" s="48">
        <v>5</v>
      </c>
      <c r="U91" s="48">
        <v>0</v>
      </c>
      <c r="V91" s="49">
        <v>2.5</v>
      </c>
      <c r="W91" s="49">
        <v>0.027027</v>
      </c>
      <c r="X91" s="49">
        <v>0.054127</v>
      </c>
      <c r="Y91" s="49">
        <v>1.010356</v>
      </c>
      <c r="Z91" s="49">
        <v>0.25</v>
      </c>
      <c r="AA91" s="49">
        <v>0</v>
      </c>
      <c r="AB91" s="72">
        <v>91</v>
      </c>
      <c r="AC91" s="72"/>
      <c r="AD91" s="73"/>
      <c r="AE91" s="86" t="s">
        <v>1163</v>
      </c>
      <c r="AF91" s="86">
        <v>222</v>
      </c>
      <c r="AG91" s="86">
        <v>130326</v>
      </c>
      <c r="AH91" s="86">
        <v>65266</v>
      </c>
      <c r="AI91" s="86">
        <v>610</v>
      </c>
      <c r="AJ91" s="86"/>
      <c r="AK91" s="86" t="s">
        <v>1317</v>
      </c>
      <c r="AL91" s="86" t="s">
        <v>1439</v>
      </c>
      <c r="AM91" s="93" t="s">
        <v>1552</v>
      </c>
      <c r="AN91" s="86"/>
      <c r="AO91" s="89">
        <v>40855.456342592595</v>
      </c>
      <c r="AP91" s="93" t="s">
        <v>1684</v>
      </c>
      <c r="AQ91" s="86" t="b">
        <v>0</v>
      </c>
      <c r="AR91" s="86" t="b">
        <v>0</v>
      </c>
      <c r="AS91" s="86" t="b">
        <v>1</v>
      </c>
      <c r="AT91" s="86" t="s">
        <v>1021</v>
      </c>
      <c r="AU91" s="86">
        <v>284</v>
      </c>
      <c r="AV91" s="93" t="s">
        <v>1764</v>
      </c>
      <c r="AW91" s="86" t="b">
        <v>0</v>
      </c>
      <c r="AX91" s="86" t="s">
        <v>1836</v>
      </c>
      <c r="AY91" s="93" t="s">
        <v>1925</v>
      </c>
      <c r="AZ91" s="86" t="s">
        <v>65</v>
      </c>
      <c r="BA91" s="86" t="str">
        <f>REPLACE(INDEX(GroupVertices[Group],MATCH(Vertices[[#This Row],[Vertex]],GroupVertices[Vertex],0)),1,1,"")</f>
        <v>2</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37.9" customHeight="1">
      <c r="A92" s="65" t="s">
        <v>372</v>
      </c>
      <c r="C92" s="66"/>
      <c r="D92" s="66" t="s">
        <v>64</v>
      </c>
      <c r="E92" s="67">
        <v>164.9693548139606</v>
      </c>
      <c r="F92" s="69"/>
      <c r="G92" s="104" t="s">
        <v>1806</v>
      </c>
      <c r="H92" s="66"/>
      <c r="I92" s="70" t="s">
        <v>372</v>
      </c>
      <c r="J92" s="71"/>
      <c r="K92" s="71"/>
      <c r="L92" s="70" t="s">
        <v>2090</v>
      </c>
      <c r="M92" s="74">
        <v>2.9605378827259305</v>
      </c>
      <c r="N92" s="75">
        <v>1489.247314453125</v>
      </c>
      <c r="O92" s="75">
        <v>2808.373779296875</v>
      </c>
      <c r="P92" s="76"/>
      <c r="Q92" s="77"/>
      <c r="R92" s="77"/>
      <c r="S92" s="98"/>
      <c r="T92" s="48">
        <v>5</v>
      </c>
      <c r="U92" s="48">
        <v>0</v>
      </c>
      <c r="V92" s="49">
        <v>2.5</v>
      </c>
      <c r="W92" s="49">
        <v>0.027027</v>
      </c>
      <c r="X92" s="49">
        <v>0.054127</v>
      </c>
      <c r="Y92" s="49">
        <v>1.010356</v>
      </c>
      <c r="Z92" s="49">
        <v>0.25</v>
      </c>
      <c r="AA92" s="49">
        <v>0</v>
      </c>
      <c r="AB92" s="72">
        <v>92</v>
      </c>
      <c r="AC92" s="72"/>
      <c r="AD92" s="73"/>
      <c r="AE92" s="86" t="s">
        <v>1164</v>
      </c>
      <c r="AF92" s="86">
        <v>91</v>
      </c>
      <c r="AG92" s="86">
        <v>3004</v>
      </c>
      <c r="AH92" s="86">
        <v>1769</v>
      </c>
      <c r="AI92" s="86">
        <v>822</v>
      </c>
      <c r="AJ92" s="86"/>
      <c r="AK92" s="86"/>
      <c r="AL92" s="86" t="s">
        <v>1442</v>
      </c>
      <c r="AM92" s="93" t="s">
        <v>1553</v>
      </c>
      <c r="AN92" s="86"/>
      <c r="AO92" s="89">
        <v>41711.37861111111</v>
      </c>
      <c r="AP92" s="93" t="s">
        <v>1685</v>
      </c>
      <c r="AQ92" s="86" t="b">
        <v>0</v>
      </c>
      <c r="AR92" s="86" t="b">
        <v>0</v>
      </c>
      <c r="AS92" s="86" t="b">
        <v>1</v>
      </c>
      <c r="AT92" s="86" t="s">
        <v>1021</v>
      </c>
      <c r="AU92" s="86">
        <v>27</v>
      </c>
      <c r="AV92" s="93" t="s">
        <v>1753</v>
      </c>
      <c r="AW92" s="86" t="b">
        <v>0</v>
      </c>
      <c r="AX92" s="86" t="s">
        <v>1836</v>
      </c>
      <c r="AY92" s="93" t="s">
        <v>1926</v>
      </c>
      <c r="AZ92" s="86" t="s">
        <v>65</v>
      </c>
      <c r="BA92" s="86" t="str">
        <f>REPLACE(INDEX(GroupVertices[Group],MATCH(Vertices[[#This Row],[Vertex]],GroupVertices[Vertex],0)),1,1,"")</f>
        <v>2</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37.9" customHeight="1">
      <c r="A93" s="65" t="s">
        <v>373</v>
      </c>
      <c r="C93" s="66"/>
      <c r="D93" s="66" t="s">
        <v>64</v>
      </c>
      <c r="E93" s="67">
        <v>185.95760924348423</v>
      </c>
      <c r="F93" s="69"/>
      <c r="G93" s="104" t="s">
        <v>1807</v>
      </c>
      <c r="H93" s="66"/>
      <c r="I93" s="70" t="s">
        <v>373</v>
      </c>
      <c r="J93" s="71"/>
      <c r="K93" s="71"/>
      <c r="L93" s="70" t="s">
        <v>2091</v>
      </c>
      <c r="M93" s="74">
        <v>16.81818389657054</v>
      </c>
      <c r="N93" s="75">
        <v>569.291259765625</v>
      </c>
      <c r="O93" s="75">
        <v>2953.52392578125</v>
      </c>
      <c r="P93" s="76"/>
      <c r="Q93" s="77"/>
      <c r="R93" s="77"/>
      <c r="S93" s="98"/>
      <c r="T93" s="48">
        <v>2</v>
      </c>
      <c r="U93" s="48">
        <v>0</v>
      </c>
      <c r="V93" s="49">
        <v>0</v>
      </c>
      <c r="W93" s="49">
        <v>0.025</v>
      </c>
      <c r="X93" s="49">
        <v>0.031512</v>
      </c>
      <c r="Y93" s="49">
        <v>0.50427</v>
      </c>
      <c r="Z93" s="49">
        <v>1</v>
      </c>
      <c r="AA93" s="49">
        <v>0</v>
      </c>
      <c r="AB93" s="72">
        <v>93</v>
      </c>
      <c r="AC93" s="72"/>
      <c r="AD93" s="73"/>
      <c r="AE93" s="86" t="s">
        <v>1165</v>
      </c>
      <c r="AF93" s="86">
        <v>2294</v>
      </c>
      <c r="AG93" s="86">
        <v>24223</v>
      </c>
      <c r="AH93" s="86">
        <v>3549</v>
      </c>
      <c r="AI93" s="86">
        <v>1724</v>
      </c>
      <c r="AJ93" s="86"/>
      <c r="AK93" s="86" t="s">
        <v>1318</v>
      </c>
      <c r="AL93" s="86" t="s">
        <v>1438</v>
      </c>
      <c r="AM93" s="93" t="s">
        <v>1554</v>
      </c>
      <c r="AN93" s="86"/>
      <c r="AO93" s="89">
        <v>42648.435740740744</v>
      </c>
      <c r="AP93" s="93" t="s">
        <v>1686</v>
      </c>
      <c r="AQ93" s="86" t="b">
        <v>1</v>
      </c>
      <c r="AR93" s="86" t="b">
        <v>0</v>
      </c>
      <c r="AS93" s="86" t="b">
        <v>0</v>
      </c>
      <c r="AT93" s="86" t="s">
        <v>1751</v>
      </c>
      <c r="AU93" s="86">
        <v>47</v>
      </c>
      <c r="AV93" s="86"/>
      <c r="AW93" s="86" t="b">
        <v>0</v>
      </c>
      <c r="AX93" s="86" t="s">
        <v>1836</v>
      </c>
      <c r="AY93" s="93" t="s">
        <v>1927</v>
      </c>
      <c r="AZ93" s="86" t="s">
        <v>65</v>
      </c>
      <c r="BA93" s="86" t="str">
        <f>REPLACE(INDEX(GroupVertices[Group],MATCH(Vertices[[#This Row],[Vertex]],GroupVertices[Vertex],0)),1,1,"")</f>
        <v>2</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37.9" customHeight="1">
      <c r="A94" s="65" t="s">
        <v>374</v>
      </c>
      <c r="C94" s="66"/>
      <c r="D94" s="66" t="s">
        <v>64</v>
      </c>
      <c r="E94" s="67">
        <v>167.55789630234665</v>
      </c>
      <c r="F94" s="69"/>
      <c r="G94" s="104" t="s">
        <v>1808</v>
      </c>
      <c r="H94" s="66"/>
      <c r="I94" s="70" t="s">
        <v>374</v>
      </c>
      <c r="J94" s="71"/>
      <c r="K94" s="71"/>
      <c r="L94" s="70" t="s">
        <v>2092</v>
      </c>
      <c r="M94" s="74">
        <v>4.669641026994338</v>
      </c>
      <c r="N94" s="75">
        <v>1234.4818115234375</v>
      </c>
      <c r="O94" s="75">
        <v>1054.705078125</v>
      </c>
      <c r="P94" s="76"/>
      <c r="Q94" s="77"/>
      <c r="R94" s="77"/>
      <c r="S94" s="98"/>
      <c r="T94" s="48">
        <v>2</v>
      </c>
      <c r="U94" s="48">
        <v>0</v>
      </c>
      <c r="V94" s="49">
        <v>0</v>
      </c>
      <c r="W94" s="49">
        <v>0.025</v>
      </c>
      <c r="X94" s="49">
        <v>0.031512</v>
      </c>
      <c r="Y94" s="49">
        <v>0.50427</v>
      </c>
      <c r="Z94" s="49">
        <v>1</v>
      </c>
      <c r="AA94" s="49">
        <v>0</v>
      </c>
      <c r="AB94" s="72">
        <v>94</v>
      </c>
      <c r="AC94" s="72"/>
      <c r="AD94" s="73"/>
      <c r="AE94" s="86" t="s">
        <v>1166</v>
      </c>
      <c r="AF94" s="86">
        <v>3292</v>
      </c>
      <c r="AG94" s="86">
        <v>5621</v>
      </c>
      <c r="AH94" s="86">
        <v>1310</v>
      </c>
      <c r="AI94" s="86">
        <v>1320</v>
      </c>
      <c r="AJ94" s="86"/>
      <c r="AK94" s="86" t="s">
        <v>1319</v>
      </c>
      <c r="AL94" s="86" t="s">
        <v>1438</v>
      </c>
      <c r="AM94" s="86"/>
      <c r="AN94" s="86"/>
      <c r="AO94" s="89">
        <v>42523.63369212963</v>
      </c>
      <c r="AP94" s="93" t="s">
        <v>1687</v>
      </c>
      <c r="AQ94" s="86" t="b">
        <v>1</v>
      </c>
      <c r="AR94" s="86" t="b">
        <v>0</v>
      </c>
      <c r="AS94" s="86" t="b">
        <v>1</v>
      </c>
      <c r="AT94" s="86" t="s">
        <v>1021</v>
      </c>
      <c r="AU94" s="86">
        <v>36</v>
      </c>
      <c r="AV94" s="86"/>
      <c r="AW94" s="86" t="b">
        <v>0</v>
      </c>
      <c r="AX94" s="86" t="s">
        <v>1836</v>
      </c>
      <c r="AY94" s="93" t="s">
        <v>1928</v>
      </c>
      <c r="AZ94" s="86" t="s">
        <v>65</v>
      </c>
      <c r="BA94" s="86" t="str">
        <f>REPLACE(INDEX(GroupVertices[Group],MATCH(Vertices[[#This Row],[Vertex]],GroupVertices[Vertex],0)),1,1,"")</f>
        <v>2</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37.9" customHeight="1">
      <c r="A95" s="65" t="s">
        <v>375</v>
      </c>
      <c r="C95" s="66"/>
      <c r="D95" s="66" t="s">
        <v>64</v>
      </c>
      <c r="E95" s="67">
        <v>163.9080231299567</v>
      </c>
      <c r="F95" s="69"/>
      <c r="G95" s="104" t="s">
        <v>1809</v>
      </c>
      <c r="H95" s="66"/>
      <c r="I95" s="70" t="s">
        <v>375</v>
      </c>
      <c r="J95" s="71"/>
      <c r="K95" s="71"/>
      <c r="L95" s="70" t="s">
        <v>2093</v>
      </c>
      <c r="M95" s="74">
        <v>2.259786001258601</v>
      </c>
      <c r="N95" s="75">
        <v>517.4885864257812</v>
      </c>
      <c r="O95" s="75">
        <v>1562.7838134765625</v>
      </c>
      <c r="P95" s="76"/>
      <c r="Q95" s="77"/>
      <c r="R95" s="77"/>
      <c r="S95" s="98"/>
      <c r="T95" s="48">
        <v>2</v>
      </c>
      <c r="U95" s="48">
        <v>0</v>
      </c>
      <c r="V95" s="49">
        <v>0</v>
      </c>
      <c r="W95" s="49">
        <v>0.025</v>
      </c>
      <c r="X95" s="49">
        <v>0.031512</v>
      </c>
      <c r="Y95" s="49">
        <v>0.50427</v>
      </c>
      <c r="Z95" s="49">
        <v>1</v>
      </c>
      <c r="AA95" s="49">
        <v>0</v>
      </c>
      <c r="AB95" s="72">
        <v>95</v>
      </c>
      <c r="AC95" s="72"/>
      <c r="AD95" s="73"/>
      <c r="AE95" s="86" t="s">
        <v>1167</v>
      </c>
      <c r="AF95" s="86">
        <v>606</v>
      </c>
      <c r="AG95" s="86">
        <v>1931</v>
      </c>
      <c r="AH95" s="86">
        <v>4644</v>
      </c>
      <c r="AI95" s="86">
        <v>596</v>
      </c>
      <c r="AJ95" s="86"/>
      <c r="AK95" s="86" t="s">
        <v>1320</v>
      </c>
      <c r="AL95" s="86" t="s">
        <v>1443</v>
      </c>
      <c r="AM95" s="93" t="s">
        <v>1555</v>
      </c>
      <c r="AN95" s="86"/>
      <c r="AO95" s="89">
        <v>42760.24236111111</v>
      </c>
      <c r="AP95" s="93" t="s">
        <v>1688</v>
      </c>
      <c r="AQ95" s="86" t="b">
        <v>0</v>
      </c>
      <c r="AR95" s="86" t="b">
        <v>0</v>
      </c>
      <c r="AS95" s="86" t="b">
        <v>1</v>
      </c>
      <c r="AT95" s="86" t="s">
        <v>1021</v>
      </c>
      <c r="AU95" s="86">
        <v>3</v>
      </c>
      <c r="AV95" s="93" t="s">
        <v>1753</v>
      </c>
      <c r="AW95" s="86" t="b">
        <v>0</v>
      </c>
      <c r="AX95" s="86" t="s">
        <v>1836</v>
      </c>
      <c r="AY95" s="93" t="s">
        <v>1929</v>
      </c>
      <c r="AZ95" s="86" t="s">
        <v>65</v>
      </c>
      <c r="BA95" s="86" t="str">
        <f>REPLACE(INDEX(GroupVertices[Group],MATCH(Vertices[[#This Row],[Vertex]],GroupVertices[Vertex],0)),1,1,"")</f>
        <v>2</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37.9" customHeight="1">
      <c r="A96" s="65" t="s">
        <v>376</v>
      </c>
      <c r="C96" s="66"/>
      <c r="D96" s="66" t="s">
        <v>64</v>
      </c>
      <c r="E96" s="67">
        <v>422.53862960082057</v>
      </c>
      <c r="F96" s="69"/>
      <c r="G96" s="104" t="s">
        <v>1810</v>
      </c>
      <c r="H96" s="66"/>
      <c r="I96" s="70" t="s">
        <v>376</v>
      </c>
      <c r="J96" s="71"/>
      <c r="K96" s="71"/>
      <c r="L96" s="70" t="s">
        <v>2094</v>
      </c>
      <c r="M96" s="74">
        <v>173.0225049712386</v>
      </c>
      <c r="N96" s="75">
        <v>2081.45458984375</v>
      </c>
      <c r="O96" s="75">
        <v>718.4108276367188</v>
      </c>
      <c r="P96" s="76"/>
      <c r="Q96" s="77"/>
      <c r="R96" s="77"/>
      <c r="S96" s="98"/>
      <c r="T96" s="48">
        <v>2</v>
      </c>
      <c r="U96" s="48">
        <v>0</v>
      </c>
      <c r="V96" s="49">
        <v>0</v>
      </c>
      <c r="W96" s="49">
        <v>0.025</v>
      </c>
      <c r="X96" s="49">
        <v>0.031512</v>
      </c>
      <c r="Y96" s="49">
        <v>0.50427</v>
      </c>
      <c r="Z96" s="49">
        <v>1</v>
      </c>
      <c r="AA96" s="49">
        <v>0</v>
      </c>
      <c r="AB96" s="72">
        <v>96</v>
      </c>
      <c r="AC96" s="72"/>
      <c r="AD96" s="73"/>
      <c r="AE96" s="86" t="s">
        <v>1168</v>
      </c>
      <c r="AF96" s="86">
        <v>996</v>
      </c>
      <c r="AG96" s="86">
        <v>263405</v>
      </c>
      <c r="AH96" s="86">
        <v>12264</v>
      </c>
      <c r="AI96" s="86">
        <v>2267</v>
      </c>
      <c r="AJ96" s="86"/>
      <c r="AK96" s="86" t="s">
        <v>1321</v>
      </c>
      <c r="AL96" s="86" t="s">
        <v>1444</v>
      </c>
      <c r="AM96" s="93" t="s">
        <v>1548</v>
      </c>
      <c r="AN96" s="86"/>
      <c r="AO96" s="89">
        <v>40161.43079861111</v>
      </c>
      <c r="AP96" s="93" t="s">
        <v>1689</v>
      </c>
      <c r="AQ96" s="86" t="b">
        <v>0</v>
      </c>
      <c r="AR96" s="86" t="b">
        <v>0</v>
      </c>
      <c r="AS96" s="86" t="b">
        <v>1</v>
      </c>
      <c r="AT96" s="86" t="s">
        <v>1021</v>
      </c>
      <c r="AU96" s="86">
        <v>1291</v>
      </c>
      <c r="AV96" s="93" t="s">
        <v>1753</v>
      </c>
      <c r="AW96" s="86" t="b">
        <v>1</v>
      </c>
      <c r="AX96" s="86" t="s">
        <v>1836</v>
      </c>
      <c r="AY96" s="93" t="s">
        <v>1930</v>
      </c>
      <c r="AZ96" s="86" t="s">
        <v>65</v>
      </c>
      <c r="BA96" s="86" t="str">
        <f>REPLACE(INDEX(GroupVertices[Group],MATCH(Vertices[[#This Row],[Vertex]],GroupVertices[Vertex],0)),1,1,"")</f>
        <v>2</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37.9" customHeight="1">
      <c r="A97" s="65" t="s">
        <v>377</v>
      </c>
      <c r="C97" s="66"/>
      <c r="D97" s="66" t="s">
        <v>64</v>
      </c>
      <c r="E97" s="67">
        <v>162.1058364307441</v>
      </c>
      <c r="F97" s="69"/>
      <c r="G97" s="104" t="s">
        <v>1811</v>
      </c>
      <c r="H97" s="66"/>
      <c r="I97" s="70" t="s">
        <v>377</v>
      </c>
      <c r="J97" s="71"/>
      <c r="K97" s="71"/>
      <c r="L97" s="70" t="s">
        <v>2095</v>
      </c>
      <c r="M97" s="74">
        <v>1.0698792649739088</v>
      </c>
      <c r="N97" s="75">
        <v>354.99407958984375</v>
      </c>
      <c r="O97" s="75">
        <v>2014.31103515625</v>
      </c>
      <c r="P97" s="76"/>
      <c r="Q97" s="77"/>
      <c r="R97" s="77"/>
      <c r="S97" s="98"/>
      <c r="T97" s="48">
        <v>2</v>
      </c>
      <c r="U97" s="48">
        <v>0</v>
      </c>
      <c r="V97" s="49">
        <v>0</v>
      </c>
      <c r="W97" s="49">
        <v>0.025</v>
      </c>
      <c r="X97" s="49">
        <v>0.031512</v>
      </c>
      <c r="Y97" s="49">
        <v>0.50427</v>
      </c>
      <c r="Z97" s="49">
        <v>1</v>
      </c>
      <c r="AA97" s="49">
        <v>0</v>
      </c>
      <c r="AB97" s="72">
        <v>97</v>
      </c>
      <c r="AC97" s="72"/>
      <c r="AD97" s="73"/>
      <c r="AE97" s="86" t="s">
        <v>1169</v>
      </c>
      <c r="AF97" s="86">
        <v>108</v>
      </c>
      <c r="AG97" s="86">
        <v>109</v>
      </c>
      <c r="AH97" s="86">
        <v>194</v>
      </c>
      <c r="AI97" s="86">
        <v>328</v>
      </c>
      <c r="AJ97" s="86"/>
      <c r="AK97" s="86" t="s">
        <v>1322</v>
      </c>
      <c r="AL97" s="86" t="s">
        <v>1438</v>
      </c>
      <c r="AM97" s="86"/>
      <c r="AN97" s="86"/>
      <c r="AO97" s="89">
        <v>43384.28857638889</v>
      </c>
      <c r="AP97" s="93" t="s">
        <v>1690</v>
      </c>
      <c r="AQ97" s="86" t="b">
        <v>1</v>
      </c>
      <c r="AR97" s="86" t="b">
        <v>0</v>
      </c>
      <c r="AS97" s="86" t="b">
        <v>0</v>
      </c>
      <c r="AT97" s="86" t="s">
        <v>1021</v>
      </c>
      <c r="AU97" s="86">
        <v>0</v>
      </c>
      <c r="AV97" s="86"/>
      <c r="AW97" s="86" t="b">
        <v>0</v>
      </c>
      <c r="AX97" s="86" t="s">
        <v>1836</v>
      </c>
      <c r="AY97" s="93" t="s">
        <v>1931</v>
      </c>
      <c r="AZ97" s="86" t="s">
        <v>65</v>
      </c>
      <c r="BA97" s="86" t="str">
        <f>REPLACE(INDEX(GroupVertices[Group],MATCH(Vertices[[#This Row],[Vertex]],GroupVertices[Vertex],0)),1,1,"")</f>
        <v>2</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37.9" customHeight="1">
      <c r="A98" s="65" t="s">
        <v>378</v>
      </c>
      <c r="C98" s="66"/>
      <c r="D98" s="66" t="s">
        <v>64</v>
      </c>
      <c r="E98" s="67">
        <v>162.90702810273214</v>
      </c>
      <c r="F98" s="69"/>
      <c r="G98" s="104" t="s">
        <v>1812</v>
      </c>
      <c r="H98" s="66"/>
      <c r="I98" s="70" t="s">
        <v>378</v>
      </c>
      <c r="J98" s="71"/>
      <c r="K98" s="71"/>
      <c r="L98" s="70" t="s">
        <v>2096</v>
      </c>
      <c r="M98" s="74">
        <v>1.5988718315988268</v>
      </c>
      <c r="N98" s="75">
        <v>3069.618408203125</v>
      </c>
      <c r="O98" s="75">
        <v>1599.5780029296875</v>
      </c>
      <c r="P98" s="76"/>
      <c r="Q98" s="77"/>
      <c r="R98" s="77"/>
      <c r="S98" s="98"/>
      <c r="T98" s="48">
        <v>2</v>
      </c>
      <c r="U98" s="48">
        <v>0</v>
      </c>
      <c r="V98" s="49">
        <v>0</v>
      </c>
      <c r="W98" s="49">
        <v>0.025</v>
      </c>
      <c r="X98" s="49">
        <v>0.031512</v>
      </c>
      <c r="Y98" s="49">
        <v>0.50427</v>
      </c>
      <c r="Z98" s="49">
        <v>1</v>
      </c>
      <c r="AA98" s="49">
        <v>0</v>
      </c>
      <c r="AB98" s="72">
        <v>98</v>
      </c>
      <c r="AC98" s="72"/>
      <c r="AD98" s="73"/>
      <c r="AE98" s="86" t="s">
        <v>1170</v>
      </c>
      <c r="AF98" s="86">
        <v>335</v>
      </c>
      <c r="AG98" s="86">
        <v>919</v>
      </c>
      <c r="AH98" s="86">
        <v>2621</v>
      </c>
      <c r="AI98" s="86">
        <v>2034</v>
      </c>
      <c r="AJ98" s="86"/>
      <c r="AK98" s="86" t="s">
        <v>1323</v>
      </c>
      <c r="AL98" s="86" t="s">
        <v>1445</v>
      </c>
      <c r="AM98" s="86"/>
      <c r="AN98" s="86"/>
      <c r="AO98" s="89">
        <v>41307.42505787037</v>
      </c>
      <c r="AP98" s="93" t="s">
        <v>1691</v>
      </c>
      <c r="AQ98" s="86" t="b">
        <v>0</v>
      </c>
      <c r="AR98" s="86" t="b">
        <v>0</v>
      </c>
      <c r="AS98" s="86" t="b">
        <v>1</v>
      </c>
      <c r="AT98" s="86" t="s">
        <v>1021</v>
      </c>
      <c r="AU98" s="86">
        <v>7</v>
      </c>
      <c r="AV98" s="93" t="s">
        <v>1753</v>
      </c>
      <c r="AW98" s="86" t="b">
        <v>0</v>
      </c>
      <c r="AX98" s="86" t="s">
        <v>1836</v>
      </c>
      <c r="AY98" s="93" t="s">
        <v>1932</v>
      </c>
      <c r="AZ98" s="86" t="s">
        <v>65</v>
      </c>
      <c r="BA98" s="86" t="str">
        <f>REPLACE(INDEX(GroupVertices[Group],MATCH(Vertices[[#This Row],[Vertex]],GroupVertices[Vertex],0)),1,1,"")</f>
        <v>2</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37.9" customHeight="1">
      <c r="A99" s="65" t="s">
        <v>379</v>
      </c>
      <c r="C99" s="66"/>
      <c r="D99" s="66" t="s">
        <v>64</v>
      </c>
      <c r="E99" s="67">
        <v>162.85757182668348</v>
      </c>
      <c r="F99" s="69"/>
      <c r="G99" s="104" t="s">
        <v>1813</v>
      </c>
      <c r="H99" s="66"/>
      <c r="I99" s="70" t="s">
        <v>379</v>
      </c>
      <c r="J99" s="71"/>
      <c r="K99" s="71"/>
      <c r="L99" s="70" t="s">
        <v>2097</v>
      </c>
      <c r="M99" s="74">
        <v>1.5662179694614862</v>
      </c>
      <c r="N99" s="75">
        <v>2528.166015625</v>
      </c>
      <c r="O99" s="75">
        <v>2420.80322265625</v>
      </c>
      <c r="P99" s="76"/>
      <c r="Q99" s="77"/>
      <c r="R99" s="77"/>
      <c r="S99" s="98"/>
      <c r="T99" s="48">
        <v>5</v>
      </c>
      <c r="U99" s="48">
        <v>0</v>
      </c>
      <c r="V99" s="49">
        <v>2.5</v>
      </c>
      <c r="W99" s="49">
        <v>0.027027</v>
      </c>
      <c r="X99" s="49">
        <v>0.054127</v>
      </c>
      <c r="Y99" s="49">
        <v>1.010356</v>
      </c>
      <c r="Z99" s="49">
        <v>0.25</v>
      </c>
      <c r="AA99" s="49">
        <v>0</v>
      </c>
      <c r="AB99" s="72">
        <v>99</v>
      </c>
      <c r="AC99" s="72"/>
      <c r="AD99" s="73"/>
      <c r="AE99" s="86" t="s">
        <v>1171</v>
      </c>
      <c r="AF99" s="86">
        <v>32</v>
      </c>
      <c r="AG99" s="86">
        <v>869</v>
      </c>
      <c r="AH99" s="86">
        <v>501</v>
      </c>
      <c r="AI99" s="86">
        <v>343</v>
      </c>
      <c r="AJ99" s="86"/>
      <c r="AK99" s="86" t="s">
        <v>1324</v>
      </c>
      <c r="AL99" s="86" t="s">
        <v>1446</v>
      </c>
      <c r="AM99" s="93" t="s">
        <v>1556</v>
      </c>
      <c r="AN99" s="86"/>
      <c r="AO99" s="89">
        <v>42208.88512731482</v>
      </c>
      <c r="AP99" s="93" t="s">
        <v>1692</v>
      </c>
      <c r="AQ99" s="86" t="b">
        <v>1</v>
      </c>
      <c r="AR99" s="86" t="b">
        <v>0</v>
      </c>
      <c r="AS99" s="86" t="b">
        <v>1</v>
      </c>
      <c r="AT99" s="86" t="s">
        <v>1021</v>
      </c>
      <c r="AU99" s="86">
        <v>1</v>
      </c>
      <c r="AV99" s="93" t="s">
        <v>1753</v>
      </c>
      <c r="AW99" s="86" t="b">
        <v>0</v>
      </c>
      <c r="AX99" s="86" t="s">
        <v>1836</v>
      </c>
      <c r="AY99" s="93" t="s">
        <v>1933</v>
      </c>
      <c r="AZ99" s="86" t="s">
        <v>65</v>
      </c>
      <c r="BA99" s="86" t="str">
        <f>REPLACE(INDEX(GroupVertices[Group],MATCH(Vertices[[#This Row],[Vertex]],GroupVertices[Vertex],0)),1,1,"")</f>
        <v>2</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37.9" customHeight="1">
      <c r="A100" s="65" t="s">
        <v>297</v>
      </c>
      <c r="C100" s="66"/>
      <c r="D100" s="66" t="s">
        <v>64</v>
      </c>
      <c r="E100" s="67">
        <v>162.4708237479831</v>
      </c>
      <c r="F100" s="69"/>
      <c r="G100" s="104" t="s">
        <v>696</v>
      </c>
      <c r="H100" s="66"/>
      <c r="I100" s="70" t="s">
        <v>297</v>
      </c>
      <c r="J100" s="71"/>
      <c r="K100" s="71"/>
      <c r="L100" s="70" t="s">
        <v>2098</v>
      </c>
      <c r="M100" s="74">
        <v>1.3108647675474827</v>
      </c>
      <c r="N100" s="75">
        <v>2613.765869140625</v>
      </c>
      <c r="O100" s="75">
        <v>3008.313232421875</v>
      </c>
      <c r="P100" s="76"/>
      <c r="Q100" s="77"/>
      <c r="R100" s="77"/>
      <c r="S100" s="98"/>
      <c r="T100" s="48">
        <v>0</v>
      </c>
      <c r="U100" s="48">
        <v>6</v>
      </c>
      <c r="V100" s="49">
        <v>4.7</v>
      </c>
      <c r="W100" s="49">
        <v>0.027778</v>
      </c>
      <c r="X100" s="49">
        <v>0.052708</v>
      </c>
      <c r="Y100" s="49">
        <v>1.190792</v>
      </c>
      <c r="Z100" s="49">
        <v>0.16666666666666666</v>
      </c>
      <c r="AA100" s="49">
        <v>0</v>
      </c>
      <c r="AB100" s="72">
        <v>100</v>
      </c>
      <c r="AC100" s="72"/>
      <c r="AD100" s="73"/>
      <c r="AE100" s="86" t="s">
        <v>1172</v>
      </c>
      <c r="AF100" s="86">
        <v>701</v>
      </c>
      <c r="AG100" s="86">
        <v>478</v>
      </c>
      <c r="AH100" s="86">
        <v>3263</v>
      </c>
      <c r="AI100" s="86">
        <v>3164</v>
      </c>
      <c r="AJ100" s="86"/>
      <c r="AK100" s="86" t="s">
        <v>1325</v>
      </c>
      <c r="AL100" s="86" t="s">
        <v>1438</v>
      </c>
      <c r="AM100" s="93" t="s">
        <v>1557</v>
      </c>
      <c r="AN100" s="86"/>
      <c r="AO100" s="89">
        <v>41035.50877314815</v>
      </c>
      <c r="AP100" s="93" t="s">
        <v>1693</v>
      </c>
      <c r="AQ100" s="86" t="b">
        <v>0</v>
      </c>
      <c r="AR100" s="86" t="b">
        <v>0</v>
      </c>
      <c r="AS100" s="86" t="b">
        <v>1</v>
      </c>
      <c r="AT100" s="86" t="s">
        <v>1021</v>
      </c>
      <c r="AU100" s="86">
        <v>3</v>
      </c>
      <c r="AV100" s="93" t="s">
        <v>1761</v>
      </c>
      <c r="AW100" s="86" t="b">
        <v>0</v>
      </c>
      <c r="AX100" s="86" t="s">
        <v>1836</v>
      </c>
      <c r="AY100" s="93" t="s">
        <v>1934</v>
      </c>
      <c r="AZ100" s="86" t="s">
        <v>66</v>
      </c>
      <c r="BA100" s="86" t="str">
        <f>REPLACE(INDEX(GroupVertices[Group],MATCH(Vertices[[#This Row],[Vertex]],GroupVertices[Vertex],0)),1,1,"")</f>
        <v>2</v>
      </c>
      <c r="BB100" s="48"/>
      <c r="BC100" s="48"/>
      <c r="BD100" s="48"/>
      <c r="BE100" s="48"/>
      <c r="BF100" s="48"/>
      <c r="BG100" s="48"/>
      <c r="BH100" s="120" t="s">
        <v>2677</v>
      </c>
      <c r="BI100" s="120" t="s">
        <v>2677</v>
      </c>
      <c r="BJ100" s="120" t="s">
        <v>2736</v>
      </c>
      <c r="BK100" s="120" t="s">
        <v>2736</v>
      </c>
      <c r="BL100" s="120">
        <v>0</v>
      </c>
      <c r="BM100" s="123">
        <v>0</v>
      </c>
      <c r="BN100" s="120">
        <v>0</v>
      </c>
      <c r="BO100" s="123">
        <v>0</v>
      </c>
      <c r="BP100" s="120">
        <v>0</v>
      </c>
      <c r="BQ100" s="123">
        <v>0</v>
      </c>
      <c r="BR100" s="120">
        <v>26</v>
      </c>
      <c r="BS100" s="123">
        <v>100</v>
      </c>
      <c r="BT100" s="120">
        <v>26</v>
      </c>
      <c r="BU100" s="2"/>
      <c r="BV100" s="3"/>
      <c r="BW100" s="3"/>
      <c r="BX100" s="3"/>
      <c r="BY100" s="3"/>
    </row>
    <row r="101" spans="1:77" ht="37.9" customHeight="1">
      <c r="A101" s="65" t="s">
        <v>380</v>
      </c>
      <c r="C101" s="66"/>
      <c r="D101" s="66" t="s">
        <v>64</v>
      </c>
      <c r="E101" s="67">
        <v>180.67468983596805</v>
      </c>
      <c r="F101" s="69"/>
      <c r="G101" s="104" t="s">
        <v>1814</v>
      </c>
      <c r="H101" s="66"/>
      <c r="I101" s="70" t="s">
        <v>380</v>
      </c>
      <c r="J101" s="71"/>
      <c r="K101" s="71"/>
      <c r="L101" s="70" t="s">
        <v>2099</v>
      </c>
      <c r="M101" s="74">
        <v>13.330098343059817</v>
      </c>
      <c r="N101" s="75">
        <v>3115.546630859375</v>
      </c>
      <c r="O101" s="75">
        <v>2960.1611328125</v>
      </c>
      <c r="P101" s="76"/>
      <c r="Q101" s="77"/>
      <c r="R101" s="77"/>
      <c r="S101" s="98"/>
      <c r="T101" s="48">
        <v>4</v>
      </c>
      <c r="U101" s="48">
        <v>0</v>
      </c>
      <c r="V101" s="49">
        <v>1</v>
      </c>
      <c r="W101" s="49">
        <v>0.026316</v>
      </c>
      <c r="X101" s="49">
        <v>0.040511</v>
      </c>
      <c r="Y101" s="49">
        <v>0.829191</v>
      </c>
      <c r="Z101" s="49">
        <v>0.25</v>
      </c>
      <c r="AA101" s="49">
        <v>0</v>
      </c>
      <c r="AB101" s="72">
        <v>101</v>
      </c>
      <c r="AC101" s="72"/>
      <c r="AD101" s="73"/>
      <c r="AE101" s="86" t="s">
        <v>1173</v>
      </c>
      <c r="AF101" s="86">
        <v>1619</v>
      </c>
      <c r="AG101" s="86">
        <v>18882</v>
      </c>
      <c r="AH101" s="86">
        <v>9646</v>
      </c>
      <c r="AI101" s="86">
        <v>7503</v>
      </c>
      <c r="AJ101" s="86"/>
      <c r="AK101" s="86" t="s">
        <v>1326</v>
      </c>
      <c r="AL101" s="86" t="s">
        <v>1447</v>
      </c>
      <c r="AM101" s="93" t="s">
        <v>1558</v>
      </c>
      <c r="AN101" s="86"/>
      <c r="AO101" s="89">
        <v>41381.33534722222</v>
      </c>
      <c r="AP101" s="93" t="s">
        <v>1694</v>
      </c>
      <c r="AQ101" s="86" t="b">
        <v>0</v>
      </c>
      <c r="AR101" s="86" t="b">
        <v>0</v>
      </c>
      <c r="AS101" s="86" t="b">
        <v>1</v>
      </c>
      <c r="AT101" s="86" t="s">
        <v>1752</v>
      </c>
      <c r="AU101" s="86">
        <v>354</v>
      </c>
      <c r="AV101" s="93" t="s">
        <v>1753</v>
      </c>
      <c r="AW101" s="86" t="b">
        <v>1</v>
      </c>
      <c r="AX101" s="86" t="s">
        <v>1836</v>
      </c>
      <c r="AY101" s="93" t="s">
        <v>1935</v>
      </c>
      <c r="AZ101" s="86" t="s">
        <v>65</v>
      </c>
      <c r="BA101" s="86" t="str">
        <f>REPLACE(INDEX(GroupVertices[Group],MATCH(Vertices[[#This Row],[Vertex]],GroupVertices[Vertex],0)),1,1,"")</f>
        <v>2</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37.9" customHeight="1">
      <c r="A102" s="65" t="s">
        <v>381</v>
      </c>
      <c r="C102" s="66"/>
      <c r="D102" s="66" t="s">
        <v>64</v>
      </c>
      <c r="E102" s="67">
        <v>162.4807150031928</v>
      </c>
      <c r="F102" s="69"/>
      <c r="G102" s="104" t="s">
        <v>1815</v>
      </c>
      <c r="H102" s="66"/>
      <c r="I102" s="70" t="s">
        <v>381</v>
      </c>
      <c r="J102" s="71"/>
      <c r="K102" s="71"/>
      <c r="L102" s="70" t="s">
        <v>2100</v>
      </c>
      <c r="M102" s="74">
        <v>1.3173955399749508</v>
      </c>
      <c r="N102" s="75">
        <v>2470.58642578125</v>
      </c>
      <c r="O102" s="75">
        <v>3604.789794921875</v>
      </c>
      <c r="P102" s="76"/>
      <c r="Q102" s="77"/>
      <c r="R102" s="77"/>
      <c r="S102" s="98"/>
      <c r="T102" s="48">
        <v>4</v>
      </c>
      <c r="U102" s="48">
        <v>0</v>
      </c>
      <c r="V102" s="49">
        <v>1</v>
      </c>
      <c r="W102" s="49">
        <v>0.026316</v>
      </c>
      <c r="X102" s="49">
        <v>0.040511</v>
      </c>
      <c r="Y102" s="49">
        <v>0.829191</v>
      </c>
      <c r="Z102" s="49">
        <v>0.25</v>
      </c>
      <c r="AA102" s="49">
        <v>0</v>
      </c>
      <c r="AB102" s="72">
        <v>102</v>
      </c>
      <c r="AC102" s="72"/>
      <c r="AD102" s="73"/>
      <c r="AE102" s="86" t="s">
        <v>1174</v>
      </c>
      <c r="AF102" s="86">
        <v>51</v>
      </c>
      <c r="AG102" s="86">
        <v>488</v>
      </c>
      <c r="AH102" s="86">
        <v>389</v>
      </c>
      <c r="AI102" s="86">
        <v>177</v>
      </c>
      <c r="AJ102" s="86"/>
      <c r="AK102" s="86" t="s">
        <v>1327</v>
      </c>
      <c r="AL102" s="86" t="s">
        <v>1438</v>
      </c>
      <c r="AM102" s="93" t="s">
        <v>1559</v>
      </c>
      <c r="AN102" s="86"/>
      <c r="AO102" s="89">
        <v>43251.5562037037</v>
      </c>
      <c r="AP102" s="93" t="s">
        <v>1695</v>
      </c>
      <c r="AQ102" s="86" t="b">
        <v>1</v>
      </c>
      <c r="AR102" s="86" t="b">
        <v>0</v>
      </c>
      <c r="AS102" s="86" t="b">
        <v>0</v>
      </c>
      <c r="AT102" s="86" t="s">
        <v>1021</v>
      </c>
      <c r="AU102" s="86">
        <v>5</v>
      </c>
      <c r="AV102" s="86"/>
      <c r="AW102" s="86" t="b">
        <v>0</v>
      </c>
      <c r="AX102" s="86" t="s">
        <v>1836</v>
      </c>
      <c r="AY102" s="93" t="s">
        <v>1936</v>
      </c>
      <c r="AZ102" s="86" t="s">
        <v>65</v>
      </c>
      <c r="BA102" s="86" t="str">
        <f>REPLACE(INDEX(GroupVertices[Group],MATCH(Vertices[[#This Row],[Vertex]],GroupVertices[Vertex],0)),1,1,"")</f>
        <v>2</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37.9" customHeight="1">
      <c r="A103" s="65" t="s">
        <v>298</v>
      </c>
      <c r="C103" s="66"/>
      <c r="D103" s="66" t="s">
        <v>64</v>
      </c>
      <c r="E103" s="67">
        <v>162.30069415837576</v>
      </c>
      <c r="F103" s="69"/>
      <c r="G103" s="104" t="s">
        <v>697</v>
      </c>
      <c r="H103" s="66"/>
      <c r="I103" s="70" t="s">
        <v>298</v>
      </c>
      <c r="J103" s="71"/>
      <c r="K103" s="71"/>
      <c r="L103" s="70" t="s">
        <v>2101</v>
      </c>
      <c r="M103" s="74">
        <v>1.1985354817950309</v>
      </c>
      <c r="N103" s="75">
        <v>2600.33154296875</v>
      </c>
      <c r="O103" s="75">
        <v>8078.59130859375</v>
      </c>
      <c r="P103" s="76"/>
      <c r="Q103" s="77"/>
      <c r="R103" s="77"/>
      <c r="S103" s="98"/>
      <c r="T103" s="48">
        <v>1</v>
      </c>
      <c r="U103" s="48">
        <v>1</v>
      </c>
      <c r="V103" s="49">
        <v>0</v>
      </c>
      <c r="W103" s="49">
        <v>0</v>
      </c>
      <c r="X103" s="49">
        <v>0</v>
      </c>
      <c r="Y103" s="49">
        <v>0.999997</v>
      </c>
      <c r="Z103" s="49">
        <v>0</v>
      </c>
      <c r="AA103" s="49" t="s">
        <v>3201</v>
      </c>
      <c r="AB103" s="72">
        <v>103</v>
      </c>
      <c r="AC103" s="72"/>
      <c r="AD103" s="73"/>
      <c r="AE103" s="86" t="s">
        <v>1175</v>
      </c>
      <c r="AF103" s="86">
        <v>1040</v>
      </c>
      <c r="AG103" s="86">
        <v>306</v>
      </c>
      <c r="AH103" s="86">
        <v>1949</v>
      </c>
      <c r="AI103" s="86">
        <v>5</v>
      </c>
      <c r="AJ103" s="86"/>
      <c r="AK103" s="86" t="s">
        <v>1328</v>
      </c>
      <c r="AL103" s="86" t="s">
        <v>1448</v>
      </c>
      <c r="AM103" s="86"/>
      <c r="AN103" s="86"/>
      <c r="AO103" s="89">
        <v>39819.46013888889</v>
      </c>
      <c r="AP103" s="93" t="s">
        <v>1696</v>
      </c>
      <c r="AQ103" s="86" t="b">
        <v>0</v>
      </c>
      <c r="AR103" s="86" t="b">
        <v>0</v>
      </c>
      <c r="AS103" s="86" t="b">
        <v>0</v>
      </c>
      <c r="AT103" s="86" t="s">
        <v>1021</v>
      </c>
      <c r="AU103" s="86">
        <v>26</v>
      </c>
      <c r="AV103" s="93" t="s">
        <v>1765</v>
      </c>
      <c r="AW103" s="86" t="b">
        <v>0</v>
      </c>
      <c r="AX103" s="86" t="s">
        <v>1836</v>
      </c>
      <c r="AY103" s="93" t="s">
        <v>1937</v>
      </c>
      <c r="AZ103" s="86" t="s">
        <v>66</v>
      </c>
      <c r="BA103" s="86" t="str">
        <f>REPLACE(INDEX(GroupVertices[Group],MATCH(Vertices[[#This Row],[Vertex]],GroupVertices[Vertex],0)),1,1,"")</f>
        <v>1</v>
      </c>
      <c r="BB103" s="48" t="s">
        <v>513</v>
      </c>
      <c r="BC103" s="48" t="s">
        <v>513</v>
      </c>
      <c r="BD103" s="48" t="s">
        <v>544</v>
      </c>
      <c r="BE103" s="48" t="s">
        <v>544</v>
      </c>
      <c r="BF103" s="48"/>
      <c r="BG103" s="48"/>
      <c r="BH103" s="120" t="s">
        <v>2678</v>
      </c>
      <c r="BI103" s="120" t="s">
        <v>2678</v>
      </c>
      <c r="BJ103" s="120" t="s">
        <v>2737</v>
      </c>
      <c r="BK103" s="120" t="s">
        <v>2737</v>
      </c>
      <c r="BL103" s="120">
        <v>1</v>
      </c>
      <c r="BM103" s="123">
        <v>5</v>
      </c>
      <c r="BN103" s="120">
        <v>0</v>
      </c>
      <c r="BO103" s="123">
        <v>0</v>
      </c>
      <c r="BP103" s="120">
        <v>0</v>
      </c>
      <c r="BQ103" s="123">
        <v>0</v>
      </c>
      <c r="BR103" s="120">
        <v>19</v>
      </c>
      <c r="BS103" s="123">
        <v>95</v>
      </c>
      <c r="BT103" s="120">
        <v>20</v>
      </c>
      <c r="BU103" s="2"/>
      <c r="BV103" s="3"/>
      <c r="BW103" s="3"/>
      <c r="BX103" s="3"/>
      <c r="BY103" s="3"/>
    </row>
    <row r="104" spans="1:77" ht="37.9" customHeight="1">
      <c r="A104" s="65" t="s">
        <v>299</v>
      </c>
      <c r="C104" s="66"/>
      <c r="D104" s="66" t="s">
        <v>64</v>
      </c>
      <c r="E104" s="67">
        <v>162.28288989899823</v>
      </c>
      <c r="F104" s="69"/>
      <c r="G104" s="104" t="s">
        <v>698</v>
      </c>
      <c r="H104" s="66"/>
      <c r="I104" s="70" t="s">
        <v>299</v>
      </c>
      <c r="J104" s="71"/>
      <c r="K104" s="71"/>
      <c r="L104" s="70" t="s">
        <v>2102</v>
      </c>
      <c r="M104" s="74">
        <v>1.1867800914255884</v>
      </c>
      <c r="N104" s="75">
        <v>8050.66748046875</v>
      </c>
      <c r="O104" s="75">
        <v>7552.892578125</v>
      </c>
      <c r="P104" s="76"/>
      <c r="Q104" s="77"/>
      <c r="R104" s="77"/>
      <c r="S104" s="98"/>
      <c r="T104" s="48">
        <v>0</v>
      </c>
      <c r="U104" s="48">
        <v>1</v>
      </c>
      <c r="V104" s="49">
        <v>0</v>
      </c>
      <c r="W104" s="49">
        <v>0.125</v>
      </c>
      <c r="X104" s="49">
        <v>0</v>
      </c>
      <c r="Y104" s="49">
        <v>0.561435</v>
      </c>
      <c r="Z104" s="49">
        <v>0</v>
      </c>
      <c r="AA104" s="49">
        <v>0</v>
      </c>
      <c r="AB104" s="72">
        <v>104</v>
      </c>
      <c r="AC104" s="72"/>
      <c r="AD104" s="73"/>
      <c r="AE104" s="86" t="s">
        <v>1176</v>
      </c>
      <c r="AF104" s="86">
        <v>3118</v>
      </c>
      <c r="AG104" s="86">
        <v>288</v>
      </c>
      <c r="AH104" s="86">
        <v>2546</v>
      </c>
      <c r="AI104" s="86">
        <v>36</v>
      </c>
      <c r="AJ104" s="86"/>
      <c r="AK104" s="86" t="s">
        <v>1329</v>
      </c>
      <c r="AL104" s="86" t="s">
        <v>1449</v>
      </c>
      <c r="AM104" s="86"/>
      <c r="AN104" s="86"/>
      <c r="AO104" s="89">
        <v>40242.81346064815</v>
      </c>
      <c r="AP104" s="86"/>
      <c r="AQ104" s="86" t="b">
        <v>0</v>
      </c>
      <c r="AR104" s="86" t="b">
        <v>0</v>
      </c>
      <c r="AS104" s="86" t="b">
        <v>0</v>
      </c>
      <c r="AT104" s="86" t="s">
        <v>1021</v>
      </c>
      <c r="AU104" s="86">
        <v>3</v>
      </c>
      <c r="AV104" s="93" t="s">
        <v>1753</v>
      </c>
      <c r="AW104" s="86" t="b">
        <v>0</v>
      </c>
      <c r="AX104" s="86" t="s">
        <v>1836</v>
      </c>
      <c r="AY104" s="93" t="s">
        <v>1938</v>
      </c>
      <c r="AZ104" s="86" t="s">
        <v>66</v>
      </c>
      <c r="BA104" s="86" t="str">
        <f>REPLACE(INDEX(GroupVertices[Group],MATCH(Vertices[[#This Row],[Vertex]],GroupVertices[Vertex],0)),1,1,"")</f>
        <v>9</v>
      </c>
      <c r="BB104" s="48"/>
      <c r="BC104" s="48"/>
      <c r="BD104" s="48"/>
      <c r="BE104" s="48"/>
      <c r="BF104" s="48"/>
      <c r="BG104" s="48"/>
      <c r="BH104" s="120" t="s">
        <v>2679</v>
      </c>
      <c r="BI104" s="120" t="s">
        <v>2679</v>
      </c>
      <c r="BJ104" s="120" t="s">
        <v>2738</v>
      </c>
      <c r="BK104" s="120" t="s">
        <v>2738</v>
      </c>
      <c r="BL104" s="120">
        <v>0</v>
      </c>
      <c r="BM104" s="123">
        <v>0</v>
      </c>
      <c r="BN104" s="120">
        <v>0</v>
      </c>
      <c r="BO104" s="123">
        <v>0</v>
      </c>
      <c r="BP104" s="120">
        <v>0</v>
      </c>
      <c r="BQ104" s="123">
        <v>0</v>
      </c>
      <c r="BR104" s="120">
        <v>28</v>
      </c>
      <c r="BS104" s="123">
        <v>100</v>
      </c>
      <c r="BT104" s="120">
        <v>28</v>
      </c>
      <c r="BU104" s="2"/>
      <c r="BV104" s="3"/>
      <c r="BW104" s="3"/>
      <c r="BX104" s="3"/>
      <c r="BY104" s="3"/>
    </row>
    <row r="105" spans="1:77" ht="37.9" customHeight="1">
      <c r="A105" s="65" t="s">
        <v>319</v>
      </c>
      <c r="C105" s="66"/>
      <c r="D105" s="66" t="s">
        <v>64</v>
      </c>
      <c r="E105" s="67">
        <v>163.02077753764402</v>
      </c>
      <c r="F105" s="69"/>
      <c r="G105" s="104" t="s">
        <v>717</v>
      </c>
      <c r="H105" s="66"/>
      <c r="I105" s="70" t="s">
        <v>319</v>
      </c>
      <c r="J105" s="71"/>
      <c r="K105" s="71"/>
      <c r="L105" s="70" t="s">
        <v>2103</v>
      </c>
      <c r="M105" s="74">
        <v>1.6739757145147103</v>
      </c>
      <c r="N105" s="75">
        <v>8035.390625</v>
      </c>
      <c r="O105" s="75">
        <v>8237.1865234375</v>
      </c>
      <c r="P105" s="76"/>
      <c r="Q105" s="77"/>
      <c r="R105" s="77"/>
      <c r="S105" s="98"/>
      <c r="T105" s="48">
        <v>2</v>
      </c>
      <c r="U105" s="48">
        <v>2</v>
      </c>
      <c r="V105" s="49">
        <v>6</v>
      </c>
      <c r="W105" s="49">
        <v>0.2</v>
      </c>
      <c r="X105" s="49">
        <v>0</v>
      </c>
      <c r="Y105" s="49">
        <v>1.452123</v>
      </c>
      <c r="Z105" s="49">
        <v>0.16666666666666666</v>
      </c>
      <c r="AA105" s="49">
        <v>0.3333333333333333</v>
      </c>
      <c r="AB105" s="72">
        <v>105</v>
      </c>
      <c r="AC105" s="72"/>
      <c r="AD105" s="73"/>
      <c r="AE105" s="86" t="s">
        <v>1177</v>
      </c>
      <c r="AF105" s="86">
        <v>1459</v>
      </c>
      <c r="AG105" s="86">
        <v>1034</v>
      </c>
      <c r="AH105" s="86">
        <v>15109</v>
      </c>
      <c r="AI105" s="86">
        <v>10405</v>
      </c>
      <c r="AJ105" s="86"/>
      <c r="AK105" s="86" t="s">
        <v>1330</v>
      </c>
      <c r="AL105" s="86" t="s">
        <v>1450</v>
      </c>
      <c r="AM105" s="93" t="s">
        <v>1560</v>
      </c>
      <c r="AN105" s="86"/>
      <c r="AO105" s="89">
        <v>40835.68583333334</v>
      </c>
      <c r="AP105" s="93" t="s">
        <v>1697</v>
      </c>
      <c r="AQ105" s="86" t="b">
        <v>0</v>
      </c>
      <c r="AR105" s="86" t="b">
        <v>0</v>
      </c>
      <c r="AS105" s="86" t="b">
        <v>1</v>
      </c>
      <c r="AT105" s="86" t="s">
        <v>1021</v>
      </c>
      <c r="AU105" s="86">
        <v>21</v>
      </c>
      <c r="AV105" s="93" t="s">
        <v>1754</v>
      </c>
      <c r="AW105" s="86" t="b">
        <v>0</v>
      </c>
      <c r="AX105" s="86" t="s">
        <v>1836</v>
      </c>
      <c r="AY105" s="93" t="s">
        <v>1939</v>
      </c>
      <c r="AZ105" s="86" t="s">
        <v>66</v>
      </c>
      <c r="BA105" s="86" t="str">
        <f>REPLACE(INDEX(GroupVertices[Group],MATCH(Vertices[[#This Row],[Vertex]],GroupVertices[Vertex],0)),1,1,"")</f>
        <v>9</v>
      </c>
      <c r="BB105" s="48"/>
      <c r="BC105" s="48"/>
      <c r="BD105" s="48"/>
      <c r="BE105" s="48"/>
      <c r="BF105" s="48" t="s">
        <v>607</v>
      </c>
      <c r="BG105" s="48" t="s">
        <v>607</v>
      </c>
      <c r="BH105" s="120" t="s">
        <v>2680</v>
      </c>
      <c r="BI105" s="120" t="s">
        <v>2680</v>
      </c>
      <c r="BJ105" s="120" t="s">
        <v>2739</v>
      </c>
      <c r="BK105" s="120" t="s">
        <v>2739</v>
      </c>
      <c r="BL105" s="120">
        <v>0</v>
      </c>
      <c r="BM105" s="123">
        <v>0</v>
      </c>
      <c r="BN105" s="120">
        <v>0</v>
      </c>
      <c r="BO105" s="123">
        <v>0</v>
      </c>
      <c r="BP105" s="120">
        <v>0</v>
      </c>
      <c r="BQ105" s="123">
        <v>0</v>
      </c>
      <c r="BR105" s="120">
        <v>34</v>
      </c>
      <c r="BS105" s="123">
        <v>100</v>
      </c>
      <c r="BT105" s="120">
        <v>34</v>
      </c>
      <c r="BU105" s="2"/>
      <c r="BV105" s="3"/>
      <c r="BW105" s="3"/>
      <c r="BX105" s="3"/>
      <c r="BY105" s="3"/>
    </row>
    <row r="106" spans="1:77" ht="37.9" customHeight="1">
      <c r="A106" s="65" t="s">
        <v>300</v>
      </c>
      <c r="C106" s="66"/>
      <c r="D106" s="66" t="s">
        <v>64</v>
      </c>
      <c r="E106" s="67">
        <v>173.4105520099432</v>
      </c>
      <c r="F106" s="69"/>
      <c r="G106" s="104" t="s">
        <v>699</v>
      </c>
      <c r="H106" s="66"/>
      <c r="I106" s="70" t="s">
        <v>300</v>
      </c>
      <c r="J106" s="71"/>
      <c r="K106" s="71"/>
      <c r="L106" s="70" t="s">
        <v>2104</v>
      </c>
      <c r="M106" s="74">
        <v>8.533899072327227</v>
      </c>
      <c r="N106" s="75">
        <v>1602.40380859375</v>
      </c>
      <c r="O106" s="75">
        <v>4674.0673828125</v>
      </c>
      <c r="P106" s="76"/>
      <c r="Q106" s="77"/>
      <c r="R106" s="77"/>
      <c r="S106" s="98"/>
      <c r="T106" s="48">
        <v>1</v>
      </c>
      <c r="U106" s="48">
        <v>1</v>
      </c>
      <c r="V106" s="49">
        <v>0</v>
      </c>
      <c r="W106" s="49">
        <v>0</v>
      </c>
      <c r="X106" s="49">
        <v>0</v>
      </c>
      <c r="Y106" s="49">
        <v>0.999997</v>
      </c>
      <c r="Z106" s="49">
        <v>0</v>
      </c>
      <c r="AA106" s="49" t="s">
        <v>3201</v>
      </c>
      <c r="AB106" s="72">
        <v>106</v>
      </c>
      <c r="AC106" s="72"/>
      <c r="AD106" s="73"/>
      <c r="AE106" s="86" t="s">
        <v>1178</v>
      </c>
      <c r="AF106" s="86">
        <v>193</v>
      </c>
      <c r="AG106" s="86">
        <v>11538</v>
      </c>
      <c r="AH106" s="86">
        <v>14371</v>
      </c>
      <c r="AI106" s="86">
        <v>4168</v>
      </c>
      <c r="AJ106" s="86"/>
      <c r="AK106" s="86" t="s">
        <v>1331</v>
      </c>
      <c r="AL106" s="86" t="s">
        <v>1451</v>
      </c>
      <c r="AM106" s="93" t="s">
        <v>1561</v>
      </c>
      <c r="AN106" s="86"/>
      <c r="AO106" s="89">
        <v>39925.07351851852</v>
      </c>
      <c r="AP106" s="93" t="s">
        <v>1698</v>
      </c>
      <c r="AQ106" s="86" t="b">
        <v>0</v>
      </c>
      <c r="AR106" s="86" t="b">
        <v>0</v>
      </c>
      <c r="AS106" s="86" t="b">
        <v>1</v>
      </c>
      <c r="AT106" s="86" t="s">
        <v>1021</v>
      </c>
      <c r="AU106" s="86">
        <v>359</v>
      </c>
      <c r="AV106" s="93" t="s">
        <v>1754</v>
      </c>
      <c r="AW106" s="86" t="b">
        <v>1</v>
      </c>
      <c r="AX106" s="86" t="s">
        <v>1836</v>
      </c>
      <c r="AY106" s="93" t="s">
        <v>1940</v>
      </c>
      <c r="AZ106" s="86" t="s">
        <v>66</v>
      </c>
      <c r="BA106" s="86" t="str">
        <f>REPLACE(INDEX(GroupVertices[Group],MATCH(Vertices[[#This Row],[Vertex]],GroupVertices[Vertex],0)),1,1,"")</f>
        <v>1</v>
      </c>
      <c r="BB106" s="48" t="s">
        <v>514</v>
      </c>
      <c r="BC106" s="48" t="s">
        <v>514</v>
      </c>
      <c r="BD106" s="48" t="s">
        <v>537</v>
      </c>
      <c r="BE106" s="48" t="s">
        <v>537</v>
      </c>
      <c r="BF106" s="48"/>
      <c r="BG106" s="48"/>
      <c r="BH106" s="120" t="s">
        <v>2651</v>
      </c>
      <c r="BI106" s="120" t="s">
        <v>2651</v>
      </c>
      <c r="BJ106" s="120" t="s">
        <v>2719</v>
      </c>
      <c r="BK106" s="120" t="s">
        <v>2719</v>
      </c>
      <c r="BL106" s="120">
        <v>1</v>
      </c>
      <c r="BM106" s="123">
        <v>4.545454545454546</v>
      </c>
      <c r="BN106" s="120">
        <v>0</v>
      </c>
      <c r="BO106" s="123">
        <v>0</v>
      </c>
      <c r="BP106" s="120">
        <v>0</v>
      </c>
      <c r="BQ106" s="123">
        <v>0</v>
      </c>
      <c r="BR106" s="120">
        <v>21</v>
      </c>
      <c r="BS106" s="123">
        <v>95.45454545454545</v>
      </c>
      <c r="BT106" s="120">
        <v>22</v>
      </c>
      <c r="BU106" s="2"/>
      <c r="BV106" s="3"/>
      <c r="BW106" s="3"/>
      <c r="BX106" s="3"/>
      <c r="BY106" s="3"/>
    </row>
    <row r="107" spans="1:77" ht="37.9" customHeight="1">
      <c r="A107" s="65" t="s">
        <v>301</v>
      </c>
      <c r="C107" s="66"/>
      <c r="D107" s="66" t="s">
        <v>64</v>
      </c>
      <c r="E107" s="67">
        <v>162.0870430458456</v>
      </c>
      <c r="F107" s="69"/>
      <c r="G107" s="104" t="s">
        <v>700</v>
      </c>
      <c r="H107" s="66"/>
      <c r="I107" s="70" t="s">
        <v>301</v>
      </c>
      <c r="J107" s="71"/>
      <c r="K107" s="71"/>
      <c r="L107" s="70" t="s">
        <v>2105</v>
      </c>
      <c r="M107" s="74">
        <v>1.0574707973617195</v>
      </c>
      <c r="N107" s="75">
        <v>2122.17333984375</v>
      </c>
      <c r="O107" s="75">
        <v>3124.225830078125</v>
      </c>
      <c r="P107" s="76"/>
      <c r="Q107" s="77"/>
      <c r="R107" s="77"/>
      <c r="S107" s="98"/>
      <c r="T107" s="48">
        <v>0</v>
      </c>
      <c r="U107" s="48">
        <v>6</v>
      </c>
      <c r="V107" s="49">
        <v>4.7</v>
      </c>
      <c r="W107" s="49">
        <v>0.027778</v>
      </c>
      <c r="X107" s="49">
        <v>0.052708</v>
      </c>
      <c r="Y107" s="49">
        <v>1.190792</v>
      </c>
      <c r="Z107" s="49">
        <v>0.16666666666666666</v>
      </c>
      <c r="AA107" s="49">
        <v>0</v>
      </c>
      <c r="AB107" s="72">
        <v>107</v>
      </c>
      <c r="AC107" s="72"/>
      <c r="AD107" s="73"/>
      <c r="AE107" s="86" t="s">
        <v>1179</v>
      </c>
      <c r="AF107" s="86">
        <v>275</v>
      </c>
      <c r="AG107" s="86">
        <v>90</v>
      </c>
      <c r="AH107" s="86">
        <v>110</v>
      </c>
      <c r="AI107" s="86">
        <v>415</v>
      </c>
      <c r="AJ107" s="86"/>
      <c r="AK107" s="86" t="s">
        <v>1332</v>
      </c>
      <c r="AL107" s="86" t="s">
        <v>1438</v>
      </c>
      <c r="AM107" s="86"/>
      <c r="AN107" s="86"/>
      <c r="AO107" s="89">
        <v>41648.604537037034</v>
      </c>
      <c r="AP107" s="86"/>
      <c r="AQ107" s="86" t="b">
        <v>0</v>
      </c>
      <c r="AR107" s="86" t="b">
        <v>0</v>
      </c>
      <c r="AS107" s="86" t="b">
        <v>0</v>
      </c>
      <c r="AT107" s="86" t="s">
        <v>1021</v>
      </c>
      <c r="AU107" s="86">
        <v>0</v>
      </c>
      <c r="AV107" s="93" t="s">
        <v>1753</v>
      </c>
      <c r="AW107" s="86" t="b">
        <v>0</v>
      </c>
      <c r="AX107" s="86" t="s">
        <v>1836</v>
      </c>
      <c r="AY107" s="93" t="s">
        <v>1941</v>
      </c>
      <c r="AZ107" s="86" t="s">
        <v>66</v>
      </c>
      <c r="BA107" s="86" t="str">
        <f>REPLACE(INDEX(GroupVertices[Group],MATCH(Vertices[[#This Row],[Vertex]],GroupVertices[Vertex],0)),1,1,"")</f>
        <v>2</v>
      </c>
      <c r="BB107" s="48"/>
      <c r="BC107" s="48"/>
      <c r="BD107" s="48"/>
      <c r="BE107" s="48"/>
      <c r="BF107" s="48"/>
      <c r="BG107" s="48"/>
      <c r="BH107" s="120" t="s">
        <v>2677</v>
      </c>
      <c r="BI107" s="120" t="s">
        <v>2677</v>
      </c>
      <c r="BJ107" s="120" t="s">
        <v>2736</v>
      </c>
      <c r="BK107" s="120" t="s">
        <v>2736</v>
      </c>
      <c r="BL107" s="120">
        <v>0</v>
      </c>
      <c r="BM107" s="123">
        <v>0</v>
      </c>
      <c r="BN107" s="120">
        <v>0</v>
      </c>
      <c r="BO107" s="123">
        <v>0</v>
      </c>
      <c r="BP107" s="120">
        <v>0</v>
      </c>
      <c r="BQ107" s="123">
        <v>0</v>
      </c>
      <c r="BR107" s="120">
        <v>26</v>
      </c>
      <c r="BS107" s="123">
        <v>100</v>
      </c>
      <c r="BT107" s="120">
        <v>26</v>
      </c>
      <c r="BU107" s="2"/>
      <c r="BV107" s="3"/>
      <c r="BW107" s="3"/>
      <c r="BX107" s="3"/>
      <c r="BY107" s="3"/>
    </row>
    <row r="108" spans="1:77" ht="37.9" customHeight="1">
      <c r="A108" s="65" t="s">
        <v>302</v>
      </c>
      <c r="C108" s="66"/>
      <c r="D108" s="66" t="s">
        <v>64</v>
      </c>
      <c r="E108" s="67">
        <v>162.03066289115017</v>
      </c>
      <c r="F108" s="69"/>
      <c r="G108" s="104" t="s">
        <v>701</v>
      </c>
      <c r="H108" s="66"/>
      <c r="I108" s="70" t="s">
        <v>302</v>
      </c>
      <c r="J108" s="71"/>
      <c r="K108" s="71"/>
      <c r="L108" s="70" t="s">
        <v>2106</v>
      </c>
      <c r="M108" s="74">
        <v>1.0202453945251513</v>
      </c>
      <c r="N108" s="75">
        <v>9472.42578125</v>
      </c>
      <c r="O108" s="75">
        <v>3733.5322265625</v>
      </c>
      <c r="P108" s="76"/>
      <c r="Q108" s="77"/>
      <c r="R108" s="77"/>
      <c r="S108" s="98"/>
      <c r="T108" s="48">
        <v>2</v>
      </c>
      <c r="U108" s="48">
        <v>1</v>
      </c>
      <c r="V108" s="49">
        <v>0</v>
      </c>
      <c r="W108" s="49">
        <v>1</v>
      </c>
      <c r="X108" s="49">
        <v>0</v>
      </c>
      <c r="Y108" s="49">
        <v>1.298241</v>
      </c>
      <c r="Z108" s="49">
        <v>0</v>
      </c>
      <c r="AA108" s="49">
        <v>0</v>
      </c>
      <c r="AB108" s="72">
        <v>108</v>
      </c>
      <c r="AC108" s="72"/>
      <c r="AD108" s="73"/>
      <c r="AE108" s="86" t="s">
        <v>1180</v>
      </c>
      <c r="AF108" s="86">
        <v>40</v>
      </c>
      <c r="AG108" s="86">
        <v>33</v>
      </c>
      <c r="AH108" s="86">
        <v>34</v>
      </c>
      <c r="AI108" s="86">
        <v>10</v>
      </c>
      <c r="AJ108" s="86"/>
      <c r="AK108" s="86" t="s">
        <v>1333</v>
      </c>
      <c r="AL108" s="86" t="s">
        <v>1452</v>
      </c>
      <c r="AM108" s="93" t="s">
        <v>1562</v>
      </c>
      <c r="AN108" s="86"/>
      <c r="AO108" s="89">
        <v>43468.81519675926</v>
      </c>
      <c r="AP108" s="93" t="s">
        <v>1699</v>
      </c>
      <c r="AQ108" s="86" t="b">
        <v>0</v>
      </c>
      <c r="AR108" s="86" t="b">
        <v>0</v>
      </c>
      <c r="AS108" s="86" t="b">
        <v>0</v>
      </c>
      <c r="AT108" s="86" t="s">
        <v>1021</v>
      </c>
      <c r="AU108" s="86">
        <v>1</v>
      </c>
      <c r="AV108" s="93" t="s">
        <v>1753</v>
      </c>
      <c r="AW108" s="86" t="b">
        <v>0</v>
      </c>
      <c r="AX108" s="86" t="s">
        <v>1836</v>
      </c>
      <c r="AY108" s="93" t="s">
        <v>1942</v>
      </c>
      <c r="AZ108" s="86" t="s">
        <v>66</v>
      </c>
      <c r="BA108" s="86" t="str">
        <f>REPLACE(INDEX(GroupVertices[Group],MATCH(Vertices[[#This Row],[Vertex]],GroupVertices[Vertex],0)),1,1,"")</f>
        <v>24</v>
      </c>
      <c r="BB108" s="48" t="s">
        <v>515</v>
      </c>
      <c r="BC108" s="48" t="s">
        <v>515</v>
      </c>
      <c r="BD108" s="48" t="s">
        <v>562</v>
      </c>
      <c r="BE108" s="48" t="s">
        <v>562</v>
      </c>
      <c r="BF108" s="48" t="s">
        <v>599</v>
      </c>
      <c r="BG108" s="48" t="s">
        <v>599</v>
      </c>
      <c r="BH108" s="120" t="s">
        <v>2416</v>
      </c>
      <c r="BI108" s="120" t="s">
        <v>2416</v>
      </c>
      <c r="BJ108" s="120" t="s">
        <v>2535</v>
      </c>
      <c r="BK108" s="120" t="s">
        <v>2535</v>
      </c>
      <c r="BL108" s="120">
        <v>2</v>
      </c>
      <c r="BM108" s="123">
        <v>4.3478260869565215</v>
      </c>
      <c r="BN108" s="120">
        <v>0</v>
      </c>
      <c r="BO108" s="123">
        <v>0</v>
      </c>
      <c r="BP108" s="120">
        <v>0</v>
      </c>
      <c r="BQ108" s="123">
        <v>0</v>
      </c>
      <c r="BR108" s="120">
        <v>44</v>
      </c>
      <c r="BS108" s="123">
        <v>95.65217391304348</v>
      </c>
      <c r="BT108" s="120">
        <v>46</v>
      </c>
      <c r="BU108" s="2"/>
      <c r="BV108" s="3"/>
      <c r="BW108" s="3"/>
      <c r="BX108" s="3"/>
      <c r="BY108" s="3"/>
    </row>
    <row r="109" spans="1:77" ht="37.9" customHeight="1">
      <c r="A109" s="65" t="s">
        <v>303</v>
      </c>
      <c r="C109" s="66"/>
      <c r="D109" s="66" t="s">
        <v>64</v>
      </c>
      <c r="E109" s="67">
        <v>179.7785421139666</v>
      </c>
      <c r="F109" s="69"/>
      <c r="G109" s="104" t="s">
        <v>702</v>
      </c>
      <c r="H109" s="66"/>
      <c r="I109" s="70" t="s">
        <v>303</v>
      </c>
      <c r="J109" s="71"/>
      <c r="K109" s="71"/>
      <c r="L109" s="70" t="s">
        <v>2107</v>
      </c>
      <c r="M109" s="74">
        <v>12.738410361131205</v>
      </c>
      <c r="N109" s="75">
        <v>9472.42578125</v>
      </c>
      <c r="O109" s="75">
        <v>3261.476318359375</v>
      </c>
      <c r="P109" s="76"/>
      <c r="Q109" s="77"/>
      <c r="R109" s="77"/>
      <c r="S109" s="98"/>
      <c r="T109" s="48">
        <v>0</v>
      </c>
      <c r="U109" s="48">
        <v>1</v>
      </c>
      <c r="V109" s="49">
        <v>0</v>
      </c>
      <c r="W109" s="49">
        <v>1</v>
      </c>
      <c r="X109" s="49">
        <v>0</v>
      </c>
      <c r="Y109" s="49">
        <v>0.701752</v>
      </c>
      <c r="Z109" s="49">
        <v>0</v>
      </c>
      <c r="AA109" s="49">
        <v>0</v>
      </c>
      <c r="AB109" s="72">
        <v>109</v>
      </c>
      <c r="AC109" s="72"/>
      <c r="AD109" s="73"/>
      <c r="AE109" s="86" t="s">
        <v>1181</v>
      </c>
      <c r="AF109" s="86">
        <v>1734</v>
      </c>
      <c r="AG109" s="86">
        <v>17976</v>
      </c>
      <c r="AH109" s="86">
        <v>12589</v>
      </c>
      <c r="AI109" s="86">
        <v>10468</v>
      </c>
      <c r="AJ109" s="86"/>
      <c r="AK109" s="86" t="s">
        <v>1334</v>
      </c>
      <c r="AL109" s="86" t="s">
        <v>1453</v>
      </c>
      <c r="AM109" s="93" t="s">
        <v>1563</v>
      </c>
      <c r="AN109" s="86"/>
      <c r="AO109" s="89">
        <v>41816.78528935185</v>
      </c>
      <c r="AP109" s="93" t="s">
        <v>1700</v>
      </c>
      <c r="AQ109" s="86" t="b">
        <v>0</v>
      </c>
      <c r="AR109" s="86" t="b">
        <v>0</v>
      </c>
      <c r="AS109" s="86" t="b">
        <v>1</v>
      </c>
      <c r="AT109" s="86" t="s">
        <v>1021</v>
      </c>
      <c r="AU109" s="86">
        <v>161</v>
      </c>
      <c r="AV109" s="93" t="s">
        <v>1753</v>
      </c>
      <c r="AW109" s="86" t="b">
        <v>1</v>
      </c>
      <c r="AX109" s="86" t="s">
        <v>1836</v>
      </c>
      <c r="AY109" s="93" t="s">
        <v>1943</v>
      </c>
      <c r="AZ109" s="86" t="s">
        <v>66</v>
      </c>
      <c r="BA109" s="86" t="str">
        <f>REPLACE(INDEX(GroupVertices[Group],MATCH(Vertices[[#This Row],[Vertex]],GroupVertices[Vertex],0)),1,1,"")</f>
        <v>24</v>
      </c>
      <c r="BB109" s="48"/>
      <c r="BC109" s="48"/>
      <c r="BD109" s="48"/>
      <c r="BE109" s="48"/>
      <c r="BF109" s="48" t="s">
        <v>583</v>
      </c>
      <c r="BG109" s="48" t="s">
        <v>583</v>
      </c>
      <c r="BH109" s="120" t="s">
        <v>2416</v>
      </c>
      <c r="BI109" s="120" t="s">
        <v>2416</v>
      </c>
      <c r="BJ109" s="120" t="s">
        <v>2535</v>
      </c>
      <c r="BK109" s="120" t="s">
        <v>2535</v>
      </c>
      <c r="BL109" s="120">
        <v>2</v>
      </c>
      <c r="BM109" s="123">
        <v>4.3478260869565215</v>
      </c>
      <c r="BN109" s="120">
        <v>0</v>
      </c>
      <c r="BO109" s="123">
        <v>0</v>
      </c>
      <c r="BP109" s="120">
        <v>0</v>
      </c>
      <c r="BQ109" s="123">
        <v>0</v>
      </c>
      <c r="BR109" s="120">
        <v>44</v>
      </c>
      <c r="BS109" s="123">
        <v>95.65217391304348</v>
      </c>
      <c r="BT109" s="120">
        <v>46</v>
      </c>
      <c r="BU109" s="2"/>
      <c r="BV109" s="3"/>
      <c r="BW109" s="3"/>
      <c r="BX109" s="3"/>
      <c r="BY109" s="3"/>
    </row>
    <row r="110" spans="1:77" ht="37.9" customHeight="1">
      <c r="A110" s="65" t="s">
        <v>304</v>
      </c>
      <c r="C110" s="66"/>
      <c r="D110" s="66" t="s">
        <v>64</v>
      </c>
      <c r="E110" s="67">
        <v>165.7131772057322</v>
      </c>
      <c r="F110" s="69"/>
      <c r="G110" s="104" t="s">
        <v>703</v>
      </c>
      <c r="H110" s="66"/>
      <c r="I110" s="70" t="s">
        <v>304</v>
      </c>
      <c r="J110" s="71"/>
      <c r="K110" s="71"/>
      <c r="L110" s="70" t="s">
        <v>2108</v>
      </c>
      <c r="M110" s="74">
        <v>3.4516519692715333</v>
      </c>
      <c r="N110" s="75">
        <v>2600.33154296875</v>
      </c>
      <c r="O110" s="75">
        <v>5525.19873046875</v>
      </c>
      <c r="P110" s="76"/>
      <c r="Q110" s="77"/>
      <c r="R110" s="77"/>
      <c r="S110" s="98"/>
      <c r="T110" s="48">
        <v>1</v>
      </c>
      <c r="U110" s="48">
        <v>1</v>
      </c>
      <c r="V110" s="49">
        <v>0</v>
      </c>
      <c r="W110" s="49">
        <v>0</v>
      </c>
      <c r="X110" s="49">
        <v>0</v>
      </c>
      <c r="Y110" s="49">
        <v>0.999997</v>
      </c>
      <c r="Z110" s="49">
        <v>0</v>
      </c>
      <c r="AA110" s="49" t="s">
        <v>3201</v>
      </c>
      <c r="AB110" s="72">
        <v>110</v>
      </c>
      <c r="AC110" s="72"/>
      <c r="AD110" s="73"/>
      <c r="AE110" s="86" t="s">
        <v>1182</v>
      </c>
      <c r="AF110" s="86">
        <v>5001</v>
      </c>
      <c r="AG110" s="86">
        <v>3756</v>
      </c>
      <c r="AH110" s="86">
        <v>16515</v>
      </c>
      <c r="AI110" s="86">
        <v>2113</v>
      </c>
      <c r="AJ110" s="86"/>
      <c r="AK110" s="86" t="s">
        <v>1335</v>
      </c>
      <c r="AL110" s="86" t="s">
        <v>1454</v>
      </c>
      <c r="AM110" s="93" t="s">
        <v>1564</v>
      </c>
      <c r="AN110" s="86"/>
      <c r="AO110" s="89">
        <v>39840.686956018515</v>
      </c>
      <c r="AP110" s="93" t="s">
        <v>1701</v>
      </c>
      <c r="AQ110" s="86" t="b">
        <v>0</v>
      </c>
      <c r="AR110" s="86" t="b">
        <v>0</v>
      </c>
      <c r="AS110" s="86" t="b">
        <v>1</v>
      </c>
      <c r="AT110" s="86" t="s">
        <v>1021</v>
      </c>
      <c r="AU110" s="86">
        <v>279</v>
      </c>
      <c r="AV110" s="93" t="s">
        <v>1766</v>
      </c>
      <c r="AW110" s="86" t="b">
        <v>0</v>
      </c>
      <c r="AX110" s="86" t="s">
        <v>1836</v>
      </c>
      <c r="AY110" s="93" t="s">
        <v>1944</v>
      </c>
      <c r="AZ110" s="86" t="s">
        <v>66</v>
      </c>
      <c r="BA110" s="86" t="str">
        <f>REPLACE(INDEX(GroupVertices[Group],MATCH(Vertices[[#This Row],[Vertex]],GroupVertices[Vertex],0)),1,1,"")</f>
        <v>1</v>
      </c>
      <c r="BB110" s="48" t="s">
        <v>515</v>
      </c>
      <c r="BC110" s="48" t="s">
        <v>515</v>
      </c>
      <c r="BD110" s="48" t="s">
        <v>562</v>
      </c>
      <c r="BE110" s="48" t="s">
        <v>562</v>
      </c>
      <c r="BF110" s="48" t="s">
        <v>600</v>
      </c>
      <c r="BG110" s="48" t="s">
        <v>600</v>
      </c>
      <c r="BH110" s="120" t="s">
        <v>2681</v>
      </c>
      <c r="BI110" s="120" t="s">
        <v>2681</v>
      </c>
      <c r="BJ110" s="120" t="s">
        <v>2740</v>
      </c>
      <c r="BK110" s="120" t="s">
        <v>2740</v>
      </c>
      <c r="BL110" s="120">
        <v>2</v>
      </c>
      <c r="BM110" s="123">
        <v>5</v>
      </c>
      <c r="BN110" s="120">
        <v>0</v>
      </c>
      <c r="BO110" s="123">
        <v>0</v>
      </c>
      <c r="BP110" s="120">
        <v>0</v>
      </c>
      <c r="BQ110" s="123">
        <v>0</v>
      </c>
      <c r="BR110" s="120">
        <v>38</v>
      </c>
      <c r="BS110" s="123">
        <v>95</v>
      </c>
      <c r="BT110" s="120">
        <v>40</v>
      </c>
      <c r="BU110" s="2"/>
      <c r="BV110" s="3"/>
      <c r="BW110" s="3"/>
      <c r="BX110" s="3"/>
      <c r="BY110" s="3"/>
    </row>
    <row r="111" spans="1:77" ht="37.9" customHeight="1">
      <c r="A111" s="65" t="s">
        <v>305</v>
      </c>
      <c r="C111" s="66"/>
      <c r="D111" s="66" t="s">
        <v>64</v>
      </c>
      <c r="E111" s="67">
        <v>162.2700312672256</v>
      </c>
      <c r="F111" s="69"/>
      <c r="G111" s="104" t="s">
        <v>1816</v>
      </c>
      <c r="H111" s="66"/>
      <c r="I111" s="70" t="s">
        <v>305</v>
      </c>
      <c r="J111" s="71"/>
      <c r="K111" s="71"/>
      <c r="L111" s="70" t="s">
        <v>2109</v>
      </c>
      <c r="M111" s="74">
        <v>1.1782900872698798</v>
      </c>
      <c r="N111" s="75">
        <v>2101.36767578125</v>
      </c>
      <c r="O111" s="75">
        <v>8078.59130859375</v>
      </c>
      <c r="P111" s="76"/>
      <c r="Q111" s="77"/>
      <c r="R111" s="77"/>
      <c r="S111" s="98"/>
      <c r="T111" s="48">
        <v>1</v>
      </c>
      <c r="U111" s="48">
        <v>1</v>
      </c>
      <c r="V111" s="49">
        <v>0</v>
      </c>
      <c r="W111" s="49">
        <v>0</v>
      </c>
      <c r="X111" s="49">
        <v>0</v>
      </c>
      <c r="Y111" s="49">
        <v>0.999997</v>
      </c>
      <c r="Z111" s="49">
        <v>0</v>
      </c>
      <c r="AA111" s="49" t="s">
        <v>3201</v>
      </c>
      <c r="AB111" s="72">
        <v>111</v>
      </c>
      <c r="AC111" s="72"/>
      <c r="AD111" s="73"/>
      <c r="AE111" s="86" t="s">
        <v>1183</v>
      </c>
      <c r="AF111" s="86">
        <v>210</v>
      </c>
      <c r="AG111" s="86">
        <v>275</v>
      </c>
      <c r="AH111" s="86">
        <v>875</v>
      </c>
      <c r="AI111" s="86">
        <v>8</v>
      </c>
      <c r="AJ111" s="86"/>
      <c r="AK111" s="86" t="s">
        <v>1336</v>
      </c>
      <c r="AL111" s="86" t="s">
        <v>1397</v>
      </c>
      <c r="AM111" s="93" t="s">
        <v>1565</v>
      </c>
      <c r="AN111" s="86"/>
      <c r="AO111" s="89">
        <v>39840.878530092596</v>
      </c>
      <c r="AP111" s="93" t="s">
        <v>1702</v>
      </c>
      <c r="AQ111" s="86" t="b">
        <v>0</v>
      </c>
      <c r="AR111" s="86" t="b">
        <v>0</v>
      </c>
      <c r="AS111" s="86" t="b">
        <v>0</v>
      </c>
      <c r="AT111" s="86" t="s">
        <v>1021</v>
      </c>
      <c r="AU111" s="86">
        <v>12</v>
      </c>
      <c r="AV111" s="93" t="s">
        <v>1762</v>
      </c>
      <c r="AW111" s="86" t="b">
        <v>0</v>
      </c>
      <c r="AX111" s="86" t="s">
        <v>1836</v>
      </c>
      <c r="AY111" s="93" t="s">
        <v>1945</v>
      </c>
      <c r="AZ111" s="86" t="s">
        <v>66</v>
      </c>
      <c r="BA111" s="86" t="str">
        <f>REPLACE(INDEX(GroupVertices[Group],MATCH(Vertices[[#This Row],[Vertex]],GroupVertices[Vertex],0)),1,1,"")</f>
        <v>1</v>
      </c>
      <c r="BB111" s="48" t="s">
        <v>516</v>
      </c>
      <c r="BC111" s="48" t="s">
        <v>516</v>
      </c>
      <c r="BD111" s="48" t="s">
        <v>563</v>
      </c>
      <c r="BE111" s="48" t="s">
        <v>563</v>
      </c>
      <c r="BF111" s="48"/>
      <c r="BG111" s="48"/>
      <c r="BH111" s="120" t="s">
        <v>2682</v>
      </c>
      <c r="BI111" s="120" t="s">
        <v>2682</v>
      </c>
      <c r="BJ111" s="120" t="s">
        <v>2741</v>
      </c>
      <c r="BK111" s="120" t="s">
        <v>2741</v>
      </c>
      <c r="BL111" s="120">
        <v>3</v>
      </c>
      <c r="BM111" s="123">
        <v>15</v>
      </c>
      <c r="BN111" s="120">
        <v>0</v>
      </c>
      <c r="BO111" s="123">
        <v>0</v>
      </c>
      <c r="BP111" s="120">
        <v>0</v>
      </c>
      <c r="BQ111" s="123">
        <v>0</v>
      </c>
      <c r="BR111" s="120">
        <v>17</v>
      </c>
      <c r="BS111" s="123">
        <v>85</v>
      </c>
      <c r="BT111" s="120">
        <v>20</v>
      </c>
      <c r="BU111" s="2"/>
      <c r="BV111" s="3"/>
      <c r="BW111" s="3"/>
      <c r="BX111" s="3"/>
      <c r="BY111" s="3"/>
    </row>
    <row r="112" spans="1:77" ht="37.9" customHeight="1">
      <c r="A112" s="65" t="s">
        <v>306</v>
      </c>
      <c r="C112" s="66"/>
      <c r="D112" s="66" t="s">
        <v>64</v>
      </c>
      <c r="E112" s="67">
        <v>162.22057499117696</v>
      </c>
      <c r="F112" s="69"/>
      <c r="G112" s="104" t="s">
        <v>704</v>
      </c>
      <c r="H112" s="66"/>
      <c r="I112" s="70" t="s">
        <v>306</v>
      </c>
      <c r="J112" s="71"/>
      <c r="K112" s="71"/>
      <c r="L112" s="70" t="s">
        <v>2110</v>
      </c>
      <c r="M112" s="74">
        <v>1.1456362251325392</v>
      </c>
      <c r="N112" s="75">
        <v>1602.40380859375</v>
      </c>
      <c r="O112" s="75">
        <v>8078.59130859375</v>
      </c>
      <c r="P112" s="76"/>
      <c r="Q112" s="77"/>
      <c r="R112" s="77"/>
      <c r="S112" s="98"/>
      <c r="T112" s="48">
        <v>1</v>
      </c>
      <c r="U112" s="48">
        <v>1</v>
      </c>
      <c r="V112" s="49">
        <v>0</v>
      </c>
      <c r="W112" s="49">
        <v>0</v>
      </c>
      <c r="X112" s="49">
        <v>0</v>
      </c>
      <c r="Y112" s="49">
        <v>0.999997</v>
      </c>
      <c r="Z112" s="49">
        <v>0</v>
      </c>
      <c r="AA112" s="49" t="s">
        <v>3201</v>
      </c>
      <c r="AB112" s="72">
        <v>112</v>
      </c>
      <c r="AC112" s="72"/>
      <c r="AD112" s="73"/>
      <c r="AE112" s="86" t="s">
        <v>306</v>
      </c>
      <c r="AF112" s="86">
        <v>180</v>
      </c>
      <c r="AG112" s="86">
        <v>225</v>
      </c>
      <c r="AH112" s="86">
        <v>3887</v>
      </c>
      <c r="AI112" s="86">
        <v>27</v>
      </c>
      <c r="AJ112" s="86"/>
      <c r="AK112" s="86" t="s">
        <v>1337</v>
      </c>
      <c r="AL112" s="86" t="s">
        <v>1455</v>
      </c>
      <c r="AM112" s="86"/>
      <c r="AN112" s="86"/>
      <c r="AO112" s="89">
        <v>39762.99188657408</v>
      </c>
      <c r="AP112" s="93" t="s">
        <v>1703</v>
      </c>
      <c r="AQ112" s="86" t="b">
        <v>0</v>
      </c>
      <c r="AR112" s="86" t="b">
        <v>0</v>
      </c>
      <c r="AS112" s="86" t="b">
        <v>1</v>
      </c>
      <c r="AT112" s="86" t="s">
        <v>1021</v>
      </c>
      <c r="AU112" s="86">
        <v>29</v>
      </c>
      <c r="AV112" s="93" t="s">
        <v>1754</v>
      </c>
      <c r="AW112" s="86" t="b">
        <v>0</v>
      </c>
      <c r="AX112" s="86" t="s">
        <v>1836</v>
      </c>
      <c r="AY112" s="93" t="s">
        <v>1946</v>
      </c>
      <c r="AZ112" s="86" t="s">
        <v>66</v>
      </c>
      <c r="BA112" s="86" t="str">
        <f>REPLACE(INDEX(GroupVertices[Group],MATCH(Vertices[[#This Row],[Vertex]],GroupVertices[Vertex],0)),1,1,"")</f>
        <v>1</v>
      </c>
      <c r="BB112" s="48" t="s">
        <v>517</v>
      </c>
      <c r="BC112" s="48" t="s">
        <v>517</v>
      </c>
      <c r="BD112" s="48" t="s">
        <v>564</v>
      </c>
      <c r="BE112" s="48" t="s">
        <v>564</v>
      </c>
      <c r="BF112" s="48" t="s">
        <v>583</v>
      </c>
      <c r="BG112" s="48" t="s">
        <v>583</v>
      </c>
      <c r="BH112" s="120" t="s">
        <v>2683</v>
      </c>
      <c r="BI112" s="120" t="s">
        <v>2683</v>
      </c>
      <c r="BJ112" s="120" t="s">
        <v>2742</v>
      </c>
      <c r="BK112" s="120" t="s">
        <v>2742</v>
      </c>
      <c r="BL112" s="120">
        <v>1</v>
      </c>
      <c r="BM112" s="123">
        <v>8.333333333333334</v>
      </c>
      <c r="BN112" s="120">
        <v>0</v>
      </c>
      <c r="BO112" s="123">
        <v>0</v>
      </c>
      <c r="BP112" s="120">
        <v>0</v>
      </c>
      <c r="BQ112" s="123">
        <v>0</v>
      </c>
      <c r="BR112" s="120">
        <v>11</v>
      </c>
      <c r="BS112" s="123">
        <v>91.66666666666667</v>
      </c>
      <c r="BT112" s="120">
        <v>12</v>
      </c>
      <c r="BU112" s="2"/>
      <c r="BV112" s="3"/>
      <c r="BW112" s="3"/>
      <c r="BX112" s="3"/>
      <c r="BY112" s="3"/>
    </row>
    <row r="113" spans="1:77" ht="37.9" customHeight="1">
      <c r="A113" s="65" t="s">
        <v>307</v>
      </c>
      <c r="C113" s="66"/>
      <c r="D113" s="66" t="s">
        <v>64</v>
      </c>
      <c r="E113" s="67">
        <v>162.44016085683293</v>
      </c>
      <c r="F113" s="69"/>
      <c r="G113" s="104" t="s">
        <v>705</v>
      </c>
      <c r="H113" s="66"/>
      <c r="I113" s="70" t="s">
        <v>307</v>
      </c>
      <c r="J113" s="71"/>
      <c r="K113" s="71"/>
      <c r="L113" s="70" t="s">
        <v>2111</v>
      </c>
      <c r="M113" s="74">
        <v>1.2906193730223314</v>
      </c>
      <c r="N113" s="75">
        <v>9590.7568359375</v>
      </c>
      <c r="O113" s="75">
        <v>2164.483154296875</v>
      </c>
      <c r="P113" s="76"/>
      <c r="Q113" s="77"/>
      <c r="R113" s="77"/>
      <c r="S113" s="98"/>
      <c r="T113" s="48">
        <v>0</v>
      </c>
      <c r="U113" s="48">
        <v>1</v>
      </c>
      <c r="V113" s="49">
        <v>0</v>
      </c>
      <c r="W113" s="49">
        <v>1</v>
      </c>
      <c r="X113" s="49">
        <v>0</v>
      </c>
      <c r="Y113" s="49">
        <v>0.999997</v>
      </c>
      <c r="Z113" s="49">
        <v>0</v>
      </c>
      <c r="AA113" s="49">
        <v>0</v>
      </c>
      <c r="AB113" s="72">
        <v>113</v>
      </c>
      <c r="AC113" s="72"/>
      <c r="AD113" s="73"/>
      <c r="AE113" s="86" t="s">
        <v>1184</v>
      </c>
      <c r="AF113" s="86">
        <v>2461</v>
      </c>
      <c r="AG113" s="86">
        <v>447</v>
      </c>
      <c r="AH113" s="86">
        <v>4553</v>
      </c>
      <c r="AI113" s="86">
        <v>21623</v>
      </c>
      <c r="AJ113" s="86"/>
      <c r="AK113" s="86" t="s">
        <v>1338</v>
      </c>
      <c r="AL113" s="86" t="s">
        <v>1456</v>
      </c>
      <c r="AM113" s="86"/>
      <c r="AN113" s="86"/>
      <c r="AO113" s="89">
        <v>42223.780381944445</v>
      </c>
      <c r="AP113" s="93" t="s">
        <v>1704</v>
      </c>
      <c r="AQ113" s="86" t="b">
        <v>0</v>
      </c>
      <c r="AR113" s="86" t="b">
        <v>0</v>
      </c>
      <c r="AS113" s="86" t="b">
        <v>1</v>
      </c>
      <c r="AT113" s="86" t="s">
        <v>1021</v>
      </c>
      <c r="AU113" s="86">
        <v>6</v>
      </c>
      <c r="AV113" s="93" t="s">
        <v>1758</v>
      </c>
      <c r="AW113" s="86" t="b">
        <v>0</v>
      </c>
      <c r="AX113" s="86" t="s">
        <v>1836</v>
      </c>
      <c r="AY113" s="93" t="s">
        <v>1947</v>
      </c>
      <c r="AZ113" s="86" t="s">
        <v>66</v>
      </c>
      <c r="BA113" s="86" t="str">
        <f>REPLACE(INDEX(GroupVertices[Group],MATCH(Vertices[[#This Row],[Vertex]],GroupVertices[Vertex],0)),1,1,"")</f>
        <v>23</v>
      </c>
      <c r="BB113" s="48"/>
      <c r="BC113" s="48"/>
      <c r="BD113" s="48"/>
      <c r="BE113" s="48"/>
      <c r="BF113" s="48"/>
      <c r="BG113" s="48"/>
      <c r="BH113" s="120" t="s">
        <v>2684</v>
      </c>
      <c r="BI113" s="120" t="s">
        <v>2684</v>
      </c>
      <c r="BJ113" s="120" t="s">
        <v>2743</v>
      </c>
      <c r="BK113" s="120" t="s">
        <v>2743</v>
      </c>
      <c r="BL113" s="120">
        <v>2</v>
      </c>
      <c r="BM113" s="123">
        <v>4.081632653061225</v>
      </c>
      <c r="BN113" s="120">
        <v>3</v>
      </c>
      <c r="BO113" s="123">
        <v>6.122448979591836</v>
      </c>
      <c r="BP113" s="120">
        <v>0</v>
      </c>
      <c r="BQ113" s="123">
        <v>0</v>
      </c>
      <c r="BR113" s="120">
        <v>44</v>
      </c>
      <c r="BS113" s="123">
        <v>89.79591836734694</v>
      </c>
      <c r="BT113" s="120">
        <v>49</v>
      </c>
      <c r="BU113" s="2"/>
      <c r="BV113" s="3"/>
      <c r="BW113" s="3"/>
      <c r="BX113" s="3"/>
      <c r="BY113" s="3"/>
    </row>
    <row r="114" spans="1:77" ht="37.9" customHeight="1">
      <c r="A114" s="65" t="s">
        <v>382</v>
      </c>
      <c r="C114" s="66"/>
      <c r="D114" s="66" t="s">
        <v>64</v>
      </c>
      <c r="E114" s="67">
        <v>163.85461035182416</v>
      </c>
      <c r="F114" s="69"/>
      <c r="G114" s="104" t="s">
        <v>1817</v>
      </c>
      <c r="H114" s="66"/>
      <c r="I114" s="70" t="s">
        <v>382</v>
      </c>
      <c r="J114" s="71"/>
      <c r="K114" s="71"/>
      <c r="L114" s="70" t="s">
        <v>2112</v>
      </c>
      <c r="M114" s="74">
        <v>2.224519830150273</v>
      </c>
      <c r="N114" s="75">
        <v>9590.7568359375</v>
      </c>
      <c r="O114" s="75">
        <v>1729.9771728515625</v>
      </c>
      <c r="P114" s="76"/>
      <c r="Q114" s="77"/>
      <c r="R114" s="77"/>
      <c r="S114" s="98"/>
      <c r="T114" s="48">
        <v>1</v>
      </c>
      <c r="U114" s="48">
        <v>0</v>
      </c>
      <c r="V114" s="49">
        <v>0</v>
      </c>
      <c r="W114" s="49">
        <v>1</v>
      </c>
      <c r="X114" s="49">
        <v>0</v>
      </c>
      <c r="Y114" s="49">
        <v>0.999997</v>
      </c>
      <c r="Z114" s="49">
        <v>0</v>
      </c>
      <c r="AA114" s="49">
        <v>0</v>
      </c>
      <c r="AB114" s="72">
        <v>114</v>
      </c>
      <c r="AC114" s="72"/>
      <c r="AD114" s="73"/>
      <c r="AE114" s="86" t="s">
        <v>1185</v>
      </c>
      <c r="AF114" s="86">
        <v>1885</v>
      </c>
      <c r="AG114" s="86">
        <v>1877</v>
      </c>
      <c r="AH114" s="86">
        <v>57955</v>
      </c>
      <c r="AI114" s="86">
        <v>28555</v>
      </c>
      <c r="AJ114" s="86"/>
      <c r="AK114" s="86" t="s">
        <v>1339</v>
      </c>
      <c r="AL114" s="86" t="s">
        <v>1457</v>
      </c>
      <c r="AM114" s="86"/>
      <c r="AN114" s="86"/>
      <c r="AO114" s="89">
        <v>40495.040625</v>
      </c>
      <c r="AP114" s="93" t="s">
        <v>1705</v>
      </c>
      <c r="AQ114" s="86" t="b">
        <v>0</v>
      </c>
      <c r="AR114" s="86" t="b">
        <v>0</v>
      </c>
      <c r="AS114" s="86" t="b">
        <v>1</v>
      </c>
      <c r="AT114" s="86" t="s">
        <v>1021</v>
      </c>
      <c r="AU114" s="86">
        <v>43</v>
      </c>
      <c r="AV114" s="93" t="s">
        <v>1766</v>
      </c>
      <c r="AW114" s="86" t="b">
        <v>0</v>
      </c>
      <c r="AX114" s="86" t="s">
        <v>1836</v>
      </c>
      <c r="AY114" s="93" t="s">
        <v>1948</v>
      </c>
      <c r="AZ114" s="86" t="s">
        <v>65</v>
      </c>
      <c r="BA114" s="86" t="str">
        <f>REPLACE(INDEX(GroupVertices[Group],MATCH(Vertices[[#This Row],[Vertex]],GroupVertices[Vertex],0)),1,1,"")</f>
        <v>23</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37.9" customHeight="1">
      <c r="A115" s="65" t="s">
        <v>308</v>
      </c>
      <c r="C115" s="66"/>
      <c r="D115" s="66" t="s">
        <v>64</v>
      </c>
      <c r="E115" s="67">
        <v>162.62908383133876</v>
      </c>
      <c r="F115" s="69"/>
      <c r="G115" s="104" t="s">
        <v>706</v>
      </c>
      <c r="H115" s="66"/>
      <c r="I115" s="70" t="s">
        <v>308</v>
      </c>
      <c r="J115" s="71"/>
      <c r="K115" s="71"/>
      <c r="L115" s="70" t="s">
        <v>2113</v>
      </c>
      <c r="M115" s="74">
        <v>1.4153571263869726</v>
      </c>
      <c r="N115" s="75">
        <v>8898.5185546875</v>
      </c>
      <c r="O115" s="75">
        <v>777.8192138671875</v>
      </c>
      <c r="P115" s="76"/>
      <c r="Q115" s="77"/>
      <c r="R115" s="77"/>
      <c r="S115" s="98"/>
      <c r="T115" s="48">
        <v>2</v>
      </c>
      <c r="U115" s="48">
        <v>1</v>
      </c>
      <c r="V115" s="49">
        <v>0</v>
      </c>
      <c r="W115" s="49">
        <v>1</v>
      </c>
      <c r="X115" s="49">
        <v>0</v>
      </c>
      <c r="Y115" s="49">
        <v>1.298241</v>
      </c>
      <c r="Z115" s="49">
        <v>0</v>
      </c>
      <c r="AA115" s="49">
        <v>0</v>
      </c>
      <c r="AB115" s="72">
        <v>115</v>
      </c>
      <c r="AC115" s="72"/>
      <c r="AD115" s="73"/>
      <c r="AE115" s="86" t="s">
        <v>1186</v>
      </c>
      <c r="AF115" s="86">
        <v>1056</v>
      </c>
      <c r="AG115" s="86">
        <v>638</v>
      </c>
      <c r="AH115" s="86">
        <v>2631</v>
      </c>
      <c r="AI115" s="86">
        <v>17922</v>
      </c>
      <c r="AJ115" s="86"/>
      <c r="AK115" s="86" t="s">
        <v>1340</v>
      </c>
      <c r="AL115" s="86" t="s">
        <v>1458</v>
      </c>
      <c r="AM115" s="93" t="s">
        <v>1566</v>
      </c>
      <c r="AN115" s="86"/>
      <c r="AO115" s="89">
        <v>42487.149733796294</v>
      </c>
      <c r="AP115" s="93" t="s">
        <v>1706</v>
      </c>
      <c r="AQ115" s="86" t="b">
        <v>1</v>
      </c>
      <c r="AR115" s="86" t="b">
        <v>0</v>
      </c>
      <c r="AS115" s="86" t="b">
        <v>1</v>
      </c>
      <c r="AT115" s="86" t="s">
        <v>1021</v>
      </c>
      <c r="AU115" s="86">
        <v>7</v>
      </c>
      <c r="AV115" s="86"/>
      <c r="AW115" s="86" t="b">
        <v>0</v>
      </c>
      <c r="AX115" s="86" t="s">
        <v>1836</v>
      </c>
      <c r="AY115" s="93" t="s">
        <v>1949</v>
      </c>
      <c r="AZ115" s="86" t="s">
        <v>66</v>
      </c>
      <c r="BA115" s="86" t="str">
        <f>REPLACE(INDEX(GroupVertices[Group],MATCH(Vertices[[#This Row],[Vertex]],GroupVertices[Vertex],0)),1,1,"")</f>
        <v>22</v>
      </c>
      <c r="BB115" s="48" t="s">
        <v>518</v>
      </c>
      <c r="BC115" s="48" t="s">
        <v>518</v>
      </c>
      <c r="BD115" s="48" t="s">
        <v>565</v>
      </c>
      <c r="BE115" s="48" t="s">
        <v>565</v>
      </c>
      <c r="BF115" s="48"/>
      <c r="BG115" s="48"/>
      <c r="BH115" s="120" t="s">
        <v>2685</v>
      </c>
      <c r="BI115" s="120" t="s">
        <v>2685</v>
      </c>
      <c r="BJ115" s="120" t="s">
        <v>2534</v>
      </c>
      <c r="BK115" s="120" t="s">
        <v>2534</v>
      </c>
      <c r="BL115" s="120">
        <v>0</v>
      </c>
      <c r="BM115" s="123">
        <v>0</v>
      </c>
      <c r="BN115" s="120">
        <v>0</v>
      </c>
      <c r="BO115" s="123">
        <v>0</v>
      </c>
      <c r="BP115" s="120">
        <v>0</v>
      </c>
      <c r="BQ115" s="123">
        <v>0</v>
      </c>
      <c r="BR115" s="120">
        <v>36</v>
      </c>
      <c r="BS115" s="123">
        <v>100</v>
      </c>
      <c r="BT115" s="120">
        <v>36</v>
      </c>
      <c r="BU115" s="2"/>
      <c r="BV115" s="3"/>
      <c r="BW115" s="3"/>
      <c r="BX115" s="3"/>
      <c r="BY115" s="3"/>
    </row>
    <row r="116" spans="1:77" ht="37.9" customHeight="1">
      <c r="A116" s="65" t="s">
        <v>309</v>
      </c>
      <c r="C116" s="66"/>
      <c r="D116" s="66" t="s">
        <v>64</v>
      </c>
      <c r="E116" s="67">
        <v>162.0811082927198</v>
      </c>
      <c r="F116" s="69"/>
      <c r="G116" s="104" t="s">
        <v>707</v>
      </c>
      <c r="H116" s="66"/>
      <c r="I116" s="70" t="s">
        <v>309</v>
      </c>
      <c r="J116" s="71"/>
      <c r="K116" s="71"/>
      <c r="L116" s="70" t="s">
        <v>2114</v>
      </c>
      <c r="M116" s="74">
        <v>1.0535523339052386</v>
      </c>
      <c r="N116" s="75">
        <v>8898.5185546875</v>
      </c>
      <c r="O116" s="75">
        <v>1046.03271484375</v>
      </c>
      <c r="P116" s="76"/>
      <c r="Q116" s="77"/>
      <c r="R116" s="77"/>
      <c r="S116" s="98"/>
      <c r="T116" s="48">
        <v>0</v>
      </c>
      <c r="U116" s="48">
        <v>1</v>
      </c>
      <c r="V116" s="49">
        <v>0</v>
      </c>
      <c r="W116" s="49">
        <v>1</v>
      </c>
      <c r="X116" s="49">
        <v>0</v>
      </c>
      <c r="Y116" s="49">
        <v>0.701752</v>
      </c>
      <c r="Z116" s="49">
        <v>0</v>
      </c>
      <c r="AA116" s="49">
        <v>0</v>
      </c>
      <c r="AB116" s="72">
        <v>116</v>
      </c>
      <c r="AC116" s="72"/>
      <c r="AD116" s="73"/>
      <c r="AE116" s="86" t="s">
        <v>1187</v>
      </c>
      <c r="AF116" s="86">
        <v>179</v>
      </c>
      <c r="AG116" s="86">
        <v>84</v>
      </c>
      <c r="AH116" s="86">
        <v>104</v>
      </c>
      <c r="AI116" s="86">
        <v>701</v>
      </c>
      <c r="AJ116" s="86"/>
      <c r="AK116" s="86"/>
      <c r="AL116" s="86"/>
      <c r="AM116" s="86"/>
      <c r="AN116" s="86"/>
      <c r="AO116" s="89">
        <v>42324.11858796296</v>
      </c>
      <c r="AP116" s="86"/>
      <c r="AQ116" s="86" t="b">
        <v>1</v>
      </c>
      <c r="AR116" s="86" t="b">
        <v>0</v>
      </c>
      <c r="AS116" s="86" t="b">
        <v>1</v>
      </c>
      <c r="AT116" s="86" t="s">
        <v>1021</v>
      </c>
      <c r="AU116" s="86">
        <v>0</v>
      </c>
      <c r="AV116" s="93" t="s">
        <v>1753</v>
      </c>
      <c r="AW116" s="86" t="b">
        <v>0</v>
      </c>
      <c r="AX116" s="86" t="s">
        <v>1836</v>
      </c>
      <c r="AY116" s="93" t="s">
        <v>1950</v>
      </c>
      <c r="AZ116" s="86" t="s">
        <v>66</v>
      </c>
      <c r="BA116" s="86" t="str">
        <f>REPLACE(INDEX(GroupVertices[Group],MATCH(Vertices[[#This Row],[Vertex]],GroupVertices[Vertex],0)),1,1,"")</f>
        <v>22</v>
      </c>
      <c r="BB116" s="48"/>
      <c r="BC116" s="48"/>
      <c r="BD116" s="48"/>
      <c r="BE116" s="48"/>
      <c r="BF116" s="48"/>
      <c r="BG116" s="48"/>
      <c r="BH116" s="120" t="s">
        <v>2685</v>
      </c>
      <c r="BI116" s="120" t="s">
        <v>2685</v>
      </c>
      <c r="BJ116" s="120" t="s">
        <v>2534</v>
      </c>
      <c r="BK116" s="120" t="s">
        <v>2534</v>
      </c>
      <c r="BL116" s="120">
        <v>0</v>
      </c>
      <c r="BM116" s="123">
        <v>0</v>
      </c>
      <c r="BN116" s="120">
        <v>0</v>
      </c>
      <c r="BO116" s="123">
        <v>0</v>
      </c>
      <c r="BP116" s="120">
        <v>0</v>
      </c>
      <c r="BQ116" s="123">
        <v>0</v>
      </c>
      <c r="BR116" s="120">
        <v>36</v>
      </c>
      <c r="BS116" s="123">
        <v>100</v>
      </c>
      <c r="BT116" s="120">
        <v>36</v>
      </c>
      <c r="BU116" s="2"/>
      <c r="BV116" s="3"/>
      <c r="BW116" s="3"/>
      <c r="BX116" s="3"/>
      <c r="BY116" s="3"/>
    </row>
    <row r="117" spans="1:77" ht="37.9" customHeight="1">
      <c r="A117" s="65" t="s">
        <v>310</v>
      </c>
      <c r="C117" s="66"/>
      <c r="D117" s="66" t="s">
        <v>64</v>
      </c>
      <c r="E117" s="67">
        <v>265.55748554377703</v>
      </c>
      <c r="F117" s="69"/>
      <c r="G117" s="104" t="s">
        <v>708</v>
      </c>
      <c r="H117" s="66"/>
      <c r="I117" s="70" t="s">
        <v>310</v>
      </c>
      <c r="J117" s="71"/>
      <c r="K117" s="71"/>
      <c r="L117" s="70" t="s">
        <v>2115</v>
      </c>
      <c r="M117" s="74">
        <v>69.37457500662026</v>
      </c>
      <c r="N117" s="75">
        <v>2600.33154296875</v>
      </c>
      <c r="O117" s="75">
        <v>4674.0673828125</v>
      </c>
      <c r="P117" s="76"/>
      <c r="Q117" s="77"/>
      <c r="R117" s="77"/>
      <c r="S117" s="98"/>
      <c r="T117" s="48">
        <v>1</v>
      </c>
      <c r="U117" s="48">
        <v>1</v>
      </c>
      <c r="V117" s="49">
        <v>0</v>
      </c>
      <c r="W117" s="49">
        <v>0</v>
      </c>
      <c r="X117" s="49">
        <v>0</v>
      </c>
      <c r="Y117" s="49">
        <v>0.999997</v>
      </c>
      <c r="Z117" s="49">
        <v>0</v>
      </c>
      <c r="AA117" s="49" t="s">
        <v>3201</v>
      </c>
      <c r="AB117" s="72">
        <v>117</v>
      </c>
      <c r="AC117" s="72"/>
      <c r="AD117" s="73"/>
      <c r="AE117" s="86" t="s">
        <v>1188</v>
      </c>
      <c r="AF117" s="86">
        <v>67868</v>
      </c>
      <c r="AG117" s="86">
        <v>104698</v>
      </c>
      <c r="AH117" s="86">
        <v>730379</v>
      </c>
      <c r="AI117" s="86">
        <v>41129</v>
      </c>
      <c r="AJ117" s="86"/>
      <c r="AK117" s="86" t="s">
        <v>1341</v>
      </c>
      <c r="AL117" s="86" t="s">
        <v>1049</v>
      </c>
      <c r="AM117" s="93" t="s">
        <v>1567</v>
      </c>
      <c r="AN117" s="86"/>
      <c r="AO117" s="89">
        <v>42666.10922453704</v>
      </c>
      <c r="AP117" s="93" t="s">
        <v>1707</v>
      </c>
      <c r="AQ117" s="86" t="b">
        <v>0</v>
      </c>
      <c r="AR117" s="86" t="b">
        <v>0</v>
      </c>
      <c r="AS117" s="86" t="b">
        <v>0</v>
      </c>
      <c r="AT117" s="86" t="s">
        <v>1021</v>
      </c>
      <c r="AU117" s="86">
        <v>271</v>
      </c>
      <c r="AV117" s="93" t="s">
        <v>1753</v>
      </c>
      <c r="AW117" s="86" t="b">
        <v>0</v>
      </c>
      <c r="AX117" s="86" t="s">
        <v>1836</v>
      </c>
      <c r="AY117" s="93" t="s">
        <v>1951</v>
      </c>
      <c r="AZ117" s="86" t="s">
        <v>66</v>
      </c>
      <c r="BA117" s="86" t="str">
        <f>REPLACE(INDEX(GroupVertices[Group],MATCH(Vertices[[#This Row],[Vertex]],GroupVertices[Vertex],0)),1,1,"")</f>
        <v>1</v>
      </c>
      <c r="BB117" s="48" t="s">
        <v>519</v>
      </c>
      <c r="BC117" s="48" t="s">
        <v>519</v>
      </c>
      <c r="BD117" s="48" t="s">
        <v>566</v>
      </c>
      <c r="BE117" s="48" t="s">
        <v>566</v>
      </c>
      <c r="BF117" s="48" t="s">
        <v>601</v>
      </c>
      <c r="BG117" s="48" t="s">
        <v>601</v>
      </c>
      <c r="BH117" s="120" t="s">
        <v>2686</v>
      </c>
      <c r="BI117" s="120" t="s">
        <v>2686</v>
      </c>
      <c r="BJ117" s="120" t="s">
        <v>2744</v>
      </c>
      <c r="BK117" s="120" t="s">
        <v>2744</v>
      </c>
      <c r="BL117" s="120">
        <v>0</v>
      </c>
      <c r="BM117" s="123">
        <v>0</v>
      </c>
      <c r="BN117" s="120">
        <v>0</v>
      </c>
      <c r="BO117" s="123">
        <v>0</v>
      </c>
      <c r="BP117" s="120">
        <v>0</v>
      </c>
      <c r="BQ117" s="123">
        <v>0</v>
      </c>
      <c r="BR117" s="120">
        <v>30</v>
      </c>
      <c r="BS117" s="123">
        <v>100</v>
      </c>
      <c r="BT117" s="120">
        <v>30</v>
      </c>
      <c r="BU117" s="2"/>
      <c r="BV117" s="3"/>
      <c r="BW117" s="3"/>
      <c r="BX117" s="3"/>
      <c r="BY117" s="3"/>
    </row>
    <row r="118" spans="1:77" ht="37.9" customHeight="1">
      <c r="A118" s="65" t="s">
        <v>311</v>
      </c>
      <c r="C118" s="66"/>
      <c r="D118" s="66" t="s">
        <v>64</v>
      </c>
      <c r="E118" s="67">
        <v>162.7477788938555</v>
      </c>
      <c r="F118" s="69"/>
      <c r="G118" s="104" t="s">
        <v>709</v>
      </c>
      <c r="H118" s="66"/>
      <c r="I118" s="70" t="s">
        <v>311</v>
      </c>
      <c r="J118" s="71"/>
      <c r="K118" s="71"/>
      <c r="L118" s="70" t="s">
        <v>2116</v>
      </c>
      <c r="M118" s="74">
        <v>1.49372639551659</v>
      </c>
      <c r="N118" s="75">
        <v>6401.7265625</v>
      </c>
      <c r="O118" s="75">
        <v>7552.892578125</v>
      </c>
      <c r="P118" s="76"/>
      <c r="Q118" s="77"/>
      <c r="R118" s="77"/>
      <c r="S118" s="98"/>
      <c r="T118" s="48">
        <v>0</v>
      </c>
      <c r="U118" s="48">
        <v>3</v>
      </c>
      <c r="V118" s="49">
        <v>0</v>
      </c>
      <c r="W118" s="49">
        <v>0.142857</v>
      </c>
      <c r="X118" s="49">
        <v>0</v>
      </c>
      <c r="Y118" s="49">
        <v>0.774832</v>
      </c>
      <c r="Z118" s="49">
        <v>1</v>
      </c>
      <c r="AA118" s="49">
        <v>0</v>
      </c>
      <c r="AB118" s="72">
        <v>118</v>
      </c>
      <c r="AC118" s="72"/>
      <c r="AD118" s="73"/>
      <c r="AE118" s="86" t="s">
        <v>1189</v>
      </c>
      <c r="AF118" s="86">
        <v>256</v>
      </c>
      <c r="AG118" s="86">
        <v>758</v>
      </c>
      <c r="AH118" s="86">
        <v>2490</v>
      </c>
      <c r="AI118" s="86">
        <v>1269</v>
      </c>
      <c r="AJ118" s="86"/>
      <c r="AK118" s="86" t="s">
        <v>1342</v>
      </c>
      <c r="AL118" s="86" t="s">
        <v>1416</v>
      </c>
      <c r="AM118" s="86"/>
      <c r="AN118" s="86"/>
      <c r="AO118" s="89">
        <v>40283.72091435185</v>
      </c>
      <c r="AP118" s="93" t="s">
        <v>1708</v>
      </c>
      <c r="AQ118" s="86" t="b">
        <v>0</v>
      </c>
      <c r="AR118" s="86" t="b">
        <v>0</v>
      </c>
      <c r="AS118" s="86" t="b">
        <v>1</v>
      </c>
      <c r="AT118" s="86" t="s">
        <v>1021</v>
      </c>
      <c r="AU118" s="86">
        <v>22</v>
      </c>
      <c r="AV118" s="93" t="s">
        <v>1753</v>
      </c>
      <c r="AW118" s="86" t="b">
        <v>0</v>
      </c>
      <c r="AX118" s="86" t="s">
        <v>1836</v>
      </c>
      <c r="AY118" s="93" t="s">
        <v>1952</v>
      </c>
      <c r="AZ118" s="86" t="s">
        <v>66</v>
      </c>
      <c r="BA118" s="86" t="str">
        <f>REPLACE(INDEX(GroupVertices[Group],MATCH(Vertices[[#This Row],[Vertex]],GroupVertices[Vertex],0)),1,1,"")</f>
        <v>6</v>
      </c>
      <c r="BB118" s="48"/>
      <c r="BC118" s="48"/>
      <c r="BD118" s="48"/>
      <c r="BE118" s="48"/>
      <c r="BF118" s="48" t="s">
        <v>602</v>
      </c>
      <c r="BG118" s="48" t="s">
        <v>602</v>
      </c>
      <c r="BH118" s="120" t="s">
        <v>2403</v>
      </c>
      <c r="BI118" s="120" t="s">
        <v>2403</v>
      </c>
      <c r="BJ118" s="120" t="s">
        <v>2523</v>
      </c>
      <c r="BK118" s="120" t="s">
        <v>2523</v>
      </c>
      <c r="BL118" s="120">
        <v>2</v>
      </c>
      <c r="BM118" s="123">
        <v>4.878048780487805</v>
      </c>
      <c r="BN118" s="120">
        <v>2</v>
      </c>
      <c r="BO118" s="123">
        <v>4.878048780487805</v>
      </c>
      <c r="BP118" s="120">
        <v>0</v>
      </c>
      <c r="BQ118" s="123">
        <v>0</v>
      </c>
      <c r="BR118" s="120">
        <v>37</v>
      </c>
      <c r="BS118" s="123">
        <v>90.2439024390244</v>
      </c>
      <c r="BT118" s="120">
        <v>41</v>
      </c>
      <c r="BU118" s="2"/>
      <c r="BV118" s="3"/>
      <c r="BW118" s="3"/>
      <c r="BX118" s="3"/>
      <c r="BY118" s="3"/>
    </row>
    <row r="119" spans="1:77" ht="37.9" customHeight="1">
      <c r="A119" s="65" t="s">
        <v>329</v>
      </c>
      <c r="C119" s="66"/>
      <c r="D119" s="66" t="s">
        <v>64</v>
      </c>
      <c r="E119" s="67">
        <v>809.5330005559405</v>
      </c>
      <c r="F119" s="69"/>
      <c r="G119" s="104" t="s">
        <v>1818</v>
      </c>
      <c r="H119" s="66"/>
      <c r="I119" s="70" t="s">
        <v>329</v>
      </c>
      <c r="J119" s="71"/>
      <c r="K119" s="71"/>
      <c r="L119" s="70" t="s">
        <v>2117</v>
      </c>
      <c r="M119" s="74">
        <v>428.53832311868615</v>
      </c>
      <c r="N119" s="75">
        <v>6505.13427734375</v>
      </c>
      <c r="O119" s="75">
        <v>8446.3251953125</v>
      </c>
      <c r="P119" s="76"/>
      <c r="Q119" s="77"/>
      <c r="R119" s="77"/>
      <c r="S119" s="98"/>
      <c r="T119" s="48">
        <v>5</v>
      </c>
      <c r="U119" s="48">
        <v>2</v>
      </c>
      <c r="V119" s="49">
        <v>2</v>
      </c>
      <c r="W119" s="49">
        <v>0.2</v>
      </c>
      <c r="X119" s="49">
        <v>0</v>
      </c>
      <c r="Y119" s="49">
        <v>1.225162</v>
      </c>
      <c r="Z119" s="49">
        <v>0.4</v>
      </c>
      <c r="AA119" s="49">
        <v>0.4</v>
      </c>
      <c r="AB119" s="72">
        <v>119</v>
      </c>
      <c r="AC119" s="72"/>
      <c r="AD119" s="73"/>
      <c r="AE119" s="86" t="s">
        <v>1190</v>
      </c>
      <c r="AF119" s="86">
        <v>230</v>
      </c>
      <c r="AG119" s="86">
        <v>654654</v>
      </c>
      <c r="AH119" s="86">
        <v>202939</v>
      </c>
      <c r="AI119" s="86">
        <v>809</v>
      </c>
      <c r="AJ119" s="86"/>
      <c r="AK119" s="86" t="s">
        <v>1343</v>
      </c>
      <c r="AL119" s="86" t="s">
        <v>1416</v>
      </c>
      <c r="AM119" s="93" t="s">
        <v>1568</v>
      </c>
      <c r="AN119" s="86"/>
      <c r="AO119" s="89">
        <v>40051.330196759256</v>
      </c>
      <c r="AP119" s="93" t="s">
        <v>1709</v>
      </c>
      <c r="AQ119" s="86" t="b">
        <v>0</v>
      </c>
      <c r="AR119" s="86" t="b">
        <v>0</v>
      </c>
      <c r="AS119" s="86" t="b">
        <v>0</v>
      </c>
      <c r="AT119" s="86" t="s">
        <v>1021</v>
      </c>
      <c r="AU119" s="86">
        <v>1971</v>
      </c>
      <c r="AV119" s="93" t="s">
        <v>1759</v>
      </c>
      <c r="AW119" s="86" t="b">
        <v>1</v>
      </c>
      <c r="AX119" s="86" t="s">
        <v>1836</v>
      </c>
      <c r="AY119" s="93" t="s">
        <v>1953</v>
      </c>
      <c r="AZ119" s="86" t="s">
        <v>66</v>
      </c>
      <c r="BA119" s="86" t="str">
        <f>REPLACE(INDEX(GroupVertices[Group],MATCH(Vertices[[#This Row],[Vertex]],GroupVertices[Vertex],0)),1,1,"")</f>
        <v>6</v>
      </c>
      <c r="BB119" s="48"/>
      <c r="BC119" s="48"/>
      <c r="BD119" s="48"/>
      <c r="BE119" s="48"/>
      <c r="BF119" s="48" t="s">
        <v>612</v>
      </c>
      <c r="BG119" s="48" t="s">
        <v>612</v>
      </c>
      <c r="BH119" s="120" t="s">
        <v>2403</v>
      </c>
      <c r="BI119" s="120" t="s">
        <v>2403</v>
      </c>
      <c r="BJ119" s="120" t="s">
        <v>2523</v>
      </c>
      <c r="BK119" s="120" t="s">
        <v>2523</v>
      </c>
      <c r="BL119" s="120">
        <v>2</v>
      </c>
      <c r="BM119" s="123">
        <v>4.878048780487805</v>
      </c>
      <c r="BN119" s="120">
        <v>2</v>
      </c>
      <c r="BO119" s="123">
        <v>4.878048780487805</v>
      </c>
      <c r="BP119" s="120">
        <v>0</v>
      </c>
      <c r="BQ119" s="123">
        <v>0</v>
      </c>
      <c r="BR119" s="120">
        <v>37</v>
      </c>
      <c r="BS119" s="123">
        <v>90.2439024390244</v>
      </c>
      <c r="BT119" s="120">
        <v>41</v>
      </c>
      <c r="BU119" s="2"/>
      <c r="BV119" s="3"/>
      <c r="BW119" s="3"/>
      <c r="BX119" s="3"/>
      <c r="BY119" s="3"/>
    </row>
    <row r="120" spans="1:77" ht="37.9" customHeight="1">
      <c r="A120" s="65" t="s">
        <v>330</v>
      </c>
      <c r="C120" s="66"/>
      <c r="D120" s="66" t="s">
        <v>64</v>
      </c>
      <c r="E120" s="67">
        <v>162.61325782300318</v>
      </c>
      <c r="F120" s="69"/>
      <c r="G120" s="104" t="s">
        <v>727</v>
      </c>
      <c r="H120" s="66"/>
      <c r="I120" s="70" t="s">
        <v>330</v>
      </c>
      <c r="J120" s="71"/>
      <c r="K120" s="71"/>
      <c r="L120" s="70" t="s">
        <v>2118</v>
      </c>
      <c r="M120" s="74">
        <v>1.4049078905030237</v>
      </c>
      <c r="N120" s="75">
        <v>6922.11962890625</v>
      </c>
      <c r="O120" s="75">
        <v>8761.115234375</v>
      </c>
      <c r="P120" s="76"/>
      <c r="Q120" s="77"/>
      <c r="R120" s="77"/>
      <c r="S120" s="98"/>
      <c r="T120" s="48">
        <v>5</v>
      </c>
      <c r="U120" s="48">
        <v>2</v>
      </c>
      <c r="V120" s="49">
        <v>2</v>
      </c>
      <c r="W120" s="49">
        <v>0.2</v>
      </c>
      <c r="X120" s="49">
        <v>0</v>
      </c>
      <c r="Y120" s="49">
        <v>1.225162</v>
      </c>
      <c r="Z120" s="49">
        <v>0.4</v>
      </c>
      <c r="AA120" s="49">
        <v>0.4</v>
      </c>
      <c r="AB120" s="72">
        <v>120</v>
      </c>
      <c r="AC120" s="72"/>
      <c r="AD120" s="73"/>
      <c r="AE120" s="86" t="s">
        <v>1191</v>
      </c>
      <c r="AF120" s="86">
        <v>1412</v>
      </c>
      <c r="AG120" s="86">
        <v>622</v>
      </c>
      <c r="AH120" s="86">
        <v>1208</v>
      </c>
      <c r="AI120" s="86">
        <v>855</v>
      </c>
      <c r="AJ120" s="86"/>
      <c r="AK120" s="86" t="s">
        <v>1344</v>
      </c>
      <c r="AL120" s="86" t="s">
        <v>1459</v>
      </c>
      <c r="AM120" s="93" t="s">
        <v>1569</v>
      </c>
      <c r="AN120" s="86"/>
      <c r="AO120" s="89">
        <v>40228.744837962964</v>
      </c>
      <c r="AP120" s="93" t="s">
        <v>1710</v>
      </c>
      <c r="AQ120" s="86" t="b">
        <v>0</v>
      </c>
      <c r="AR120" s="86" t="b">
        <v>0</v>
      </c>
      <c r="AS120" s="86" t="b">
        <v>0</v>
      </c>
      <c r="AT120" s="86" t="s">
        <v>1021</v>
      </c>
      <c r="AU120" s="86">
        <v>11</v>
      </c>
      <c r="AV120" s="93" t="s">
        <v>1753</v>
      </c>
      <c r="AW120" s="86" t="b">
        <v>0</v>
      </c>
      <c r="AX120" s="86" t="s">
        <v>1836</v>
      </c>
      <c r="AY120" s="93" t="s">
        <v>1954</v>
      </c>
      <c r="AZ120" s="86" t="s">
        <v>66</v>
      </c>
      <c r="BA120" s="86" t="str">
        <f>REPLACE(INDEX(GroupVertices[Group],MATCH(Vertices[[#This Row],[Vertex]],GroupVertices[Vertex],0)),1,1,"")</f>
        <v>6</v>
      </c>
      <c r="BB120" s="48"/>
      <c r="BC120" s="48"/>
      <c r="BD120" s="48"/>
      <c r="BE120" s="48"/>
      <c r="BF120" s="48" t="s">
        <v>602</v>
      </c>
      <c r="BG120" s="48" t="s">
        <v>602</v>
      </c>
      <c r="BH120" s="120" t="s">
        <v>2403</v>
      </c>
      <c r="BI120" s="120" t="s">
        <v>2403</v>
      </c>
      <c r="BJ120" s="120" t="s">
        <v>2523</v>
      </c>
      <c r="BK120" s="120" t="s">
        <v>2523</v>
      </c>
      <c r="BL120" s="120">
        <v>2</v>
      </c>
      <c r="BM120" s="123">
        <v>4.878048780487805</v>
      </c>
      <c r="BN120" s="120">
        <v>2</v>
      </c>
      <c r="BO120" s="123">
        <v>4.878048780487805</v>
      </c>
      <c r="BP120" s="120">
        <v>0</v>
      </c>
      <c r="BQ120" s="123">
        <v>0</v>
      </c>
      <c r="BR120" s="120">
        <v>37</v>
      </c>
      <c r="BS120" s="123">
        <v>90.2439024390244</v>
      </c>
      <c r="BT120" s="120">
        <v>41</v>
      </c>
      <c r="BU120" s="2"/>
      <c r="BV120" s="3"/>
      <c r="BW120" s="3"/>
      <c r="BX120" s="3"/>
      <c r="BY120" s="3"/>
    </row>
    <row r="121" spans="1:77" ht="37.9" customHeight="1">
      <c r="A121" s="65" t="s">
        <v>331</v>
      </c>
      <c r="C121" s="66"/>
      <c r="D121" s="66" t="s">
        <v>64</v>
      </c>
      <c r="E121" s="67">
        <v>171.8457554357641</v>
      </c>
      <c r="F121" s="69"/>
      <c r="G121" s="104" t="s">
        <v>728</v>
      </c>
      <c r="H121" s="66"/>
      <c r="I121" s="70" t="s">
        <v>331</v>
      </c>
      <c r="J121" s="71"/>
      <c r="K121" s="71"/>
      <c r="L121" s="70" t="s">
        <v>2119</v>
      </c>
      <c r="M121" s="74">
        <v>7.5007308743017695</v>
      </c>
      <c r="N121" s="75">
        <v>6878.0283203125</v>
      </c>
      <c r="O121" s="75">
        <v>8002.69580078125</v>
      </c>
      <c r="P121" s="76"/>
      <c r="Q121" s="77"/>
      <c r="R121" s="77"/>
      <c r="S121" s="98"/>
      <c r="T121" s="48">
        <v>5</v>
      </c>
      <c r="U121" s="48">
        <v>2</v>
      </c>
      <c r="V121" s="49">
        <v>2</v>
      </c>
      <c r="W121" s="49">
        <v>0.2</v>
      </c>
      <c r="X121" s="49">
        <v>0</v>
      </c>
      <c r="Y121" s="49">
        <v>1.225162</v>
      </c>
      <c r="Z121" s="49">
        <v>0.4</v>
      </c>
      <c r="AA121" s="49">
        <v>0.4</v>
      </c>
      <c r="AB121" s="72">
        <v>121</v>
      </c>
      <c r="AC121" s="72"/>
      <c r="AD121" s="73"/>
      <c r="AE121" s="86" t="s">
        <v>1192</v>
      </c>
      <c r="AF121" s="86">
        <v>912</v>
      </c>
      <c r="AG121" s="86">
        <v>9956</v>
      </c>
      <c r="AH121" s="86">
        <v>11084</v>
      </c>
      <c r="AI121" s="86">
        <v>2349</v>
      </c>
      <c r="AJ121" s="86"/>
      <c r="AK121" s="86" t="s">
        <v>1345</v>
      </c>
      <c r="AL121" s="86" t="s">
        <v>1459</v>
      </c>
      <c r="AM121" s="93" t="s">
        <v>1570</v>
      </c>
      <c r="AN121" s="86"/>
      <c r="AO121" s="89">
        <v>41308.33023148148</v>
      </c>
      <c r="AP121" s="93" t="s">
        <v>1711</v>
      </c>
      <c r="AQ121" s="86" t="b">
        <v>0</v>
      </c>
      <c r="AR121" s="86" t="b">
        <v>0</v>
      </c>
      <c r="AS121" s="86" t="b">
        <v>1</v>
      </c>
      <c r="AT121" s="86" t="s">
        <v>1021</v>
      </c>
      <c r="AU121" s="86">
        <v>130</v>
      </c>
      <c r="AV121" s="93" t="s">
        <v>1767</v>
      </c>
      <c r="AW121" s="86" t="b">
        <v>0</v>
      </c>
      <c r="AX121" s="86" t="s">
        <v>1836</v>
      </c>
      <c r="AY121" s="93" t="s">
        <v>1955</v>
      </c>
      <c r="AZ121" s="86" t="s">
        <v>66</v>
      </c>
      <c r="BA121" s="86" t="str">
        <f>REPLACE(INDEX(GroupVertices[Group],MATCH(Vertices[[#This Row],[Vertex]],GroupVertices[Vertex],0)),1,1,"")</f>
        <v>6</v>
      </c>
      <c r="BB121" s="48"/>
      <c r="BC121" s="48"/>
      <c r="BD121" s="48"/>
      <c r="BE121" s="48"/>
      <c r="BF121" s="48" t="s">
        <v>602</v>
      </c>
      <c r="BG121" s="48" t="s">
        <v>602</v>
      </c>
      <c r="BH121" s="120" t="s">
        <v>2403</v>
      </c>
      <c r="BI121" s="120" t="s">
        <v>2403</v>
      </c>
      <c r="BJ121" s="120" t="s">
        <v>2523</v>
      </c>
      <c r="BK121" s="120" t="s">
        <v>2523</v>
      </c>
      <c r="BL121" s="120">
        <v>2</v>
      </c>
      <c r="BM121" s="123">
        <v>4.878048780487805</v>
      </c>
      <c r="BN121" s="120">
        <v>2</v>
      </c>
      <c r="BO121" s="123">
        <v>4.878048780487805</v>
      </c>
      <c r="BP121" s="120">
        <v>0</v>
      </c>
      <c r="BQ121" s="123">
        <v>0</v>
      </c>
      <c r="BR121" s="120">
        <v>37</v>
      </c>
      <c r="BS121" s="123">
        <v>90.2439024390244</v>
      </c>
      <c r="BT121" s="120">
        <v>41</v>
      </c>
      <c r="BU121" s="2"/>
      <c r="BV121" s="3"/>
      <c r="BW121" s="3"/>
      <c r="BX121" s="3"/>
      <c r="BY121" s="3"/>
    </row>
    <row r="122" spans="1:77" ht="37.9" customHeight="1">
      <c r="A122" s="65" t="s">
        <v>312</v>
      </c>
      <c r="C122" s="66"/>
      <c r="D122" s="66" t="s">
        <v>64</v>
      </c>
      <c r="E122" s="67">
        <v>163.8170235820272</v>
      </c>
      <c r="F122" s="69"/>
      <c r="G122" s="104" t="s">
        <v>710</v>
      </c>
      <c r="H122" s="66"/>
      <c r="I122" s="70" t="s">
        <v>312</v>
      </c>
      <c r="J122" s="71"/>
      <c r="K122" s="71"/>
      <c r="L122" s="70" t="s">
        <v>2120</v>
      </c>
      <c r="M122" s="74">
        <v>2.1997028949258945</v>
      </c>
      <c r="N122" s="75">
        <v>6507.0341796875</v>
      </c>
      <c r="O122" s="75">
        <v>9355.287109375</v>
      </c>
      <c r="P122" s="76"/>
      <c r="Q122" s="77"/>
      <c r="R122" s="77"/>
      <c r="S122" s="98"/>
      <c r="T122" s="48">
        <v>0</v>
      </c>
      <c r="U122" s="48">
        <v>3</v>
      </c>
      <c r="V122" s="49">
        <v>0</v>
      </c>
      <c r="W122" s="49">
        <v>0.142857</v>
      </c>
      <c r="X122" s="49">
        <v>0</v>
      </c>
      <c r="Y122" s="49">
        <v>0.774832</v>
      </c>
      <c r="Z122" s="49">
        <v>1</v>
      </c>
      <c r="AA122" s="49">
        <v>0</v>
      </c>
      <c r="AB122" s="72">
        <v>122</v>
      </c>
      <c r="AC122" s="72"/>
      <c r="AD122" s="73"/>
      <c r="AE122" s="86" t="s">
        <v>1193</v>
      </c>
      <c r="AF122" s="86">
        <v>485</v>
      </c>
      <c r="AG122" s="86">
        <v>1839</v>
      </c>
      <c r="AH122" s="86">
        <v>3837</v>
      </c>
      <c r="AI122" s="86">
        <v>1493</v>
      </c>
      <c r="AJ122" s="86"/>
      <c r="AK122" s="86" t="s">
        <v>1346</v>
      </c>
      <c r="AL122" s="86" t="s">
        <v>1416</v>
      </c>
      <c r="AM122" s="86"/>
      <c r="AN122" s="86"/>
      <c r="AO122" s="89">
        <v>40189.34861111111</v>
      </c>
      <c r="AP122" s="86"/>
      <c r="AQ122" s="86" t="b">
        <v>0</v>
      </c>
      <c r="AR122" s="86" t="b">
        <v>0</v>
      </c>
      <c r="AS122" s="86" t="b">
        <v>0</v>
      </c>
      <c r="AT122" s="86" t="s">
        <v>1021</v>
      </c>
      <c r="AU122" s="86">
        <v>57</v>
      </c>
      <c r="AV122" s="93" t="s">
        <v>1753</v>
      </c>
      <c r="AW122" s="86" t="b">
        <v>0</v>
      </c>
      <c r="AX122" s="86" t="s">
        <v>1836</v>
      </c>
      <c r="AY122" s="93" t="s">
        <v>1956</v>
      </c>
      <c r="AZ122" s="86" t="s">
        <v>66</v>
      </c>
      <c r="BA122" s="86" t="str">
        <f>REPLACE(INDEX(GroupVertices[Group],MATCH(Vertices[[#This Row],[Vertex]],GroupVertices[Vertex],0)),1,1,"")</f>
        <v>6</v>
      </c>
      <c r="BB122" s="48"/>
      <c r="BC122" s="48"/>
      <c r="BD122" s="48"/>
      <c r="BE122" s="48"/>
      <c r="BF122" s="48" t="s">
        <v>602</v>
      </c>
      <c r="BG122" s="48" t="s">
        <v>602</v>
      </c>
      <c r="BH122" s="120" t="s">
        <v>2403</v>
      </c>
      <c r="BI122" s="120" t="s">
        <v>2403</v>
      </c>
      <c r="BJ122" s="120" t="s">
        <v>2523</v>
      </c>
      <c r="BK122" s="120" t="s">
        <v>2523</v>
      </c>
      <c r="BL122" s="120">
        <v>2</v>
      </c>
      <c r="BM122" s="123">
        <v>4.878048780487805</v>
      </c>
      <c r="BN122" s="120">
        <v>2</v>
      </c>
      <c r="BO122" s="123">
        <v>4.878048780487805</v>
      </c>
      <c r="BP122" s="120">
        <v>0</v>
      </c>
      <c r="BQ122" s="123">
        <v>0</v>
      </c>
      <c r="BR122" s="120">
        <v>37</v>
      </c>
      <c r="BS122" s="123">
        <v>90.2439024390244</v>
      </c>
      <c r="BT122" s="120">
        <v>41</v>
      </c>
      <c r="BU122" s="2"/>
      <c r="BV122" s="3"/>
      <c r="BW122" s="3"/>
      <c r="BX122" s="3"/>
      <c r="BY122" s="3"/>
    </row>
    <row r="123" spans="1:77" ht="37.9" customHeight="1">
      <c r="A123" s="65" t="s">
        <v>313</v>
      </c>
      <c r="C123" s="66"/>
      <c r="D123" s="66" t="s">
        <v>64</v>
      </c>
      <c r="E123" s="67">
        <v>163.18299412308357</v>
      </c>
      <c r="F123" s="69"/>
      <c r="G123" s="104" t="s">
        <v>711</v>
      </c>
      <c r="H123" s="66"/>
      <c r="I123" s="70" t="s">
        <v>313</v>
      </c>
      <c r="J123" s="71"/>
      <c r="K123" s="71"/>
      <c r="L123" s="70" t="s">
        <v>2121</v>
      </c>
      <c r="M123" s="74">
        <v>1.7810803823251875</v>
      </c>
      <c r="N123" s="75">
        <v>8519.8583984375</v>
      </c>
      <c r="O123" s="75">
        <v>9355.287109375</v>
      </c>
      <c r="P123" s="76"/>
      <c r="Q123" s="77"/>
      <c r="R123" s="77"/>
      <c r="S123" s="98"/>
      <c r="T123" s="48">
        <v>1</v>
      </c>
      <c r="U123" s="48">
        <v>1</v>
      </c>
      <c r="V123" s="49">
        <v>0</v>
      </c>
      <c r="W123" s="49">
        <v>0.125</v>
      </c>
      <c r="X123" s="49">
        <v>0</v>
      </c>
      <c r="Y123" s="49">
        <v>0.561435</v>
      </c>
      <c r="Z123" s="49">
        <v>0</v>
      </c>
      <c r="AA123" s="49">
        <v>1</v>
      </c>
      <c r="AB123" s="72">
        <v>123</v>
      </c>
      <c r="AC123" s="72"/>
      <c r="AD123" s="73"/>
      <c r="AE123" s="86" t="s">
        <v>1194</v>
      </c>
      <c r="AF123" s="86">
        <v>1577</v>
      </c>
      <c r="AG123" s="86">
        <v>1198</v>
      </c>
      <c r="AH123" s="86">
        <v>2825</v>
      </c>
      <c r="AI123" s="86">
        <v>519</v>
      </c>
      <c r="AJ123" s="86"/>
      <c r="AK123" s="86" t="s">
        <v>1347</v>
      </c>
      <c r="AL123" s="86" t="s">
        <v>1460</v>
      </c>
      <c r="AM123" s="93" t="s">
        <v>1571</v>
      </c>
      <c r="AN123" s="86"/>
      <c r="AO123" s="89">
        <v>41935.12210648148</v>
      </c>
      <c r="AP123" s="93" t="s">
        <v>1712</v>
      </c>
      <c r="AQ123" s="86" t="b">
        <v>0</v>
      </c>
      <c r="AR123" s="86" t="b">
        <v>0</v>
      </c>
      <c r="AS123" s="86" t="b">
        <v>0</v>
      </c>
      <c r="AT123" s="86" t="s">
        <v>1021</v>
      </c>
      <c r="AU123" s="86">
        <v>101</v>
      </c>
      <c r="AV123" s="93" t="s">
        <v>1768</v>
      </c>
      <c r="AW123" s="86" t="b">
        <v>0</v>
      </c>
      <c r="AX123" s="86" t="s">
        <v>1836</v>
      </c>
      <c r="AY123" s="93" t="s">
        <v>1957</v>
      </c>
      <c r="AZ123" s="86" t="s">
        <v>66</v>
      </c>
      <c r="BA123" s="86" t="str">
        <f>REPLACE(INDEX(GroupVertices[Group],MATCH(Vertices[[#This Row],[Vertex]],GroupVertices[Vertex],0)),1,1,"")</f>
        <v>9</v>
      </c>
      <c r="BB123" s="48" t="s">
        <v>520</v>
      </c>
      <c r="BC123" s="48" t="s">
        <v>520</v>
      </c>
      <c r="BD123" s="48" t="s">
        <v>552</v>
      </c>
      <c r="BE123" s="48" t="s">
        <v>552</v>
      </c>
      <c r="BF123" s="48" t="s">
        <v>603</v>
      </c>
      <c r="BG123" s="48" t="s">
        <v>603</v>
      </c>
      <c r="BH123" s="120" t="s">
        <v>2687</v>
      </c>
      <c r="BI123" s="120" t="s">
        <v>2687</v>
      </c>
      <c r="BJ123" s="120" t="s">
        <v>2745</v>
      </c>
      <c r="BK123" s="120" t="s">
        <v>2745</v>
      </c>
      <c r="BL123" s="120">
        <v>0</v>
      </c>
      <c r="BM123" s="123">
        <v>0</v>
      </c>
      <c r="BN123" s="120">
        <v>0</v>
      </c>
      <c r="BO123" s="123">
        <v>0</v>
      </c>
      <c r="BP123" s="120">
        <v>0</v>
      </c>
      <c r="BQ123" s="123">
        <v>0</v>
      </c>
      <c r="BR123" s="120">
        <v>19</v>
      </c>
      <c r="BS123" s="123">
        <v>100</v>
      </c>
      <c r="BT123" s="120">
        <v>19</v>
      </c>
      <c r="BU123" s="2"/>
      <c r="BV123" s="3"/>
      <c r="BW123" s="3"/>
      <c r="BX123" s="3"/>
      <c r="BY123" s="3"/>
    </row>
    <row r="124" spans="1:77" ht="37.9" customHeight="1">
      <c r="A124" s="65" t="s">
        <v>314</v>
      </c>
      <c r="C124" s="66"/>
      <c r="D124" s="66" t="s">
        <v>64</v>
      </c>
      <c r="E124" s="67">
        <v>163.69437201742656</v>
      </c>
      <c r="F124" s="69"/>
      <c r="G124" s="104" t="s">
        <v>712</v>
      </c>
      <c r="H124" s="66"/>
      <c r="I124" s="70" t="s">
        <v>314</v>
      </c>
      <c r="J124" s="71"/>
      <c r="K124" s="71"/>
      <c r="L124" s="70" t="s">
        <v>2122</v>
      </c>
      <c r="M124" s="74">
        <v>2.1187213168252894</v>
      </c>
      <c r="N124" s="75">
        <v>8198.4453125</v>
      </c>
      <c r="O124" s="75">
        <v>8863.7939453125</v>
      </c>
      <c r="P124" s="76"/>
      <c r="Q124" s="77"/>
      <c r="R124" s="77"/>
      <c r="S124" s="98"/>
      <c r="T124" s="48">
        <v>3</v>
      </c>
      <c r="U124" s="48">
        <v>1</v>
      </c>
      <c r="V124" s="49">
        <v>6</v>
      </c>
      <c r="W124" s="49">
        <v>0.2</v>
      </c>
      <c r="X124" s="49">
        <v>0</v>
      </c>
      <c r="Y124" s="49">
        <v>1.452123</v>
      </c>
      <c r="Z124" s="49">
        <v>0.3333333333333333</v>
      </c>
      <c r="AA124" s="49">
        <v>0.3333333333333333</v>
      </c>
      <c r="AB124" s="72">
        <v>124</v>
      </c>
      <c r="AC124" s="72"/>
      <c r="AD124" s="73"/>
      <c r="AE124" s="86" t="s">
        <v>1195</v>
      </c>
      <c r="AF124" s="86">
        <v>312</v>
      </c>
      <c r="AG124" s="86">
        <v>1715</v>
      </c>
      <c r="AH124" s="86">
        <v>586</v>
      </c>
      <c r="AI124" s="86">
        <v>738</v>
      </c>
      <c r="AJ124" s="86"/>
      <c r="AK124" s="86" t="s">
        <v>1348</v>
      </c>
      <c r="AL124" s="86" t="s">
        <v>1461</v>
      </c>
      <c r="AM124" s="93" t="s">
        <v>1572</v>
      </c>
      <c r="AN124" s="86"/>
      <c r="AO124" s="89">
        <v>41123.78440972222</v>
      </c>
      <c r="AP124" s="93" t="s">
        <v>1713</v>
      </c>
      <c r="AQ124" s="86" t="b">
        <v>0</v>
      </c>
      <c r="AR124" s="86" t="b">
        <v>0</v>
      </c>
      <c r="AS124" s="86" t="b">
        <v>1</v>
      </c>
      <c r="AT124" s="86" t="s">
        <v>1021</v>
      </c>
      <c r="AU124" s="86">
        <v>115</v>
      </c>
      <c r="AV124" s="93" t="s">
        <v>1759</v>
      </c>
      <c r="AW124" s="86" t="b">
        <v>0</v>
      </c>
      <c r="AX124" s="86" t="s">
        <v>1836</v>
      </c>
      <c r="AY124" s="93" t="s">
        <v>1958</v>
      </c>
      <c r="AZ124" s="86" t="s">
        <v>66</v>
      </c>
      <c r="BA124" s="86" t="str">
        <f>REPLACE(INDEX(GroupVertices[Group],MATCH(Vertices[[#This Row],[Vertex]],GroupVertices[Vertex],0)),1,1,"")</f>
        <v>9</v>
      </c>
      <c r="BB124" s="48"/>
      <c r="BC124" s="48"/>
      <c r="BD124" s="48"/>
      <c r="BE124" s="48"/>
      <c r="BF124" s="48" t="s">
        <v>604</v>
      </c>
      <c r="BG124" s="48" t="s">
        <v>604</v>
      </c>
      <c r="BH124" s="120" t="s">
        <v>2687</v>
      </c>
      <c r="BI124" s="120" t="s">
        <v>2687</v>
      </c>
      <c r="BJ124" s="120" t="s">
        <v>2745</v>
      </c>
      <c r="BK124" s="120" t="s">
        <v>2745</v>
      </c>
      <c r="BL124" s="120">
        <v>0</v>
      </c>
      <c r="BM124" s="123">
        <v>0</v>
      </c>
      <c r="BN124" s="120">
        <v>0</v>
      </c>
      <c r="BO124" s="123">
        <v>0</v>
      </c>
      <c r="BP124" s="120">
        <v>0</v>
      </c>
      <c r="BQ124" s="123">
        <v>0</v>
      </c>
      <c r="BR124" s="120">
        <v>19</v>
      </c>
      <c r="BS124" s="123">
        <v>100</v>
      </c>
      <c r="BT124" s="120">
        <v>19</v>
      </c>
      <c r="BU124" s="2"/>
      <c r="BV124" s="3"/>
      <c r="BW124" s="3"/>
      <c r="BX124" s="3"/>
      <c r="BY124" s="3"/>
    </row>
    <row r="125" spans="1:77" ht="37.9" customHeight="1">
      <c r="A125" s="65" t="s">
        <v>315</v>
      </c>
      <c r="C125" s="66"/>
      <c r="D125" s="66" t="s">
        <v>64</v>
      </c>
      <c r="E125" s="67">
        <v>162.05539102917447</v>
      </c>
      <c r="F125" s="69"/>
      <c r="G125" s="104" t="s">
        <v>713</v>
      </c>
      <c r="H125" s="66"/>
      <c r="I125" s="70" t="s">
        <v>315</v>
      </c>
      <c r="J125" s="71"/>
      <c r="K125" s="71"/>
      <c r="L125" s="70" t="s">
        <v>2123</v>
      </c>
      <c r="M125" s="74">
        <v>1.0365723255938215</v>
      </c>
      <c r="N125" s="75">
        <v>5212.49658203125</v>
      </c>
      <c r="O125" s="75">
        <v>4194.859375</v>
      </c>
      <c r="P125" s="76"/>
      <c r="Q125" s="77"/>
      <c r="R125" s="77"/>
      <c r="S125" s="98"/>
      <c r="T125" s="48">
        <v>0</v>
      </c>
      <c r="U125" s="48">
        <v>1</v>
      </c>
      <c r="V125" s="49">
        <v>0</v>
      </c>
      <c r="W125" s="49">
        <v>0.166667</v>
      </c>
      <c r="X125" s="49">
        <v>0</v>
      </c>
      <c r="Y125" s="49">
        <v>0.701752</v>
      </c>
      <c r="Z125" s="49">
        <v>0</v>
      </c>
      <c r="AA125" s="49">
        <v>0</v>
      </c>
      <c r="AB125" s="72">
        <v>125</v>
      </c>
      <c r="AC125" s="72"/>
      <c r="AD125" s="73"/>
      <c r="AE125" s="86" t="s">
        <v>1196</v>
      </c>
      <c r="AF125" s="86">
        <v>64</v>
      </c>
      <c r="AG125" s="86">
        <v>58</v>
      </c>
      <c r="AH125" s="86">
        <v>199</v>
      </c>
      <c r="AI125" s="86">
        <v>30</v>
      </c>
      <c r="AJ125" s="86"/>
      <c r="AK125" s="86"/>
      <c r="AL125" s="86"/>
      <c r="AM125" s="86"/>
      <c r="AN125" s="86"/>
      <c r="AO125" s="89">
        <v>40668.65930555556</v>
      </c>
      <c r="AP125" s="86"/>
      <c r="AQ125" s="86" t="b">
        <v>1</v>
      </c>
      <c r="AR125" s="86" t="b">
        <v>0</v>
      </c>
      <c r="AS125" s="86" t="b">
        <v>0</v>
      </c>
      <c r="AT125" s="86" t="s">
        <v>1021</v>
      </c>
      <c r="AU125" s="86">
        <v>6</v>
      </c>
      <c r="AV125" s="93" t="s">
        <v>1753</v>
      </c>
      <c r="AW125" s="86" t="b">
        <v>0</v>
      </c>
      <c r="AX125" s="86" t="s">
        <v>1836</v>
      </c>
      <c r="AY125" s="93" t="s">
        <v>1959</v>
      </c>
      <c r="AZ125" s="86" t="s">
        <v>66</v>
      </c>
      <c r="BA125" s="86" t="str">
        <f>REPLACE(INDEX(GroupVertices[Group],MATCH(Vertices[[#This Row],[Vertex]],GroupVertices[Vertex],0)),1,1,"")</f>
        <v>11</v>
      </c>
      <c r="BB125" s="48" t="s">
        <v>521</v>
      </c>
      <c r="BC125" s="48" t="s">
        <v>521</v>
      </c>
      <c r="BD125" s="48" t="s">
        <v>567</v>
      </c>
      <c r="BE125" s="48" t="s">
        <v>567</v>
      </c>
      <c r="BF125" s="48" t="s">
        <v>605</v>
      </c>
      <c r="BG125" s="48" t="s">
        <v>605</v>
      </c>
      <c r="BH125" s="120" t="s">
        <v>2406</v>
      </c>
      <c r="BI125" s="120" t="s">
        <v>2406</v>
      </c>
      <c r="BJ125" s="120" t="s">
        <v>2526</v>
      </c>
      <c r="BK125" s="120" t="s">
        <v>2526</v>
      </c>
      <c r="BL125" s="120">
        <v>0</v>
      </c>
      <c r="BM125" s="123">
        <v>0</v>
      </c>
      <c r="BN125" s="120">
        <v>1</v>
      </c>
      <c r="BO125" s="123">
        <v>2.9411764705882355</v>
      </c>
      <c r="BP125" s="120">
        <v>0</v>
      </c>
      <c r="BQ125" s="123">
        <v>0</v>
      </c>
      <c r="BR125" s="120">
        <v>33</v>
      </c>
      <c r="BS125" s="123">
        <v>97.05882352941177</v>
      </c>
      <c r="BT125" s="120">
        <v>34</v>
      </c>
      <c r="BU125" s="2"/>
      <c r="BV125" s="3"/>
      <c r="BW125" s="3"/>
      <c r="BX125" s="3"/>
      <c r="BY125" s="3"/>
    </row>
    <row r="126" spans="1:77" ht="37.9" customHeight="1">
      <c r="A126" s="65" t="s">
        <v>383</v>
      </c>
      <c r="C126" s="66"/>
      <c r="D126" s="66" t="s">
        <v>64</v>
      </c>
      <c r="E126" s="67">
        <v>165.44512418954855</v>
      </c>
      <c r="F126" s="69"/>
      <c r="G126" s="104" t="s">
        <v>1819</v>
      </c>
      <c r="H126" s="66"/>
      <c r="I126" s="70" t="s">
        <v>383</v>
      </c>
      <c r="J126" s="71"/>
      <c r="K126" s="71"/>
      <c r="L126" s="70" t="s">
        <v>2124</v>
      </c>
      <c r="M126" s="74">
        <v>3.274668036487147</v>
      </c>
      <c r="N126" s="75">
        <v>5508.32470703125</v>
      </c>
      <c r="O126" s="75">
        <v>3358.033203125</v>
      </c>
      <c r="P126" s="76"/>
      <c r="Q126" s="77"/>
      <c r="R126" s="77"/>
      <c r="S126" s="98"/>
      <c r="T126" s="48">
        <v>2</v>
      </c>
      <c r="U126" s="48">
        <v>0</v>
      </c>
      <c r="V126" s="49">
        <v>4</v>
      </c>
      <c r="W126" s="49">
        <v>0.25</v>
      </c>
      <c r="X126" s="49">
        <v>0</v>
      </c>
      <c r="Y126" s="49">
        <v>1.298241</v>
      </c>
      <c r="Z126" s="49">
        <v>0</v>
      </c>
      <c r="AA126" s="49">
        <v>0</v>
      </c>
      <c r="AB126" s="72">
        <v>126</v>
      </c>
      <c r="AC126" s="72"/>
      <c r="AD126" s="73"/>
      <c r="AE126" s="86" t="s">
        <v>1197</v>
      </c>
      <c r="AF126" s="86">
        <v>1659</v>
      </c>
      <c r="AG126" s="86">
        <v>3485</v>
      </c>
      <c r="AH126" s="86">
        <v>5074</v>
      </c>
      <c r="AI126" s="86">
        <v>1490</v>
      </c>
      <c r="AJ126" s="86"/>
      <c r="AK126" s="86" t="s">
        <v>1349</v>
      </c>
      <c r="AL126" s="86" t="s">
        <v>1462</v>
      </c>
      <c r="AM126" s="93" t="s">
        <v>1573</v>
      </c>
      <c r="AN126" s="86"/>
      <c r="AO126" s="89">
        <v>40673.85351851852</v>
      </c>
      <c r="AP126" s="93" t="s">
        <v>1714</v>
      </c>
      <c r="AQ126" s="86" t="b">
        <v>0</v>
      </c>
      <c r="AR126" s="86" t="b">
        <v>0</v>
      </c>
      <c r="AS126" s="86" t="b">
        <v>1</v>
      </c>
      <c r="AT126" s="86" t="s">
        <v>1021</v>
      </c>
      <c r="AU126" s="86">
        <v>121</v>
      </c>
      <c r="AV126" s="93" t="s">
        <v>1753</v>
      </c>
      <c r="AW126" s="86" t="b">
        <v>0</v>
      </c>
      <c r="AX126" s="86" t="s">
        <v>1836</v>
      </c>
      <c r="AY126" s="93" t="s">
        <v>1960</v>
      </c>
      <c r="AZ126" s="86" t="s">
        <v>65</v>
      </c>
      <c r="BA126" s="86" t="str">
        <f>REPLACE(INDEX(GroupVertices[Group],MATCH(Vertices[[#This Row],[Vertex]],GroupVertices[Vertex],0)),1,1,"")</f>
        <v>11</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37.9" customHeight="1">
      <c r="A127" s="65" t="s">
        <v>316</v>
      </c>
      <c r="C127" s="66"/>
      <c r="D127" s="66" t="s">
        <v>64</v>
      </c>
      <c r="E127" s="67">
        <v>162.17705346825414</v>
      </c>
      <c r="F127" s="69"/>
      <c r="G127" s="104" t="s">
        <v>714</v>
      </c>
      <c r="H127" s="66"/>
      <c r="I127" s="70" t="s">
        <v>316</v>
      </c>
      <c r="J127" s="71"/>
      <c r="K127" s="71"/>
      <c r="L127" s="70" t="s">
        <v>2125</v>
      </c>
      <c r="M127" s="74">
        <v>1.1169008264516793</v>
      </c>
      <c r="N127" s="75">
        <v>5508.32470703125</v>
      </c>
      <c r="O127" s="75">
        <v>4194.859375</v>
      </c>
      <c r="P127" s="76"/>
      <c r="Q127" s="77"/>
      <c r="R127" s="77"/>
      <c r="S127" s="98"/>
      <c r="T127" s="48">
        <v>0</v>
      </c>
      <c r="U127" s="48">
        <v>2</v>
      </c>
      <c r="V127" s="49">
        <v>4</v>
      </c>
      <c r="W127" s="49">
        <v>0.25</v>
      </c>
      <c r="X127" s="49">
        <v>0</v>
      </c>
      <c r="Y127" s="49">
        <v>1.298241</v>
      </c>
      <c r="Z127" s="49">
        <v>0</v>
      </c>
      <c r="AA127" s="49">
        <v>0</v>
      </c>
      <c r="AB127" s="72">
        <v>127</v>
      </c>
      <c r="AC127" s="72"/>
      <c r="AD127" s="73"/>
      <c r="AE127" s="86" t="s">
        <v>1198</v>
      </c>
      <c r="AF127" s="86">
        <v>91</v>
      </c>
      <c r="AG127" s="86">
        <v>181</v>
      </c>
      <c r="AH127" s="86">
        <v>289</v>
      </c>
      <c r="AI127" s="86">
        <v>291</v>
      </c>
      <c r="AJ127" s="86"/>
      <c r="AK127" s="86" t="s">
        <v>1350</v>
      </c>
      <c r="AL127" s="86" t="s">
        <v>1463</v>
      </c>
      <c r="AM127" s="93" t="s">
        <v>1574</v>
      </c>
      <c r="AN127" s="86"/>
      <c r="AO127" s="89">
        <v>39918.92702546297</v>
      </c>
      <c r="AP127" s="86"/>
      <c r="AQ127" s="86" t="b">
        <v>0</v>
      </c>
      <c r="AR127" s="86" t="b">
        <v>0</v>
      </c>
      <c r="AS127" s="86" t="b">
        <v>1</v>
      </c>
      <c r="AT127" s="86" t="s">
        <v>1021</v>
      </c>
      <c r="AU127" s="86">
        <v>3</v>
      </c>
      <c r="AV127" s="93" t="s">
        <v>1758</v>
      </c>
      <c r="AW127" s="86" t="b">
        <v>0</v>
      </c>
      <c r="AX127" s="86" t="s">
        <v>1836</v>
      </c>
      <c r="AY127" s="93" t="s">
        <v>1961</v>
      </c>
      <c r="AZ127" s="86" t="s">
        <v>66</v>
      </c>
      <c r="BA127" s="86" t="str">
        <f>REPLACE(INDEX(GroupVertices[Group],MATCH(Vertices[[#This Row],[Vertex]],GroupVertices[Vertex],0)),1,1,"")</f>
        <v>11</v>
      </c>
      <c r="BB127" s="48" t="s">
        <v>521</v>
      </c>
      <c r="BC127" s="48" t="s">
        <v>521</v>
      </c>
      <c r="BD127" s="48" t="s">
        <v>567</v>
      </c>
      <c r="BE127" s="48" t="s">
        <v>567</v>
      </c>
      <c r="BF127" s="48" t="s">
        <v>605</v>
      </c>
      <c r="BG127" s="48" t="s">
        <v>605</v>
      </c>
      <c r="BH127" s="120" t="s">
        <v>2406</v>
      </c>
      <c r="BI127" s="120" t="s">
        <v>2406</v>
      </c>
      <c r="BJ127" s="120" t="s">
        <v>2526</v>
      </c>
      <c r="BK127" s="120" t="s">
        <v>2526</v>
      </c>
      <c r="BL127" s="120">
        <v>0</v>
      </c>
      <c r="BM127" s="123">
        <v>0</v>
      </c>
      <c r="BN127" s="120">
        <v>1</v>
      </c>
      <c r="BO127" s="123">
        <v>2.857142857142857</v>
      </c>
      <c r="BP127" s="120">
        <v>0</v>
      </c>
      <c r="BQ127" s="123">
        <v>0</v>
      </c>
      <c r="BR127" s="120">
        <v>34</v>
      </c>
      <c r="BS127" s="123">
        <v>97.14285714285714</v>
      </c>
      <c r="BT127" s="120">
        <v>35</v>
      </c>
      <c r="BU127" s="2"/>
      <c r="BV127" s="3"/>
      <c r="BW127" s="3"/>
      <c r="BX127" s="3"/>
      <c r="BY127" s="3"/>
    </row>
    <row r="128" spans="1:77" ht="37.9" customHeight="1">
      <c r="A128" s="65" t="s">
        <v>384</v>
      </c>
      <c r="C128" s="66"/>
      <c r="D128" s="66" t="s">
        <v>64</v>
      </c>
      <c r="E128" s="67">
        <v>165.173114671281</v>
      </c>
      <c r="F128" s="69"/>
      <c r="G128" s="104" t="s">
        <v>1820</v>
      </c>
      <c r="H128" s="66"/>
      <c r="I128" s="70" t="s">
        <v>384</v>
      </c>
      <c r="J128" s="71"/>
      <c r="K128" s="71"/>
      <c r="L128" s="70" t="s">
        <v>2126</v>
      </c>
      <c r="M128" s="74">
        <v>3.095071794731774</v>
      </c>
      <c r="N128" s="75">
        <v>5212.49658203125</v>
      </c>
      <c r="O128" s="75">
        <v>3358.033203125</v>
      </c>
      <c r="P128" s="76"/>
      <c r="Q128" s="77"/>
      <c r="R128" s="77"/>
      <c r="S128" s="98"/>
      <c r="T128" s="48">
        <v>1</v>
      </c>
      <c r="U128" s="48">
        <v>0</v>
      </c>
      <c r="V128" s="49">
        <v>0</v>
      </c>
      <c r="W128" s="49">
        <v>0.166667</v>
      </c>
      <c r="X128" s="49">
        <v>0</v>
      </c>
      <c r="Y128" s="49">
        <v>0.701752</v>
      </c>
      <c r="Z128" s="49">
        <v>0</v>
      </c>
      <c r="AA128" s="49">
        <v>0</v>
      </c>
      <c r="AB128" s="72">
        <v>128</v>
      </c>
      <c r="AC128" s="72"/>
      <c r="AD128" s="73"/>
      <c r="AE128" s="86" t="s">
        <v>1199</v>
      </c>
      <c r="AF128" s="86">
        <v>358</v>
      </c>
      <c r="AG128" s="86">
        <v>3210</v>
      </c>
      <c r="AH128" s="86">
        <v>1314</v>
      </c>
      <c r="AI128" s="86">
        <v>317</v>
      </c>
      <c r="AJ128" s="86"/>
      <c r="AK128" s="86" t="s">
        <v>1351</v>
      </c>
      <c r="AL128" s="86"/>
      <c r="AM128" s="93" t="s">
        <v>1575</v>
      </c>
      <c r="AN128" s="86"/>
      <c r="AO128" s="89">
        <v>41375.72589120371</v>
      </c>
      <c r="AP128" s="93" t="s">
        <v>1715</v>
      </c>
      <c r="AQ128" s="86" t="b">
        <v>0</v>
      </c>
      <c r="AR128" s="86" t="b">
        <v>0</v>
      </c>
      <c r="AS128" s="86" t="b">
        <v>1</v>
      </c>
      <c r="AT128" s="86" t="s">
        <v>1021</v>
      </c>
      <c r="AU128" s="86">
        <v>133</v>
      </c>
      <c r="AV128" s="93" t="s">
        <v>1753</v>
      </c>
      <c r="AW128" s="86" t="b">
        <v>0</v>
      </c>
      <c r="AX128" s="86" t="s">
        <v>1836</v>
      </c>
      <c r="AY128" s="93" t="s">
        <v>1962</v>
      </c>
      <c r="AZ128" s="86" t="s">
        <v>65</v>
      </c>
      <c r="BA128" s="86" t="str">
        <f>REPLACE(INDEX(GroupVertices[Group],MATCH(Vertices[[#This Row],[Vertex]],GroupVertices[Vertex],0)),1,1,"")</f>
        <v>11</v>
      </c>
      <c r="BB128" s="48"/>
      <c r="BC128" s="48"/>
      <c r="BD128" s="48"/>
      <c r="BE128" s="48"/>
      <c r="BF128" s="48"/>
      <c r="BG128" s="48"/>
      <c r="BH128" s="48"/>
      <c r="BI128" s="48"/>
      <c r="BJ128" s="48"/>
      <c r="BK128" s="48"/>
      <c r="BL128" s="48"/>
      <c r="BM128" s="49"/>
      <c r="BN128" s="48"/>
      <c r="BO128" s="49"/>
      <c r="BP128" s="48"/>
      <c r="BQ128" s="49"/>
      <c r="BR128" s="48"/>
      <c r="BS128" s="49"/>
      <c r="BT128" s="48"/>
      <c r="BU128" s="2"/>
      <c r="BV128" s="3"/>
      <c r="BW128" s="3"/>
      <c r="BX128" s="3"/>
      <c r="BY128" s="3"/>
    </row>
    <row r="129" spans="1:77" ht="37.9" customHeight="1">
      <c r="A129" s="65" t="s">
        <v>317</v>
      </c>
      <c r="C129" s="66"/>
      <c r="D129" s="66" t="s">
        <v>64</v>
      </c>
      <c r="E129" s="67">
        <v>164.27498869823762</v>
      </c>
      <c r="F129" s="69"/>
      <c r="G129" s="104" t="s">
        <v>715</v>
      </c>
      <c r="H129" s="66"/>
      <c r="I129" s="70" t="s">
        <v>317</v>
      </c>
      <c r="J129" s="71"/>
      <c r="K129" s="71"/>
      <c r="L129" s="70" t="s">
        <v>2127</v>
      </c>
      <c r="M129" s="74">
        <v>2.5020776583176683</v>
      </c>
      <c r="N129" s="75">
        <v>8874.8525390625</v>
      </c>
      <c r="O129" s="75">
        <v>9281.3974609375</v>
      </c>
      <c r="P129" s="76"/>
      <c r="Q129" s="77"/>
      <c r="R129" s="77"/>
      <c r="S129" s="98"/>
      <c r="T129" s="48">
        <v>0</v>
      </c>
      <c r="U129" s="48">
        <v>3</v>
      </c>
      <c r="V129" s="49">
        <v>0</v>
      </c>
      <c r="W129" s="49">
        <v>0.2</v>
      </c>
      <c r="X129" s="49">
        <v>0</v>
      </c>
      <c r="Y129" s="49">
        <v>0.850875</v>
      </c>
      <c r="Z129" s="49">
        <v>0.6666666666666666</v>
      </c>
      <c r="AA129" s="49">
        <v>0</v>
      </c>
      <c r="AB129" s="72">
        <v>129</v>
      </c>
      <c r="AC129" s="72"/>
      <c r="AD129" s="73"/>
      <c r="AE129" s="86" t="s">
        <v>1200</v>
      </c>
      <c r="AF129" s="86">
        <v>891</v>
      </c>
      <c r="AG129" s="86">
        <v>2302</v>
      </c>
      <c r="AH129" s="86">
        <v>10374</v>
      </c>
      <c r="AI129" s="86">
        <v>19097</v>
      </c>
      <c r="AJ129" s="86"/>
      <c r="AK129" s="86" t="s">
        <v>1352</v>
      </c>
      <c r="AL129" s="86"/>
      <c r="AM129" s="93" t="s">
        <v>1576</v>
      </c>
      <c r="AN129" s="86"/>
      <c r="AO129" s="89">
        <v>40681.630960648145</v>
      </c>
      <c r="AP129" s="93" t="s">
        <v>1716</v>
      </c>
      <c r="AQ129" s="86" t="b">
        <v>1</v>
      </c>
      <c r="AR129" s="86" t="b">
        <v>0</v>
      </c>
      <c r="AS129" s="86" t="b">
        <v>1</v>
      </c>
      <c r="AT129" s="86" t="s">
        <v>1021</v>
      </c>
      <c r="AU129" s="86">
        <v>30</v>
      </c>
      <c r="AV129" s="93" t="s">
        <v>1753</v>
      </c>
      <c r="AW129" s="86" t="b">
        <v>0</v>
      </c>
      <c r="AX129" s="86" t="s">
        <v>1836</v>
      </c>
      <c r="AY129" s="93" t="s">
        <v>1963</v>
      </c>
      <c r="AZ129" s="86" t="s">
        <v>66</v>
      </c>
      <c r="BA129" s="86" t="str">
        <f>REPLACE(INDEX(GroupVertices[Group],MATCH(Vertices[[#This Row],[Vertex]],GroupVertices[Vertex],0)),1,1,"")</f>
        <v>8</v>
      </c>
      <c r="BB129" s="48"/>
      <c r="BC129" s="48"/>
      <c r="BD129" s="48"/>
      <c r="BE129" s="48"/>
      <c r="BF129" s="48"/>
      <c r="BG129" s="48"/>
      <c r="BH129" s="120" t="s">
        <v>2404</v>
      </c>
      <c r="BI129" s="120" t="s">
        <v>2404</v>
      </c>
      <c r="BJ129" s="120" t="s">
        <v>2524</v>
      </c>
      <c r="BK129" s="120" t="s">
        <v>2524</v>
      </c>
      <c r="BL129" s="120">
        <v>0</v>
      </c>
      <c r="BM129" s="123">
        <v>0</v>
      </c>
      <c r="BN129" s="120">
        <v>0</v>
      </c>
      <c r="BO129" s="123">
        <v>0</v>
      </c>
      <c r="BP129" s="120">
        <v>0</v>
      </c>
      <c r="BQ129" s="123">
        <v>0</v>
      </c>
      <c r="BR129" s="120">
        <v>35</v>
      </c>
      <c r="BS129" s="123">
        <v>100</v>
      </c>
      <c r="BT129" s="120">
        <v>35</v>
      </c>
      <c r="BU129" s="2"/>
      <c r="BV129" s="3"/>
      <c r="BW129" s="3"/>
      <c r="BX129" s="3"/>
      <c r="BY129" s="3"/>
    </row>
    <row r="130" spans="1:77" ht="37.9" customHeight="1">
      <c r="A130" s="65" t="s">
        <v>322</v>
      </c>
      <c r="C130" s="66"/>
      <c r="D130" s="66" t="s">
        <v>64</v>
      </c>
      <c r="E130" s="67">
        <v>162.29673765629187</v>
      </c>
      <c r="F130" s="69"/>
      <c r="G130" s="104" t="s">
        <v>720</v>
      </c>
      <c r="H130" s="66"/>
      <c r="I130" s="70" t="s">
        <v>322</v>
      </c>
      <c r="J130" s="71"/>
      <c r="K130" s="71"/>
      <c r="L130" s="70" t="s">
        <v>2128</v>
      </c>
      <c r="M130" s="74">
        <v>1.1959231728240436</v>
      </c>
      <c r="N130" s="75">
        <v>9288.8837890625</v>
      </c>
      <c r="O130" s="75">
        <v>8348.693359375</v>
      </c>
      <c r="P130" s="76"/>
      <c r="Q130" s="77"/>
      <c r="R130" s="77"/>
      <c r="S130" s="98"/>
      <c r="T130" s="48">
        <v>3</v>
      </c>
      <c r="U130" s="48">
        <v>2</v>
      </c>
      <c r="V130" s="49">
        <v>0.666667</v>
      </c>
      <c r="W130" s="49">
        <v>0.25</v>
      </c>
      <c r="X130" s="49">
        <v>0</v>
      </c>
      <c r="Y130" s="49">
        <v>1.099412</v>
      </c>
      <c r="Z130" s="49">
        <v>0.4166666666666667</v>
      </c>
      <c r="AA130" s="49">
        <v>0.25</v>
      </c>
      <c r="AB130" s="72">
        <v>130</v>
      </c>
      <c r="AC130" s="72"/>
      <c r="AD130" s="73"/>
      <c r="AE130" s="86" t="s">
        <v>1201</v>
      </c>
      <c r="AF130" s="86">
        <v>141</v>
      </c>
      <c r="AG130" s="86">
        <v>302</v>
      </c>
      <c r="AH130" s="86">
        <v>121</v>
      </c>
      <c r="AI130" s="86">
        <v>56</v>
      </c>
      <c r="AJ130" s="86"/>
      <c r="AK130" s="86" t="s">
        <v>1353</v>
      </c>
      <c r="AL130" s="86" t="s">
        <v>1464</v>
      </c>
      <c r="AM130" s="93" t="s">
        <v>1577</v>
      </c>
      <c r="AN130" s="86"/>
      <c r="AO130" s="89">
        <v>43509.52898148148</v>
      </c>
      <c r="AP130" s="86"/>
      <c r="AQ130" s="86" t="b">
        <v>1</v>
      </c>
      <c r="AR130" s="86" t="b">
        <v>0</v>
      </c>
      <c r="AS130" s="86" t="b">
        <v>1</v>
      </c>
      <c r="AT130" s="86" t="s">
        <v>1021</v>
      </c>
      <c r="AU130" s="86">
        <v>0</v>
      </c>
      <c r="AV130" s="86"/>
      <c r="AW130" s="86" t="b">
        <v>0</v>
      </c>
      <c r="AX130" s="86" t="s">
        <v>1836</v>
      </c>
      <c r="AY130" s="93" t="s">
        <v>1964</v>
      </c>
      <c r="AZ130" s="86" t="s">
        <v>66</v>
      </c>
      <c r="BA130" s="86" t="str">
        <f>REPLACE(INDEX(GroupVertices[Group],MATCH(Vertices[[#This Row],[Vertex]],GroupVertices[Vertex],0)),1,1,"")</f>
        <v>8</v>
      </c>
      <c r="BB130" s="48" t="s">
        <v>524</v>
      </c>
      <c r="BC130" s="48" t="s">
        <v>524</v>
      </c>
      <c r="BD130" s="48" t="s">
        <v>562</v>
      </c>
      <c r="BE130" s="48" t="s">
        <v>562</v>
      </c>
      <c r="BF130" s="48" t="s">
        <v>609</v>
      </c>
      <c r="BG130" s="48" t="s">
        <v>609</v>
      </c>
      <c r="BH130" s="120" t="s">
        <v>2404</v>
      </c>
      <c r="BI130" s="120" t="s">
        <v>2404</v>
      </c>
      <c r="BJ130" s="120" t="s">
        <v>2524</v>
      </c>
      <c r="BK130" s="120" t="s">
        <v>2524</v>
      </c>
      <c r="BL130" s="120">
        <v>0</v>
      </c>
      <c r="BM130" s="123">
        <v>0</v>
      </c>
      <c r="BN130" s="120">
        <v>0</v>
      </c>
      <c r="BO130" s="123">
        <v>0</v>
      </c>
      <c r="BP130" s="120">
        <v>0</v>
      </c>
      <c r="BQ130" s="123">
        <v>0</v>
      </c>
      <c r="BR130" s="120">
        <v>35</v>
      </c>
      <c r="BS130" s="123">
        <v>100</v>
      </c>
      <c r="BT130" s="120">
        <v>35</v>
      </c>
      <c r="BU130" s="2"/>
      <c r="BV130" s="3"/>
      <c r="BW130" s="3"/>
      <c r="BX130" s="3"/>
      <c r="BY130" s="3"/>
    </row>
    <row r="131" spans="1:77" ht="37.9" customHeight="1">
      <c r="A131" s="65" t="s">
        <v>323</v>
      </c>
      <c r="C131" s="66"/>
      <c r="D131" s="66" t="s">
        <v>64</v>
      </c>
      <c r="E131" s="67">
        <v>164.56678072692463</v>
      </c>
      <c r="F131" s="69"/>
      <c r="G131" s="104" t="s">
        <v>721</v>
      </c>
      <c r="H131" s="66"/>
      <c r="I131" s="70" t="s">
        <v>323</v>
      </c>
      <c r="J131" s="71"/>
      <c r="K131" s="71"/>
      <c r="L131" s="70" t="s">
        <v>2129</v>
      </c>
      <c r="M131" s="74">
        <v>2.6947354449279777</v>
      </c>
      <c r="N131" s="75">
        <v>9065.6474609375</v>
      </c>
      <c r="O131" s="75">
        <v>7570.1650390625</v>
      </c>
      <c r="P131" s="76"/>
      <c r="Q131" s="77"/>
      <c r="R131" s="77"/>
      <c r="S131" s="98"/>
      <c r="T131" s="48">
        <v>3</v>
      </c>
      <c r="U131" s="48">
        <v>2</v>
      </c>
      <c r="V131" s="49">
        <v>0.666667</v>
      </c>
      <c r="W131" s="49">
        <v>0.25</v>
      </c>
      <c r="X131" s="49">
        <v>0</v>
      </c>
      <c r="Y131" s="49">
        <v>1.099412</v>
      </c>
      <c r="Z131" s="49">
        <v>0.4166666666666667</v>
      </c>
      <c r="AA131" s="49">
        <v>0.25</v>
      </c>
      <c r="AB131" s="72">
        <v>131</v>
      </c>
      <c r="AC131" s="72"/>
      <c r="AD131" s="73"/>
      <c r="AE131" s="86" t="s">
        <v>1202</v>
      </c>
      <c r="AF131" s="86">
        <v>733</v>
      </c>
      <c r="AG131" s="86">
        <v>2597</v>
      </c>
      <c r="AH131" s="86">
        <v>1641</v>
      </c>
      <c r="AI131" s="86">
        <v>4625</v>
      </c>
      <c r="AJ131" s="86"/>
      <c r="AK131" s="86" t="s">
        <v>1354</v>
      </c>
      <c r="AL131" s="86" t="s">
        <v>1465</v>
      </c>
      <c r="AM131" s="93" t="s">
        <v>1578</v>
      </c>
      <c r="AN131" s="86"/>
      <c r="AO131" s="89">
        <v>43273.52072916667</v>
      </c>
      <c r="AP131" s="93" t="s">
        <v>1717</v>
      </c>
      <c r="AQ131" s="86" t="b">
        <v>1</v>
      </c>
      <c r="AR131" s="86" t="b">
        <v>0</v>
      </c>
      <c r="AS131" s="86" t="b">
        <v>0</v>
      </c>
      <c r="AT131" s="86" t="s">
        <v>1021</v>
      </c>
      <c r="AU131" s="86">
        <v>34</v>
      </c>
      <c r="AV131" s="86"/>
      <c r="AW131" s="86" t="b">
        <v>0</v>
      </c>
      <c r="AX131" s="86" t="s">
        <v>1836</v>
      </c>
      <c r="AY131" s="93" t="s">
        <v>1965</v>
      </c>
      <c r="AZ131" s="86" t="s">
        <v>66</v>
      </c>
      <c r="BA131" s="86" t="str">
        <f>REPLACE(INDEX(GroupVertices[Group],MATCH(Vertices[[#This Row],[Vertex]],GroupVertices[Vertex],0)),1,1,"")</f>
        <v>8</v>
      </c>
      <c r="BB131" s="48"/>
      <c r="BC131" s="48"/>
      <c r="BD131" s="48"/>
      <c r="BE131" s="48"/>
      <c r="BF131" s="48"/>
      <c r="BG131" s="48"/>
      <c r="BH131" s="120" t="s">
        <v>2404</v>
      </c>
      <c r="BI131" s="120" t="s">
        <v>2404</v>
      </c>
      <c r="BJ131" s="120" t="s">
        <v>2524</v>
      </c>
      <c r="BK131" s="120" t="s">
        <v>2524</v>
      </c>
      <c r="BL131" s="120">
        <v>0</v>
      </c>
      <c r="BM131" s="123">
        <v>0</v>
      </c>
      <c r="BN131" s="120">
        <v>0</v>
      </c>
      <c r="BO131" s="123">
        <v>0</v>
      </c>
      <c r="BP131" s="120">
        <v>0</v>
      </c>
      <c r="BQ131" s="123">
        <v>0</v>
      </c>
      <c r="BR131" s="120">
        <v>35</v>
      </c>
      <c r="BS131" s="123">
        <v>100</v>
      </c>
      <c r="BT131" s="120">
        <v>35</v>
      </c>
      <c r="BU131" s="2"/>
      <c r="BV131" s="3"/>
      <c r="BW131" s="3"/>
      <c r="BX131" s="3"/>
      <c r="BY131" s="3"/>
    </row>
    <row r="132" spans="1:77" ht="37.9" customHeight="1">
      <c r="A132" s="65" t="s">
        <v>385</v>
      </c>
      <c r="C132" s="66"/>
      <c r="D132" s="66" t="s">
        <v>64</v>
      </c>
      <c r="E132" s="67">
        <v>167.37292982992471</v>
      </c>
      <c r="F132" s="69"/>
      <c r="G132" s="104" t="s">
        <v>1821</v>
      </c>
      <c r="H132" s="66"/>
      <c r="I132" s="70" t="s">
        <v>385</v>
      </c>
      <c r="J132" s="71"/>
      <c r="K132" s="71"/>
      <c r="L132" s="70" t="s">
        <v>2130</v>
      </c>
      <c r="M132" s="74">
        <v>4.547515582600685</v>
      </c>
      <c r="N132" s="75">
        <v>9410.6728515625</v>
      </c>
      <c r="O132" s="75">
        <v>9355.287109375</v>
      </c>
      <c r="P132" s="76"/>
      <c r="Q132" s="77"/>
      <c r="R132" s="77"/>
      <c r="S132" s="98"/>
      <c r="T132" s="48">
        <v>4</v>
      </c>
      <c r="U132" s="48">
        <v>0</v>
      </c>
      <c r="V132" s="49">
        <v>0.666667</v>
      </c>
      <c r="W132" s="49">
        <v>0.25</v>
      </c>
      <c r="X132" s="49">
        <v>0</v>
      </c>
      <c r="Y132" s="49">
        <v>1.099412</v>
      </c>
      <c r="Z132" s="49">
        <v>0.5</v>
      </c>
      <c r="AA132" s="49">
        <v>0</v>
      </c>
      <c r="AB132" s="72">
        <v>132</v>
      </c>
      <c r="AC132" s="72"/>
      <c r="AD132" s="73"/>
      <c r="AE132" s="86" t="s">
        <v>1203</v>
      </c>
      <c r="AF132" s="86">
        <v>1951</v>
      </c>
      <c r="AG132" s="86">
        <v>5434</v>
      </c>
      <c r="AH132" s="86">
        <v>1958</v>
      </c>
      <c r="AI132" s="86">
        <v>516</v>
      </c>
      <c r="AJ132" s="86"/>
      <c r="AK132" s="86" t="s">
        <v>1355</v>
      </c>
      <c r="AL132" s="86" t="s">
        <v>1466</v>
      </c>
      <c r="AM132" s="93" t="s">
        <v>1577</v>
      </c>
      <c r="AN132" s="86"/>
      <c r="AO132" s="89">
        <v>43118.105208333334</v>
      </c>
      <c r="AP132" s="93" t="s">
        <v>1718</v>
      </c>
      <c r="AQ132" s="86" t="b">
        <v>1</v>
      </c>
      <c r="AR132" s="86" t="b">
        <v>0</v>
      </c>
      <c r="AS132" s="86" t="b">
        <v>0</v>
      </c>
      <c r="AT132" s="86" t="s">
        <v>1021</v>
      </c>
      <c r="AU132" s="86">
        <v>5</v>
      </c>
      <c r="AV132" s="86"/>
      <c r="AW132" s="86" t="b">
        <v>0</v>
      </c>
      <c r="AX132" s="86" t="s">
        <v>1836</v>
      </c>
      <c r="AY132" s="93" t="s">
        <v>1966</v>
      </c>
      <c r="AZ132" s="86" t="s">
        <v>65</v>
      </c>
      <c r="BA132" s="86" t="str">
        <f>REPLACE(INDEX(GroupVertices[Group],MATCH(Vertices[[#This Row],[Vertex]],GroupVertices[Vertex],0)),1,1,"")</f>
        <v>8</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37.9" customHeight="1">
      <c r="A133" s="65" t="s">
        <v>318</v>
      </c>
      <c r="C133" s="66"/>
      <c r="D133" s="66" t="s">
        <v>64</v>
      </c>
      <c r="E133" s="67">
        <v>162.7992134209461</v>
      </c>
      <c r="F133" s="69"/>
      <c r="G133" s="104" t="s">
        <v>716</v>
      </c>
      <c r="H133" s="66"/>
      <c r="I133" s="70" t="s">
        <v>318</v>
      </c>
      <c r="J133" s="71"/>
      <c r="K133" s="71"/>
      <c r="L133" s="70" t="s">
        <v>2131</v>
      </c>
      <c r="M133" s="74">
        <v>1.5276864121394245</v>
      </c>
      <c r="N133" s="75">
        <v>7750.7041015625</v>
      </c>
      <c r="O133" s="75">
        <v>8760.1083984375</v>
      </c>
      <c r="P133" s="76"/>
      <c r="Q133" s="77"/>
      <c r="R133" s="77"/>
      <c r="S133" s="98"/>
      <c r="T133" s="48">
        <v>1</v>
      </c>
      <c r="U133" s="48">
        <v>2</v>
      </c>
      <c r="V133" s="49">
        <v>0</v>
      </c>
      <c r="W133" s="49">
        <v>0.166667</v>
      </c>
      <c r="X133" s="49">
        <v>0</v>
      </c>
      <c r="Y133" s="49">
        <v>0.972869</v>
      </c>
      <c r="Z133" s="49">
        <v>0.5</v>
      </c>
      <c r="AA133" s="49">
        <v>0.5</v>
      </c>
      <c r="AB133" s="72">
        <v>133</v>
      </c>
      <c r="AC133" s="72"/>
      <c r="AD133" s="73"/>
      <c r="AE133" s="86" t="s">
        <v>1204</v>
      </c>
      <c r="AF133" s="86">
        <v>752</v>
      </c>
      <c r="AG133" s="86">
        <v>810</v>
      </c>
      <c r="AH133" s="86">
        <v>2466</v>
      </c>
      <c r="AI133" s="86">
        <v>609</v>
      </c>
      <c r="AJ133" s="86"/>
      <c r="AK133" s="86" t="s">
        <v>1356</v>
      </c>
      <c r="AL133" s="86" t="s">
        <v>1467</v>
      </c>
      <c r="AM133" s="93" t="s">
        <v>1579</v>
      </c>
      <c r="AN133" s="86"/>
      <c r="AO133" s="89">
        <v>39551.70993055555</v>
      </c>
      <c r="AP133" s="93" t="s">
        <v>1719</v>
      </c>
      <c r="AQ133" s="86" t="b">
        <v>0</v>
      </c>
      <c r="AR133" s="86" t="b">
        <v>0</v>
      </c>
      <c r="AS133" s="86" t="b">
        <v>1</v>
      </c>
      <c r="AT133" s="86" t="s">
        <v>1021</v>
      </c>
      <c r="AU133" s="86">
        <v>83</v>
      </c>
      <c r="AV133" s="93" t="s">
        <v>1754</v>
      </c>
      <c r="AW133" s="86" t="b">
        <v>0</v>
      </c>
      <c r="AX133" s="86" t="s">
        <v>1836</v>
      </c>
      <c r="AY133" s="93" t="s">
        <v>1967</v>
      </c>
      <c r="AZ133" s="86" t="s">
        <v>66</v>
      </c>
      <c r="BA133" s="86" t="str">
        <f>REPLACE(INDEX(GroupVertices[Group],MATCH(Vertices[[#This Row],[Vertex]],GroupVertices[Vertex],0)),1,1,"")</f>
        <v>9</v>
      </c>
      <c r="BB133" s="48" t="s">
        <v>522</v>
      </c>
      <c r="BC133" s="48" t="s">
        <v>522</v>
      </c>
      <c r="BD133" s="48" t="s">
        <v>568</v>
      </c>
      <c r="BE133" s="48" t="s">
        <v>568</v>
      </c>
      <c r="BF133" s="48" t="s">
        <v>606</v>
      </c>
      <c r="BG133" s="48" t="s">
        <v>606</v>
      </c>
      <c r="BH133" s="120" t="s">
        <v>2680</v>
      </c>
      <c r="BI133" s="120" t="s">
        <v>2680</v>
      </c>
      <c r="BJ133" s="120" t="s">
        <v>2739</v>
      </c>
      <c r="BK133" s="120" t="s">
        <v>2739</v>
      </c>
      <c r="BL133" s="120">
        <v>0</v>
      </c>
      <c r="BM133" s="123">
        <v>0</v>
      </c>
      <c r="BN133" s="120">
        <v>0</v>
      </c>
      <c r="BO133" s="123">
        <v>0</v>
      </c>
      <c r="BP133" s="120">
        <v>0</v>
      </c>
      <c r="BQ133" s="123">
        <v>0</v>
      </c>
      <c r="BR133" s="120">
        <v>34</v>
      </c>
      <c r="BS133" s="123">
        <v>100</v>
      </c>
      <c r="BT133" s="120">
        <v>34</v>
      </c>
      <c r="BU133" s="2"/>
      <c r="BV133" s="3"/>
      <c r="BW133" s="3"/>
      <c r="BX133" s="3"/>
      <c r="BY133" s="3"/>
    </row>
    <row r="134" spans="1:77" ht="37.9" customHeight="1">
      <c r="A134" s="65" t="s">
        <v>320</v>
      </c>
      <c r="C134" s="66"/>
      <c r="D134" s="66" t="s">
        <v>64</v>
      </c>
      <c r="E134" s="67">
        <v>163.15529860849634</v>
      </c>
      <c r="F134" s="69"/>
      <c r="G134" s="104" t="s">
        <v>718</v>
      </c>
      <c r="H134" s="66"/>
      <c r="I134" s="70" t="s">
        <v>320</v>
      </c>
      <c r="J134" s="71"/>
      <c r="K134" s="71"/>
      <c r="L134" s="70" t="s">
        <v>2132</v>
      </c>
      <c r="M134" s="74">
        <v>1.7627942195282769</v>
      </c>
      <c r="N134" s="75">
        <v>1602.40380859375</v>
      </c>
      <c r="O134" s="75">
        <v>6376.330078125</v>
      </c>
      <c r="P134" s="76"/>
      <c r="Q134" s="77"/>
      <c r="R134" s="77"/>
      <c r="S134" s="98"/>
      <c r="T134" s="48">
        <v>1</v>
      </c>
      <c r="U134" s="48">
        <v>1</v>
      </c>
      <c r="V134" s="49">
        <v>0</v>
      </c>
      <c r="W134" s="49">
        <v>0</v>
      </c>
      <c r="X134" s="49">
        <v>0</v>
      </c>
      <c r="Y134" s="49">
        <v>0.999997</v>
      </c>
      <c r="Z134" s="49">
        <v>0</v>
      </c>
      <c r="AA134" s="49" t="s">
        <v>3201</v>
      </c>
      <c r="AB134" s="72">
        <v>134</v>
      </c>
      <c r="AC134" s="72"/>
      <c r="AD134" s="73"/>
      <c r="AE134" s="86" t="s">
        <v>1205</v>
      </c>
      <c r="AF134" s="86">
        <v>1387</v>
      </c>
      <c r="AG134" s="86">
        <v>1170</v>
      </c>
      <c r="AH134" s="86">
        <v>3058</v>
      </c>
      <c r="AI134" s="86">
        <v>1460</v>
      </c>
      <c r="AJ134" s="86"/>
      <c r="AK134" s="86" t="s">
        <v>1357</v>
      </c>
      <c r="AL134" s="86" t="s">
        <v>1468</v>
      </c>
      <c r="AM134" s="86"/>
      <c r="AN134" s="86"/>
      <c r="AO134" s="89">
        <v>40648.053715277776</v>
      </c>
      <c r="AP134" s="93" t="s">
        <v>1720</v>
      </c>
      <c r="AQ134" s="86" t="b">
        <v>0</v>
      </c>
      <c r="AR134" s="86" t="b">
        <v>0</v>
      </c>
      <c r="AS134" s="86" t="b">
        <v>1</v>
      </c>
      <c r="AT134" s="86" t="s">
        <v>1021</v>
      </c>
      <c r="AU134" s="86">
        <v>175</v>
      </c>
      <c r="AV134" s="93" t="s">
        <v>1753</v>
      </c>
      <c r="AW134" s="86" t="b">
        <v>0</v>
      </c>
      <c r="AX134" s="86" t="s">
        <v>1836</v>
      </c>
      <c r="AY134" s="93" t="s">
        <v>1968</v>
      </c>
      <c r="AZ134" s="86" t="s">
        <v>66</v>
      </c>
      <c r="BA134" s="86" t="str">
        <f>REPLACE(INDEX(GroupVertices[Group],MATCH(Vertices[[#This Row],[Vertex]],GroupVertices[Vertex],0)),1,1,"")</f>
        <v>1</v>
      </c>
      <c r="BB134" s="48"/>
      <c r="BC134" s="48"/>
      <c r="BD134" s="48"/>
      <c r="BE134" s="48"/>
      <c r="BF134" s="48" t="s">
        <v>608</v>
      </c>
      <c r="BG134" s="48" t="s">
        <v>608</v>
      </c>
      <c r="BH134" s="120" t="s">
        <v>2688</v>
      </c>
      <c r="BI134" s="120" t="s">
        <v>2688</v>
      </c>
      <c r="BJ134" s="120" t="s">
        <v>2746</v>
      </c>
      <c r="BK134" s="120" t="s">
        <v>2746</v>
      </c>
      <c r="BL134" s="120">
        <v>2</v>
      </c>
      <c r="BM134" s="123">
        <v>5.555555555555555</v>
      </c>
      <c r="BN134" s="120">
        <v>3</v>
      </c>
      <c r="BO134" s="123">
        <v>8.333333333333334</v>
      </c>
      <c r="BP134" s="120">
        <v>0</v>
      </c>
      <c r="BQ134" s="123">
        <v>0</v>
      </c>
      <c r="BR134" s="120">
        <v>31</v>
      </c>
      <c r="BS134" s="123">
        <v>86.11111111111111</v>
      </c>
      <c r="BT134" s="120">
        <v>36</v>
      </c>
      <c r="BU134" s="2"/>
      <c r="BV134" s="3"/>
      <c r="BW134" s="3"/>
      <c r="BX134" s="3"/>
      <c r="BY134" s="3"/>
    </row>
    <row r="135" spans="1:77" ht="37.9" customHeight="1">
      <c r="A135" s="65" t="s">
        <v>321</v>
      </c>
      <c r="C135" s="66"/>
      <c r="D135" s="66" t="s">
        <v>64</v>
      </c>
      <c r="E135" s="67">
        <v>174.67762180230946</v>
      </c>
      <c r="F135" s="69"/>
      <c r="G135" s="104" t="s">
        <v>719</v>
      </c>
      <c r="H135" s="66"/>
      <c r="I135" s="70" t="s">
        <v>321</v>
      </c>
      <c r="J135" s="71"/>
      <c r="K135" s="71"/>
      <c r="L135" s="70" t="s">
        <v>2133</v>
      </c>
      <c r="M135" s="74">
        <v>9.370491020285893</v>
      </c>
      <c r="N135" s="75">
        <v>8780.1865234375</v>
      </c>
      <c r="O135" s="75">
        <v>3733.5322265625</v>
      </c>
      <c r="P135" s="76"/>
      <c r="Q135" s="77"/>
      <c r="R135" s="77"/>
      <c r="S135" s="98"/>
      <c r="T135" s="48">
        <v>0</v>
      </c>
      <c r="U135" s="48">
        <v>1</v>
      </c>
      <c r="V135" s="49">
        <v>0</v>
      </c>
      <c r="W135" s="49">
        <v>1</v>
      </c>
      <c r="X135" s="49">
        <v>0</v>
      </c>
      <c r="Y135" s="49">
        <v>0.999997</v>
      </c>
      <c r="Z135" s="49">
        <v>0</v>
      </c>
      <c r="AA135" s="49">
        <v>0</v>
      </c>
      <c r="AB135" s="72">
        <v>135</v>
      </c>
      <c r="AC135" s="72"/>
      <c r="AD135" s="73"/>
      <c r="AE135" s="86" t="s">
        <v>1206</v>
      </c>
      <c r="AF135" s="86">
        <v>559</v>
      </c>
      <c r="AG135" s="86">
        <v>12819</v>
      </c>
      <c r="AH135" s="86">
        <v>26727</v>
      </c>
      <c r="AI135" s="86">
        <v>177</v>
      </c>
      <c r="AJ135" s="86"/>
      <c r="AK135" s="86" t="s">
        <v>1358</v>
      </c>
      <c r="AL135" s="86"/>
      <c r="AM135" s="93" t="s">
        <v>1580</v>
      </c>
      <c r="AN135" s="86"/>
      <c r="AO135" s="89">
        <v>39891.697175925925</v>
      </c>
      <c r="AP135" s="93" t="s">
        <v>1721</v>
      </c>
      <c r="AQ135" s="86" t="b">
        <v>0</v>
      </c>
      <c r="AR135" s="86" t="b">
        <v>0</v>
      </c>
      <c r="AS135" s="86" t="b">
        <v>0</v>
      </c>
      <c r="AT135" s="86" t="s">
        <v>1021</v>
      </c>
      <c r="AU135" s="86">
        <v>430</v>
      </c>
      <c r="AV135" s="93" t="s">
        <v>1756</v>
      </c>
      <c r="AW135" s="86" t="b">
        <v>0</v>
      </c>
      <c r="AX135" s="86" t="s">
        <v>1836</v>
      </c>
      <c r="AY135" s="93" t="s">
        <v>1969</v>
      </c>
      <c r="AZ135" s="86" t="s">
        <v>66</v>
      </c>
      <c r="BA135" s="86" t="str">
        <f>REPLACE(INDEX(GroupVertices[Group],MATCH(Vertices[[#This Row],[Vertex]],GroupVertices[Vertex],0)),1,1,"")</f>
        <v>21</v>
      </c>
      <c r="BB135" s="48" t="s">
        <v>523</v>
      </c>
      <c r="BC135" s="48" t="s">
        <v>523</v>
      </c>
      <c r="BD135" s="48" t="s">
        <v>569</v>
      </c>
      <c r="BE135" s="48" t="s">
        <v>569</v>
      </c>
      <c r="BF135" s="48"/>
      <c r="BG135" s="48"/>
      <c r="BH135" s="120" t="s">
        <v>2689</v>
      </c>
      <c r="BI135" s="120" t="s">
        <v>2689</v>
      </c>
      <c r="BJ135" s="120" t="s">
        <v>2747</v>
      </c>
      <c r="BK135" s="120" t="s">
        <v>2747</v>
      </c>
      <c r="BL135" s="120">
        <v>0</v>
      </c>
      <c r="BM135" s="123">
        <v>0</v>
      </c>
      <c r="BN135" s="120">
        <v>3</v>
      </c>
      <c r="BO135" s="123">
        <v>15</v>
      </c>
      <c r="BP135" s="120">
        <v>0</v>
      </c>
      <c r="BQ135" s="123">
        <v>0</v>
      </c>
      <c r="BR135" s="120">
        <v>17</v>
      </c>
      <c r="BS135" s="123">
        <v>85</v>
      </c>
      <c r="BT135" s="120">
        <v>20</v>
      </c>
      <c r="BU135" s="2"/>
      <c r="BV135" s="3"/>
      <c r="BW135" s="3"/>
      <c r="BX135" s="3"/>
      <c r="BY135" s="3"/>
    </row>
    <row r="136" spans="1:77" ht="37.9" customHeight="1">
      <c r="A136" s="65" t="s">
        <v>386</v>
      </c>
      <c r="C136" s="66"/>
      <c r="D136" s="66" t="s">
        <v>64</v>
      </c>
      <c r="E136" s="67">
        <v>193.28900760493525</v>
      </c>
      <c r="F136" s="69"/>
      <c r="G136" s="104" t="s">
        <v>1822</v>
      </c>
      <c r="H136" s="66"/>
      <c r="I136" s="70" t="s">
        <v>386</v>
      </c>
      <c r="J136" s="71"/>
      <c r="K136" s="71"/>
      <c r="L136" s="70" t="s">
        <v>2134</v>
      </c>
      <c r="M136" s="74">
        <v>21.658792419809913</v>
      </c>
      <c r="N136" s="75">
        <v>8780.1865234375</v>
      </c>
      <c r="O136" s="75">
        <v>3261.476318359375</v>
      </c>
      <c r="P136" s="76"/>
      <c r="Q136" s="77"/>
      <c r="R136" s="77"/>
      <c r="S136" s="98"/>
      <c r="T136" s="48">
        <v>1</v>
      </c>
      <c r="U136" s="48">
        <v>0</v>
      </c>
      <c r="V136" s="49">
        <v>0</v>
      </c>
      <c r="W136" s="49">
        <v>1</v>
      </c>
      <c r="X136" s="49">
        <v>0</v>
      </c>
      <c r="Y136" s="49">
        <v>0.999997</v>
      </c>
      <c r="Z136" s="49">
        <v>0</v>
      </c>
      <c r="AA136" s="49">
        <v>0</v>
      </c>
      <c r="AB136" s="72">
        <v>136</v>
      </c>
      <c r="AC136" s="72"/>
      <c r="AD136" s="73"/>
      <c r="AE136" s="86" t="s">
        <v>1207</v>
      </c>
      <c r="AF136" s="86">
        <v>3147</v>
      </c>
      <c r="AG136" s="86">
        <v>31635</v>
      </c>
      <c r="AH136" s="86">
        <v>5616</v>
      </c>
      <c r="AI136" s="86">
        <v>1230</v>
      </c>
      <c r="AJ136" s="86"/>
      <c r="AK136" s="86" t="s">
        <v>1359</v>
      </c>
      <c r="AL136" s="86" t="s">
        <v>1469</v>
      </c>
      <c r="AM136" s="93" t="s">
        <v>1581</v>
      </c>
      <c r="AN136" s="86"/>
      <c r="AO136" s="89">
        <v>42166.57178240741</v>
      </c>
      <c r="AP136" s="93" t="s">
        <v>1722</v>
      </c>
      <c r="AQ136" s="86" t="b">
        <v>0</v>
      </c>
      <c r="AR136" s="86" t="b">
        <v>0</v>
      </c>
      <c r="AS136" s="86" t="b">
        <v>1</v>
      </c>
      <c r="AT136" s="86" t="s">
        <v>1021</v>
      </c>
      <c r="AU136" s="86">
        <v>463</v>
      </c>
      <c r="AV136" s="93" t="s">
        <v>1753</v>
      </c>
      <c r="AW136" s="86" t="b">
        <v>1</v>
      </c>
      <c r="AX136" s="86" t="s">
        <v>1836</v>
      </c>
      <c r="AY136" s="93" t="s">
        <v>1970</v>
      </c>
      <c r="AZ136" s="86" t="s">
        <v>65</v>
      </c>
      <c r="BA136" s="86" t="str">
        <f>REPLACE(INDEX(GroupVertices[Group],MATCH(Vertices[[#This Row],[Vertex]],GroupVertices[Vertex],0)),1,1,"")</f>
        <v>21</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37.9" customHeight="1">
      <c r="A137" s="65" t="s">
        <v>324</v>
      </c>
      <c r="C137" s="66"/>
      <c r="D137" s="66" t="s">
        <v>64</v>
      </c>
      <c r="E137" s="67">
        <v>164.35214048887352</v>
      </c>
      <c r="F137" s="69"/>
      <c r="G137" s="104" t="s">
        <v>722</v>
      </c>
      <c r="H137" s="66"/>
      <c r="I137" s="70" t="s">
        <v>324</v>
      </c>
      <c r="J137" s="71"/>
      <c r="K137" s="71"/>
      <c r="L137" s="70" t="s">
        <v>2135</v>
      </c>
      <c r="M137" s="74">
        <v>2.5530176832519196</v>
      </c>
      <c r="N137" s="75">
        <v>9644.005859375</v>
      </c>
      <c r="O137" s="75">
        <v>7552.892578125</v>
      </c>
      <c r="P137" s="76"/>
      <c r="Q137" s="77"/>
      <c r="R137" s="77"/>
      <c r="S137" s="98"/>
      <c r="T137" s="48">
        <v>0</v>
      </c>
      <c r="U137" s="48">
        <v>3</v>
      </c>
      <c r="V137" s="49">
        <v>0</v>
      </c>
      <c r="W137" s="49">
        <v>0.2</v>
      </c>
      <c r="X137" s="49">
        <v>0</v>
      </c>
      <c r="Y137" s="49">
        <v>0.850875</v>
      </c>
      <c r="Z137" s="49">
        <v>0.6666666666666666</v>
      </c>
      <c r="AA137" s="49">
        <v>0</v>
      </c>
      <c r="AB137" s="72">
        <v>137</v>
      </c>
      <c r="AC137" s="72"/>
      <c r="AD137" s="73"/>
      <c r="AE137" s="86" t="s">
        <v>1208</v>
      </c>
      <c r="AF137" s="86">
        <v>1063</v>
      </c>
      <c r="AG137" s="86">
        <v>2380</v>
      </c>
      <c r="AH137" s="86">
        <v>7355</v>
      </c>
      <c r="AI137" s="86">
        <v>20267</v>
      </c>
      <c r="AJ137" s="86"/>
      <c r="AK137" s="86" t="s">
        <v>1360</v>
      </c>
      <c r="AL137" s="86" t="s">
        <v>1470</v>
      </c>
      <c r="AM137" s="93" t="s">
        <v>1582</v>
      </c>
      <c r="AN137" s="86"/>
      <c r="AO137" s="89">
        <v>43075.93074074074</v>
      </c>
      <c r="AP137" s="93" t="s">
        <v>1723</v>
      </c>
      <c r="AQ137" s="86" t="b">
        <v>1</v>
      </c>
      <c r="AR137" s="86" t="b">
        <v>0</v>
      </c>
      <c r="AS137" s="86" t="b">
        <v>0</v>
      </c>
      <c r="AT137" s="86" t="s">
        <v>1021</v>
      </c>
      <c r="AU137" s="86">
        <v>25</v>
      </c>
      <c r="AV137" s="86"/>
      <c r="AW137" s="86" t="b">
        <v>0</v>
      </c>
      <c r="AX137" s="86" t="s">
        <v>1836</v>
      </c>
      <c r="AY137" s="93" t="s">
        <v>1971</v>
      </c>
      <c r="AZ137" s="86" t="s">
        <v>66</v>
      </c>
      <c r="BA137" s="86" t="str">
        <f>REPLACE(INDEX(GroupVertices[Group],MATCH(Vertices[[#This Row],[Vertex]],GroupVertices[Vertex],0)),1,1,"")</f>
        <v>8</v>
      </c>
      <c r="BB137" s="48"/>
      <c r="BC137" s="48"/>
      <c r="BD137" s="48"/>
      <c r="BE137" s="48"/>
      <c r="BF137" s="48"/>
      <c r="BG137" s="48"/>
      <c r="BH137" s="120" t="s">
        <v>2404</v>
      </c>
      <c r="BI137" s="120" t="s">
        <v>2404</v>
      </c>
      <c r="BJ137" s="120" t="s">
        <v>2524</v>
      </c>
      <c r="BK137" s="120" t="s">
        <v>2524</v>
      </c>
      <c r="BL137" s="120">
        <v>0</v>
      </c>
      <c r="BM137" s="123">
        <v>0</v>
      </c>
      <c r="BN137" s="120">
        <v>0</v>
      </c>
      <c r="BO137" s="123">
        <v>0</v>
      </c>
      <c r="BP137" s="120">
        <v>0</v>
      </c>
      <c r="BQ137" s="123">
        <v>0</v>
      </c>
      <c r="BR137" s="120">
        <v>35</v>
      </c>
      <c r="BS137" s="123">
        <v>100</v>
      </c>
      <c r="BT137" s="120">
        <v>35</v>
      </c>
      <c r="BU137" s="2"/>
      <c r="BV137" s="3"/>
      <c r="BW137" s="3"/>
      <c r="BX137" s="3"/>
      <c r="BY137" s="3"/>
    </row>
    <row r="138" spans="1:77" ht="37.9" customHeight="1">
      <c r="A138" s="65" t="s">
        <v>325</v>
      </c>
      <c r="C138" s="66"/>
      <c r="D138" s="66" t="s">
        <v>64</v>
      </c>
      <c r="E138" s="67">
        <v>162.20277073179943</v>
      </c>
      <c r="F138" s="69"/>
      <c r="G138" s="104" t="s">
        <v>723</v>
      </c>
      <c r="H138" s="66"/>
      <c r="I138" s="70" t="s">
        <v>325</v>
      </c>
      <c r="J138" s="71"/>
      <c r="K138" s="71"/>
      <c r="L138" s="70" t="s">
        <v>2136</v>
      </c>
      <c r="M138" s="74">
        <v>1.1338808347630964</v>
      </c>
      <c r="N138" s="75">
        <v>1103.43994140625</v>
      </c>
      <c r="O138" s="75">
        <v>8078.59130859375</v>
      </c>
      <c r="P138" s="76"/>
      <c r="Q138" s="77"/>
      <c r="R138" s="77"/>
      <c r="S138" s="98"/>
      <c r="T138" s="48">
        <v>1</v>
      </c>
      <c r="U138" s="48">
        <v>1</v>
      </c>
      <c r="V138" s="49">
        <v>0</v>
      </c>
      <c r="W138" s="49">
        <v>0</v>
      </c>
      <c r="X138" s="49">
        <v>0</v>
      </c>
      <c r="Y138" s="49">
        <v>0.999997</v>
      </c>
      <c r="Z138" s="49">
        <v>0</v>
      </c>
      <c r="AA138" s="49" t="s">
        <v>3201</v>
      </c>
      <c r="AB138" s="72">
        <v>138</v>
      </c>
      <c r="AC138" s="72"/>
      <c r="AD138" s="73"/>
      <c r="AE138" s="86" t="s">
        <v>1209</v>
      </c>
      <c r="AF138" s="86">
        <v>10</v>
      </c>
      <c r="AG138" s="86">
        <v>207</v>
      </c>
      <c r="AH138" s="86">
        <v>2281</v>
      </c>
      <c r="AI138" s="86">
        <v>0</v>
      </c>
      <c r="AJ138" s="86"/>
      <c r="AK138" s="86" t="s">
        <v>1361</v>
      </c>
      <c r="AL138" s="86" t="s">
        <v>1471</v>
      </c>
      <c r="AM138" s="93" t="s">
        <v>1583</v>
      </c>
      <c r="AN138" s="86"/>
      <c r="AO138" s="89">
        <v>42579.403125</v>
      </c>
      <c r="AP138" s="93" t="s">
        <v>1724</v>
      </c>
      <c r="AQ138" s="86" t="b">
        <v>1</v>
      </c>
      <c r="AR138" s="86" t="b">
        <v>0</v>
      </c>
      <c r="AS138" s="86" t="b">
        <v>0</v>
      </c>
      <c r="AT138" s="86" t="s">
        <v>1021</v>
      </c>
      <c r="AU138" s="86">
        <v>14</v>
      </c>
      <c r="AV138" s="86"/>
      <c r="AW138" s="86" t="b">
        <v>0</v>
      </c>
      <c r="AX138" s="86" t="s">
        <v>1836</v>
      </c>
      <c r="AY138" s="93" t="s">
        <v>1972</v>
      </c>
      <c r="AZ138" s="86" t="s">
        <v>66</v>
      </c>
      <c r="BA138" s="86" t="str">
        <f>REPLACE(INDEX(GroupVertices[Group],MATCH(Vertices[[#This Row],[Vertex]],GroupVertices[Vertex],0)),1,1,"")</f>
        <v>1</v>
      </c>
      <c r="BB138" s="48" t="s">
        <v>525</v>
      </c>
      <c r="BC138" s="48" t="s">
        <v>525</v>
      </c>
      <c r="BD138" s="48" t="s">
        <v>537</v>
      </c>
      <c r="BE138" s="48" t="s">
        <v>537</v>
      </c>
      <c r="BF138" s="48" t="s">
        <v>610</v>
      </c>
      <c r="BG138" s="48" t="s">
        <v>610</v>
      </c>
      <c r="BH138" s="120" t="s">
        <v>2690</v>
      </c>
      <c r="BI138" s="120" t="s">
        <v>2690</v>
      </c>
      <c r="BJ138" s="120" t="s">
        <v>2748</v>
      </c>
      <c r="BK138" s="120" t="s">
        <v>2748</v>
      </c>
      <c r="BL138" s="120">
        <v>0</v>
      </c>
      <c r="BM138" s="123">
        <v>0</v>
      </c>
      <c r="BN138" s="120">
        <v>1</v>
      </c>
      <c r="BO138" s="123">
        <v>3.0303030303030303</v>
      </c>
      <c r="BP138" s="120">
        <v>0</v>
      </c>
      <c r="BQ138" s="123">
        <v>0</v>
      </c>
      <c r="BR138" s="120">
        <v>32</v>
      </c>
      <c r="BS138" s="123">
        <v>96.96969696969697</v>
      </c>
      <c r="BT138" s="120">
        <v>33</v>
      </c>
      <c r="BU138" s="2"/>
      <c r="BV138" s="3"/>
      <c r="BW138" s="3"/>
      <c r="BX138" s="3"/>
      <c r="BY138" s="3"/>
    </row>
    <row r="139" spans="1:77" ht="37.9" customHeight="1">
      <c r="A139" s="65" t="s">
        <v>326</v>
      </c>
      <c r="C139" s="66"/>
      <c r="D139" s="66" t="s">
        <v>64</v>
      </c>
      <c r="E139" s="67">
        <v>163.59842684189218</v>
      </c>
      <c r="F139" s="69"/>
      <c r="G139" s="104" t="s">
        <v>724</v>
      </c>
      <c r="H139" s="66"/>
      <c r="I139" s="70" t="s">
        <v>326</v>
      </c>
      <c r="J139" s="71"/>
      <c r="K139" s="71"/>
      <c r="L139" s="70" t="s">
        <v>2137</v>
      </c>
      <c r="M139" s="74">
        <v>2.055372824278849</v>
      </c>
      <c r="N139" s="75">
        <v>2600.33154296875</v>
      </c>
      <c r="O139" s="75">
        <v>6376.330078125</v>
      </c>
      <c r="P139" s="76"/>
      <c r="Q139" s="77"/>
      <c r="R139" s="77"/>
      <c r="S139" s="98"/>
      <c r="T139" s="48">
        <v>1</v>
      </c>
      <c r="U139" s="48">
        <v>1</v>
      </c>
      <c r="V139" s="49">
        <v>0</v>
      </c>
      <c r="W139" s="49">
        <v>0</v>
      </c>
      <c r="X139" s="49">
        <v>0</v>
      </c>
      <c r="Y139" s="49">
        <v>0.999997</v>
      </c>
      <c r="Z139" s="49">
        <v>0</v>
      </c>
      <c r="AA139" s="49" t="s">
        <v>3201</v>
      </c>
      <c r="AB139" s="72">
        <v>139</v>
      </c>
      <c r="AC139" s="72"/>
      <c r="AD139" s="73"/>
      <c r="AE139" s="86" t="s">
        <v>1210</v>
      </c>
      <c r="AF139" s="86">
        <v>2262</v>
      </c>
      <c r="AG139" s="86">
        <v>1618</v>
      </c>
      <c r="AH139" s="86">
        <v>11406</v>
      </c>
      <c r="AI139" s="86">
        <v>25</v>
      </c>
      <c r="AJ139" s="86"/>
      <c r="AK139" s="86" t="s">
        <v>1362</v>
      </c>
      <c r="AL139" s="86" t="s">
        <v>1472</v>
      </c>
      <c r="AM139" s="93" t="s">
        <v>1584</v>
      </c>
      <c r="AN139" s="86"/>
      <c r="AO139" s="89">
        <v>40034.86753472222</v>
      </c>
      <c r="AP139" s="86"/>
      <c r="AQ139" s="86" t="b">
        <v>0</v>
      </c>
      <c r="AR139" s="86" t="b">
        <v>0</v>
      </c>
      <c r="AS139" s="86" t="b">
        <v>0</v>
      </c>
      <c r="AT139" s="86" t="s">
        <v>1021</v>
      </c>
      <c r="AU139" s="86">
        <v>127</v>
      </c>
      <c r="AV139" s="93" t="s">
        <v>1768</v>
      </c>
      <c r="AW139" s="86" t="b">
        <v>0</v>
      </c>
      <c r="AX139" s="86" t="s">
        <v>1836</v>
      </c>
      <c r="AY139" s="93" t="s">
        <v>1973</v>
      </c>
      <c r="AZ139" s="86" t="s">
        <v>66</v>
      </c>
      <c r="BA139" s="86" t="str">
        <f>REPLACE(INDEX(GroupVertices[Group],MATCH(Vertices[[#This Row],[Vertex]],GroupVertices[Vertex],0)),1,1,"")</f>
        <v>1</v>
      </c>
      <c r="BB139" s="48" t="s">
        <v>526</v>
      </c>
      <c r="BC139" s="48" t="s">
        <v>526</v>
      </c>
      <c r="BD139" s="48" t="s">
        <v>570</v>
      </c>
      <c r="BE139" s="48" t="s">
        <v>570</v>
      </c>
      <c r="BF139" s="48" t="s">
        <v>583</v>
      </c>
      <c r="BG139" s="48" t="s">
        <v>583</v>
      </c>
      <c r="BH139" s="120" t="s">
        <v>2691</v>
      </c>
      <c r="BI139" s="120" t="s">
        <v>2691</v>
      </c>
      <c r="BJ139" s="120" t="s">
        <v>2749</v>
      </c>
      <c r="BK139" s="120" t="s">
        <v>2749</v>
      </c>
      <c r="BL139" s="120">
        <v>2</v>
      </c>
      <c r="BM139" s="123">
        <v>6.451612903225806</v>
      </c>
      <c r="BN139" s="120">
        <v>0</v>
      </c>
      <c r="BO139" s="123">
        <v>0</v>
      </c>
      <c r="BP139" s="120">
        <v>0</v>
      </c>
      <c r="BQ139" s="123">
        <v>0</v>
      </c>
      <c r="BR139" s="120">
        <v>29</v>
      </c>
      <c r="BS139" s="123">
        <v>93.54838709677419</v>
      </c>
      <c r="BT139" s="120">
        <v>31</v>
      </c>
      <c r="BU139" s="2"/>
      <c r="BV139" s="3"/>
      <c r="BW139" s="3"/>
      <c r="BX139" s="3"/>
      <c r="BY139" s="3"/>
    </row>
    <row r="140" spans="1:77" ht="37.9" customHeight="1">
      <c r="A140" s="65" t="s">
        <v>327</v>
      </c>
      <c r="C140" s="66"/>
      <c r="D140" s="66" t="s">
        <v>64</v>
      </c>
      <c r="E140" s="67">
        <v>162.06726053542616</v>
      </c>
      <c r="F140" s="69"/>
      <c r="G140" s="104" t="s">
        <v>725</v>
      </c>
      <c r="H140" s="66"/>
      <c r="I140" s="70" t="s">
        <v>327</v>
      </c>
      <c r="J140" s="71"/>
      <c r="K140" s="71"/>
      <c r="L140" s="70" t="s">
        <v>2138</v>
      </c>
      <c r="M140" s="74">
        <v>1.0444092525067832</v>
      </c>
      <c r="N140" s="75">
        <v>1856.6376953125</v>
      </c>
      <c r="O140" s="75">
        <v>3504.5546875</v>
      </c>
      <c r="P140" s="76"/>
      <c r="Q140" s="77"/>
      <c r="R140" s="77"/>
      <c r="S140" s="98"/>
      <c r="T140" s="48">
        <v>0</v>
      </c>
      <c r="U140" s="48">
        <v>6</v>
      </c>
      <c r="V140" s="49">
        <v>4.7</v>
      </c>
      <c r="W140" s="49">
        <v>0.027778</v>
      </c>
      <c r="X140" s="49">
        <v>0.052708</v>
      </c>
      <c r="Y140" s="49">
        <v>1.190792</v>
      </c>
      <c r="Z140" s="49">
        <v>0.16666666666666666</v>
      </c>
      <c r="AA140" s="49">
        <v>0</v>
      </c>
      <c r="AB140" s="72">
        <v>140</v>
      </c>
      <c r="AC140" s="72"/>
      <c r="AD140" s="73"/>
      <c r="AE140" s="86" t="s">
        <v>1211</v>
      </c>
      <c r="AF140" s="86">
        <v>285</v>
      </c>
      <c r="AG140" s="86">
        <v>70</v>
      </c>
      <c r="AH140" s="86">
        <v>56</v>
      </c>
      <c r="AI140" s="86">
        <v>159</v>
      </c>
      <c r="AJ140" s="86"/>
      <c r="AK140" s="86"/>
      <c r="AL140" s="86" t="s">
        <v>1473</v>
      </c>
      <c r="AM140" s="86"/>
      <c r="AN140" s="86"/>
      <c r="AO140" s="89">
        <v>41108.27638888889</v>
      </c>
      <c r="AP140" s="86"/>
      <c r="AQ140" s="86" t="b">
        <v>1</v>
      </c>
      <c r="AR140" s="86" t="b">
        <v>0</v>
      </c>
      <c r="AS140" s="86" t="b">
        <v>0</v>
      </c>
      <c r="AT140" s="86" t="s">
        <v>1021</v>
      </c>
      <c r="AU140" s="86">
        <v>0</v>
      </c>
      <c r="AV140" s="93" t="s">
        <v>1753</v>
      </c>
      <c r="AW140" s="86" t="b">
        <v>0</v>
      </c>
      <c r="AX140" s="86" t="s">
        <v>1836</v>
      </c>
      <c r="AY140" s="93" t="s">
        <v>1974</v>
      </c>
      <c r="AZ140" s="86" t="s">
        <v>66</v>
      </c>
      <c r="BA140" s="86" t="str">
        <f>REPLACE(INDEX(GroupVertices[Group],MATCH(Vertices[[#This Row],[Vertex]],GroupVertices[Vertex],0)),1,1,"")</f>
        <v>2</v>
      </c>
      <c r="BB140" s="48"/>
      <c r="BC140" s="48"/>
      <c r="BD140" s="48"/>
      <c r="BE140" s="48"/>
      <c r="BF140" s="48"/>
      <c r="BG140" s="48"/>
      <c r="BH140" s="120" t="s">
        <v>2677</v>
      </c>
      <c r="BI140" s="120" t="s">
        <v>2677</v>
      </c>
      <c r="BJ140" s="120" t="s">
        <v>2736</v>
      </c>
      <c r="BK140" s="120" t="s">
        <v>2736</v>
      </c>
      <c r="BL140" s="120">
        <v>0</v>
      </c>
      <c r="BM140" s="123">
        <v>0</v>
      </c>
      <c r="BN140" s="120">
        <v>0</v>
      </c>
      <c r="BO140" s="123">
        <v>0</v>
      </c>
      <c r="BP140" s="120">
        <v>0</v>
      </c>
      <c r="BQ140" s="123">
        <v>0</v>
      </c>
      <c r="BR140" s="120">
        <v>26</v>
      </c>
      <c r="BS140" s="123">
        <v>100</v>
      </c>
      <c r="BT140" s="120">
        <v>26</v>
      </c>
      <c r="BU140" s="2"/>
      <c r="BV140" s="3"/>
      <c r="BW140" s="3"/>
      <c r="BX140" s="3"/>
      <c r="BY140" s="3"/>
    </row>
    <row r="141" spans="1:77" ht="37.9" customHeight="1">
      <c r="A141" s="65" t="s">
        <v>328</v>
      </c>
      <c r="C141" s="66"/>
      <c r="D141" s="66" t="s">
        <v>64</v>
      </c>
      <c r="E141" s="67">
        <v>162.80020254646706</v>
      </c>
      <c r="F141" s="69"/>
      <c r="G141" s="104" t="s">
        <v>726</v>
      </c>
      <c r="H141" s="66"/>
      <c r="I141" s="70" t="s">
        <v>328</v>
      </c>
      <c r="J141" s="71"/>
      <c r="K141" s="71"/>
      <c r="L141" s="70" t="s">
        <v>2139</v>
      </c>
      <c r="M141" s="74">
        <v>1.5283394893821711</v>
      </c>
      <c r="N141" s="75">
        <v>604.4760131835938</v>
      </c>
      <c r="O141" s="75">
        <v>6376.330078125</v>
      </c>
      <c r="P141" s="76"/>
      <c r="Q141" s="77"/>
      <c r="R141" s="77"/>
      <c r="S141" s="98"/>
      <c r="T141" s="48">
        <v>1</v>
      </c>
      <c r="U141" s="48">
        <v>1</v>
      </c>
      <c r="V141" s="49">
        <v>0</v>
      </c>
      <c r="W141" s="49">
        <v>0</v>
      </c>
      <c r="X141" s="49">
        <v>0</v>
      </c>
      <c r="Y141" s="49">
        <v>0.999997</v>
      </c>
      <c r="Z141" s="49">
        <v>0</v>
      </c>
      <c r="AA141" s="49" t="s">
        <v>3201</v>
      </c>
      <c r="AB141" s="72">
        <v>141</v>
      </c>
      <c r="AC141" s="72"/>
      <c r="AD141" s="73"/>
      <c r="AE141" s="86" t="s">
        <v>1212</v>
      </c>
      <c r="AF141" s="86">
        <v>1900</v>
      </c>
      <c r="AG141" s="86">
        <v>811</v>
      </c>
      <c r="AH141" s="86">
        <v>2976</v>
      </c>
      <c r="AI141" s="86">
        <v>2591</v>
      </c>
      <c r="AJ141" s="86"/>
      <c r="AK141" s="86" t="s">
        <v>1363</v>
      </c>
      <c r="AL141" s="86" t="s">
        <v>1474</v>
      </c>
      <c r="AM141" s="93" t="s">
        <v>1585</v>
      </c>
      <c r="AN141" s="86"/>
      <c r="AO141" s="89">
        <v>42681.80556712963</v>
      </c>
      <c r="AP141" s="93" t="s">
        <v>1725</v>
      </c>
      <c r="AQ141" s="86" t="b">
        <v>0</v>
      </c>
      <c r="AR141" s="86" t="b">
        <v>0</v>
      </c>
      <c r="AS141" s="86" t="b">
        <v>1</v>
      </c>
      <c r="AT141" s="86" t="s">
        <v>1021</v>
      </c>
      <c r="AU141" s="86">
        <v>18</v>
      </c>
      <c r="AV141" s="93" t="s">
        <v>1753</v>
      </c>
      <c r="AW141" s="86" t="b">
        <v>0</v>
      </c>
      <c r="AX141" s="86" t="s">
        <v>1836</v>
      </c>
      <c r="AY141" s="93" t="s">
        <v>1975</v>
      </c>
      <c r="AZ141" s="86" t="s">
        <v>66</v>
      </c>
      <c r="BA141" s="86" t="str">
        <f>REPLACE(INDEX(GroupVertices[Group],MATCH(Vertices[[#This Row],[Vertex]],GroupVertices[Vertex],0)),1,1,"")</f>
        <v>1</v>
      </c>
      <c r="BB141" s="48" t="s">
        <v>527</v>
      </c>
      <c r="BC141" s="48" t="s">
        <v>527</v>
      </c>
      <c r="BD141" s="48" t="s">
        <v>571</v>
      </c>
      <c r="BE141" s="48" t="s">
        <v>571</v>
      </c>
      <c r="BF141" s="48"/>
      <c r="BG141" s="48"/>
      <c r="BH141" s="120" t="s">
        <v>2692</v>
      </c>
      <c r="BI141" s="120" t="s">
        <v>2692</v>
      </c>
      <c r="BJ141" s="120" t="s">
        <v>2750</v>
      </c>
      <c r="BK141" s="120" t="s">
        <v>2750</v>
      </c>
      <c r="BL141" s="120">
        <v>0</v>
      </c>
      <c r="BM141" s="123">
        <v>0</v>
      </c>
      <c r="BN141" s="120">
        <v>0</v>
      </c>
      <c r="BO141" s="123">
        <v>0</v>
      </c>
      <c r="BP141" s="120">
        <v>0</v>
      </c>
      <c r="BQ141" s="123">
        <v>0</v>
      </c>
      <c r="BR141" s="120">
        <v>22</v>
      </c>
      <c r="BS141" s="123">
        <v>100</v>
      </c>
      <c r="BT141" s="120">
        <v>22</v>
      </c>
      <c r="BU141" s="2"/>
      <c r="BV141" s="3"/>
      <c r="BW141" s="3"/>
      <c r="BX141" s="3"/>
      <c r="BY141" s="3"/>
    </row>
    <row r="142" spans="1:77" ht="37.9" customHeight="1">
      <c r="A142" s="65" t="s">
        <v>332</v>
      </c>
      <c r="C142" s="66"/>
      <c r="D142" s="66" t="s">
        <v>64</v>
      </c>
      <c r="E142" s="67">
        <v>162.87438696054002</v>
      </c>
      <c r="F142" s="69"/>
      <c r="G142" s="104" t="s">
        <v>729</v>
      </c>
      <c r="H142" s="66"/>
      <c r="I142" s="70" t="s">
        <v>332</v>
      </c>
      <c r="J142" s="71"/>
      <c r="K142" s="71"/>
      <c r="L142" s="70" t="s">
        <v>2140</v>
      </c>
      <c r="M142" s="74">
        <v>1.577320282588182</v>
      </c>
      <c r="N142" s="75">
        <v>7395.7099609375</v>
      </c>
      <c r="O142" s="75">
        <v>8303.7177734375</v>
      </c>
      <c r="P142" s="76"/>
      <c r="Q142" s="77"/>
      <c r="R142" s="77"/>
      <c r="S142" s="98"/>
      <c r="T142" s="48">
        <v>0</v>
      </c>
      <c r="U142" s="48">
        <v>3</v>
      </c>
      <c r="V142" s="49">
        <v>0</v>
      </c>
      <c r="W142" s="49">
        <v>0.142857</v>
      </c>
      <c r="X142" s="49">
        <v>0</v>
      </c>
      <c r="Y142" s="49">
        <v>0.774832</v>
      </c>
      <c r="Z142" s="49">
        <v>1</v>
      </c>
      <c r="AA142" s="49">
        <v>0</v>
      </c>
      <c r="AB142" s="72">
        <v>142</v>
      </c>
      <c r="AC142" s="72"/>
      <c r="AD142" s="73"/>
      <c r="AE142" s="86" t="s">
        <v>1213</v>
      </c>
      <c r="AF142" s="86">
        <v>829</v>
      </c>
      <c r="AG142" s="86">
        <v>886</v>
      </c>
      <c r="AH142" s="86">
        <v>408</v>
      </c>
      <c r="AI142" s="86">
        <v>498</v>
      </c>
      <c r="AJ142" s="86"/>
      <c r="AK142" s="86"/>
      <c r="AL142" s="86" t="s">
        <v>1475</v>
      </c>
      <c r="AM142" s="86"/>
      <c r="AN142" s="86"/>
      <c r="AO142" s="89">
        <v>39997.31236111111</v>
      </c>
      <c r="AP142" s="86"/>
      <c r="AQ142" s="86" t="b">
        <v>1</v>
      </c>
      <c r="AR142" s="86" t="b">
        <v>0</v>
      </c>
      <c r="AS142" s="86" t="b">
        <v>0</v>
      </c>
      <c r="AT142" s="86" t="s">
        <v>1021</v>
      </c>
      <c r="AU142" s="86">
        <v>18</v>
      </c>
      <c r="AV142" s="93" t="s">
        <v>1753</v>
      </c>
      <c r="AW142" s="86" t="b">
        <v>0</v>
      </c>
      <c r="AX142" s="86" t="s">
        <v>1836</v>
      </c>
      <c r="AY142" s="93" t="s">
        <v>1976</v>
      </c>
      <c r="AZ142" s="86" t="s">
        <v>66</v>
      </c>
      <c r="BA142" s="86" t="str">
        <f>REPLACE(INDEX(GroupVertices[Group],MATCH(Vertices[[#This Row],[Vertex]],GroupVertices[Vertex],0)),1,1,"")</f>
        <v>6</v>
      </c>
      <c r="BB142" s="48"/>
      <c r="BC142" s="48"/>
      <c r="BD142" s="48"/>
      <c r="BE142" s="48"/>
      <c r="BF142" s="48" t="s">
        <v>602</v>
      </c>
      <c r="BG142" s="48" t="s">
        <v>602</v>
      </c>
      <c r="BH142" s="120" t="s">
        <v>2403</v>
      </c>
      <c r="BI142" s="120" t="s">
        <v>2403</v>
      </c>
      <c r="BJ142" s="120" t="s">
        <v>2523</v>
      </c>
      <c r="BK142" s="120" t="s">
        <v>2523</v>
      </c>
      <c r="BL142" s="120">
        <v>2</v>
      </c>
      <c r="BM142" s="123">
        <v>4.878048780487805</v>
      </c>
      <c r="BN142" s="120">
        <v>2</v>
      </c>
      <c r="BO142" s="123">
        <v>4.878048780487805</v>
      </c>
      <c r="BP142" s="120">
        <v>0</v>
      </c>
      <c r="BQ142" s="123">
        <v>0</v>
      </c>
      <c r="BR142" s="120">
        <v>37</v>
      </c>
      <c r="BS142" s="123">
        <v>90.2439024390244</v>
      </c>
      <c r="BT142" s="120">
        <v>41</v>
      </c>
      <c r="BU142" s="2"/>
      <c r="BV142" s="3"/>
      <c r="BW142" s="3"/>
      <c r="BX142" s="3"/>
      <c r="BY142" s="3"/>
    </row>
    <row r="143" spans="1:77" ht="37.9" customHeight="1">
      <c r="A143" s="65" t="s">
        <v>333</v>
      </c>
      <c r="C143" s="66"/>
      <c r="D143" s="66" t="s">
        <v>64</v>
      </c>
      <c r="E143" s="67">
        <v>162.02670638906628</v>
      </c>
      <c r="F143" s="69"/>
      <c r="G143" s="104" t="s">
        <v>730</v>
      </c>
      <c r="H143" s="66"/>
      <c r="I143" s="70" t="s">
        <v>333</v>
      </c>
      <c r="J143" s="71"/>
      <c r="K143" s="71"/>
      <c r="L143" s="70" t="s">
        <v>2141</v>
      </c>
      <c r="M143" s="74">
        <v>1.017633085554164</v>
      </c>
      <c r="N143" s="75">
        <v>8016.94970703125</v>
      </c>
      <c r="O143" s="75">
        <v>3797.9033203125</v>
      </c>
      <c r="P143" s="76"/>
      <c r="Q143" s="77"/>
      <c r="R143" s="77"/>
      <c r="S143" s="98"/>
      <c r="T143" s="48">
        <v>0</v>
      </c>
      <c r="U143" s="48">
        <v>1</v>
      </c>
      <c r="V143" s="49">
        <v>0</v>
      </c>
      <c r="W143" s="49">
        <v>1</v>
      </c>
      <c r="X143" s="49">
        <v>0</v>
      </c>
      <c r="Y143" s="49">
        <v>0.999997</v>
      </c>
      <c r="Z143" s="49">
        <v>0</v>
      </c>
      <c r="AA143" s="49">
        <v>0</v>
      </c>
      <c r="AB143" s="72">
        <v>143</v>
      </c>
      <c r="AC143" s="72"/>
      <c r="AD143" s="73"/>
      <c r="AE143" s="86" t="s">
        <v>1214</v>
      </c>
      <c r="AF143" s="86">
        <v>204</v>
      </c>
      <c r="AG143" s="86">
        <v>29</v>
      </c>
      <c r="AH143" s="86">
        <v>31</v>
      </c>
      <c r="AI143" s="86">
        <v>39</v>
      </c>
      <c r="AJ143" s="86"/>
      <c r="AK143" s="86" t="s">
        <v>1364</v>
      </c>
      <c r="AL143" s="86" t="s">
        <v>1400</v>
      </c>
      <c r="AM143" s="93" t="s">
        <v>1586</v>
      </c>
      <c r="AN143" s="86"/>
      <c r="AO143" s="89">
        <v>39873.344513888886</v>
      </c>
      <c r="AP143" s="93" t="s">
        <v>1726</v>
      </c>
      <c r="AQ143" s="86" t="b">
        <v>1</v>
      </c>
      <c r="AR143" s="86" t="b">
        <v>0</v>
      </c>
      <c r="AS143" s="86" t="b">
        <v>0</v>
      </c>
      <c r="AT143" s="86" t="s">
        <v>1021</v>
      </c>
      <c r="AU143" s="86">
        <v>0</v>
      </c>
      <c r="AV143" s="93" t="s">
        <v>1753</v>
      </c>
      <c r="AW143" s="86" t="b">
        <v>0</v>
      </c>
      <c r="AX143" s="86" t="s">
        <v>1836</v>
      </c>
      <c r="AY143" s="93" t="s">
        <v>1977</v>
      </c>
      <c r="AZ143" s="86" t="s">
        <v>66</v>
      </c>
      <c r="BA143" s="86" t="str">
        <f>REPLACE(INDEX(GroupVertices[Group],MATCH(Vertices[[#This Row],[Vertex]],GroupVertices[Vertex],0)),1,1,"")</f>
        <v>20</v>
      </c>
      <c r="BB143" s="48" t="s">
        <v>528</v>
      </c>
      <c r="BC143" s="48" t="s">
        <v>528</v>
      </c>
      <c r="BD143" s="48" t="s">
        <v>546</v>
      </c>
      <c r="BE143" s="48" t="s">
        <v>546</v>
      </c>
      <c r="BF143" s="48" t="s">
        <v>613</v>
      </c>
      <c r="BG143" s="48" t="s">
        <v>613</v>
      </c>
      <c r="BH143" s="120" t="s">
        <v>2693</v>
      </c>
      <c r="BI143" s="120" t="s">
        <v>2693</v>
      </c>
      <c r="BJ143" s="120" t="s">
        <v>2751</v>
      </c>
      <c r="BK143" s="120" t="s">
        <v>2751</v>
      </c>
      <c r="BL143" s="120">
        <v>1</v>
      </c>
      <c r="BM143" s="123">
        <v>2.5641025641025643</v>
      </c>
      <c r="BN143" s="120">
        <v>1</v>
      </c>
      <c r="BO143" s="123">
        <v>2.5641025641025643</v>
      </c>
      <c r="BP143" s="120">
        <v>0</v>
      </c>
      <c r="BQ143" s="123">
        <v>0</v>
      </c>
      <c r="BR143" s="120">
        <v>37</v>
      </c>
      <c r="BS143" s="123">
        <v>94.87179487179488</v>
      </c>
      <c r="BT143" s="120">
        <v>39</v>
      </c>
      <c r="BU143" s="2"/>
      <c r="BV143" s="3"/>
      <c r="BW143" s="3"/>
      <c r="BX143" s="3"/>
      <c r="BY143" s="3"/>
    </row>
    <row r="144" spans="1:77" ht="37.9" customHeight="1">
      <c r="A144" s="65" t="s">
        <v>387</v>
      </c>
      <c r="C144" s="66"/>
      <c r="D144" s="66" t="s">
        <v>64</v>
      </c>
      <c r="E144" s="67">
        <v>1000</v>
      </c>
      <c r="F144" s="69"/>
      <c r="G144" s="104" t="s">
        <v>1823</v>
      </c>
      <c r="H144" s="66"/>
      <c r="I144" s="70" t="s">
        <v>387</v>
      </c>
      <c r="J144" s="71"/>
      <c r="K144" s="71"/>
      <c r="L144" s="70" t="s">
        <v>2142</v>
      </c>
      <c r="M144" s="74">
        <v>961.4761293670376</v>
      </c>
      <c r="N144" s="75">
        <v>8016.94970703125</v>
      </c>
      <c r="O144" s="75">
        <v>3454.590087890625</v>
      </c>
      <c r="P144" s="76"/>
      <c r="Q144" s="77"/>
      <c r="R144" s="77"/>
      <c r="S144" s="98"/>
      <c r="T144" s="48">
        <v>1</v>
      </c>
      <c r="U144" s="48">
        <v>0</v>
      </c>
      <c r="V144" s="49">
        <v>0</v>
      </c>
      <c r="W144" s="49">
        <v>1</v>
      </c>
      <c r="X144" s="49">
        <v>0</v>
      </c>
      <c r="Y144" s="49">
        <v>0.999997</v>
      </c>
      <c r="Z144" s="49">
        <v>0</v>
      </c>
      <c r="AA144" s="49">
        <v>0</v>
      </c>
      <c r="AB144" s="72">
        <v>144</v>
      </c>
      <c r="AC144" s="72"/>
      <c r="AD144" s="73"/>
      <c r="AE144" s="86" t="s">
        <v>1034</v>
      </c>
      <c r="AF144" s="86">
        <v>1113</v>
      </c>
      <c r="AG144" s="86">
        <v>1470695</v>
      </c>
      <c r="AH144" s="86">
        <v>16931</v>
      </c>
      <c r="AI144" s="86">
        <v>4558</v>
      </c>
      <c r="AJ144" s="86"/>
      <c r="AK144" s="86" t="s">
        <v>1365</v>
      </c>
      <c r="AL144" s="86" t="s">
        <v>1476</v>
      </c>
      <c r="AM144" s="93" t="s">
        <v>1587</v>
      </c>
      <c r="AN144" s="86"/>
      <c r="AO144" s="89">
        <v>39482.76528935185</v>
      </c>
      <c r="AP144" s="93" t="s">
        <v>1727</v>
      </c>
      <c r="AQ144" s="86" t="b">
        <v>0</v>
      </c>
      <c r="AR144" s="86" t="b">
        <v>0</v>
      </c>
      <c r="AS144" s="86" t="b">
        <v>1</v>
      </c>
      <c r="AT144" s="86" t="s">
        <v>1021</v>
      </c>
      <c r="AU144" s="86">
        <v>18170</v>
      </c>
      <c r="AV144" s="93" t="s">
        <v>1753</v>
      </c>
      <c r="AW144" s="86" t="b">
        <v>1</v>
      </c>
      <c r="AX144" s="86" t="s">
        <v>1836</v>
      </c>
      <c r="AY144" s="93" t="s">
        <v>1978</v>
      </c>
      <c r="AZ144" s="86" t="s">
        <v>65</v>
      </c>
      <c r="BA144" s="86" t="str">
        <f>REPLACE(INDEX(GroupVertices[Group],MATCH(Vertices[[#This Row],[Vertex]],GroupVertices[Vertex],0)),1,1,"")</f>
        <v>20</v>
      </c>
      <c r="BB144" s="48"/>
      <c r="BC144" s="48"/>
      <c r="BD144" s="48"/>
      <c r="BE144" s="48"/>
      <c r="BF144" s="48"/>
      <c r="BG144" s="48"/>
      <c r="BH144" s="48"/>
      <c r="BI144" s="48"/>
      <c r="BJ144" s="48"/>
      <c r="BK144" s="48"/>
      <c r="BL144" s="48"/>
      <c r="BM144" s="49"/>
      <c r="BN144" s="48"/>
      <c r="BO144" s="49"/>
      <c r="BP144" s="48"/>
      <c r="BQ144" s="49"/>
      <c r="BR144" s="48"/>
      <c r="BS144" s="49"/>
      <c r="BT144" s="48"/>
      <c r="BU144" s="2"/>
      <c r="BV144" s="3"/>
      <c r="BW144" s="3"/>
      <c r="BX144" s="3"/>
      <c r="BY144" s="3"/>
    </row>
    <row r="145" spans="1:77" ht="37.9" customHeight="1">
      <c r="A145" s="65" t="s">
        <v>334</v>
      </c>
      <c r="C145" s="66"/>
      <c r="D145" s="66" t="s">
        <v>64</v>
      </c>
      <c r="E145" s="67">
        <v>193.00710683145797</v>
      </c>
      <c r="F145" s="69"/>
      <c r="G145" s="104" t="s">
        <v>1824</v>
      </c>
      <c r="H145" s="66"/>
      <c r="I145" s="70" t="s">
        <v>334</v>
      </c>
      <c r="J145" s="71"/>
      <c r="K145" s="71"/>
      <c r="L145" s="70" t="s">
        <v>2143</v>
      </c>
      <c r="M145" s="74">
        <v>21.472665405627072</v>
      </c>
      <c r="N145" s="75">
        <v>9448.7587890625</v>
      </c>
      <c r="O145" s="75">
        <v>4822.47900390625</v>
      </c>
      <c r="P145" s="76"/>
      <c r="Q145" s="77"/>
      <c r="R145" s="77"/>
      <c r="S145" s="98"/>
      <c r="T145" s="48">
        <v>2</v>
      </c>
      <c r="U145" s="48">
        <v>1</v>
      </c>
      <c r="V145" s="49">
        <v>0</v>
      </c>
      <c r="W145" s="49">
        <v>1</v>
      </c>
      <c r="X145" s="49">
        <v>0</v>
      </c>
      <c r="Y145" s="49">
        <v>1.298241</v>
      </c>
      <c r="Z145" s="49">
        <v>0</v>
      </c>
      <c r="AA145" s="49">
        <v>0</v>
      </c>
      <c r="AB145" s="72">
        <v>145</v>
      </c>
      <c r="AC145" s="72"/>
      <c r="AD145" s="73"/>
      <c r="AE145" s="86" t="s">
        <v>1215</v>
      </c>
      <c r="AF145" s="86">
        <v>139</v>
      </c>
      <c r="AG145" s="86">
        <v>31350</v>
      </c>
      <c r="AH145" s="86">
        <v>3963</v>
      </c>
      <c r="AI145" s="86">
        <v>1032</v>
      </c>
      <c r="AJ145" s="86"/>
      <c r="AK145" s="86" t="s">
        <v>1366</v>
      </c>
      <c r="AL145" s="86"/>
      <c r="AM145" s="93" t="s">
        <v>1588</v>
      </c>
      <c r="AN145" s="86"/>
      <c r="AO145" s="89">
        <v>39930.67549768519</v>
      </c>
      <c r="AP145" s="93" t="s">
        <v>1728</v>
      </c>
      <c r="AQ145" s="86" t="b">
        <v>0</v>
      </c>
      <c r="AR145" s="86" t="b">
        <v>0</v>
      </c>
      <c r="AS145" s="86" t="b">
        <v>0</v>
      </c>
      <c r="AT145" s="86" t="s">
        <v>1021</v>
      </c>
      <c r="AU145" s="86">
        <v>741</v>
      </c>
      <c r="AV145" s="93" t="s">
        <v>1753</v>
      </c>
      <c r="AW145" s="86" t="b">
        <v>1</v>
      </c>
      <c r="AX145" s="86" t="s">
        <v>1836</v>
      </c>
      <c r="AY145" s="93" t="s">
        <v>1979</v>
      </c>
      <c r="AZ145" s="86" t="s">
        <v>66</v>
      </c>
      <c r="BA145" s="86" t="str">
        <f>REPLACE(INDEX(GroupVertices[Group],MATCH(Vertices[[#This Row],[Vertex]],GroupVertices[Vertex],0)),1,1,"")</f>
        <v>19</v>
      </c>
      <c r="BB145" s="48" t="s">
        <v>529</v>
      </c>
      <c r="BC145" s="48" t="s">
        <v>529</v>
      </c>
      <c r="BD145" s="48" t="s">
        <v>572</v>
      </c>
      <c r="BE145" s="48" t="s">
        <v>572</v>
      </c>
      <c r="BF145" s="48"/>
      <c r="BG145" s="48"/>
      <c r="BH145" s="120" t="s">
        <v>2694</v>
      </c>
      <c r="BI145" s="120" t="s">
        <v>2694</v>
      </c>
      <c r="BJ145" s="120" t="s">
        <v>2533</v>
      </c>
      <c r="BK145" s="120" t="s">
        <v>2533</v>
      </c>
      <c r="BL145" s="120">
        <v>0</v>
      </c>
      <c r="BM145" s="123">
        <v>0</v>
      </c>
      <c r="BN145" s="120">
        <v>0</v>
      </c>
      <c r="BO145" s="123">
        <v>0</v>
      </c>
      <c r="BP145" s="120">
        <v>0</v>
      </c>
      <c r="BQ145" s="123">
        <v>0</v>
      </c>
      <c r="BR145" s="120">
        <v>22</v>
      </c>
      <c r="BS145" s="123">
        <v>100</v>
      </c>
      <c r="BT145" s="120">
        <v>22</v>
      </c>
      <c r="BU145" s="2"/>
      <c r="BV145" s="3"/>
      <c r="BW145" s="3"/>
      <c r="BX145" s="3"/>
      <c r="BY145" s="3"/>
    </row>
    <row r="146" spans="1:77" ht="37.9" customHeight="1">
      <c r="A146" s="65" t="s">
        <v>335</v>
      </c>
      <c r="C146" s="66"/>
      <c r="D146" s="66" t="s">
        <v>64</v>
      </c>
      <c r="E146" s="67">
        <v>169.7033095573368</v>
      </c>
      <c r="F146" s="69"/>
      <c r="G146" s="104" t="s">
        <v>731</v>
      </c>
      <c r="H146" s="66"/>
      <c r="I146" s="70" t="s">
        <v>335</v>
      </c>
      <c r="J146" s="71"/>
      <c r="K146" s="71"/>
      <c r="L146" s="70" t="s">
        <v>2144</v>
      </c>
      <c r="M146" s="74">
        <v>6.086165566512174</v>
      </c>
      <c r="N146" s="75">
        <v>9448.7587890625</v>
      </c>
      <c r="O146" s="75">
        <v>5240.89208984375</v>
      </c>
      <c r="P146" s="76"/>
      <c r="Q146" s="77"/>
      <c r="R146" s="77"/>
      <c r="S146" s="98"/>
      <c r="T146" s="48">
        <v>0</v>
      </c>
      <c r="U146" s="48">
        <v>1</v>
      </c>
      <c r="V146" s="49">
        <v>0</v>
      </c>
      <c r="W146" s="49">
        <v>1</v>
      </c>
      <c r="X146" s="49">
        <v>0</v>
      </c>
      <c r="Y146" s="49">
        <v>0.701752</v>
      </c>
      <c r="Z146" s="49">
        <v>0</v>
      </c>
      <c r="AA146" s="49">
        <v>0</v>
      </c>
      <c r="AB146" s="72">
        <v>146</v>
      </c>
      <c r="AC146" s="72"/>
      <c r="AD146" s="73"/>
      <c r="AE146" s="86" t="s">
        <v>1216</v>
      </c>
      <c r="AF146" s="86">
        <v>300</v>
      </c>
      <c r="AG146" s="86">
        <v>7790</v>
      </c>
      <c r="AH146" s="86">
        <v>6911</v>
      </c>
      <c r="AI146" s="86">
        <v>5137</v>
      </c>
      <c r="AJ146" s="86"/>
      <c r="AK146" s="86" t="s">
        <v>1367</v>
      </c>
      <c r="AL146" s="86" t="s">
        <v>1477</v>
      </c>
      <c r="AM146" s="93" t="s">
        <v>1589</v>
      </c>
      <c r="AN146" s="86"/>
      <c r="AO146" s="89">
        <v>41054.59596064815</v>
      </c>
      <c r="AP146" s="93" t="s">
        <v>1729</v>
      </c>
      <c r="AQ146" s="86" t="b">
        <v>0</v>
      </c>
      <c r="AR146" s="86" t="b">
        <v>0</v>
      </c>
      <c r="AS146" s="86" t="b">
        <v>0</v>
      </c>
      <c r="AT146" s="86" t="s">
        <v>1021</v>
      </c>
      <c r="AU146" s="86">
        <v>219</v>
      </c>
      <c r="AV146" s="93" t="s">
        <v>1753</v>
      </c>
      <c r="AW146" s="86" t="b">
        <v>0</v>
      </c>
      <c r="AX146" s="86" t="s">
        <v>1836</v>
      </c>
      <c r="AY146" s="93" t="s">
        <v>1980</v>
      </c>
      <c r="AZ146" s="86" t="s">
        <v>66</v>
      </c>
      <c r="BA146" s="86" t="str">
        <f>REPLACE(INDEX(GroupVertices[Group],MATCH(Vertices[[#This Row],[Vertex]],GroupVertices[Vertex],0)),1,1,"")</f>
        <v>19</v>
      </c>
      <c r="BB146" s="48"/>
      <c r="BC146" s="48"/>
      <c r="BD146" s="48"/>
      <c r="BE146" s="48"/>
      <c r="BF146" s="48"/>
      <c r="BG146" s="48"/>
      <c r="BH146" s="120" t="s">
        <v>2694</v>
      </c>
      <c r="BI146" s="120" t="s">
        <v>2694</v>
      </c>
      <c r="BJ146" s="120" t="s">
        <v>2533</v>
      </c>
      <c r="BK146" s="120" t="s">
        <v>2533</v>
      </c>
      <c r="BL146" s="120">
        <v>0</v>
      </c>
      <c r="BM146" s="123">
        <v>0</v>
      </c>
      <c r="BN146" s="120">
        <v>0</v>
      </c>
      <c r="BO146" s="123">
        <v>0</v>
      </c>
      <c r="BP146" s="120">
        <v>0</v>
      </c>
      <c r="BQ146" s="123">
        <v>0</v>
      </c>
      <c r="BR146" s="120">
        <v>22</v>
      </c>
      <c r="BS146" s="123">
        <v>100</v>
      </c>
      <c r="BT146" s="120">
        <v>22</v>
      </c>
      <c r="BU146" s="2"/>
      <c r="BV146" s="3"/>
      <c r="BW146" s="3"/>
      <c r="BX146" s="3"/>
      <c r="BY146" s="3"/>
    </row>
    <row r="147" spans="1:77" ht="37.9" customHeight="1">
      <c r="A147" s="65" t="s">
        <v>336</v>
      </c>
      <c r="C147" s="66"/>
      <c r="D147" s="66" t="s">
        <v>64</v>
      </c>
      <c r="E147" s="67">
        <v>164.91099640822318</v>
      </c>
      <c r="F147" s="69"/>
      <c r="G147" s="104" t="s">
        <v>1825</v>
      </c>
      <c r="H147" s="66"/>
      <c r="I147" s="70" t="s">
        <v>336</v>
      </c>
      <c r="J147" s="71"/>
      <c r="K147" s="71"/>
      <c r="L147" s="70" t="s">
        <v>2145</v>
      </c>
      <c r="M147" s="74">
        <v>2.922006325403869</v>
      </c>
      <c r="N147" s="75">
        <v>1602.40380859375</v>
      </c>
      <c r="O147" s="75">
        <v>5525.19873046875</v>
      </c>
      <c r="P147" s="76"/>
      <c r="Q147" s="77"/>
      <c r="R147" s="77"/>
      <c r="S147" s="98"/>
      <c r="T147" s="48">
        <v>1</v>
      </c>
      <c r="U147" s="48">
        <v>1</v>
      </c>
      <c r="V147" s="49">
        <v>0</v>
      </c>
      <c r="W147" s="49">
        <v>0</v>
      </c>
      <c r="X147" s="49">
        <v>0</v>
      </c>
      <c r="Y147" s="49">
        <v>0.999997</v>
      </c>
      <c r="Z147" s="49">
        <v>0</v>
      </c>
      <c r="AA147" s="49" t="s">
        <v>3201</v>
      </c>
      <c r="AB147" s="72">
        <v>147</v>
      </c>
      <c r="AC147" s="72"/>
      <c r="AD147" s="73"/>
      <c r="AE147" s="86" t="s">
        <v>1217</v>
      </c>
      <c r="AF147" s="86">
        <v>354</v>
      </c>
      <c r="AG147" s="86">
        <v>2945</v>
      </c>
      <c r="AH147" s="86">
        <v>11914</v>
      </c>
      <c r="AI147" s="86">
        <v>443</v>
      </c>
      <c r="AJ147" s="86"/>
      <c r="AK147" s="86" t="s">
        <v>1368</v>
      </c>
      <c r="AL147" s="86" t="s">
        <v>1478</v>
      </c>
      <c r="AM147" s="93" t="s">
        <v>1590</v>
      </c>
      <c r="AN147" s="86"/>
      <c r="AO147" s="89">
        <v>39632.86439814815</v>
      </c>
      <c r="AP147" s="93" t="s">
        <v>1730</v>
      </c>
      <c r="AQ147" s="86" t="b">
        <v>0</v>
      </c>
      <c r="AR147" s="86" t="b">
        <v>0</v>
      </c>
      <c r="AS147" s="86" t="b">
        <v>1</v>
      </c>
      <c r="AT147" s="86" t="s">
        <v>1021</v>
      </c>
      <c r="AU147" s="86">
        <v>238</v>
      </c>
      <c r="AV147" s="93" t="s">
        <v>1756</v>
      </c>
      <c r="AW147" s="86" t="b">
        <v>0</v>
      </c>
      <c r="AX147" s="86" t="s">
        <v>1836</v>
      </c>
      <c r="AY147" s="93" t="s">
        <v>1981</v>
      </c>
      <c r="AZ147" s="86" t="s">
        <v>66</v>
      </c>
      <c r="BA147" s="86" t="str">
        <f>REPLACE(INDEX(GroupVertices[Group],MATCH(Vertices[[#This Row],[Vertex]],GroupVertices[Vertex],0)),1,1,"")</f>
        <v>1</v>
      </c>
      <c r="BB147" s="48" t="s">
        <v>530</v>
      </c>
      <c r="BC147" s="48" t="s">
        <v>530</v>
      </c>
      <c r="BD147" s="48" t="s">
        <v>573</v>
      </c>
      <c r="BE147" s="48" t="s">
        <v>573</v>
      </c>
      <c r="BF147" s="48" t="s">
        <v>614</v>
      </c>
      <c r="BG147" s="48" t="s">
        <v>614</v>
      </c>
      <c r="BH147" s="120" t="s">
        <v>2695</v>
      </c>
      <c r="BI147" s="120" t="s">
        <v>2695</v>
      </c>
      <c r="BJ147" s="120" t="s">
        <v>2752</v>
      </c>
      <c r="BK147" s="120" t="s">
        <v>2752</v>
      </c>
      <c r="BL147" s="120">
        <v>0</v>
      </c>
      <c r="BM147" s="123">
        <v>0</v>
      </c>
      <c r="BN147" s="120">
        <v>2</v>
      </c>
      <c r="BO147" s="123">
        <v>5.2631578947368425</v>
      </c>
      <c r="BP147" s="120">
        <v>0</v>
      </c>
      <c r="BQ147" s="123">
        <v>0</v>
      </c>
      <c r="BR147" s="120">
        <v>36</v>
      </c>
      <c r="BS147" s="123">
        <v>94.73684210526316</v>
      </c>
      <c r="BT147" s="120">
        <v>38</v>
      </c>
      <c r="BU147" s="2"/>
      <c r="BV147" s="3"/>
      <c r="BW147" s="3"/>
      <c r="BX147" s="3"/>
      <c r="BY147" s="3"/>
    </row>
    <row r="148" spans="1:77" ht="37.9" customHeight="1">
      <c r="A148" s="65" t="s">
        <v>337</v>
      </c>
      <c r="C148" s="66"/>
      <c r="D148" s="66" t="s">
        <v>64</v>
      </c>
      <c r="E148" s="67">
        <v>166.5153580032412</v>
      </c>
      <c r="F148" s="69"/>
      <c r="G148" s="104" t="s">
        <v>732</v>
      </c>
      <c r="H148" s="66"/>
      <c r="I148" s="70" t="s">
        <v>337</v>
      </c>
      <c r="J148" s="71"/>
      <c r="K148" s="71"/>
      <c r="L148" s="70" t="s">
        <v>2146</v>
      </c>
      <c r="M148" s="74">
        <v>3.981297613139198</v>
      </c>
      <c r="N148" s="75">
        <v>3099.295654296875</v>
      </c>
      <c r="O148" s="75">
        <v>5525.19873046875</v>
      </c>
      <c r="P148" s="76"/>
      <c r="Q148" s="77"/>
      <c r="R148" s="77"/>
      <c r="S148" s="98"/>
      <c r="T148" s="48">
        <v>1</v>
      </c>
      <c r="U148" s="48">
        <v>1</v>
      </c>
      <c r="V148" s="49">
        <v>0</v>
      </c>
      <c r="W148" s="49">
        <v>0</v>
      </c>
      <c r="X148" s="49">
        <v>0</v>
      </c>
      <c r="Y148" s="49">
        <v>0.999997</v>
      </c>
      <c r="Z148" s="49">
        <v>0</v>
      </c>
      <c r="AA148" s="49" t="s">
        <v>3201</v>
      </c>
      <c r="AB148" s="72">
        <v>148</v>
      </c>
      <c r="AC148" s="72"/>
      <c r="AD148" s="73"/>
      <c r="AE148" s="86" t="s">
        <v>1218</v>
      </c>
      <c r="AF148" s="86">
        <v>399</v>
      </c>
      <c r="AG148" s="86">
        <v>4567</v>
      </c>
      <c r="AH148" s="86">
        <v>59670</v>
      </c>
      <c r="AI148" s="86">
        <v>812</v>
      </c>
      <c r="AJ148" s="86"/>
      <c r="AK148" s="95" t="s">
        <v>1369</v>
      </c>
      <c r="AL148" s="86" t="s">
        <v>1479</v>
      </c>
      <c r="AM148" s="93" t="s">
        <v>1591</v>
      </c>
      <c r="AN148" s="86"/>
      <c r="AO148" s="89">
        <v>40140.962916666664</v>
      </c>
      <c r="AP148" s="93" t="s">
        <v>1731</v>
      </c>
      <c r="AQ148" s="86" t="b">
        <v>0</v>
      </c>
      <c r="AR148" s="86" t="b">
        <v>0</v>
      </c>
      <c r="AS148" s="86" t="b">
        <v>1</v>
      </c>
      <c r="AT148" s="86" t="s">
        <v>1021</v>
      </c>
      <c r="AU148" s="86">
        <v>144</v>
      </c>
      <c r="AV148" s="93" t="s">
        <v>1766</v>
      </c>
      <c r="AW148" s="86" t="b">
        <v>0</v>
      </c>
      <c r="AX148" s="86" t="s">
        <v>1836</v>
      </c>
      <c r="AY148" s="93" t="s">
        <v>1982</v>
      </c>
      <c r="AZ148" s="86" t="s">
        <v>66</v>
      </c>
      <c r="BA148" s="86" t="str">
        <f>REPLACE(INDEX(GroupVertices[Group],MATCH(Vertices[[#This Row],[Vertex]],GroupVertices[Vertex],0)),1,1,"")</f>
        <v>1</v>
      </c>
      <c r="BB148" s="48" t="s">
        <v>531</v>
      </c>
      <c r="BC148" s="48" t="s">
        <v>531</v>
      </c>
      <c r="BD148" s="48" t="s">
        <v>538</v>
      </c>
      <c r="BE148" s="48" t="s">
        <v>538</v>
      </c>
      <c r="BF148" s="48"/>
      <c r="BG148" s="48"/>
      <c r="BH148" s="120" t="s">
        <v>2696</v>
      </c>
      <c r="BI148" s="120" t="s">
        <v>2696</v>
      </c>
      <c r="BJ148" s="120" t="s">
        <v>2753</v>
      </c>
      <c r="BK148" s="120" t="s">
        <v>2753</v>
      </c>
      <c r="BL148" s="120">
        <v>1</v>
      </c>
      <c r="BM148" s="123">
        <v>4.3478260869565215</v>
      </c>
      <c r="BN148" s="120">
        <v>0</v>
      </c>
      <c r="BO148" s="123">
        <v>0</v>
      </c>
      <c r="BP148" s="120">
        <v>0</v>
      </c>
      <c r="BQ148" s="123">
        <v>0</v>
      </c>
      <c r="BR148" s="120">
        <v>22</v>
      </c>
      <c r="BS148" s="123">
        <v>95.65217391304348</v>
      </c>
      <c r="BT148" s="120">
        <v>23</v>
      </c>
      <c r="BU148" s="2"/>
      <c r="BV148" s="3"/>
      <c r="BW148" s="3"/>
      <c r="BX148" s="3"/>
      <c r="BY148" s="3"/>
    </row>
    <row r="149" spans="1:77" ht="37.9" customHeight="1">
      <c r="A149" s="65" t="s">
        <v>338</v>
      </c>
      <c r="C149" s="66"/>
      <c r="D149" s="66" t="s">
        <v>64</v>
      </c>
      <c r="E149" s="67">
        <v>179.34035950817562</v>
      </c>
      <c r="F149" s="69"/>
      <c r="G149" s="104" t="s">
        <v>733</v>
      </c>
      <c r="H149" s="66"/>
      <c r="I149" s="70" t="s">
        <v>338</v>
      </c>
      <c r="J149" s="71"/>
      <c r="K149" s="71"/>
      <c r="L149" s="70" t="s">
        <v>2147</v>
      </c>
      <c r="M149" s="74">
        <v>12.449097142594367</v>
      </c>
      <c r="N149" s="75">
        <v>8016.94970703125</v>
      </c>
      <c r="O149" s="75">
        <v>815.3690795898438</v>
      </c>
      <c r="P149" s="76"/>
      <c r="Q149" s="77"/>
      <c r="R149" s="77"/>
      <c r="S149" s="98"/>
      <c r="T149" s="48">
        <v>0</v>
      </c>
      <c r="U149" s="48">
        <v>1</v>
      </c>
      <c r="V149" s="49">
        <v>0</v>
      </c>
      <c r="W149" s="49">
        <v>1</v>
      </c>
      <c r="X149" s="49">
        <v>0</v>
      </c>
      <c r="Y149" s="49">
        <v>0.999997</v>
      </c>
      <c r="Z149" s="49">
        <v>0</v>
      </c>
      <c r="AA149" s="49">
        <v>0</v>
      </c>
      <c r="AB149" s="72">
        <v>149</v>
      </c>
      <c r="AC149" s="72"/>
      <c r="AD149" s="73"/>
      <c r="AE149" s="86" t="s">
        <v>1219</v>
      </c>
      <c r="AF149" s="86">
        <v>3627</v>
      </c>
      <c r="AG149" s="86">
        <v>17533</v>
      </c>
      <c r="AH149" s="86">
        <v>4591</v>
      </c>
      <c r="AI149" s="86">
        <v>2079</v>
      </c>
      <c r="AJ149" s="86"/>
      <c r="AK149" s="86" t="s">
        <v>1370</v>
      </c>
      <c r="AL149" s="86" t="s">
        <v>1480</v>
      </c>
      <c r="AM149" s="93" t="s">
        <v>1592</v>
      </c>
      <c r="AN149" s="86"/>
      <c r="AO149" s="89">
        <v>40010.64399305556</v>
      </c>
      <c r="AP149" s="93" t="s">
        <v>1732</v>
      </c>
      <c r="AQ149" s="86" t="b">
        <v>0</v>
      </c>
      <c r="AR149" s="86" t="b">
        <v>0</v>
      </c>
      <c r="AS149" s="86" t="b">
        <v>1</v>
      </c>
      <c r="AT149" s="86" t="s">
        <v>1021</v>
      </c>
      <c r="AU149" s="86">
        <v>354</v>
      </c>
      <c r="AV149" s="93" t="s">
        <v>1759</v>
      </c>
      <c r="AW149" s="86" t="b">
        <v>0</v>
      </c>
      <c r="AX149" s="86" t="s">
        <v>1836</v>
      </c>
      <c r="AY149" s="93" t="s">
        <v>1983</v>
      </c>
      <c r="AZ149" s="86" t="s">
        <v>66</v>
      </c>
      <c r="BA149" s="86" t="str">
        <f>REPLACE(INDEX(GroupVertices[Group],MATCH(Vertices[[#This Row],[Vertex]],GroupVertices[Vertex],0)),1,1,"")</f>
        <v>18</v>
      </c>
      <c r="BB149" s="48"/>
      <c r="BC149" s="48"/>
      <c r="BD149" s="48"/>
      <c r="BE149" s="48"/>
      <c r="BF149" s="48"/>
      <c r="BG149" s="48"/>
      <c r="BH149" s="120" t="s">
        <v>2697</v>
      </c>
      <c r="BI149" s="120" t="s">
        <v>2697</v>
      </c>
      <c r="BJ149" s="120" t="s">
        <v>2754</v>
      </c>
      <c r="BK149" s="120" t="s">
        <v>2754</v>
      </c>
      <c r="BL149" s="120">
        <v>2</v>
      </c>
      <c r="BM149" s="123">
        <v>11.764705882352942</v>
      </c>
      <c r="BN149" s="120">
        <v>0</v>
      </c>
      <c r="BO149" s="123">
        <v>0</v>
      </c>
      <c r="BP149" s="120">
        <v>0</v>
      </c>
      <c r="BQ149" s="123">
        <v>0</v>
      </c>
      <c r="BR149" s="120">
        <v>15</v>
      </c>
      <c r="BS149" s="123">
        <v>88.23529411764706</v>
      </c>
      <c r="BT149" s="120">
        <v>17</v>
      </c>
      <c r="BU149" s="2"/>
      <c r="BV149" s="3"/>
      <c r="BW149" s="3"/>
      <c r="BX149" s="3"/>
      <c r="BY149" s="3"/>
    </row>
    <row r="150" spans="1:77" ht="37.9" customHeight="1">
      <c r="A150" s="65" t="s">
        <v>388</v>
      </c>
      <c r="C150" s="66"/>
      <c r="D150" s="66" t="s">
        <v>64</v>
      </c>
      <c r="E150" s="67">
        <v>165.6726230593723</v>
      </c>
      <c r="F150" s="69"/>
      <c r="G150" s="104" t="s">
        <v>1826</v>
      </c>
      <c r="H150" s="66"/>
      <c r="I150" s="70" t="s">
        <v>388</v>
      </c>
      <c r="J150" s="71"/>
      <c r="K150" s="71"/>
      <c r="L150" s="70" t="s">
        <v>2148</v>
      </c>
      <c r="M150" s="74">
        <v>3.424875802318914</v>
      </c>
      <c r="N150" s="75">
        <v>8016.94970703125</v>
      </c>
      <c r="O150" s="75">
        <v>1158.682373046875</v>
      </c>
      <c r="P150" s="76"/>
      <c r="Q150" s="77"/>
      <c r="R150" s="77"/>
      <c r="S150" s="98"/>
      <c r="T150" s="48">
        <v>1</v>
      </c>
      <c r="U150" s="48">
        <v>0</v>
      </c>
      <c r="V150" s="49">
        <v>0</v>
      </c>
      <c r="W150" s="49">
        <v>1</v>
      </c>
      <c r="X150" s="49">
        <v>0</v>
      </c>
      <c r="Y150" s="49">
        <v>0.999997</v>
      </c>
      <c r="Z150" s="49">
        <v>0</v>
      </c>
      <c r="AA150" s="49">
        <v>0</v>
      </c>
      <c r="AB150" s="72">
        <v>150</v>
      </c>
      <c r="AC150" s="72"/>
      <c r="AD150" s="73"/>
      <c r="AE150" s="86" t="s">
        <v>1220</v>
      </c>
      <c r="AF150" s="86">
        <v>243</v>
      </c>
      <c r="AG150" s="86">
        <v>3715</v>
      </c>
      <c r="AH150" s="86">
        <v>1247</v>
      </c>
      <c r="AI150" s="86">
        <v>2047</v>
      </c>
      <c r="AJ150" s="86"/>
      <c r="AK150" s="86" t="s">
        <v>1371</v>
      </c>
      <c r="AL150" s="86" t="s">
        <v>1049</v>
      </c>
      <c r="AM150" s="93" t="s">
        <v>1593</v>
      </c>
      <c r="AN150" s="86"/>
      <c r="AO150" s="89">
        <v>40848.179756944446</v>
      </c>
      <c r="AP150" s="93" t="s">
        <v>1733</v>
      </c>
      <c r="AQ150" s="86" t="b">
        <v>1</v>
      </c>
      <c r="AR150" s="86" t="b">
        <v>0</v>
      </c>
      <c r="AS150" s="86" t="b">
        <v>0</v>
      </c>
      <c r="AT150" s="86" t="s">
        <v>1021</v>
      </c>
      <c r="AU150" s="86">
        <v>79</v>
      </c>
      <c r="AV150" s="93" t="s">
        <v>1753</v>
      </c>
      <c r="AW150" s="86" t="b">
        <v>1</v>
      </c>
      <c r="AX150" s="86" t="s">
        <v>1836</v>
      </c>
      <c r="AY150" s="93" t="s">
        <v>1984</v>
      </c>
      <c r="AZ150" s="86" t="s">
        <v>65</v>
      </c>
      <c r="BA150" s="86" t="str">
        <f>REPLACE(INDEX(GroupVertices[Group],MATCH(Vertices[[#This Row],[Vertex]],GroupVertices[Vertex],0)),1,1,"")</f>
        <v>18</v>
      </c>
      <c r="BB150" s="48"/>
      <c r="BC150" s="48"/>
      <c r="BD150" s="48"/>
      <c r="BE150" s="48"/>
      <c r="BF150" s="48"/>
      <c r="BG150" s="48"/>
      <c r="BH150" s="48"/>
      <c r="BI150" s="48"/>
      <c r="BJ150" s="48"/>
      <c r="BK150" s="48"/>
      <c r="BL150" s="48"/>
      <c r="BM150" s="49"/>
      <c r="BN150" s="48"/>
      <c r="BO150" s="49"/>
      <c r="BP150" s="48"/>
      <c r="BQ150" s="49"/>
      <c r="BR150" s="48"/>
      <c r="BS150" s="49"/>
      <c r="BT150" s="48"/>
      <c r="BU150" s="2"/>
      <c r="BV150" s="3"/>
      <c r="BW150" s="3"/>
      <c r="BX150" s="3"/>
      <c r="BY150" s="3"/>
    </row>
    <row r="151" spans="1:77" ht="37.9" customHeight="1">
      <c r="A151" s="65" t="s">
        <v>339</v>
      </c>
      <c r="C151" s="66"/>
      <c r="D151" s="66" t="s">
        <v>64</v>
      </c>
      <c r="E151" s="67">
        <v>178.09999610487563</v>
      </c>
      <c r="F151" s="69"/>
      <c r="G151" s="104" t="s">
        <v>1827</v>
      </c>
      <c r="H151" s="66"/>
      <c r="I151" s="70" t="s">
        <v>339</v>
      </c>
      <c r="J151" s="71"/>
      <c r="K151" s="71"/>
      <c r="L151" s="70" t="s">
        <v>2149</v>
      </c>
      <c r="M151" s="74">
        <v>11.630138280189865</v>
      </c>
      <c r="N151" s="75">
        <v>8016.94970703125</v>
      </c>
      <c r="O151" s="75">
        <v>2140.343994140625</v>
      </c>
      <c r="P151" s="76"/>
      <c r="Q151" s="77"/>
      <c r="R151" s="77"/>
      <c r="S151" s="98"/>
      <c r="T151" s="48">
        <v>2</v>
      </c>
      <c r="U151" s="48">
        <v>1</v>
      </c>
      <c r="V151" s="49">
        <v>0</v>
      </c>
      <c r="W151" s="49">
        <v>1</v>
      </c>
      <c r="X151" s="49">
        <v>0</v>
      </c>
      <c r="Y151" s="49">
        <v>1.298241</v>
      </c>
      <c r="Z151" s="49">
        <v>0</v>
      </c>
      <c r="AA151" s="49">
        <v>0</v>
      </c>
      <c r="AB151" s="72">
        <v>151</v>
      </c>
      <c r="AC151" s="72"/>
      <c r="AD151" s="73"/>
      <c r="AE151" s="86" t="s">
        <v>1221</v>
      </c>
      <c r="AF151" s="86">
        <v>2013</v>
      </c>
      <c r="AG151" s="86">
        <v>16279</v>
      </c>
      <c r="AH151" s="86">
        <v>9645</v>
      </c>
      <c r="AI151" s="86">
        <v>2262</v>
      </c>
      <c r="AJ151" s="86"/>
      <c r="AK151" s="86" t="s">
        <v>1372</v>
      </c>
      <c r="AL151" s="86" t="s">
        <v>1427</v>
      </c>
      <c r="AM151" s="93" t="s">
        <v>1594</v>
      </c>
      <c r="AN151" s="86"/>
      <c r="AO151" s="89">
        <v>39909.71262731482</v>
      </c>
      <c r="AP151" s="93" t="s">
        <v>1734</v>
      </c>
      <c r="AQ151" s="86" t="b">
        <v>0</v>
      </c>
      <c r="AR151" s="86" t="b">
        <v>0</v>
      </c>
      <c r="AS151" s="86" t="b">
        <v>0</v>
      </c>
      <c r="AT151" s="86" t="s">
        <v>1021</v>
      </c>
      <c r="AU151" s="86">
        <v>646</v>
      </c>
      <c r="AV151" s="93" t="s">
        <v>1753</v>
      </c>
      <c r="AW151" s="86" t="b">
        <v>1</v>
      </c>
      <c r="AX151" s="86" t="s">
        <v>1836</v>
      </c>
      <c r="AY151" s="93" t="s">
        <v>1985</v>
      </c>
      <c r="AZ151" s="86" t="s">
        <v>66</v>
      </c>
      <c r="BA151" s="86" t="str">
        <f>REPLACE(INDEX(GroupVertices[Group],MATCH(Vertices[[#This Row],[Vertex]],GroupVertices[Vertex],0)),1,1,"")</f>
        <v>17</v>
      </c>
      <c r="BB151" s="48" t="s">
        <v>532</v>
      </c>
      <c r="BC151" s="48" t="s">
        <v>532</v>
      </c>
      <c r="BD151" s="48" t="s">
        <v>574</v>
      </c>
      <c r="BE151" s="48" t="s">
        <v>574</v>
      </c>
      <c r="BF151" s="48"/>
      <c r="BG151" s="48"/>
      <c r="BH151" s="120" t="s">
        <v>2698</v>
      </c>
      <c r="BI151" s="120" t="s">
        <v>2698</v>
      </c>
      <c r="BJ151" s="120" t="s">
        <v>2532</v>
      </c>
      <c r="BK151" s="120" t="s">
        <v>2532</v>
      </c>
      <c r="BL151" s="120">
        <v>1</v>
      </c>
      <c r="BM151" s="123">
        <v>5.882352941176471</v>
      </c>
      <c r="BN151" s="120">
        <v>1</v>
      </c>
      <c r="BO151" s="123">
        <v>5.882352941176471</v>
      </c>
      <c r="BP151" s="120">
        <v>0</v>
      </c>
      <c r="BQ151" s="123">
        <v>0</v>
      </c>
      <c r="BR151" s="120">
        <v>15</v>
      </c>
      <c r="BS151" s="123">
        <v>88.23529411764706</v>
      </c>
      <c r="BT151" s="120">
        <v>17</v>
      </c>
      <c r="BU151" s="2"/>
      <c r="BV151" s="3"/>
      <c r="BW151" s="3"/>
      <c r="BX151" s="3"/>
      <c r="BY151" s="3"/>
    </row>
    <row r="152" spans="1:77" ht="37.9" customHeight="1">
      <c r="A152" s="65" t="s">
        <v>340</v>
      </c>
      <c r="C152" s="66"/>
      <c r="D152" s="66" t="s">
        <v>64</v>
      </c>
      <c r="E152" s="67">
        <v>162.145401451583</v>
      </c>
      <c r="F152" s="69"/>
      <c r="G152" s="104" t="s">
        <v>734</v>
      </c>
      <c r="H152" s="66"/>
      <c r="I152" s="70" t="s">
        <v>340</v>
      </c>
      <c r="J152" s="71"/>
      <c r="K152" s="71"/>
      <c r="L152" s="70" t="s">
        <v>2150</v>
      </c>
      <c r="M152" s="74">
        <v>1.0960023546837814</v>
      </c>
      <c r="N152" s="75">
        <v>8016.94970703125</v>
      </c>
      <c r="O152" s="75">
        <v>2472.9287109375</v>
      </c>
      <c r="P152" s="76"/>
      <c r="Q152" s="77"/>
      <c r="R152" s="77"/>
      <c r="S152" s="98"/>
      <c r="T152" s="48">
        <v>0</v>
      </c>
      <c r="U152" s="48">
        <v>1</v>
      </c>
      <c r="V152" s="49">
        <v>0</v>
      </c>
      <c r="W152" s="49">
        <v>1</v>
      </c>
      <c r="X152" s="49">
        <v>0</v>
      </c>
      <c r="Y152" s="49">
        <v>0.701752</v>
      </c>
      <c r="Z152" s="49">
        <v>0</v>
      </c>
      <c r="AA152" s="49">
        <v>0</v>
      </c>
      <c r="AB152" s="72">
        <v>152</v>
      </c>
      <c r="AC152" s="72"/>
      <c r="AD152" s="73"/>
      <c r="AE152" s="86" t="s">
        <v>1222</v>
      </c>
      <c r="AF152" s="86">
        <v>261</v>
      </c>
      <c r="AG152" s="86">
        <v>149</v>
      </c>
      <c r="AH152" s="86">
        <v>8373</v>
      </c>
      <c r="AI152" s="86">
        <v>8990</v>
      </c>
      <c r="AJ152" s="86"/>
      <c r="AK152" s="86" t="s">
        <v>1373</v>
      </c>
      <c r="AL152" s="86" t="s">
        <v>1427</v>
      </c>
      <c r="AM152" s="86"/>
      <c r="AN152" s="86"/>
      <c r="AO152" s="89">
        <v>40862.77752314815</v>
      </c>
      <c r="AP152" s="93" t="s">
        <v>1735</v>
      </c>
      <c r="AQ152" s="86" t="b">
        <v>0</v>
      </c>
      <c r="AR152" s="86" t="b">
        <v>0</v>
      </c>
      <c r="AS152" s="86" t="b">
        <v>1</v>
      </c>
      <c r="AT152" s="86" t="s">
        <v>1021</v>
      </c>
      <c r="AU152" s="86">
        <v>6</v>
      </c>
      <c r="AV152" s="93" t="s">
        <v>1753</v>
      </c>
      <c r="AW152" s="86" t="b">
        <v>0</v>
      </c>
      <c r="AX152" s="86" t="s">
        <v>1836</v>
      </c>
      <c r="AY152" s="93" t="s">
        <v>1986</v>
      </c>
      <c r="AZ152" s="86" t="s">
        <v>66</v>
      </c>
      <c r="BA152" s="86" t="str">
        <f>REPLACE(INDEX(GroupVertices[Group],MATCH(Vertices[[#This Row],[Vertex]],GroupVertices[Vertex],0)),1,1,"")</f>
        <v>17</v>
      </c>
      <c r="BB152" s="48"/>
      <c r="BC152" s="48"/>
      <c r="BD152" s="48"/>
      <c r="BE152" s="48"/>
      <c r="BF152" s="48"/>
      <c r="BG152" s="48"/>
      <c r="BH152" s="120" t="s">
        <v>2698</v>
      </c>
      <c r="BI152" s="120" t="s">
        <v>2698</v>
      </c>
      <c r="BJ152" s="120" t="s">
        <v>2532</v>
      </c>
      <c r="BK152" s="120" t="s">
        <v>2532</v>
      </c>
      <c r="BL152" s="120">
        <v>1</v>
      </c>
      <c r="BM152" s="123">
        <v>5.882352941176471</v>
      </c>
      <c r="BN152" s="120">
        <v>1</v>
      </c>
      <c r="BO152" s="123">
        <v>5.882352941176471</v>
      </c>
      <c r="BP152" s="120">
        <v>0</v>
      </c>
      <c r="BQ152" s="123">
        <v>0</v>
      </c>
      <c r="BR152" s="120">
        <v>15</v>
      </c>
      <c r="BS152" s="123">
        <v>88.23529411764706</v>
      </c>
      <c r="BT152" s="120">
        <v>17</v>
      </c>
      <c r="BU152" s="2"/>
      <c r="BV152" s="3"/>
      <c r="BW152" s="3"/>
      <c r="BX152" s="3"/>
      <c r="BY152" s="3"/>
    </row>
    <row r="153" spans="1:77" ht="37.9" customHeight="1">
      <c r="A153" s="65" t="s">
        <v>341</v>
      </c>
      <c r="C153" s="66"/>
      <c r="D153" s="66" t="s">
        <v>64</v>
      </c>
      <c r="E153" s="67">
        <v>164.954517931146</v>
      </c>
      <c r="F153" s="69"/>
      <c r="G153" s="104" t="s">
        <v>735</v>
      </c>
      <c r="H153" s="66"/>
      <c r="I153" s="70" t="s">
        <v>341</v>
      </c>
      <c r="J153" s="71"/>
      <c r="K153" s="71"/>
      <c r="L153" s="70" t="s">
        <v>2151</v>
      </c>
      <c r="M153" s="74">
        <v>2.9507417240847285</v>
      </c>
      <c r="N153" s="75">
        <v>2101.36767578125</v>
      </c>
      <c r="O153" s="75">
        <v>5525.19873046875</v>
      </c>
      <c r="P153" s="76"/>
      <c r="Q153" s="77"/>
      <c r="R153" s="77"/>
      <c r="S153" s="98"/>
      <c r="T153" s="48">
        <v>1</v>
      </c>
      <c r="U153" s="48">
        <v>1</v>
      </c>
      <c r="V153" s="49">
        <v>0</v>
      </c>
      <c r="W153" s="49">
        <v>0</v>
      </c>
      <c r="X153" s="49">
        <v>0</v>
      </c>
      <c r="Y153" s="49">
        <v>0.999997</v>
      </c>
      <c r="Z153" s="49">
        <v>0</v>
      </c>
      <c r="AA153" s="49" t="s">
        <v>3201</v>
      </c>
      <c r="AB153" s="72">
        <v>153</v>
      </c>
      <c r="AC153" s="72"/>
      <c r="AD153" s="73"/>
      <c r="AE153" s="86" t="s">
        <v>1223</v>
      </c>
      <c r="AF153" s="86">
        <v>2533</v>
      </c>
      <c r="AG153" s="86">
        <v>2989</v>
      </c>
      <c r="AH153" s="86">
        <v>13143</v>
      </c>
      <c r="AI153" s="86">
        <v>1432</v>
      </c>
      <c r="AJ153" s="86"/>
      <c r="AK153" s="86" t="s">
        <v>1374</v>
      </c>
      <c r="AL153" s="86" t="s">
        <v>1481</v>
      </c>
      <c r="AM153" s="93" t="s">
        <v>1595</v>
      </c>
      <c r="AN153" s="86"/>
      <c r="AO153" s="89">
        <v>40028.86079861111</v>
      </c>
      <c r="AP153" s="93" t="s">
        <v>1736</v>
      </c>
      <c r="AQ153" s="86" t="b">
        <v>0</v>
      </c>
      <c r="AR153" s="86" t="b">
        <v>0</v>
      </c>
      <c r="AS153" s="86" t="b">
        <v>1</v>
      </c>
      <c r="AT153" s="86" t="s">
        <v>1021</v>
      </c>
      <c r="AU153" s="86">
        <v>0</v>
      </c>
      <c r="AV153" s="93" t="s">
        <v>1753</v>
      </c>
      <c r="AW153" s="86" t="b">
        <v>0</v>
      </c>
      <c r="AX153" s="86" t="s">
        <v>1836</v>
      </c>
      <c r="AY153" s="93" t="s">
        <v>1987</v>
      </c>
      <c r="AZ153" s="86" t="s">
        <v>66</v>
      </c>
      <c r="BA153" s="86" t="str">
        <f>REPLACE(INDEX(GroupVertices[Group],MATCH(Vertices[[#This Row],[Vertex]],GroupVertices[Vertex],0)),1,1,"")</f>
        <v>1</v>
      </c>
      <c r="BB153" s="48" t="s">
        <v>533</v>
      </c>
      <c r="BC153" s="48" t="s">
        <v>533</v>
      </c>
      <c r="BD153" s="48" t="s">
        <v>575</v>
      </c>
      <c r="BE153" s="48" t="s">
        <v>575</v>
      </c>
      <c r="BF153" s="48"/>
      <c r="BG153" s="48"/>
      <c r="BH153" s="120" t="s">
        <v>2699</v>
      </c>
      <c r="BI153" s="120" t="s">
        <v>2699</v>
      </c>
      <c r="BJ153" s="120" t="s">
        <v>2755</v>
      </c>
      <c r="BK153" s="120" t="s">
        <v>2755</v>
      </c>
      <c r="BL153" s="120">
        <v>0</v>
      </c>
      <c r="BM153" s="123">
        <v>0</v>
      </c>
      <c r="BN153" s="120">
        <v>0</v>
      </c>
      <c r="BO153" s="123">
        <v>0</v>
      </c>
      <c r="BP153" s="120">
        <v>0</v>
      </c>
      <c r="BQ153" s="123">
        <v>0</v>
      </c>
      <c r="BR153" s="120">
        <v>31</v>
      </c>
      <c r="BS153" s="123">
        <v>100</v>
      </c>
      <c r="BT153" s="120">
        <v>31</v>
      </c>
      <c r="BU153" s="2"/>
      <c r="BV153" s="3"/>
      <c r="BW153" s="3"/>
      <c r="BX153" s="3"/>
      <c r="BY153" s="3"/>
    </row>
    <row r="154" spans="1:77" ht="37.9" customHeight="1">
      <c r="A154" s="65" t="s">
        <v>342</v>
      </c>
      <c r="C154" s="66"/>
      <c r="D154" s="66" t="s">
        <v>64</v>
      </c>
      <c r="E154" s="67">
        <v>164.5460090909842</v>
      </c>
      <c r="F154" s="69"/>
      <c r="G154" s="104" t="s">
        <v>736</v>
      </c>
      <c r="H154" s="66"/>
      <c r="I154" s="70" t="s">
        <v>342</v>
      </c>
      <c r="J154" s="71"/>
      <c r="K154" s="71"/>
      <c r="L154" s="70" t="s">
        <v>2152</v>
      </c>
      <c r="M154" s="74">
        <v>2.6810208228302947</v>
      </c>
      <c r="N154" s="75">
        <v>1103.43994140625</v>
      </c>
      <c r="O154" s="75">
        <v>5525.19873046875</v>
      </c>
      <c r="P154" s="76"/>
      <c r="Q154" s="77"/>
      <c r="R154" s="77"/>
      <c r="S154" s="98"/>
      <c r="T154" s="48">
        <v>1</v>
      </c>
      <c r="U154" s="48">
        <v>1</v>
      </c>
      <c r="V154" s="49">
        <v>0</v>
      </c>
      <c r="W154" s="49">
        <v>0</v>
      </c>
      <c r="X154" s="49">
        <v>0</v>
      </c>
      <c r="Y154" s="49">
        <v>0.999997</v>
      </c>
      <c r="Z154" s="49">
        <v>0</v>
      </c>
      <c r="AA154" s="49" t="s">
        <v>3201</v>
      </c>
      <c r="AB154" s="72">
        <v>154</v>
      </c>
      <c r="AC154" s="72"/>
      <c r="AD154" s="73"/>
      <c r="AE154" s="86" t="s">
        <v>1224</v>
      </c>
      <c r="AF154" s="86">
        <v>3706</v>
      </c>
      <c r="AG154" s="86">
        <v>2576</v>
      </c>
      <c r="AH154" s="86">
        <v>50054</v>
      </c>
      <c r="AI154" s="86">
        <v>8057</v>
      </c>
      <c r="AJ154" s="86"/>
      <c r="AK154" s="86" t="s">
        <v>1375</v>
      </c>
      <c r="AL154" s="86" t="s">
        <v>1482</v>
      </c>
      <c r="AM154" s="93" t="s">
        <v>1596</v>
      </c>
      <c r="AN154" s="86"/>
      <c r="AO154" s="89">
        <v>40550.53582175926</v>
      </c>
      <c r="AP154" s="93" t="s">
        <v>1737</v>
      </c>
      <c r="AQ154" s="86" t="b">
        <v>0</v>
      </c>
      <c r="AR154" s="86" t="b">
        <v>0</v>
      </c>
      <c r="AS154" s="86" t="b">
        <v>0</v>
      </c>
      <c r="AT154" s="86" t="s">
        <v>1021</v>
      </c>
      <c r="AU154" s="86">
        <v>141</v>
      </c>
      <c r="AV154" s="93" t="s">
        <v>1759</v>
      </c>
      <c r="AW154" s="86" t="b">
        <v>0</v>
      </c>
      <c r="AX154" s="86" t="s">
        <v>1836</v>
      </c>
      <c r="AY154" s="93" t="s">
        <v>1988</v>
      </c>
      <c r="AZ154" s="86" t="s">
        <v>66</v>
      </c>
      <c r="BA154" s="86" t="str">
        <f>REPLACE(INDEX(GroupVertices[Group],MATCH(Vertices[[#This Row],[Vertex]],GroupVertices[Vertex],0)),1,1,"")</f>
        <v>1</v>
      </c>
      <c r="BB154" s="48"/>
      <c r="BC154" s="48"/>
      <c r="BD154" s="48"/>
      <c r="BE154" s="48"/>
      <c r="BF154" s="48" t="s">
        <v>583</v>
      </c>
      <c r="BG154" s="48" t="s">
        <v>583</v>
      </c>
      <c r="BH154" s="120" t="s">
        <v>2700</v>
      </c>
      <c r="BI154" s="120" t="s">
        <v>2700</v>
      </c>
      <c r="BJ154" s="120" t="s">
        <v>2756</v>
      </c>
      <c r="BK154" s="120" t="s">
        <v>2756</v>
      </c>
      <c r="BL154" s="120">
        <v>1</v>
      </c>
      <c r="BM154" s="123">
        <v>2.4390243902439024</v>
      </c>
      <c r="BN154" s="120">
        <v>0</v>
      </c>
      <c r="BO154" s="123">
        <v>0</v>
      </c>
      <c r="BP154" s="120">
        <v>0</v>
      </c>
      <c r="BQ154" s="123">
        <v>0</v>
      </c>
      <c r="BR154" s="120">
        <v>40</v>
      </c>
      <c r="BS154" s="123">
        <v>97.5609756097561</v>
      </c>
      <c r="BT154" s="120">
        <v>41</v>
      </c>
      <c r="BU154" s="2"/>
      <c r="BV154" s="3"/>
      <c r="BW154" s="3"/>
      <c r="BX154" s="3"/>
      <c r="BY154" s="3"/>
    </row>
    <row r="155" spans="1:77" ht="37.9" customHeight="1">
      <c r="A155" s="65" t="s">
        <v>343</v>
      </c>
      <c r="C155" s="66"/>
      <c r="D155" s="66" t="s">
        <v>64</v>
      </c>
      <c r="E155" s="67">
        <v>162</v>
      </c>
      <c r="F155" s="69"/>
      <c r="G155" s="104" t="s">
        <v>737</v>
      </c>
      <c r="H155" s="66"/>
      <c r="I155" s="70" t="s">
        <v>343</v>
      </c>
      <c r="J155" s="71"/>
      <c r="K155" s="71"/>
      <c r="L155" s="70" t="s">
        <v>2153</v>
      </c>
      <c r="M155" s="74">
        <v>1</v>
      </c>
      <c r="N155" s="75">
        <v>5212.49658203125</v>
      </c>
      <c r="O155" s="75">
        <v>1882.85888671875</v>
      </c>
      <c r="P155" s="76"/>
      <c r="Q155" s="77"/>
      <c r="R155" s="77"/>
      <c r="S155" s="98"/>
      <c r="T155" s="48">
        <v>0</v>
      </c>
      <c r="U155" s="48">
        <v>3</v>
      </c>
      <c r="V155" s="49">
        <v>6</v>
      </c>
      <c r="W155" s="49">
        <v>0.333333</v>
      </c>
      <c r="X155" s="49">
        <v>0</v>
      </c>
      <c r="Y155" s="49">
        <v>1.918913</v>
      </c>
      <c r="Z155" s="49">
        <v>0</v>
      </c>
      <c r="AA155" s="49">
        <v>0</v>
      </c>
      <c r="AB155" s="72">
        <v>155</v>
      </c>
      <c r="AC155" s="72"/>
      <c r="AD155" s="73"/>
      <c r="AE155" s="86" t="s">
        <v>1225</v>
      </c>
      <c r="AF155" s="86">
        <v>60</v>
      </c>
      <c r="AG155" s="86">
        <v>2</v>
      </c>
      <c r="AH155" s="86">
        <v>39</v>
      </c>
      <c r="AI155" s="86">
        <v>79</v>
      </c>
      <c r="AJ155" s="86"/>
      <c r="AK155" s="86"/>
      <c r="AL155" s="86"/>
      <c r="AM155" s="86"/>
      <c r="AN155" s="86"/>
      <c r="AO155" s="89">
        <v>43453.61525462963</v>
      </c>
      <c r="AP155" s="93" t="s">
        <v>1738</v>
      </c>
      <c r="AQ155" s="86" t="b">
        <v>1</v>
      </c>
      <c r="AR155" s="86" t="b">
        <v>0</v>
      </c>
      <c r="AS155" s="86" t="b">
        <v>0</v>
      </c>
      <c r="AT155" s="86" t="s">
        <v>1021</v>
      </c>
      <c r="AU155" s="86">
        <v>0</v>
      </c>
      <c r="AV155" s="86"/>
      <c r="AW155" s="86" t="b">
        <v>0</v>
      </c>
      <c r="AX155" s="86" t="s">
        <v>1836</v>
      </c>
      <c r="AY155" s="93" t="s">
        <v>1989</v>
      </c>
      <c r="AZ155" s="86" t="s">
        <v>66</v>
      </c>
      <c r="BA155" s="86" t="str">
        <f>REPLACE(INDEX(GroupVertices[Group],MATCH(Vertices[[#This Row],[Vertex]],GroupVertices[Vertex],0)),1,1,"")</f>
        <v>10</v>
      </c>
      <c r="BB155" s="48"/>
      <c r="BC155" s="48"/>
      <c r="BD155" s="48"/>
      <c r="BE155" s="48"/>
      <c r="BF155" s="48"/>
      <c r="BG155" s="48"/>
      <c r="BH155" s="120" t="s">
        <v>2701</v>
      </c>
      <c r="BI155" s="120" t="s">
        <v>2701</v>
      </c>
      <c r="BJ155" s="120" t="s">
        <v>2757</v>
      </c>
      <c r="BK155" s="120" t="s">
        <v>2757</v>
      </c>
      <c r="BL155" s="120">
        <v>1</v>
      </c>
      <c r="BM155" s="123">
        <v>2.0833333333333335</v>
      </c>
      <c r="BN155" s="120">
        <v>0</v>
      </c>
      <c r="BO155" s="123">
        <v>0</v>
      </c>
      <c r="BP155" s="120">
        <v>0</v>
      </c>
      <c r="BQ155" s="123">
        <v>0</v>
      </c>
      <c r="BR155" s="120">
        <v>47</v>
      </c>
      <c r="BS155" s="123">
        <v>97.91666666666667</v>
      </c>
      <c r="BT155" s="120">
        <v>48</v>
      </c>
      <c r="BU155" s="2"/>
      <c r="BV155" s="3"/>
      <c r="BW155" s="3"/>
      <c r="BX155" s="3"/>
      <c r="BY155" s="3"/>
    </row>
    <row r="156" spans="1:77" ht="37.9" customHeight="1">
      <c r="A156" s="65" t="s">
        <v>389</v>
      </c>
      <c r="C156" s="66"/>
      <c r="D156" s="66" t="s">
        <v>64</v>
      </c>
      <c r="E156" s="67">
        <v>181.4353273615962</v>
      </c>
      <c r="F156" s="69"/>
      <c r="G156" s="104" t="s">
        <v>1828</v>
      </c>
      <c r="H156" s="66"/>
      <c r="I156" s="70" t="s">
        <v>389</v>
      </c>
      <c r="J156" s="71"/>
      <c r="K156" s="71"/>
      <c r="L156" s="70" t="s">
        <v>2154</v>
      </c>
      <c r="M156" s="74">
        <v>13.832314742732114</v>
      </c>
      <c r="N156" s="75">
        <v>5508.32470703125</v>
      </c>
      <c r="O156" s="75">
        <v>1056.76123046875</v>
      </c>
      <c r="P156" s="76"/>
      <c r="Q156" s="77"/>
      <c r="R156" s="77"/>
      <c r="S156" s="98"/>
      <c r="T156" s="48">
        <v>1</v>
      </c>
      <c r="U156" s="48">
        <v>0</v>
      </c>
      <c r="V156" s="49">
        <v>0</v>
      </c>
      <c r="W156" s="49">
        <v>0.2</v>
      </c>
      <c r="X156" s="49">
        <v>0</v>
      </c>
      <c r="Y156" s="49">
        <v>0.693692</v>
      </c>
      <c r="Z156" s="49">
        <v>0</v>
      </c>
      <c r="AA156" s="49">
        <v>0</v>
      </c>
      <c r="AB156" s="72">
        <v>156</v>
      </c>
      <c r="AC156" s="72"/>
      <c r="AD156" s="73"/>
      <c r="AE156" s="86" t="s">
        <v>1226</v>
      </c>
      <c r="AF156" s="86">
        <v>1941</v>
      </c>
      <c r="AG156" s="86">
        <v>19651</v>
      </c>
      <c r="AH156" s="86">
        <v>25773</v>
      </c>
      <c r="AI156" s="86">
        <v>9097</v>
      </c>
      <c r="AJ156" s="86"/>
      <c r="AK156" s="86" t="s">
        <v>1376</v>
      </c>
      <c r="AL156" s="86" t="s">
        <v>1483</v>
      </c>
      <c r="AM156" s="93" t="s">
        <v>1597</v>
      </c>
      <c r="AN156" s="86"/>
      <c r="AO156" s="89">
        <v>40327.69805555556</v>
      </c>
      <c r="AP156" s="93" t="s">
        <v>1739</v>
      </c>
      <c r="AQ156" s="86" t="b">
        <v>0</v>
      </c>
      <c r="AR156" s="86" t="b">
        <v>0</v>
      </c>
      <c r="AS156" s="86" t="b">
        <v>0</v>
      </c>
      <c r="AT156" s="86" t="s">
        <v>1021</v>
      </c>
      <c r="AU156" s="86">
        <v>557</v>
      </c>
      <c r="AV156" s="93" t="s">
        <v>1759</v>
      </c>
      <c r="AW156" s="86" t="b">
        <v>0</v>
      </c>
      <c r="AX156" s="86" t="s">
        <v>1836</v>
      </c>
      <c r="AY156" s="93" t="s">
        <v>1990</v>
      </c>
      <c r="AZ156" s="86" t="s">
        <v>65</v>
      </c>
      <c r="BA156" s="86" t="str">
        <f>REPLACE(INDEX(GroupVertices[Group],MATCH(Vertices[[#This Row],[Vertex]],GroupVertices[Vertex],0)),1,1,"")</f>
        <v>10</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37.9" customHeight="1">
      <c r="A157" s="65" t="s">
        <v>390</v>
      </c>
      <c r="C157" s="66"/>
      <c r="D157" s="66" t="s">
        <v>64</v>
      </c>
      <c r="E157" s="67">
        <v>170.74980435852612</v>
      </c>
      <c r="F157" s="69"/>
      <c r="G157" s="104" t="s">
        <v>1829</v>
      </c>
      <c r="H157" s="66"/>
      <c r="I157" s="70" t="s">
        <v>390</v>
      </c>
      <c r="J157" s="71"/>
      <c r="K157" s="71"/>
      <c r="L157" s="70" t="s">
        <v>2155</v>
      </c>
      <c r="M157" s="74">
        <v>6.777121289338302</v>
      </c>
      <c r="N157" s="75">
        <v>5212.49658203125</v>
      </c>
      <c r="O157" s="75">
        <v>1056.76123046875</v>
      </c>
      <c r="P157" s="76"/>
      <c r="Q157" s="77"/>
      <c r="R157" s="77"/>
      <c r="S157" s="98"/>
      <c r="T157" s="48">
        <v>1</v>
      </c>
      <c r="U157" s="48">
        <v>0</v>
      </c>
      <c r="V157" s="49">
        <v>0</v>
      </c>
      <c r="W157" s="49">
        <v>0.2</v>
      </c>
      <c r="X157" s="49">
        <v>0</v>
      </c>
      <c r="Y157" s="49">
        <v>0.693692</v>
      </c>
      <c r="Z157" s="49">
        <v>0</v>
      </c>
      <c r="AA157" s="49">
        <v>0</v>
      </c>
      <c r="AB157" s="72">
        <v>157</v>
      </c>
      <c r="AC157" s="72"/>
      <c r="AD157" s="73"/>
      <c r="AE157" s="86" t="s">
        <v>1227</v>
      </c>
      <c r="AF157" s="86">
        <v>758</v>
      </c>
      <c r="AG157" s="86">
        <v>8848</v>
      </c>
      <c r="AH157" s="86">
        <v>8930</v>
      </c>
      <c r="AI157" s="86">
        <v>2198</v>
      </c>
      <c r="AJ157" s="86"/>
      <c r="AK157" s="86" t="s">
        <v>1377</v>
      </c>
      <c r="AL157" s="86" t="s">
        <v>1484</v>
      </c>
      <c r="AM157" s="93" t="s">
        <v>1598</v>
      </c>
      <c r="AN157" s="86"/>
      <c r="AO157" s="89">
        <v>39866.87175925926</v>
      </c>
      <c r="AP157" s="86"/>
      <c r="AQ157" s="86" t="b">
        <v>0</v>
      </c>
      <c r="AR157" s="86" t="b">
        <v>0</v>
      </c>
      <c r="AS157" s="86" t="b">
        <v>0</v>
      </c>
      <c r="AT157" s="86" t="s">
        <v>1021</v>
      </c>
      <c r="AU157" s="86">
        <v>207</v>
      </c>
      <c r="AV157" s="93" t="s">
        <v>1753</v>
      </c>
      <c r="AW157" s="86" t="b">
        <v>0</v>
      </c>
      <c r="AX157" s="86" t="s">
        <v>1836</v>
      </c>
      <c r="AY157" s="93" t="s">
        <v>1991</v>
      </c>
      <c r="AZ157" s="86" t="s">
        <v>65</v>
      </c>
      <c r="BA157" s="86" t="str">
        <f>REPLACE(INDEX(GroupVertices[Group],MATCH(Vertices[[#This Row],[Vertex]],GroupVertices[Vertex],0)),1,1,"")</f>
        <v>10</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row r="158" spans="1:77" ht="37.9" customHeight="1">
      <c r="A158" s="65" t="s">
        <v>391</v>
      </c>
      <c r="C158" s="66"/>
      <c r="D158" s="66" t="s">
        <v>64</v>
      </c>
      <c r="E158" s="67">
        <v>163.60732897158093</v>
      </c>
      <c r="F158" s="69"/>
      <c r="G158" s="104" t="s">
        <v>1830</v>
      </c>
      <c r="H158" s="66"/>
      <c r="I158" s="70" t="s">
        <v>391</v>
      </c>
      <c r="J158" s="71"/>
      <c r="K158" s="71"/>
      <c r="L158" s="70" t="s">
        <v>2156</v>
      </c>
      <c r="M158" s="74">
        <v>2.06125051946357</v>
      </c>
      <c r="N158" s="75">
        <v>5508.32470703125</v>
      </c>
      <c r="O158" s="75">
        <v>1882.85888671875</v>
      </c>
      <c r="P158" s="76"/>
      <c r="Q158" s="77"/>
      <c r="R158" s="77"/>
      <c r="S158" s="98"/>
      <c r="T158" s="48">
        <v>1</v>
      </c>
      <c r="U158" s="48">
        <v>0</v>
      </c>
      <c r="V158" s="49">
        <v>0</v>
      </c>
      <c r="W158" s="49">
        <v>0.2</v>
      </c>
      <c r="X158" s="49">
        <v>0</v>
      </c>
      <c r="Y158" s="49">
        <v>0.693692</v>
      </c>
      <c r="Z158" s="49">
        <v>0</v>
      </c>
      <c r="AA158" s="49">
        <v>0</v>
      </c>
      <c r="AB158" s="72">
        <v>158</v>
      </c>
      <c r="AC158" s="72"/>
      <c r="AD158" s="73"/>
      <c r="AE158" s="86" t="s">
        <v>1228</v>
      </c>
      <c r="AF158" s="86">
        <v>462</v>
      </c>
      <c r="AG158" s="86">
        <v>1627</v>
      </c>
      <c r="AH158" s="86">
        <v>2417</v>
      </c>
      <c r="AI158" s="86">
        <v>27</v>
      </c>
      <c r="AJ158" s="86"/>
      <c r="AK158" s="86" t="s">
        <v>1378</v>
      </c>
      <c r="AL158" s="86" t="s">
        <v>1485</v>
      </c>
      <c r="AM158" s="93" t="s">
        <v>1599</v>
      </c>
      <c r="AN158" s="86"/>
      <c r="AO158" s="89">
        <v>40260.09454861111</v>
      </c>
      <c r="AP158" s="93" t="s">
        <v>1740</v>
      </c>
      <c r="AQ158" s="86" t="b">
        <v>0</v>
      </c>
      <c r="AR158" s="86" t="b">
        <v>0</v>
      </c>
      <c r="AS158" s="86" t="b">
        <v>0</v>
      </c>
      <c r="AT158" s="86" t="s">
        <v>1021</v>
      </c>
      <c r="AU158" s="86">
        <v>57</v>
      </c>
      <c r="AV158" s="93" t="s">
        <v>1754</v>
      </c>
      <c r="AW158" s="86" t="b">
        <v>0</v>
      </c>
      <c r="AX158" s="86" t="s">
        <v>1836</v>
      </c>
      <c r="AY158" s="93" t="s">
        <v>1992</v>
      </c>
      <c r="AZ158" s="86" t="s">
        <v>65</v>
      </c>
      <c r="BA158" s="86" t="str">
        <f>REPLACE(INDEX(GroupVertices[Group],MATCH(Vertices[[#This Row],[Vertex]],GroupVertices[Vertex],0)),1,1,"")</f>
        <v>10</v>
      </c>
      <c r="BB158" s="48"/>
      <c r="BC158" s="48"/>
      <c r="BD158" s="48"/>
      <c r="BE158" s="48"/>
      <c r="BF158" s="48"/>
      <c r="BG158" s="48"/>
      <c r="BH158" s="48"/>
      <c r="BI158" s="48"/>
      <c r="BJ158" s="48"/>
      <c r="BK158" s="48"/>
      <c r="BL158" s="48"/>
      <c r="BM158" s="49"/>
      <c r="BN158" s="48"/>
      <c r="BO158" s="49"/>
      <c r="BP158" s="48"/>
      <c r="BQ158" s="49"/>
      <c r="BR158" s="48"/>
      <c r="BS158" s="49"/>
      <c r="BT158" s="48"/>
      <c r="BU158" s="2"/>
      <c r="BV158" s="3"/>
      <c r="BW158" s="3"/>
      <c r="BX158" s="3"/>
      <c r="BY158" s="3"/>
    </row>
    <row r="159" spans="1:77" ht="37.9" customHeight="1">
      <c r="A159" s="65" t="s">
        <v>344</v>
      </c>
      <c r="C159" s="66"/>
      <c r="D159" s="66" t="s">
        <v>64</v>
      </c>
      <c r="E159" s="67">
        <v>168.42832676080278</v>
      </c>
      <c r="F159" s="69"/>
      <c r="G159" s="104" t="s">
        <v>1831</v>
      </c>
      <c r="H159" s="66"/>
      <c r="I159" s="70" t="s">
        <v>344</v>
      </c>
      <c r="J159" s="71"/>
      <c r="K159" s="71"/>
      <c r="L159" s="70" t="s">
        <v>2157</v>
      </c>
      <c r="M159" s="74">
        <v>5.244349000611534</v>
      </c>
      <c r="N159" s="75">
        <v>604.4760131835938</v>
      </c>
      <c r="O159" s="75">
        <v>4674.0673828125</v>
      </c>
      <c r="P159" s="76"/>
      <c r="Q159" s="77"/>
      <c r="R159" s="77"/>
      <c r="S159" s="98"/>
      <c r="T159" s="48">
        <v>1</v>
      </c>
      <c r="U159" s="48">
        <v>1</v>
      </c>
      <c r="V159" s="49">
        <v>0</v>
      </c>
      <c r="W159" s="49">
        <v>0</v>
      </c>
      <c r="X159" s="49">
        <v>0</v>
      </c>
      <c r="Y159" s="49">
        <v>0.999997</v>
      </c>
      <c r="Z159" s="49">
        <v>0</v>
      </c>
      <c r="AA159" s="49" t="s">
        <v>3201</v>
      </c>
      <c r="AB159" s="72">
        <v>159</v>
      </c>
      <c r="AC159" s="72"/>
      <c r="AD159" s="73"/>
      <c r="AE159" s="86" t="s">
        <v>1229</v>
      </c>
      <c r="AF159" s="86">
        <v>720</v>
      </c>
      <c r="AG159" s="86">
        <v>6501</v>
      </c>
      <c r="AH159" s="86">
        <v>16665</v>
      </c>
      <c r="AI159" s="86">
        <v>5323</v>
      </c>
      <c r="AJ159" s="86"/>
      <c r="AK159" s="86" t="s">
        <v>1379</v>
      </c>
      <c r="AL159" s="86" t="s">
        <v>1486</v>
      </c>
      <c r="AM159" s="93" t="s">
        <v>1600</v>
      </c>
      <c r="AN159" s="86"/>
      <c r="AO159" s="89">
        <v>41024.97766203704</v>
      </c>
      <c r="AP159" s="93" t="s">
        <v>1741</v>
      </c>
      <c r="AQ159" s="86" t="b">
        <v>1</v>
      </c>
      <c r="AR159" s="86" t="b">
        <v>0</v>
      </c>
      <c r="AS159" s="86" t="b">
        <v>1</v>
      </c>
      <c r="AT159" s="86" t="s">
        <v>1021</v>
      </c>
      <c r="AU159" s="86">
        <v>310</v>
      </c>
      <c r="AV159" s="93" t="s">
        <v>1753</v>
      </c>
      <c r="AW159" s="86" t="b">
        <v>0</v>
      </c>
      <c r="AX159" s="86" t="s">
        <v>1836</v>
      </c>
      <c r="AY159" s="93" t="s">
        <v>1993</v>
      </c>
      <c r="AZ159" s="86" t="s">
        <v>66</v>
      </c>
      <c r="BA159" s="86" t="str">
        <f>REPLACE(INDEX(GroupVertices[Group],MATCH(Vertices[[#This Row],[Vertex]],GroupVertices[Vertex],0)),1,1,"")</f>
        <v>1</v>
      </c>
      <c r="BB159" s="48"/>
      <c r="BC159" s="48"/>
      <c r="BD159" s="48"/>
      <c r="BE159" s="48"/>
      <c r="BF159" s="48" t="s">
        <v>615</v>
      </c>
      <c r="BG159" s="48" t="s">
        <v>615</v>
      </c>
      <c r="BH159" s="120" t="s">
        <v>2702</v>
      </c>
      <c r="BI159" s="120" t="s">
        <v>2702</v>
      </c>
      <c r="BJ159" s="120" t="s">
        <v>2758</v>
      </c>
      <c r="BK159" s="120" t="s">
        <v>2758</v>
      </c>
      <c r="BL159" s="120">
        <v>1</v>
      </c>
      <c r="BM159" s="123">
        <v>3.0303030303030303</v>
      </c>
      <c r="BN159" s="120">
        <v>1</v>
      </c>
      <c r="BO159" s="123">
        <v>3.0303030303030303</v>
      </c>
      <c r="BP159" s="120">
        <v>0</v>
      </c>
      <c r="BQ159" s="123">
        <v>0</v>
      </c>
      <c r="BR159" s="120">
        <v>31</v>
      </c>
      <c r="BS159" s="123">
        <v>93.93939393939394</v>
      </c>
      <c r="BT159" s="120">
        <v>33</v>
      </c>
      <c r="BU159" s="2"/>
      <c r="BV159" s="3"/>
      <c r="BW159" s="3"/>
      <c r="BX159" s="3"/>
      <c r="BY159" s="3"/>
    </row>
    <row r="160" spans="1:77" ht="37.9" customHeight="1">
      <c r="A160" s="65" t="s">
        <v>345</v>
      </c>
      <c r="C160" s="66"/>
      <c r="D160" s="66" t="s">
        <v>64</v>
      </c>
      <c r="E160" s="67">
        <v>163.33334120227144</v>
      </c>
      <c r="F160" s="69"/>
      <c r="G160" s="104" t="s">
        <v>738</v>
      </c>
      <c r="H160" s="66"/>
      <c r="I160" s="70" t="s">
        <v>345</v>
      </c>
      <c r="J160" s="71"/>
      <c r="K160" s="71"/>
      <c r="L160" s="70" t="s">
        <v>2158</v>
      </c>
      <c r="M160" s="74">
        <v>1.8803481232227028</v>
      </c>
      <c r="N160" s="75">
        <v>4179.3544921875</v>
      </c>
      <c r="O160" s="75">
        <v>1713.9105224609375</v>
      </c>
      <c r="P160" s="76"/>
      <c r="Q160" s="77"/>
      <c r="R160" s="77"/>
      <c r="S160" s="98"/>
      <c r="T160" s="48">
        <v>2</v>
      </c>
      <c r="U160" s="48">
        <v>4</v>
      </c>
      <c r="V160" s="49">
        <v>26</v>
      </c>
      <c r="W160" s="49">
        <v>0.166667</v>
      </c>
      <c r="X160" s="49">
        <v>0</v>
      </c>
      <c r="Y160" s="49">
        <v>2.493125</v>
      </c>
      <c r="Z160" s="49">
        <v>0.06666666666666667</v>
      </c>
      <c r="AA160" s="49">
        <v>0</v>
      </c>
      <c r="AB160" s="72">
        <v>160</v>
      </c>
      <c r="AC160" s="72"/>
      <c r="AD160" s="73"/>
      <c r="AE160" s="86" t="s">
        <v>1230</v>
      </c>
      <c r="AF160" s="86">
        <v>2076</v>
      </c>
      <c r="AG160" s="86">
        <v>1350</v>
      </c>
      <c r="AH160" s="86">
        <v>14345</v>
      </c>
      <c r="AI160" s="86">
        <v>18017</v>
      </c>
      <c r="AJ160" s="86"/>
      <c r="AK160" s="86" t="s">
        <v>1380</v>
      </c>
      <c r="AL160" s="86"/>
      <c r="AM160" s="93" t="s">
        <v>1601</v>
      </c>
      <c r="AN160" s="86"/>
      <c r="AO160" s="89">
        <v>41276.96613425926</v>
      </c>
      <c r="AP160" s="93" t="s">
        <v>1742</v>
      </c>
      <c r="AQ160" s="86" t="b">
        <v>1</v>
      </c>
      <c r="AR160" s="86" t="b">
        <v>0</v>
      </c>
      <c r="AS160" s="86" t="b">
        <v>1</v>
      </c>
      <c r="AT160" s="86" t="s">
        <v>1021</v>
      </c>
      <c r="AU160" s="86">
        <v>168</v>
      </c>
      <c r="AV160" s="93" t="s">
        <v>1753</v>
      </c>
      <c r="AW160" s="86" t="b">
        <v>0</v>
      </c>
      <c r="AX160" s="86" t="s">
        <v>1836</v>
      </c>
      <c r="AY160" s="93" t="s">
        <v>1994</v>
      </c>
      <c r="AZ160" s="86" t="s">
        <v>66</v>
      </c>
      <c r="BA160" s="86" t="str">
        <f>REPLACE(INDEX(GroupVertices[Group],MATCH(Vertices[[#This Row],[Vertex]],GroupVertices[Vertex],0)),1,1,"")</f>
        <v>5</v>
      </c>
      <c r="BB160" s="48" t="s">
        <v>2629</v>
      </c>
      <c r="BC160" s="48" t="s">
        <v>2629</v>
      </c>
      <c r="BD160" s="48" t="s">
        <v>2632</v>
      </c>
      <c r="BE160" s="48" t="s">
        <v>2632</v>
      </c>
      <c r="BF160" s="48" t="s">
        <v>2318</v>
      </c>
      <c r="BG160" s="48" t="s">
        <v>2638</v>
      </c>
      <c r="BH160" s="120" t="s">
        <v>2703</v>
      </c>
      <c r="BI160" s="120" t="s">
        <v>2711</v>
      </c>
      <c r="BJ160" s="120" t="s">
        <v>2759</v>
      </c>
      <c r="BK160" s="120" t="s">
        <v>2767</v>
      </c>
      <c r="BL160" s="120">
        <v>2</v>
      </c>
      <c r="BM160" s="123">
        <v>3.278688524590164</v>
      </c>
      <c r="BN160" s="120">
        <v>2</v>
      </c>
      <c r="BO160" s="123">
        <v>3.278688524590164</v>
      </c>
      <c r="BP160" s="120">
        <v>1</v>
      </c>
      <c r="BQ160" s="123">
        <v>1.639344262295082</v>
      </c>
      <c r="BR160" s="120">
        <v>57</v>
      </c>
      <c r="BS160" s="123">
        <v>93.44262295081967</v>
      </c>
      <c r="BT160" s="120">
        <v>61</v>
      </c>
      <c r="BU160" s="2"/>
      <c r="BV160" s="3"/>
      <c r="BW160" s="3"/>
      <c r="BX160" s="3"/>
      <c r="BY160" s="3"/>
    </row>
    <row r="161" spans="1:77" ht="37.9" customHeight="1">
      <c r="A161" s="65" t="s">
        <v>392</v>
      </c>
      <c r="C161" s="66"/>
      <c r="D161" s="66" t="s">
        <v>64</v>
      </c>
      <c r="E161" s="67">
        <v>231.24768859779064</v>
      </c>
      <c r="F161" s="69"/>
      <c r="G161" s="104" t="s">
        <v>1832</v>
      </c>
      <c r="H161" s="66"/>
      <c r="I161" s="70" t="s">
        <v>392</v>
      </c>
      <c r="J161" s="71"/>
      <c r="K161" s="71"/>
      <c r="L161" s="70" t="s">
        <v>2159</v>
      </c>
      <c r="M161" s="74">
        <v>46.72128468746158</v>
      </c>
      <c r="N161" s="75">
        <v>3787.163818359375</v>
      </c>
      <c r="O161" s="75">
        <v>2576.528076171875</v>
      </c>
      <c r="P161" s="76"/>
      <c r="Q161" s="77"/>
      <c r="R161" s="77"/>
      <c r="S161" s="98"/>
      <c r="T161" s="48">
        <v>1</v>
      </c>
      <c r="U161" s="48">
        <v>0</v>
      </c>
      <c r="V161" s="49">
        <v>0</v>
      </c>
      <c r="W161" s="49">
        <v>0.090909</v>
      </c>
      <c r="X161" s="49">
        <v>0</v>
      </c>
      <c r="Y161" s="49">
        <v>0.503193</v>
      </c>
      <c r="Z161" s="49">
        <v>0</v>
      </c>
      <c r="AA161" s="49">
        <v>0</v>
      </c>
      <c r="AB161" s="72">
        <v>161</v>
      </c>
      <c r="AC161" s="72"/>
      <c r="AD161" s="73"/>
      <c r="AE161" s="86" t="s">
        <v>1231</v>
      </c>
      <c r="AF161" s="86">
        <v>1171</v>
      </c>
      <c r="AG161" s="86">
        <v>70011</v>
      </c>
      <c r="AH161" s="86">
        <v>34482</v>
      </c>
      <c r="AI161" s="86">
        <v>63982</v>
      </c>
      <c r="AJ161" s="86"/>
      <c r="AK161" s="86" t="s">
        <v>1381</v>
      </c>
      <c r="AL161" s="86" t="s">
        <v>1481</v>
      </c>
      <c r="AM161" s="93" t="s">
        <v>1602</v>
      </c>
      <c r="AN161" s="86"/>
      <c r="AO161" s="89">
        <v>40147.06668981481</v>
      </c>
      <c r="AP161" s="93" t="s">
        <v>1743</v>
      </c>
      <c r="AQ161" s="86" t="b">
        <v>0</v>
      </c>
      <c r="AR161" s="86" t="b">
        <v>0</v>
      </c>
      <c r="AS161" s="86" t="b">
        <v>1</v>
      </c>
      <c r="AT161" s="86" t="s">
        <v>1021</v>
      </c>
      <c r="AU161" s="86">
        <v>1793</v>
      </c>
      <c r="AV161" s="93" t="s">
        <v>1753</v>
      </c>
      <c r="AW161" s="86" t="b">
        <v>1</v>
      </c>
      <c r="AX161" s="86" t="s">
        <v>1836</v>
      </c>
      <c r="AY161" s="93" t="s">
        <v>1995</v>
      </c>
      <c r="AZ161" s="86" t="s">
        <v>65</v>
      </c>
      <c r="BA161" s="86" t="str">
        <f>REPLACE(INDEX(GroupVertices[Group],MATCH(Vertices[[#This Row],[Vertex]],GroupVertices[Vertex],0)),1,1,"")</f>
        <v>5</v>
      </c>
      <c r="BB161" s="48"/>
      <c r="BC161" s="48"/>
      <c r="BD161" s="48"/>
      <c r="BE161" s="48"/>
      <c r="BF161" s="48"/>
      <c r="BG161" s="48"/>
      <c r="BH161" s="48"/>
      <c r="BI161" s="48"/>
      <c r="BJ161" s="48"/>
      <c r="BK161" s="48"/>
      <c r="BL161" s="48"/>
      <c r="BM161" s="49"/>
      <c r="BN161" s="48"/>
      <c r="BO161" s="49"/>
      <c r="BP161" s="48"/>
      <c r="BQ161" s="49"/>
      <c r="BR161" s="48"/>
      <c r="BS161" s="49"/>
      <c r="BT161" s="48"/>
      <c r="BU161" s="2"/>
      <c r="BV161" s="3"/>
      <c r="BW161" s="3"/>
      <c r="BX161" s="3"/>
      <c r="BY161" s="3"/>
    </row>
    <row r="162" spans="1:77" ht="37.9" customHeight="1">
      <c r="A162" s="65" t="s">
        <v>393</v>
      </c>
      <c r="C162" s="66"/>
      <c r="D162" s="66" t="s">
        <v>64</v>
      </c>
      <c r="E162" s="67">
        <v>232.22593373803284</v>
      </c>
      <c r="F162" s="69"/>
      <c r="G162" s="104" t="s">
        <v>1833</v>
      </c>
      <c r="H162" s="66"/>
      <c r="I162" s="70" t="s">
        <v>393</v>
      </c>
      <c r="J162" s="71"/>
      <c r="K162" s="71"/>
      <c r="L162" s="70" t="s">
        <v>2160</v>
      </c>
      <c r="M162" s="74">
        <v>47.36717808053818</v>
      </c>
      <c r="N162" s="75">
        <v>4368.35986328125</v>
      </c>
      <c r="O162" s="75">
        <v>2853.791748046875</v>
      </c>
      <c r="P162" s="76"/>
      <c r="Q162" s="77"/>
      <c r="R162" s="77"/>
      <c r="S162" s="98"/>
      <c r="T162" s="48">
        <v>1</v>
      </c>
      <c r="U162" s="48">
        <v>0</v>
      </c>
      <c r="V162" s="49">
        <v>0</v>
      </c>
      <c r="W162" s="49">
        <v>0.090909</v>
      </c>
      <c r="X162" s="49">
        <v>0</v>
      </c>
      <c r="Y162" s="49">
        <v>0.503193</v>
      </c>
      <c r="Z162" s="49">
        <v>0</v>
      </c>
      <c r="AA162" s="49">
        <v>0</v>
      </c>
      <c r="AB162" s="72">
        <v>162</v>
      </c>
      <c r="AC162" s="72"/>
      <c r="AD162" s="73"/>
      <c r="AE162" s="86" t="s">
        <v>1232</v>
      </c>
      <c r="AF162" s="86">
        <v>614</v>
      </c>
      <c r="AG162" s="86">
        <v>71000</v>
      </c>
      <c r="AH162" s="86">
        <v>22432</v>
      </c>
      <c r="AI162" s="86">
        <v>44556</v>
      </c>
      <c r="AJ162" s="86"/>
      <c r="AK162" s="86" t="s">
        <v>1382</v>
      </c>
      <c r="AL162" s="86" t="s">
        <v>1487</v>
      </c>
      <c r="AM162" s="93" t="s">
        <v>1603</v>
      </c>
      <c r="AN162" s="86"/>
      <c r="AO162" s="89">
        <v>40164.89881944445</v>
      </c>
      <c r="AP162" s="93" t="s">
        <v>1744</v>
      </c>
      <c r="AQ162" s="86" t="b">
        <v>1</v>
      </c>
      <c r="AR162" s="86" t="b">
        <v>0</v>
      </c>
      <c r="AS162" s="86" t="b">
        <v>0</v>
      </c>
      <c r="AT162" s="86" t="s">
        <v>1021</v>
      </c>
      <c r="AU162" s="86">
        <v>1793</v>
      </c>
      <c r="AV162" s="93" t="s">
        <v>1753</v>
      </c>
      <c r="AW162" s="86" t="b">
        <v>0</v>
      </c>
      <c r="AX162" s="86" t="s">
        <v>1836</v>
      </c>
      <c r="AY162" s="93" t="s">
        <v>1996</v>
      </c>
      <c r="AZ162" s="86" t="s">
        <v>65</v>
      </c>
      <c r="BA162" s="86" t="str">
        <f>REPLACE(INDEX(GroupVertices[Group],MATCH(Vertices[[#This Row],[Vertex]],GroupVertices[Vertex],0)),1,1,"")</f>
        <v>5</v>
      </c>
      <c r="BB162" s="48"/>
      <c r="BC162" s="48"/>
      <c r="BD162" s="48"/>
      <c r="BE162" s="48"/>
      <c r="BF162" s="48"/>
      <c r="BG162" s="48"/>
      <c r="BH162" s="48"/>
      <c r="BI162" s="48"/>
      <c r="BJ162" s="48"/>
      <c r="BK162" s="48"/>
      <c r="BL162" s="48"/>
      <c r="BM162" s="49"/>
      <c r="BN162" s="48"/>
      <c r="BO162" s="49"/>
      <c r="BP162" s="48"/>
      <c r="BQ162" s="49"/>
      <c r="BR162" s="48"/>
      <c r="BS162" s="49"/>
      <c r="BT162" s="48"/>
      <c r="BU162" s="2"/>
      <c r="BV162" s="3"/>
      <c r="BW162" s="3"/>
      <c r="BX162" s="3"/>
      <c r="BY162" s="3"/>
    </row>
    <row r="163" spans="1:77" ht="37.9" customHeight="1">
      <c r="A163" s="65" t="s">
        <v>394</v>
      </c>
      <c r="C163" s="66"/>
      <c r="D163" s="66" t="s">
        <v>64</v>
      </c>
      <c r="E163" s="67">
        <v>311.81196228103204</v>
      </c>
      <c r="F163" s="69"/>
      <c r="G163" s="104" t="s">
        <v>1834</v>
      </c>
      <c r="H163" s="66"/>
      <c r="I163" s="70" t="s">
        <v>394</v>
      </c>
      <c r="J163" s="71"/>
      <c r="K163" s="71"/>
      <c r="L163" s="70" t="s">
        <v>2161</v>
      </c>
      <c r="M163" s="74">
        <v>99.91442610918945</v>
      </c>
      <c r="N163" s="75">
        <v>4709.58837890625</v>
      </c>
      <c r="O163" s="75">
        <v>1684.52099609375</v>
      </c>
      <c r="P163" s="76"/>
      <c r="Q163" s="77"/>
      <c r="R163" s="77"/>
      <c r="S163" s="98"/>
      <c r="T163" s="48">
        <v>2</v>
      </c>
      <c r="U163" s="48">
        <v>0</v>
      </c>
      <c r="V163" s="49">
        <v>0</v>
      </c>
      <c r="W163" s="49">
        <v>0.1</v>
      </c>
      <c r="X163" s="49">
        <v>0</v>
      </c>
      <c r="Y163" s="49">
        <v>0.875117</v>
      </c>
      <c r="Z163" s="49">
        <v>0.5</v>
      </c>
      <c r="AA163" s="49">
        <v>0</v>
      </c>
      <c r="AB163" s="72">
        <v>163</v>
      </c>
      <c r="AC163" s="72"/>
      <c r="AD163" s="73"/>
      <c r="AE163" s="86" t="s">
        <v>1233</v>
      </c>
      <c r="AF163" s="86">
        <v>1790</v>
      </c>
      <c r="AG163" s="86">
        <v>151461</v>
      </c>
      <c r="AH163" s="86">
        <v>15675</v>
      </c>
      <c r="AI163" s="86">
        <v>2412</v>
      </c>
      <c r="AJ163" s="86"/>
      <c r="AK163" s="86" t="s">
        <v>1383</v>
      </c>
      <c r="AL163" s="86" t="s">
        <v>1488</v>
      </c>
      <c r="AM163" s="93" t="s">
        <v>1604</v>
      </c>
      <c r="AN163" s="86"/>
      <c r="AO163" s="89">
        <v>40127.947222222225</v>
      </c>
      <c r="AP163" s="93" t="s">
        <v>1745</v>
      </c>
      <c r="AQ163" s="86" t="b">
        <v>0</v>
      </c>
      <c r="AR163" s="86" t="b">
        <v>0</v>
      </c>
      <c r="AS163" s="86" t="b">
        <v>1</v>
      </c>
      <c r="AT163" s="86" t="s">
        <v>1021</v>
      </c>
      <c r="AU163" s="86">
        <v>2573</v>
      </c>
      <c r="AV163" s="93" t="s">
        <v>1753</v>
      </c>
      <c r="AW163" s="86" t="b">
        <v>1</v>
      </c>
      <c r="AX163" s="86" t="s">
        <v>1836</v>
      </c>
      <c r="AY163" s="93" t="s">
        <v>1997</v>
      </c>
      <c r="AZ163" s="86" t="s">
        <v>65</v>
      </c>
      <c r="BA163" s="86" t="str">
        <f>REPLACE(INDEX(GroupVertices[Group],MATCH(Vertices[[#This Row],[Vertex]],GroupVertices[Vertex],0)),1,1,"")</f>
        <v>5</v>
      </c>
      <c r="BB163" s="48"/>
      <c r="BC163" s="48"/>
      <c r="BD163" s="48"/>
      <c r="BE163" s="48"/>
      <c r="BF163" s="48"/>
      <c r="BG163" s="48"/>
      <c r="BH163" s="48"/>
      <c r="BI163" s="48"/>
      <c r="BJ163" s="48"/>
      <c r="BK163" s="48"/>
      <c r="BL163" s="48"/>
      <c r="BM163" s="49"/>
      <c r="BN163" s="48"/>
      <c r="BO163" s="49"/>
      <c r="BP163" s="48"/>
      <c r="BQ163" s="49"/>
      <c r="BR163" s="48"/>
      <c r="BS163" s="49"/>
      <c r="BT163" s="48"/>
      <c r="BU163" s="2"/>
      <c r="BV163" s="3"/>
      <c r="BW163" s="3"/>
      <c r="BX163" s="3"/>
      <c r="BY163" s="3"/>
    </row>
    <row r="164" spans="1:77" ht="37.9" customHeight="1">
      <c r="A164" s="65" t="s">
        <v>346</v>
      </c>
      <c r="C164" s="66"/>
      <c r="D164" s="66" t="s">
        <v>64</v>
      </c>
      <c r="E164" s="67">
        <v>162.77646353396372</v>
      </c>
      <c r="F164" s="69"/>
      <c r="G164" s="104" t="s">
        <v>739</v>
      </c>
      <c r="H164" s="66"/>
      <c r="I164" s="70" t="s">
        <v>346</v>
      </c>
      <c r="J164" s="71"/>
      <c r="K164" s="71"/>
      <c r="L164" s="70" t="s">
        <v>2162</v>
      </c>
      <c r="M164" s="74">
        <v>1.5126656355562478</v>
      </c>
      <c r="N164" s="75">
        <v>4600.45703125</v>
      </c>
      <c r="O164" s="75">
        <v>957.053466796875</v>
      </c>
      <c r="P164" s="76"/>
      <c r="Q164" s="77"/>
      <c r="R164" s="77"/>
      <c r="S164" s="98"/>
      <c r="T164" s="48">
        <v>0</v>
      </c>
      <c r="U164" s="48">
        <v>2</v>
      </c>
      <c r="V164" s="49">
        <v>0</v>
      </c>
      <c r="W164" s="49">
        <v>0.1</v>
      </c>
      <c r="X164" s="49">
        <v>0</v>
      </c>
      <c r="Y164" s="49">
        <v>0.875117</v>
      </c>
      <c r="Z164" s="49">
        <v>0.5</v>
      </c>
      <c r="AA164" s="49">
        <v>0</v>
      </c>
      <c r="AB164" s="72">
        <v>164</v>
      </c>
      <c r="AC164" s="72"/>
      <c r="AD164" s="73"/>
      <c r="AE164" s="86" t="s">
        <v>1234</v>
      </c>
      <c r="AF164" s="86">
        <v>687</v>
      </c>
      <c r="AG164" s="86">
        <v>787</v>
      </c>
      <c r="AH164" s="86">
        <v>3308</v>
      </c>
      <c r="AI164" s="86">
        <v>3730</v>
      </c>
      <c r="AJ164" s="86"/>
      <c r="AK164" s="86" t="s">
        <v>1384</v>
      </c>
      <c r="AL164" s="86" t="s">
        <v>1489</v>
      </c>
      <c r="AM164" s="93" t="s">
        <v>1605</v>
      </c>
      <c r="AN164" s="86"/>
      <c r="AO164" s="89">
        <v>42467.12872685185</v>
      </c>
      <c r="AP164" s="93" t="s">
        <v>1746</v>
      </c>
      <c r="AQ164" s="86" t="b">
        <v>0</v>
      </c>
      <c r="AR164" s="86" t="b">
        <v>0</v>
      </c>
      <c r="AS164" s="86" t="b">
        <v>0</v>
      </c>
      <c r="AT164" s="86" t="s">
        <v>1021</v>
      </c>
      <c r="AU164" s="86">
        <v>77</v>
      </c>
      <c r="AV164" s="93" t="s">
        <v>1753</v>
      </c>
      <c r="AW164" s="86" t="b">
        <v>0</v>
      </c>
      <c r="AX164" s="86" t="s">
        <v>1836</v>
      </c>
      <c r="AY164" s="93" t="s">
        <v>1998</v>
      </c>
      <c r="AZ164" s="86" t="s">
        <v>66</v>
      </c>
      <c r="BA164" s="86" t="str">
        <f>REPLACE(INDEX(GroupVertices[Group],MATCH(Vertices[[#This Row],[Vertex]],GroupVertices[Vertex],0)),1,1,"")</f>
        <v>5</v>
      </c>
      <c r="BB164" s="48"/>
      <c r="BC164" s="48"/>
      <c r="BD164" s="48"/>
      <c r="BE164" s="48"/>
      <c r="BF164" s="48"/>
      <c r="BG164" s="48"/>
      <c r="BH164" s="120" t="s">
        <v>2704</v>
      </c>
      <c r="BI164" s="120" t="s">
        <v>2704</v>
      </c>
      <c r="BJ164" s="120" t="s">
        <v>2760</v>
      </c>
      <c r="BK164" s="120" t="s">
        <v>2760</v>
      </c>
      <c r="BL164" s="120">
        <v>2</v>
      </c>
      <c r="BM164" s="123">
        <v>6.25</v>
      </c>
      <c r="BN164" s="120">
        <v>2</v>
      </c>
      <c r="BO164" s="123">
        <v>6.25</v>
      </c>
      <c r="BP164" s="120">
        <v>1</v>
      </c>
      <c r="BQ164" s="123">
        <v>3.125</v>
      </c>
      <c r="BR164" s="120">
        <v>28</v>
      </c>
      <c r="BS164" s="123">
        <v>87.5</v>
      </c>
      <c r="BT164" s="120">
        <v>32</v>
      </c>
      <c r="BU164" s="2"/>
      <c r="BV164" s="3"/>
      <c r="BW164" s="3"/>
      <c r="BX164" s="3"/>
      <c r="BY164" s="3"/>
    </row>
    <row r="165" spans="1:77" ht="37.9" customHeight="1">
      <c r="A165" s="65" t="s">
        <v>395</v>
      </c>
      <c r="C165" s="66"/>
      <c r="D165" s="66" t="s">
        <v>64</v>
      </c>
      <c r="E165" s="67">
        <v>189.3799835460504</v>
      </c>
      <c r="F165" s="69"/>
      <c r="G165" s="104" t="s">
        <v>1835</v>
      </c>
      <c r="H165" s="66"/>
      <c r="I165" s="70" t="s">
        <v>395</v>
      </c>
      <c r="J165" s="71"/>
      <c r="K165" s="71"/>
      <c r="L165" s="70" t="s">
        <v>2163</v>
      </c>
      <c r="M165" s="74">
        <v>19.077831156474513</v>
      </c>
      <c r="N165" s="75">
        <v>3943.635986328125</v>
      </c>
      <c r="O165" s="75">
        <v>643.7124633789062</v>
      </c>
      <c r="P165" s="76"/>
      <c r="Q165" s="77"/>
      <c r="R165" s="77"/>
      <c r="S165" s="98"/>
      <c r="T165" s="48">
        <v>2</v>
      </c>
      <c r="U165" s="48">
        <v>0</v>
      </c>
      <c r="V165" s="49">
        <v>0</v>
      </c>
      <c r="W165" s="49">
        <v>0.1</v>
      </c>
      <c r="X165" s="49">
        <v>0</v>
      </c>
      <c r="Y165" s="49">
        <v>0.875117</v>
      </c>
      <c r="Z165" s="49">
        <v>0.5</v>
      </c>
      <c r="AA165" s="49">
        <v>0</v>
      </c>
      <c r="AB165" s="72">
        <v>165</v>
      </c>
      <c r="AC165" s="72"/>
      <c r="AD165" s="73"/>
      <c r="AE165" s="86" t="s">
        <v>1235</v>
      </c>
      <c r="AF165" s="86">
        <v>1122</v>
      </c>
      <c r="AG165" s="86">
        <v>27683</v>
      </c>
      <c r="AH165" s="86">
        <v>21161</v>
      </c>
      <c r="AI165" s="86">
        <v>3378</v>
      </c>
      <c r="AJ165" s="86"/>
      <c r="AK165" s="86" t="s">
        <v>1385</v>
      </c>
      <c r="AL165" s="86"/>
      <c r="AM165" s="93" t="s">
        <v>1606</v>
      </c>
      <c r="AN165" s="86"/>
      <c r="AO165" s="89">
        <v>40399.35907407408</v>
      </c>
      <c r="AP165" s="86"/>
      <c r="AQ165" s="86" t="b">
        <v>0</v>
      </c>
      <c r="AR165" s="86" t="b">
        <v>0</v>
      </c>
      <c r="AS165" s="86" t="b">
        <v>0</v>
      </c>
      <c r="AT165" s="86" t="s">
        <v>1021</v>
      </c>
      <c r="AU165" s="86">
        <v>563</v>
      </c>
      <c r="AV165" s="93" t="s">
        <v>1769</v>
      </c>
      <c r="AW165" s="86" t="b">
        <v>0</v>
      </c>
      <c r="AX165" s="86" t="s">
        <v>1836</v>
      </c>
      <c r="AY165" s="93" t="s">
        <v>1999</v>
      </c>
      <c r="AZ165" s="86" t="s">
        <v>65</v>
      </c>
      <c r="BA165" s="86" t="str">
        <f>REPLACE(INDEX(GroupVertices[Group],MATCH(Vertices[[#This Row],[Vertex]],GroupVertices[Vertex],0)),1,1,"")</f>
        <v>5</v>
      </c>
      <c r="BB165" s="48"/>
      <c r="BC165" s="48"/>
      <c r="BD165" s="48"/>
      <c r="BE165" s="48"/>
      <c r="BF165" s="48"/>
      <c r="BG165" s="48"/>
      <c r="BH165" s="48"/>
      <c r="BI165" s="48"/>
      <c r="BJ165" s="48"/>
      <c r="BK165" s="48"/>
      <c r="BL165" s="48"/>
      <c r="BM165" s="49"/>
      <c r="BN165" s="48"/>
      <c r="BO165" s="49"/>
      <c r="BP165" s="48"/>
      <c r="BQ165" s="49"/>
      <c r="BR165" s="48"/>
      <c r="BS165" s="49"/>
      <c r="BT165" s="48"/>
      <c r="BU165" s="2"/>
      <c r="BV165" s="3"/>
      <c r="BW165" s="3"/>
      <c r="BX165" s="3"/>
      <c r="BY165" s="3"/>
    </row>
    <row r="166" spans="1:77" ht="37.9" customHeight="1">
      <c r="A166" s="78" t="s">
        <v>347</v>
      </c>
      <c r="C166" s="79"/>
      <c r="D166" s="79" t="s">
        <v>64</v>
      </c>
      <c r="E166" s="80">
        <v>163.75668692524783</v>
      </c>
      <c r="F166" s="81"/>
      <c r="G166" s="105" t="s">
        <v>740</v>
      </c>
      <c r="H166" s="79"/>
      <c r="I166" s="82" t="s">
        <v>347</v>
      </c>
      <c r="J166" s="83"/>
      <c r="K166" s="83"/>
      <c r="L166" s="82" t="s">
        <v>2164</v>
      </c>
      <c r="M166" s="99">
        <v>2.1598651831183386</v>
      </c>
      <c r="N166" s="100">
        <v>3703.771484375</v>
      </c>
      <c r="O166" s="100">
        <v>1204.6885986328125</v>
      </c>
      <c r="P166" s="101"/>
      <c r="Q166" s="102"/>
      <c r="R166" s="102"/>
      <c r="S166" s="103"/>
      <c r="T166" s="48">
        <v>0</v>
      </c>
      <c r="U166" s="48">
        <v>2</v>
      </c>
      <c r="V166" s="49">
        <v>0</v>
      </c>
      <c r="W166" s="49">
        <v>0.1</v>
      </c>
      <c r="X166" s="49">
        <v>0</v>
      </c>
      <c r="Y166" s="49">
        <v>0.875117</v>
      </c>
      <c r="Z166" s="49">
        <v>0.5</v>
      </c>
      <c r="AA166" s="49">
        <v>0</v>
      </c>
      <c r="AB166" s="84">
        <v>166</v>
      </c>
      <c r="AC166" s="84"/>
      <c r="AD166" s="85"/>
      <c r="AE166" s="86" t="s">
        <v>1236</v>
      </c>
      <c r="AF166" s="86">
        <v>1941</v>
      </c>
      <c r="AG166" s="86">
        <v>1778</v>
      </c>
      <c r="AH166" s="86">
        <v>11673</v>
      </c>
      <c r="AI166" s="86">
        <v>35700</v>
      </c>
      <c r="AJ166" s="86"/>
      <c r="AK166" s="86" t="s">
        <v>1386</v>
      </c>
      <c r="AL166" s="86" t="s">
        <v>1490</v>
      </c>
      <c r="AM166" s="93" t="s">
        <v>1607</v>
      </c>
      <c r="AN166" s="86"/>
      <c r="AO166" s="89">
        <v>41668.048796296294</v>
      </c>
      <c r="AP166" s="93" t="s">
        <v>1747</v>
      </c>
      <c r="AQ166" s="86" t="b">
        <v>0</v>
      </c>
      <c r="AR166" s="86" t="b">
        <v>0</v>
      </c>
      <c r="AS166" s="86" t="b">
        <v>1</v>
      </c>
      <c r="AT166" s="86" t="s">
        <v>1021</v>
      </c>
      <c r="AU166" s="86">
        <v>75</v>
      </c>
      <c r="AV166" s="93" t="s">
        <v>1753</v>
      </c>
      <c r="AW166" s="86" t="b">
        <v>0</v>
      </c>
      <c r="AX166" s="86" t="s">
        <v>1836</v>
      </c>
      <c r="AY166" s="93" t="s">
        <v>2000</v>
      </c>
      <c r="AZ166" s="86" t="s">
        <v>66</v>
      </c>
      <c r="BA166" s="86" t="str">
        <f>REPLACE(INDEX(GroupVertices[Group],MATCH(Vertices[[#This Row],[Vertex]],GroupVertices[Vertex],0)),1,1,"")</f>
        <v>5</v>
      </c>
      <c r="BB166" s="48"/>
      <c r="BC166" s="48"/>
      <c r="BD166" s="48"/>
      <c r="BE166" s="48"/>
      <c r="BF166" s="48" t="s">
        <v>618</v>
      </c>
      <c r="BG166" s="48" t="s">
        <v>618</v>
      </c>
      <c r="BH166" s="120" t="s">
        <v>2705</v>
      </c>
      <c r="BI166" s="120" t="s">
        <v>2705</v>
      </c>
      <c r="BJ166" s="120" t="s">
        <v>2761</v>
      </c>
      <c r="BK166" s="120" t="s">
        <v>2761</v>
      </c>
      <c r="BL166" s="120">
        <v>0</v>
      </c>
      <c r="BM166" s="123">
        <v>0</v>
      </c>
      <c r="BN166" s="120">
        <v>0</v>
      </c>
      <c r="BO166" s="123">
        <v>0</v>
      </c>
      <c r="BP166" s="120">
        <v>0</v>
      </c>
      <c r="BQ166" s="123">
        <v>0</v>
      </c>
      <c r="BR166" s="120">
        <v>17</v>
      </c>
      <c r="BS166" s="123">
        <v>100</v>
      </c>
      <c r="BT166" s="120">
        <v>17</v>
      </c>
      <c r="BU166" s="2"/>
      <c r="BV166" s="3"/>
      <c r="BW166" s="3"/>
      <c r="BX166" s="3"/>
      <c r="BY1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6"/>
    <dataValidation allowBlank="1" showInputMessage="1" promptTitle="Vertex Tooltip" prompt="Enter optional text that will pop up when the mouse is hovered over the vertex." errorTitle="Invalid Vertex Image Key" sqref="L3:L16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6"/>
    <dataValidation allowBlank="1" showInputMessage="1" promptTitle="Vertex Label Fill Color" prompt="To select an optional fill color for the Label shape, right-click and select Select Color on the right-click menu." sqref="J3:J166"/>
    <dataValidation allowBlank="1" showInputMessage="1" promptTitle="Vertex Image File" prompt="Enter the path to an image file.  Hover over the column header for examples." errorTitle="Invalid Vertex Image Key" sqref="G3:G166"/>
    <dataValidation allowBlank="1" showInputMessage="1" promptTitle="Vertex Color" prompt="To select an optional vertex color, right-click and select Select Color on the right-click menu." sqref="C3:C166"/>
    <dataValidation allowBlank="1" showInputMessage="1" promptTitle="Vertex Opacity" prompt="Enter an optional vertex opacity between 0 (transparent) and 100 (opaque)." errorTitle="Invalid Vertex Opacity" error="The optional vertex opacity must be a whole number between 0 and 10." sqref="F3:F166"/>
    <dataValidation type="list" allowBlank="1" showInputMessage="1" showErrorMessage="1" promptTitle="Vertex Shape" prompt="Select an optional vertex shape." errorTitle="Invalid Vertex Shape" error="You have entered an invalid vertex shape.  Try selecting from the drop-down list instead." sqref="D3:D1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6">
      <formula1>ValidVertexLabelPositions</formula1>
    </dataValidation>
    <dataValidation allowBlank="1" showInputMessage="1" showErrorMessage="1" promptTitle="Vertex Name" prompt="Enter the name of the vertex." sqref="A3:A166"/>
  </dataValidations>
  <hyperlinks>
    <hyperlink ref="AM3" r:id="rId1" display="https://t.co/jvDqXhJJTe"/>
    <hyperlink ref="AM4" r:id="rId2" display="https://t.co/vzYtTZmZ6Y"/>
    <hyperlink ref="AM5" r:id="rId3" display="https://t.co/hnSaJKc6Ja"/>
    <hyperlink ref="AM12" r:id="rId4" display="https://t.co/OSzNa1VZan"/>
    <hyperlink ref="AM13" r:id="rId5" display="https://t.co/EtExOcRqZo"/>
    <hyperlink ref="AM15" r:id="rId6" display="https://t.co/NjqLLpTdpy"/>
    <hyperlink ref="AM17" r:id="rId7" display="https://t.co/k04wLSobbl"/>
    <hyperlink ref="AM18" r:id="rId8" display="https://t.co/oXGotoEthJ"/>
    <hyperlink ref="AM19" r:id="rId9" display="https://t.co/O0AnJAdh6G"/>
    <hyperlink ref="AM20" r:id="rId10" display="https://t.co/rXRWXA3cAb"/>
    <hyperlink ref="AM21" r:id="rId11" display="https://t.co/yIkW25tou8"/>
    <hyperlink ref="AM22" r:id="rId12" display="https://t.co/DwqmYo18xK"/>
    <hyperlink ref="AM25" r:id="rId13" display="https://t.co/jlKKVKVYqS"/>
    <hyperlink ref="AM27" r:id="rId14" display="http://t.co/L0GXZOmTTk"/>
    <hyperlink ref="AM28" r:id="rId15" display="https://t.co/dFIoBkPhvD"/>
    <hyperlink ref="AM29" r:id="rId16" display="https://t.co/q16Ix5n8dZ"/>
    <hyperlink ref="AM31" r:id="rId17" display="http://t.co/skIW9h9rju"/>
    <hyperlink ref="AM32" r:id="rId18" display="https://t.co/HEcgOcWZZf"/>
    <hyperlink ref="AM33" r:id="rId19" display="https://t.co/M5l57hnyP2"/>
    <hyperlink ref="AM34" r:id="rId20" display="https://t.co/M5l57hnyP2"/>
    <hyperlink ref="AM35" r:id="rId21" display="https://t.co/32foDQd502"/>
    <hyperlink ref="AM36" r:id="rId22" display="https://t.co/GlxXuAPJkp"/>
    <hyperlink ref="AM37" r:id="rId23" display="https://t.co/EKtgJpwgUN"/>
    <hyperlink ref="AM38" r:id="rId24" display="https://t.co/3na8DjYVs3"/>
    <hyperlink ref="AM39" r:id="rId25" display="https://t.co/lmw1bplWlm"/>
    <hyperlink ref="AM40" r:id="rId26" display="http://t.co/DucXxTEEtL"/>
    <hyperlink ref="AM41" r:id="rId27" display="http://t.co/KH6EtekF5q"/>
    <hyperlink ref="AM43" r:id="rId28" display="https://t.co/o2l3WdIPTq"/>
    <hyperlink ref="AM44" r:id="rId29" display="https://t.co/cYY49FOB64"/>
    <hyperlink ref="AM45" r:id="rId30" display="https://t.co/HsUxAuQLDa"/>
    <hyperlink ref="AM47" r:id="rId31" display="http://t.co/zpJ9SdQV3g"/>
    <hyperlink ref="AM50" r:id="rId32" display="https://t.co/Y1X5rZuTtT"/>
    <hyperlink ref="AM51" r:id="rId33" display="http://t.co/zjMUAMCINw"/>
    <hyperlink ref="AM52" r:id="rId34" display="https://t.co/2NGmfF1OSv"/>
    <hyperlink ref="AM53" r:id="rId35" display="https://t.co/WKitO4lPeR"/>
    <hyperlink ref="AM56" r:id="rId36" display="https://t.co/vCu8tLe0x2"/>
    <hyperlink ref="AM57" r:id="rId37" display="http://t.co/NUeFh8fvDM"/>
    <hyperlink ref="AM58" r:id="rId38" display="https://t.co/1MuRW2GmGr"/>
    <hyperlink ref="AM60" r:id="rId39" display="https://t.co/ToZ3YuRPdH"/>
    <hyperlink ref="AM61" r:id="rId40" display="https://t.co/ERb4qILECw"/>
    <hyperlink ref="AM62" r:id="rId41" display="https://t.co/T0sbxZsgKm"/>
    <hyperlink ref="AM63" r:id="rId42" display="https://t.co/QS2SsiWkCQ"/>
    <hyperlink ref="AM67" r:id="rId43" display="https://t.co/c0eF9o2DwW"/>
    <hyperlink ref="AM68" r:id="rId44" display="https://t.co/luKjKKI50k"/>
    <hyperlink ref="AM69" r:id="rId45" display="https://t.co/zaHLPSg9bI"/>
    <hyperlink ref="AM70" r:id="rId46" display="http://t.co/KfQCRdH0Cz"/>
    <hyperlink ref="AM71" r:id="rId47" display="https://t.co/YxK0keEWth"/>
    <hyperlink ref="AM73" r:id="rId48" display="https://t.co/3fsNWTL17S"/>
    <hyperlink ref="AM74" r:id="rId49" display="http://t.co/VIWC3pLWMy"/>
    <hyperlink ref="AM75" r:id="rId50" display="http://t.co/L4KexIAACk"/>
    <hyperlink ref="AM76" r:id="rId51" display="http://t.co/YR5dyGYgRn"/>
    <hyperlink ref="AM77" r:id="rId52" display="https://t.co/SvyqpugYWw"/>
    <hyperlink ref="AM78" r:id="rId53" display="https://t.co/JMPZkEjwBb"/>
    <hyperlink ref="AM79" r:id="rId54" display="https://t.co/Hk8wH3eOYE"/>
    <hyperlink ref="AM80" r:id="rId55" display="https://t.co/gvW9fRR6ov"/>
    <hyperlink ref="AM81" r:id="rId56" display="https://t.co/Z8DVM3hAK9"/>
    <hyperlink ref="AM83" r:id="rId57" display="https://t.co/rVNqb0C1AW"/>
    <hyperlink ref="AM84" r:id="rId58" display="https://t.co/Jnhz2VOFyo"/>
    <hyperlink ref="AM85" r:id="rId59" display="https://t.co/Jnhz2VOFyo"/>
    <hyperlink ref="AM86" r:id="rId60" display="https://t.co/SQrMANA7UI"/>
    <hyperlink ref="AM87" r:id="rId61" display="https://t.co/4y2BgRUy0L"/>
    <hyperlink ref="AM88" r:id="rId62" display="https://t.co/nUGD40Xq95"/>
    <hyperlink ref="AM90" r:id="rId63" display="http://t.co/n3qv7VDvNq"/>
    <hyperlink ref="AM91" r:id="rId64" display="http://t.co/g5cwMEPzc6"/>
    <hyperlink ref="AM92" r:id="rId65" display="http://t.co/E2avRnJEFX"/>
    <hyperlink ref="AM93" r:id="rId66" display="https://t.co/iZsIxTs79Z"/>
    <hyperlink ref="AM95" r:id="rId67" display="https://t.co/jjhVj03nFr"/>
    <hyperlink ref="AM96" r:id="rId68" display="https://t.co/SQrMANA7UI"/>
    <hyperlink ref="AM99" r:id="rId69" display="https://t.co/lKjt57nFhr"/>
    <hyperlink ref="AM100" r:id="rId70" display="https://t.co/zPVuQd6gaC"/>
    <hyperlink ref="AM101" r:id="rId71" display="https://t.co/MWMQ1WFDah"/>
    <hyperlink ref="AM102" r:id="rId72" display="https://t.co/loJV3psZFX"/>
    <hyperlink ref="AM105" r:id="rId73" display="https://t.co/OSfpyFq1T6"/>
    <hyperlink ref="AM106" r:id="rId74" display="https://t.co/U0cn9PijsL"/>
    <hyperlink ref="AM108" r:id="rId75" display="https://t.co/yhnQK9vUF6"/>
    <hyperlink ref="AM109" r:id="rId76" display="https://t.co/MNMLRKlvGI"/>
    <hyperlink ref="AM110" r:id="rId77" display="https://t.co/2RdQUiXhPy"/>
    <hyperlink ref="AM111" r:id="rId78" display="http://t.co/Jzmufu0Bj2"/>
    <hyperlink ref="AM115" r:id="rId79" display="https://t.co/Q1TiNbdzJl"/>
    <hyperlink ref="AM117" r:id="rId80" display="https://t.co/hCLcVDIXtm"/>
    <hyperlink ref="AM119" r:id="rId81" display="http://t.co/Uzl3ixzfxt"/>
    <hyperlink ref="AM120" r:id="rId82" display="https://t.co/fqPKLD2uUZ"/>
    <hyperlink ref="AM121" r:id="rId83" display="https://t.co/6SHoM8WEVP"/>
    <hyperlink ref="AM123" r:id="rId84" display="http://t.co/r3Ktf3sjPb"/>
    <hyperlink ref="AM124" r:id="rId85" display="https://t.co/cgQ0MeElgW"/>
    <hyperlink ref="AM126" r:id="rId86" display="https://t.co/bnlWVE2Gmm"/>
    <hyperlink ref="AM127" r:id="rId87" display="http://t.co/UyNOZxn8Gr"/>
    <hyperlink ref="AM128" r:id="rId88" display="https://t.co/mxxMe6v3ua"/>
    <hyperlink ref="AM129" r:id="rId89" display="https://t.co/qtoM5JpeEe"/>
    <hyperlink ref="AM130" r:id="rId90" display="https://t.co/ytVVnE3q2v"/>
    <hyperlink ref="AM131" r:id="rId91" display="https://t.co/TrlOnTfuhn"/>
    <hyperlink ref="AM132" r:id="rId92" display="https://t.co/ytVVnE3q2v"/>
    <hyperlink ref="AM133" r:id="rId93" display="https://t.co/i10hkHhL2u"/>
    <hyperlink ref="AM135" r:id="rId94" display="https://t.co/hxnU1dgh8e"/>
    <hyperlink ref="AM136" r:id="rId95" display="http://t.co/15VWfW8ga9"/>
    <hyperlink ref="AM137" r:id="rId96" display="https://t.co/L0TQBJku4J"/>
    <hyperlink ref="AM138" r:id="rId97" display="https://t.co/ovh8gOCdJ1"/>
    <hyperlink ref="AM139" r:id="rId98" display="http://t.co/a9lGfGD589"/>
    <hyperlink ref="AM141" r:id="rId99" display="https://t.co/Z0BVz8QhFh"/>
    <hyperlink ref="AM143" r:id="rId100" display="https://t.co/LnxWtJMbZd"/>
    <hyperlink ref="AM144" r:id="rId101" display="https://t.co/tYOVU8jXc0"/>
    <hyperlink ref="AM145" r:id="rId102" display="https://t.co/Ewb0ZEwlcR"/>
    <hyperlink ref="AM146" r:id="rId103" display="http://t.co/D0ELoLZK2G"/>
    <hyperlink ref="AM147" r:id="rId104" display="https://t.co/V02M5lg7Nz"/>
    <hyperlink ref="AM148" r:id="rId105" display="https://t.co/i6iEgRLXxH"/>
    <hyperlink ref="AM149" r:id="rId106" display="https://t.co/y87VAUVODY"/>
    <hyperlink ref="AM150" r:id="rId107" display="https://t.co/5yscPwZZqT"/>
    <hyperlink ref="AM151" r:id="rId108" display="https://t.co/pD8Lk2B5Ey"/>
    <hyperlink ref="AM153" r:id="rId109" display="https://t.co/18N6tId8Ho"/>
    <hyperlink ref="AM154" r:id="rId110" display="https://t.co/Uzwzmtrbg4"/>
    <hyperlink ref="AM156" r:id="rId111" display="https://t.co/J79h0H0niK"/>
    <hyperlink ref="AM157" r:id="rId112" display="http://t.co/uvMxebB9c3"/>
    <hyperlink ref="AM158" r:id="rId113" display="http://t.co/pcqvif1brt"/>
    <hyperlink ref="AM159" r:id="rId114" display="https://t.co/L3EtYavKy0"/>
    <hyperlink ref="AM160" r:id="rId115" display="https://t.co/TfrmJpBPs6"/>
    <hyperlink ref="AM161" r:id="rId116" display="https://t.co/gjKSBu0oIA"/>
    <hyperlink ref="AM162" r:id="rId117" display="https://t.co/Md4o8cTyjS"/>
    <hyperlink ref="AM163" r:id="rId118" display="http://t.co/DzIEJ4CvA7"/>
    <hyperlink ref="AM164" r:id="rId119" display="https://t.co/f4iV74n1cJ"/>
    <hyperlink ref="AM165" r:id="rId120" display="https://t.co/5aEJExBjSb"/>
    <hyperlink ref="AM166" r:id="rId121" display="https://t.co/3gDHkscUxb"/>
    <hyperlink ref="AP3" r:id="rId122" display="https://pbs.twimg.com/profile_banners/2425772784/1554967079"/>
    <hyperlink ref="AP4" r:id="rId123" display="https://pbs.twimg.com/profile_banners/3832562849/1538148730"/>
    <hyperlink ref="AP5" r:id="rId124" display="https://pbs.twimg.com/profile_banners/2882869689/1529925681"/>
    <hyperlink ref="AP6" r:id="rId125" display="https://pbs.twimg.com/profile_banners/4140074741/1534796115"/>
    <hyperlink ref="AP7" r:id="rId126" display="https://pbs.twimg.com/profile_banners/23182090/1456895594"/>
    <hyperlink ref="AP9" r:id="rId127" display="https://pbs.twimg.com/profile_banners/3254701046/1487017122"/>
    <hyperlink ref="AP10" r:id="rId128" display="https://pbs.twimg.com/profile_banners/236676024/1547705980"/>
    <hyperlink ref="AP11" r:id="rId129" display="https://pbs.twimg.com/profile_banners/182185108/1376206273"/>
    <hyperlink ref="AP12" r:id="rId130" display="https://pbs.twimg.com/profile_banners/52463074/1504474964"/>
    <hyperlink ref="AP13" r:id="rId131" display="https://pbs.twimg.com/profile_banners/102070532/1509491823"/>
    <hyperlink ref="AP15" r:id="rId132" display="https://pbs.twimg.com/profile_banners/888438536466247681/1555333674"/>
    <hyperlink ref="AP17" r:id="rId133" display="https://pbs.twimg.com/profile_banners/991353933510651906/1525192742"/>
    <hyperlink ref="AP18" r:id="rId134" display="https://pbs.twimg.com/profile_banners/705648332/1512082133"/>
    <hyperlink ref="AP19" r:id="rId135" display="https://pbs.twimg.com/profile_banners/1447593318/1519659572"/>
    <hyperlink ref="AP20" r:id="rId136" display="https://pbs.twimg.com/profile_banners/4905232318/1553735574"/>
    <hyperlink ref="AP21" r:id="rId137" display="https://pbs.twimg.com/profile_banners/444419244/1490669209"/>
    <hyperlink ref="AP22" r:id="rId138" display="https://pbs.twimg.com/profile_banners/2992477379/1498760193"/>
    <hyperlink ref="AP23" r:id="rId139" display="https://pbs.twimg.com/profile_banners/712247830669344768/1553095044"/>
    <hyperlink ref="AP25" r:id="rId140" display="https://pbs.twimg.com/profile_banners/2956531174/1498042637"/>
    <hyperlink ref="AP27" r:id="rId141" display="https://pbs.twimg.com/profile_banners/43805270/1546884939"/>
    <hyperlink ref="AP28" r:id="rId142" display="https://pbs.twimg.com/profile_banners/25321479/1549131736"/>
    <hyperlink ref="AP29" r:id="rId143" display="https://pbs.twimg.com/profile_banners/25996721/1554901313"/>
    <hyperlink ref="AP30" r:id="rId144" display="https://pbs.twimg.com/profile_banners/635806238/1355451868"/>
    <hyperlink ref="AP31" r:id="rId145" display="https://pbs.twimg.com/profile_banners/2800787474/1411794862"/>
    <hyperlink ref="AP32" r:id="rId146" display="https://pbs.twimg.com/profile_banners/18880638/1454693898"/>
    <hyperlink ref="AP33" r:id="rId147" display="https://pbs.twimg.com/profile_banners/2828854611/1546632919"/>
    <hyperlink ref="AP34" r:id="rId148" display="https://pbs.twimg.com/profile_banners/263948521/1492309060"/>
    <hyperlink ref="AP35" r:id="rId149" display="https://pbs.twimg.com/profile_banners/1113426913/1552272819"/>
    <hyperlink ref="AP36" r:id="rId150" display="https://pbs.twimg.com/profile_banners/573181436/1555110608"/>
    <hyperlink ref="AP37" r:id="rId151" display="https://pbs.twimg.com/profile_banners/891632602548809728/1551177344"/>
    <hyperlink ref="AP38" r:id="rId152" display="https://pbs.twimg.com/profile_banners/19546277/1546886205"/>
    <hyperlink ref="AP39" r:id="rId153" display="https://pbs.twimg.com/profile_banners/2791169134/1518766158"/>
    <hyperlink ref="AP40" r:id="rId154" display="https://pbs.twimg.com/profile_banners/1864895388/1554909339"/>
    <hyperlink ref="AP41" r:id="rId155" display="https://pbs.twimg.com/profile_banners/91478624/1531316097"/>
    <hyperlink ref="AP42" r:id="rId156" display="https://pbs.twimg.com/profile_banners/1380562436/1453657975"/>
    <hyperlink ref="AP43" r:id="rId157" display="https://pbs.twimg.com/profile_banners/99114352/1464040862"/>
    <hyperlink ref="AP44" r:id="rId158" display="https://pbs.twimg.com/profile_banners/2523527242/1552860174"/>
    <hyperlink ref="AP45" r:id="rId159" display="https://pbs.twimg.com/profile_banners/1048867350081146881/1549262164"/>
    <hyperlink ref="AP46" r:id="rId160" display="https://pbs.twimg.com/profile_banners/947769247/1547771422"/>
    <hyperlink ref="AP47" r:id="rId161" display="https://pbs.twimg.com/profile_banners/20032070/1407653767"/>
    <hyperlink ref="AP50" r:id="rId162" display="https://pbs.twimg.com/profile_banners/2669939557/1550792604"/>
    <hyperlink ref="AP51" r:id="rId163" display="https://pbs.twimg.com/profile_banners/14763855/1472137131"/>
    <hyperlink ref="AP52" r:id="rId164" display="https://pbs.twimg.com/profile_banners/2705662232/1484648741"/>
    <hyperlink ref="AP53" r:id="rId165" display="https://pbs.twimg.com/profile_banners/360992809/1485066796"/>
    <hyperlink ref="AP54" r:id="rId166" display="https://pbs.twimg.com/profile_banners/41580453/1530311721"/>
    <hyperlink ref="AP55" r:id="rId167" display="https://pbs.twimg.com/profile_banners/1116714911441145856/1555082609"/>
    <hyperlink ref="AP56" r:id="rId168" display="https://pbs.twimg.com/profile_banners/3301826515/1490887443"/>
    <hyperlink ref="AP57" r:id="rId169" display="https://pbs.twimg.com/profile_banners/15236181/1475856614"/>
    <hyperlink ref="AP58" r:id="rId170" display="https://pbs.twimg.com/profile_banners/1280375162/1552034775"/>
    <hyperlink ref="AP59" r:id="rId171" display="https://pbs.twimg.com/profile_banners/214672563/1511889451"/>
    <hyperlink ref="AP60" r:id="rId172" display="https://pbs.twimg.com/profile_banners/531697576/1553725597"/>
    <hyperlink ref="AP61" r:id="rId173" display="https://pbs.twimg.com/profile_banners/1012399781061316608/1530211496"/>
    <hyperlink ref="AP62" r:id="rId174" display="https://pbs.twimg.com/profile_banners/14770568/1411942867"/>
    <hyperlink ref="AP63" r:id="rId175" display="https://pbs.twimg.com/profile_banners/368011540/1493333256"/>
    <hyperlink ref="AP66" r:id="rId176" display="https://pbs.twimg.com/profile_banners/981624373390999558/1522872576"/>
    <hyperlink ref="AP67" r:id="rId177" display="https://pbs.twimg.com/profile_banners/22101694/1497328403"/>
    <hyperlink ref="AP68" r:id="rId178" display="https://pbs.twimg.com/profile_banners/1092445885487816705/1551883767"/>
    <hyperlink ref="AP69" r:id="rId179" display="https://pbs.twimg.com/profile_banners/1117705010614284293/1555317128"/>
    <hyperlink ref="AP70" r:id="rId180" display="https://pbs.twimg.com/profile_banners/17539739/1401379384"/>
    <hyperlink ref="AP71" r:id="rId181" display="https://pbs.twimg.com/profile_banners/63781564/1554134561"/>
    <hyperlink ref="AP72" r:id="rId182" display="https://pbs.twimg.com/profile_banners/1220264329/1552866416"/>
    <hyperlink ref="AP74" r:id="rId183" display="https://pbs.twimg.com/profile_banners/17067800/1547765506"/>
    <hyperlink ref="AP75" r:id="rId184" display="https://pbs.twimg.com/profile_banners/31243262/1520387021"/>
    <hyperlink ref="AP76" r:id="rId185" display="https://pbs.twimg.com/profile_banners/2981468729/1536761846"/>
    <hyperlink ref="AP77" r:id="rId186" display="https://pbs.twimg.com/profile_banners/130919376/1517940681"/>
    <hyperlink ref="AP78" r:id="rId187" display="https://pbs.twimg.com/profile_banners/1092159744155025409/1550236505"/>
    <hyperlink ref="AP79" r:id="rId188" display="https://pbs.twimg.com/profile_banners/242693875/1508883594"/>
    <hyperlink ref="AP81" r:id="rId189" display="https://pbs.twimg.com/profile_banners/956457592007680000/1532288231"/>
    <hyperlink ref="AP83" r:id="rId190" display="https://pbs.twimg.com/profile_banners/61226328/1511799669"/>
    <hyperlink ref="AP84" r:id="rId191" display="https://pbs.twimg.com/profile_banners/535858953/1397659097"/>
    <hyperlink ref="AP85" r:id="rId192" display="https://pbs.twimg.com/profile_banners/1064497020709294081/1555226994"/>
    <hyperlink ref="AP86" r:id="rId193" display="https://pbs.twimg.com/profile_banners/1010690999134322688/1529803354"/>
    <hyperlink ref="AP87" r:id="rId194" display="https://pbs.twimg.com/profile_banners/383368286/1422467573"/>
    <hyperlink ref="AP88" r:id="rId195" display="https://pbs.twimg.com/profile_banners/414967705/1554463517"/>
    <hyperlink ref="AP89" r:id="rId196" display="https://pbs.twimg.com/profile_banners/2410872103/1433927144"/>
    <hyperlink ref="AP90" r:id="rId197" display="https://pbs.twimg.com/profile_banners/3190408516/1513864274"/>
    <hyperlink ref="AP91" r:id="rId198" display="https://pbs.twimg.com/profile_banners/407660414/1534170019"/>
    <hyperlink ref="AP92" r:id="rId199" display="https://pbs.twimg.com/profile_banners/2386644648/1503577681"/>
    <hyperlink ref="AP93" r:id="rId200" display="https://pbs.twimg.com/profile_banners/783614576277553152/1554812549"/>
    <hyperlink ref="AP94" r:id="rId201" display="https://pbs.twimg.com/profile_banners/738387826627227649/1516192949"/>
    <hyperlink ref="AP95" r:id="rId202" display="https://pbs.twimg.com/profile_banners/824131939556847616/1518459920"/>
    <hyperlink ref="AP96" r:id="rId203" display="https://pbs.twimg.com/profile_banners/96735431/1537177366"/>
    <hyperlink ref="AP97" r:id="rId204" display="https://pbs.twimg.com/profile_banners/1050278712829235201/1544775418"/>
    <hyperlink ref="AP98" r:id="rId205" display="https://pbs.twimg.com/profile_banners/1142077352/1462044481"/>
    <hyperlink ref="AP99" r:id="rId206" display="https://pbs.twimg.com/profile_banners/3389912086/1485777122"/>
    <hyperlink ref="AP100" r:id="rId207" display="https://pbs.twimg.com/profile_banners/572573932/1536659911"/>
    <hyperlink ref="AP101" r:id="rId208" display="https://pbs.twimg.com/profile_banners/1358883631/1402495402"/>
    <hyperlink ref="AP102" r:id="rId209" display="https://pbs.twimg.com/profile_banners/1002178114716422145/1528449211"/>
    <hyperlink ref="AP103" r:id="rId210" display="https://pbs.twimg.com/profile_banners/18670070/1411112038"/>
    <hyperlink ref="AP105" r:id="rId211" display="https://pbs.twimg.com/profile_banners/394130915/1545344472"/>
    <hyperlink ref="AP106" r:id="rId212" display="https://pbs.twimg.com/profile_banners/34134307/1533232475"/>
    <hyperlink ref="AP108" r:id="rId213" display="https://pbs.twimg.com/profile_banners/1080910134145036289/1546894324"/>
    <hyperlink ref="AP109" r:id="rId214" display="https://pbs.twimg.com/profile_banners/2590097486/1554316526"/>
    <hyperlink ref="AP110" r:id="rId215" display="https://pbs.twimg.com/profile_banners/19599904/1417663520"/>
    <hyperlink ref="AP111" r:id="rId216" display="https://pbs.twimg.com/profile_banners/19616296/1429821439"/>
    <hyperlink ref="AP112" r:id="rId217" display="https://pbs.twimg.com/profile_banners/17298269/1545123039"/>
    <hyperlink ref="AP113" r:id="rId218" display="https://pbs.twimg.com/profile_banners/3309005972/1531594082"/>
    <hyperlink ref="AP114" r:id="rId219" display="https://pbs.twimg.com/profile_banners/215108502/1362883992"/>
    <hyperlink ref="AP115" r:id="rId220" display="https://pbs.twimg.com/profile_banners/725166485002420224/1525392100"/>
    <hyperlink ref="AP117" r:id="rId221" display="https://pbs.twimg.com/profile_banners/790019230389248000/1552336609"/>
    <hyperlink ref="AP118" r:id="rId222" display="https://pbs.twimg.com/profile_banners/133391001/1537855256"/>
    <hyperlink ref="AP119" r:id="rId223" display="https://pbs.twimg.com/profile_banners/68927629/1554900036"/>
    <hyperlink ref="AP120" r:id="rId224" display="https://pbs.twimg.com/profile_banners/115722643/1366202386"/>
    <hyperlink ref="AP121" r:id="rId225" display="https://pbs.twimg.com/profile_banners/1144527326/1423401324"/>
    <hyperlink ref="AP123" r:id="rId226" display="https://pbs.twimg.com/profile_banners/2841672863/1554045702"/>
    <hyperlink ref="AP124" r:id="rId227" display="https://pbs.twimg.com/profile_banners/733347584/1464110961"/>
    <hyperlink ref="AP126" r:id="rId228" display="https://pbs.twimg.com/profile_banners/296471931/1540927125"/>
    <hyperlink ref="AP128" r:id="rId229" display="https://pbs.twimg.com/profile_banners/1344881971/1487756681"/>
    <hyperlink ref="AP129" r:id="rId230" display="https://pbs.twimg.com/profile_banners/300905010/1533851409"/>
    <hyperlink ref="AP131" r:id="rId231" display="https://pbs.twimg.com/profile_banners/1010137788782731264/1533329468"/>
    <hyperlink ref="AP132" r:id="rId232" display="https://pbs.twimg.com/profile_banners/953817092368760832/1551757515"/>
    <hyperlink ref="AP133" r:id="rId233" display="https://pbs.twimg.com/profile_banners/14376189/1467748597"/>
    <hyperlink ref="AP134" r:id="rId234" display="https://pbs.twimg.com/profile_banners/282342683/1430855680"/>
    <hyperlink ref="AP135" r:id="rId235" display="https://pbs.twimg.com/profile_banners/25334080/1532556836"/>
    <hyperlink ref="AP136" r:id="rId236" display="https://pbs.twimg.com/profile_banners/3318930807/1554215864"/>
    <hyperlink ref="AP137" r:id="rId237" display="https://pbs.twimg.com/profile_banners/938533577775616002/1533329366"/>
    <hyperlink ref="AP138" r:id="rId238" display="https://pbs.twimg.com/profile_banners/758597992685244420/1515675962"/>
    <hyperlink ref="AP141" r:id="rId239" display="https://pbs.twimg.com/profile_banners/795707395766947844/1553190871"/>
    <hyperlink ref="AP143" r:id="rId240" display="https://pbs.twimg.com/profile_banners/22343011/1551106145"/>
    <hyperlink ref="AP144" r:id="rId241" display="https://pbs.twimg.com/profile_banners/13058772/1546821772"/>
    <hyperlink ref="AP145" r:id="rId242" display="https://pbs.twimg.com/profile_banners/35781013/1493312930"/>
    <hyperlink ref="AP146" r:id="rId243" display="https://pbs.twimg.com/profile_banners/590031784/1441741144"/>
    <hyperlink ref="AP147" r:id="rId244" display="https://pbs.twimg.com/profile_banners/15312397/1524073203"/>
    <hyperlink ref="AP148" r:id="rId245" display="https://pbs.twimg.com/profile_banners/92140053/1467742956"/>
    <hyperlink ref="AP149" r:id="rId246" display="https://pbs.twimg.com/profile_banners/57361202/1516634729"/>
    <hyperlink ref="AP150" r:id="rId247" display="https://pbs.twimg.com/profile_banners/402483071/1543293567"/>
    <hyperlink ref="AP151" r:id="rId248" display="https://pbs.twimg.com/profile_banners/29242152/1549297411"/>
    <hyperlink ref="AP152" r:id="rId249" display="https://pbs.twimg.com/profile_banners/413306333/1529457698"/>
    <hyperlink ref="AP153" r:id="rId250" display="https://pbs.twimg.com/profile_banners/62615831/1516075274"/>
    <hyperlink ref="AP154" r:id="rId251" display="https://pbs.twimg.com/profile_banners/235133788/1401306559"/>
    <hyperlink ref="AP155" r:id="rId252" display="https://pbs.twimg.com/profile_banners/1075401861128183808/1545232385"/>
    <hyperlink ref="AP156" r:id="rId253" display="https://pbs.twimg.com/profile_banners/149571760/1478348671"/>
    <hyperlink ref="AP158" r:id="rId254" display="https://pbs.twimg.com/profile_banners/125522286/1534784366"/>
    <hyperlink ref="AP159" r:id="rId255" display="https://pbs.twimg.com/profile_banners/563353824/1481560318"/>
    <hyperlink ref="AP160" r:id="rId256" display="https://pbs.twimg.com/profile_banners/1056352657/1499468369"/>
    <hyperlink ref="AP161" r:id="rId257" display="https://pbs.twimg.com/profile_banners/93529573/1468512070"/>
    <hyperlink ref="AP162" r:id="rId258" display="https://pbs.twimg.com/profile_banners/97530284/1422673312"/>
    <hyperlink ref="AP163" r:id="rId259" display="https://pbs.twimg.com/profile_banners/89043072/1454188752"/>
    <hyperlink ref="AP164" r:id="rId260" display="https://pbs.twimg.com/profile_banners/717911112742645760/1547197556"/>
    <hyperlink ref="AP166" r:id="rId261" display="https://pbs.twimg.com/profile_banners/2316300679/1443289740"/>
    <hyperlink ref="AV3" r:id="rId262" display="http://abs.twimg.com/images/themes/theme1/bg.png"/>
    <hyperlink ref="AV4" r:id="rId263" display="http://abs.twimg.com/images/themes/theme1/bg.png"/>
    <hyperlink ref="AV5" r:id="rId264" display="http://abs.twimg.com/images/themes/theme1/bg.png"/>
    <hyperlink ref="AV6" r:id="rId265" display="http://abs.twimg.com/images/themes/theme1/bg.png"/>
    <hyperlink ref="AV7" r:id="rId266" display="http://abs.twimg.com/images/themes/theme1/bg.png"/>
    <hyperlink ref="AV8" r:id="rId267" display="http://abs.twimg.com/images/themes/theme1/bg.png"/>
    <hyperlink ref="AV9" r:id="rId268" display="http://abs.twimg.com/images/themes/theme1/bg.png"/>
    <hyperlink ref="AV10" r:id="rId269" display="http://abs.twimg.com/images/themes/theme1/bg.png"/>
    <hyperlink ref="AV11" r:id="rId270" display="http://abs.twimg.com/images/themes/theme1/bg.png"/>
    <hyperlink ref="AV12" r:id="rId271" display="http://abs.twimg.com/images/themes/theme1/bg.png"/>
    <hyperlink ref="AV13" r:id="rId272" display="http://abs.twimg.com/images/themes/theme1/bg.png"/>
    <hyperlink ref="AV14" r:id="rId273" display="http://abs.twimg.com/images/themes/theme1/bg.png"/>
    <hyperlink ref="AV15" r:id="rId274" display="http://abs.twimg.com/images/themes/theme1/bg.png"/>
    <hyperlink ref="AV18" r:id="rId275" display="http://abs.twimg.com/images/themes/theme1/bg.png"/>
    <hyperlink ref="AV19" r:id="rId276" display="http://abs.twimg.com/images/themes/theme1/bg.png"/>
    <hyperlink ref="AV21" r:id="rId277" display="http://abs.twimg.com/images/themes/theme1/bg.png"/>
    <hyperlink ref="AV22" r:id="rId278" display="http://abs.twimg.com/images/themes/theme14/bg.gif"/>
    <hyperlink ref="AV25" r:id="rId279" display="http://abs.twimg.com/images/themes/theme1/bg.png"/>
    <hyperlink ref="AV26" r:id="rId280" display="http://abs.twimg.com/images/themes/theme1/bg.png"/>
    <hyperlink ref="AV27" r:id="rId281" display="http://abs.twimg.com/images/themes/theme6/bg.gif"/>
    <hyperlink ref="AV28" r:id="rId282" display="http://abs.twimg.com/images/themes/theme9/bg.gif"/>
    <hyperlink ref="AV29" r:id="rId283" display="http://abs.twimg.com/images/themes/theme1/bg.png"/>
    <hyperlink ref="AV30" r:id="rId284" display="http://abs.twimg.com/images/themes/theme1/bg.png"/>
    <hyperlink ref="AV31" r:id="rId285" display="http://abs.twimg.com/images/themes/theme1/bg.png"/>
    <hyperlink ref="AV32" r:id="rId286" display="http://abs.twimg.com/images/themes/theme1/bg.png"/>
    <hyperlink ref="AV33" r:id="rId287" display="http://abs.twimg.com/images/themes/theme1/bg.png"/>
    <hyperlink ref="AV34" r:id="rId288" display="http://abs.twimg.com/images/themes/theme11/bg.gif"/>
    <hyperlink ref="AV35" r:id="rId289" display="http://abs.twimg.com/images/themes/theme18/bg.gif"/>
    <hyperlink ref="AV36" r:id="rId290" display="http://abs.twimg.com/images/themes/theme18/bg.gif"/>
    <hyperlink ref="AV37" r:id="rId291" display="http://abs.twimg.com/images/themes/theme1/bg.png"/>
    <hyperlink ref="AV38" r:id="rId292" display="http://abs.twimg.com/images/themes/theme1/bg.png"/>
    <hyperlink ref="AV39" r:id="rId293" display="http://abs.twimg.com/images/themes/theme1/bg.png"/>
    <hyperlink ref="AV40" r:id="rId294" display="http://abs.twimg.com/images/themes/theme1/bg.png"/>
    <hyperlink ref="AV41" r:id="rId295" display="http://abs.twimg.com/images/themes/theme1/bg.png"/>
    <hyperlink ref="AV42" r:id="rId296" display="http://abs.twimg.com/images/themes/theme1/bg.png"/>
    <hyperlink ref="AV43" r:id="rId297" display="http://abs.twimg.com/images/themes/theme15/bg.png"/>
    <hyperlink ref="AV44" r:id="rId298" display="http://abs.twimg.com/images/themes/theme1/bg.png"/>
    <hyperlink ref="AV46" r:id="rId299" display="http://abs.twimg.com/images/themes/theme1/bg.png"/>
    <hyperlink ref="AV47" r:id="rId300" display="http://abs.twimg.com/images/themes/theme9/bg.gif"/>
    <hyperlink ref="AV49" r:id="rId301" display="http://abs.twimg.com/images/themes/theme17/bg.gif"/>
    <hyperlink ref="AV50" r:id="rId302" display="http://abs.twimg.com/images/themes/theme1/bg.png"/>
    <hyperlink ref="AV51" r:id="rId303" display="http://abs.twimg.com/images/themes/theme17/bg.gif"/>
    <hyperlink ref="AV52" r:id="rId304" display="http://abs.twimg.com/images/themes/theme1/bg.png"/>
    <hyperlink ref="AV53" r:id="rId305" display="http://abs.twimg.com/images/themes/theme1/bg.png"/>
    <hyperlink ref="AV54" r:id="rId306" display="http://abs.twimg.com/images/themes/theme1/bg.png"/>
    <hyperlink ref="AV56" r:id="rId307" display="http://abs.twimg.com/images/themes/theme1/bg.png"/>
    <hyperlink ref="AV57" r:id="rId308" display="http://abs.twimg.com/images/themes/theme1/bg.png"/>
    <hyperlink ref="AV58" r:id="rId309" display="http://abs.twimg.com/images/themes/theme1/bg.png"/>
    <hyperlink ref="AV59" r:id="rId310" display="http://abs.twimg.com/images/themes/theme17/bg.gif"/>
    <hyperlink ref="AV60" r:id="rId311" display="http://abs.twimg.com/images/themes/theme1/bg.png"/>
    <hyperlink ref="AV61" r:id="rId312" display="http://abs.twimg.com/images/themes/theme1/bg.png"/>
    <hyperlink ref="AV62" r:id="rId313" display="http://abs.twimg.com/images/themes/theme14/bg.gif"/>
    <hyperlink ref="AV63" r:id="rId314" display="http://abs.twimg.com/images/themes/theme1/bg.png"/>
    <hyperlink ref="AV67" r:id="rId315" display="http://abs.twimg.com/images/themes/theme14/bg.gif"/>
    <hyperlink ref="AV70" r:id="rId316" display="http://abs.twimg.com/images/themes/theme13/bg.gif"/>
    <hyperlink ref="AV71" r:id="rId317" display="http://abs.twimg.com/images/themes/theme1/bg.png"/>
    <hyperlink ref="AV72" r:id="rId318" display="http://abs.twimg.com/images/themes/theme1/bg.png"/>
    <hyperlink ref="AV73" r:id="rId319" display="http://abs.twimg.com/images/themes/theme1/bg.png"/>
    <hyperlink ref="AV74" r:id="rId320" display="http://abs.twimg.com/images/themes/theme7/bg.gif"/>
    <hyperlink ref="AV75" r:id="rId321" display="http://abs.twimg.com/images/themes/theme14/bg.gif"/>
    <hyperlink ref="AV76" r:id="rId322" display="http://abs.twimg.com/images/themes/theme1/bg.png"/>
    <hyperlink ref="AV77" r:id="rId323" display="http://abs.twimg.com/images/themes/theme1/bg.png"/>
    <hyperlink ref="AV78" r:id="rId324" display="http://abs.twimg.com/images/themes/theme1/bg.png"/>
    <hyperlink ref="AV79" r:id="rId325" display="http://abs.twimg.com/images/themes/theme15/bg.png"/>
    <hyperlink ref="AV80" r:id="rId326" display="http://abs.twimg.com/images/themes/theme1/bg.png"/>
    <hyperlink ref="AV83" r:id="rId327" display="http://abs.twimg.com/images/themes/theme11/bg.gif"/>
    <hyperlink ref="AV84" r:id="rId328" display="http://abs.twimg.com/images/themes/theme1/bg.png"/>
    <hyperlink ref="AV86" r:id="rId329" display="http://abs.twimg.com/images/themes/theme1/bg.png"/>
    <hyperlink ref="AV87" r:id="rId330" display="http://abs.twimg.com/images/themes/theme1/bg.png"/>
    <hyperlink ref="AV88" r:id="rId331" display="http://abs.twimg.com/images/themes/theme1/bg.png"/>
    <hyperlink ref="AV89" r:id="rId332" display="http://abs.twimg.com/images/themes/theme1/bg.png"/>
    <hyperlink ref="AV90" r:id="rId333" display="http://abs.twimg.com/images/themes/theme8/bg.gif"/>
    <hyperlink ref="AV91" r:id="rId334" display="http://abs.twimg.com/images/themes/theme4/bg.gif"/>
    <hyperlink ref="AV92" r:id="rId335" display="http://abs.twimg.com/images/themes/theme1/bg.png"/>
    <hyperlink ref="AV95" r:id="rId336" display="http://abs.twimg.com/images/themes/theme1/bg.png"/>
    <hyperlink ref="AV96" r:id="rId337" display="http://abs.twimg.com/images/themes/theme1/bg.png"/>
    <hyperlink ref="AV98" r:id="rId338" display="http://abs.twimg.com/images/themes/theme1/bg.png"/>
    <hyperlink ref="AV99" r:id="rId339" display="http://abs.twimg.com/images/themes/theme1/bg.png"/>
    <hyperlink ref="AV100" r:id="rId340" display="http://abs.twimg.com/images/themes/theme13/bg.gif"/>
    <hyperlink ref="AV101" r:id="rId341" display="http://abs.twimg.com/images/themes/theme1/bg.png"/>
    <hyperlink ref="AV103" r:id="rId342" display="http://abs.twimg.com/images/themes/theme5/bg.gif"/>
    <hyperlink ref="AV104" r:id="rId343" display="http://abs.twimg.com/images/themes/theme1/bg.png"/>
    <hyperlink ref="AV105" r:id="rId344" display="http://abs.twimg.com/images/themes/theme14/bg.gif"/>
    <hyperlink ref="AV106" r:id="rId345" display="http://abs.twimg.com/images/themes/theme14/bg.gif"/>
    <hyperlink ref="AV107" r:id="rId346" display="http://abs.twimg.com/images/themes/theme1/bg.png"/>
    <hyperlink ref="AV108" r:id="rId347" display="http://abs.twimg.com/images/themes/theme1/bg.png"/>
    <hyperlink ref="AV109" r:id="rId348" display="http://abs.twimg.com/images/themes/theme1/bg.png"/>
    <hyperlink ref="AV110" r:id="rId349" display="http://abs.twimg.com/images/themes/theme10/bg.gif"/>
    <hyperlink ref="AV111" r:id="rId350" display="http://abs.twimg.com/images/themes/theme7/bg.gif"/>
    <hyperlink ref="AV112" r:id="rId351" display="http://abs.twimg.com/images/themes/theme14/bg.gif"/>
    <hyperlink ref="AV113" r:id="rId352" display="http://abs.twimg.com/images/themes/theme18/bg.gif"/>
    <hyperlink ref="AV114" r:id="rId353" display="http://abs.twimg.com/images/themes/theme10/bg.gif"/>
    <hyperlink ref="AV116" r:id="rId354" display="http://abs.twimg.com/images/themes/theme1/bg.png"/>
    <hyperlink ref="AV117" r:id="rId355" display="http://abs.twimg.com/images/themes/theme1/bg.png"/>
    <hyperlink ref="AV118" r:id="rId356" display="http://abs.twimg.com/images/themes/theme1/bg.png"/>
    <hyperlink ref="AV119" r:id="rId357" display="http://abs.twimg.com/images/themes/theme15/bg.png"/>
    <hyperlink ref="AV120" r:id="rId358" display="http://abs.twimg.com/images/themes/theme1/bg.png"/>
    <hyperlink ref="AV121" r:id="rId359" display="http://abs.twimg.com/images/themes/theme3/bg.gif"/>
    <hyperlink ref="AV122" r:id="rId360" display="http://abs.twimg.com/images/themes/theme1/bg.png"/>
    <hyperlink ref="AV123" r:id="rId361" display="http://abs.twimg.com/images/themes/theme16/bg.gif"/>
    <hyperlink ref="AV124" r:id="rId362" display="http://abs.twimg.com/images/themes/theme15/bg.png"/>
    <hyperlink ref="AV125" r:id="rId363" display="http://abs.twimg.com/images/themes/theme1/bg.png"/>
    <hyperlink ref="AV126" r:id="rId364" display="http://abs.twimg.com/images/themes/theme1/bg.png"/>
    <hyperlink ref="AV127" r:id="rId365" display="http://abs.twimg.com/images/themes/theme18/bg.gif"/>
    <hyperlink ref="AV128" r:id="rId366" display="http://abs.twimg.com/images/themes/theme1/bg.png"/>
    <hyperlink ref="AV129" r:id="rId367" display="http://abs.twimg.com/images/themes/theme1/bg.png"/>
    <hyperlink ref="AV133" r:id="rId368" display="http://abs.twimg.com/images/themes/theme14/bg.gif"/>
    <hyperlink ref="AV134" r:id="rId369" display="http://abs.twimg.com/images/themes/theme1/bg.png"/>
    <hyperlink ref="AV135" r:id="rId370" display="http://abs.twimg.com/images/themes/theme9/bg.gif"/>
    <hyperlink ref="AV136" r:id="rId371" display="http://abs.twimg.com/images/themes/theme1/bg.png"/>
    <hyperlink ref="AV139" r:id="rId372" display="http://abs.twimg.com/images/themes/theme16/bg.gif"/>
    <hyperlink ref="AV140" r:id="rId373" display="http://abs.twimg.com/images/themes/theme1/bg.png"/>
    <hyperlink ref="AV141" r:id="rId374" display="http://abs.twimg.com/images/themes/theme1/bg.png"/>
    <hyperlink ref="AV142" r:id="rId375" display="http://abs.twimg.com/images/themes/theme1/bg.png"/>
    <hyperlink ref="AV143" r:id="rId376" display="http://abs.twimg.com/images/themes/theme1/bg.png"/>
    <hyperlink ref="AV144" r:id="rId377" display="http://abs.twimg.com/images/themes/theme1/bg.png"/>
    <hyperlink ref="AV145" r:id="rId378" display="http://abs.twimg.com/images/themes/theme1/bg.png"/>
    <hyperlink ref="AV146" r:id="rId379" display="http://abs.twimg.com/images/themes/theme1/bg.png"/>
    <hyperlink ref="AV147" r:id="rId380" display="http://abs.twimg.com/images/themes/theme9/bg.gif"/>
    <hyperlink ref="AV148" r:id="rId381" display="http://abs.twimg.com/images/themes/theme10/bg.gif"/>
    <hyperlink ref="AV149" r:id="rId382" display="http://abs.twimg.com/images/themes/theme15/bg.png"/>
    <hyperlink ref="AV150" r:id="rId383" display="http://abs.twimg.com/images/themes/theme1/bg.png"/>
    <hyperlink ref="AV151" r:id="rId384" display="http://abs.twimg.com/images/themes/theme1/bg.png"/>
    <hyperlink ref="AV152" r:id="rId385" display="http://abs.twimg.com/images/themes/theme1/bg.png"/>
    <hyperlink ref="AV153" r:id="rId386" display="http://abs.twimg.com/images/themes/theme1/bg.png"/>
    <hyperlink ref="AV154" r:id="rId387" display="http://abs.twimg.com/images/themes/theme15/bg.png"/>
    <hyperlink ref="AV156" r:id="rId388" display="http://abs.twimg.com/images/themes/theme15/bg.png"/>
    <hyperlink ref="AV157" r:id="rId389" display="http://abs.twimg.com/images/themes/theme1/bg.png"/>
    <hyperlink ref="AV158" r:id="rId390" display="http://abs.twimg.com/images/themes/theme14/bg.gif"/>
    <hyperlink ref="AV159" r:id="rId391" display="http://abs.twimg.com/images/themes/theme1/bg.png"/>
    <hyperlink ref="AV160" r:id="rId392" display="http://abs.twimg.com/images/themes/theme1/bg.png"/>
    <hyperlink ref="AV161" r:id="rId393" display="http://abs.twimg.com/images/themes/theme1/bg.png"/>
    <hyperlink ref="AV162" r:id="rId394" display="http://abs.twimg.com/images/themes/theme1/bg.png"/>
    <hyperlink ref="AV163" r:id="rId395" display="http://abs.twimg.com/images/themes/theme1/bg.png"/>
    <hyperlink ref="AV164" r:id="rId396" display="http://abs.twimg.com/images/themes/theme1/bg.png"/>
    <hyperlink ref="AV165" r:id="rId397" display="http://abs.twimg.com/images/themes/theme19/bg.gif"/>
    <hyperlink ref="AV166" r:id="rId398" display="http://abs.twimg.com/images/themes/theme1/bg.png"/>
    <hyperlink ref="G3" r:id="rId399" display="http://pbs.twimg.com/profile_images/1078249584001015808/DaskknCh_normal.jpg"/>
    <hyperlink ref="G4" r:id="rId400" display="http://pbs.twimg.com/profile_images/1083701946748411904/yiGGVyG4_normal.jpg"/>
    <hyperlink ref="G5" r:id="rId401" display="http://pbs.twimg.com/profile_images/919968666137124864/-2wcwTlx_normal.jpg"/>
    <hyperlink ref="G6" r:id="rId402" display="http://pbs.twimg.com/profile_images/663259957350039552/5XZUO2tJ_normal.jpg"/>
    <hyperlink ref="G7" r:id="rId403" display="http://pbs.twimg.com/profile_images/788990307069112320/OG6qyiAC_normal.jpg"/>
    <hyperlink ref="G8" r:id="rId404" display="http://pbs.twimg.com/profile_images/996185395841961984/cVT5LSjf_normal.jpg"/>
    <hyperlink ref="G9" r:id="rId405" display="http://pbs.twimg.com/profile_images/831235892551380992/UWqwm76A_normal.jpg"/>
    <hyperlink ref="G10" r:id="rId406" display="http://pbs.twimg.com/profile_images/1085783691211694080/k1vqI-PB_normal.jpg"/>
    <hyperlink ref="G11" r:id="rId407" display="http://pbs.twimg.com/profile_images/1045041339581091841/Yla42yHy_normal.jpg"/>
    <hyperlink ref="G12" r:id="rId408" display="http://pbs.twimg.com/profile_images/908500382661382144/NeAUAryH_normal.jpg"/>
    <hyperlink ref="G13" r:id="rId409" display="http://pbs.twimg.com/profile_images/1106494592206192640/JnFD1DLg_normal.jpg"/>
    <hyperlink ref="G14" r:id="rId410" display="http://pbs.twimg.com/profile_images/2461900981/tumblr_m1i72q3c3d1qiegleo1_500_normal.jpg"/>
    <hyperlink ref="G15" r:id="rId411" display="http://pbs.twimg.com/profile_images/1116637207815651328/j_M0OfM9_normal.png"/>
    <hyperlink ref="G16" r:id="rId412" display="http://pbs.twimg.com/profile_images/803976270354714625/Bm2MR3rg_normal.jpg"/>
    <hyperlink ref="G17" r:id="rId413" display="http://pbs.twimg.com/profile_images/991356254445596672/x7Y_va0d_normal.jpg"/>
    <hyperlink ref="G18" r:id="rId414" display="http://pbs.twimg.com/profile_images/927960605604106240/6VrB9lMC_normal.jpg"/>
    <hyperlink ref="G19" r:id="rId415" display="http://pbs.twimg.com/profile_images/1049282789898637313/kdGy7Gz__normal.jpg"/>
    <hyperlink ref="G20" r:id="rId416" display="http://pbs.twimg.com/profile_images/1111073639925985281/E9ayaq1V_normal.jpg"/>
    <hyperlink ref="G21" r:id="rId417" display="http://pbs.twimg.com/profile_images/1119081717409566726/Y50XWi5d_normal.jpg"/>
    <hyperlink ref="G22" r:id="rId418" display="http://pbs.twimg.com/profile_images/1105243034571231232/Vue2CLkL_normal.png"/>
    <hyperlink ref="G23" r:id="rId419" display="http://pbs.twimg.com/profile_images/1108385627744227328/NABJX6WH_normal.jpg"/>
    <hyperlink ref="G24" r:id="rId420" display="http://pbs.twimg.com/profile_images/965468675351326722/G-sDwq-1_normal.jpg"/>
    <hyperlink ref="G25" r:id="rId421" display="http://pbs.twimg.com/profile_images/1069530744895275008/uMP7oe08_normal.jpg"/>
    <hyperlink ref="G26" r:id="rId422" display="http://pbs.twimg.com/profile_images/1060626119915843584/tK7LpcRw_normal.jpg"/>
    <hyperlink ref="G27" r:id="rId423" display="http://pbs.twimg.com/profile_images/870279826720129025/l5CL66f-_normal.jpg"/>
    <hyperlink ref="G28" r:id="rId424" display="http://pbs.twimg.com/profile_images/741283160898568192/Jy46FlEL_normal.jpg"/>
    <hyperlink ref="G29" r:id="rId425" display="http://pbs.twimg.com/profile_images/992056256964710400/768s6cnX_normal.jpg"/>
    <hyperlink ref="G30" r:id="rId426" display="http://pbs.twimg.com/profile_images/1036072270077280256/dTS-_rdV_normal.jpg"/>
    <hyperlink ref="G31" r:id="rId427" display="http://pbs.twimg.com/profile_images/509498592831102976/wG-d6wrJ_normal.jpeg"/>
    <hyperlink ref="G32" r:id="rId428" display="http://pbs.twimg.com/profile_images/684447314358882305/eW6rgOZf_normal.png"/>
    <hyperlink ref="G33" r:id="rId429" display="http://pbs.twimg.com/profile_images/875430101567115264/8Z2AmllN_normal.jpg"/>
    <hyperlink ref="G34" r:id="rId430" display="http://pbs.twimg.com/profile_images/1084912199032860672/Q19V6BK5_normal.jpg"/>
    <hyperlink ref="G35" r:id="rId431" display="http://pbs.twimg.com/profile_images/1115757423212617728/fgJMBMuA_normal.jpg"/>
    <hyperlink ref="G36" r:id="rId432" display="http://pbs.twimg.com/profile_images/1116840377913413634/1syilmR9_normal.jpg"/>
    <hyperlink ref="G37" r:id="rId433" display="http://pbs.twimg.com/profile_images/943427695156781056/-LKHuXdO_normal.jpg"/>
    <hyperlink ref="G38" r:id="rId434" display="http://pbs.twimg.com/profile_images/710978975376388096/1U2djlFO_normal.jpg"/>
    <hyperlink ref="G39" r:id="rId435" display="http://pbs.twimg.com/profile_images/964400673746857984/T5mm-ZKU_normal.jpg"/>
    <hyperlink ref="G40" r:id="rId436" display="http://pbs.twimg.com/profile_images/785890343577198592/6v4DlZXe_normal.jpg"/>
    <hyperlink ref="G41" r:id="rId437" display="http://pbs.twimg.com/profile_images/1106672424605630465/IC9ipKIt_normal.png"/>
    <hyperlink ref="G42" r:id="rId438" display="http://pbs.twimg.com/profile_images/951221160292777984/JSopVDkv_normal.jpg"/>
    <hyperlink ref="G43" r:id="rId439" display="http://pbs.twimg.com/profile_images/812475485879996416/RR0F06f__normal.jpg"/>
    <hyperlink ref="G44" r:id="rId440" display="http://pbs.twimg.com/profile_images/1083775160681943045/-HrwaKN5_normal.jpg"/>
    <hyperlink ref="G45" r:id="rId441" display="http://pbs.twimg.com/profile_images/1092310890874093568/gFTzVpEb_normal.jpg"/>
    <hyperlink ref="G46" r:id="rId442" display="http://pbs.twimg.com/profile_images/966079149986189312/ZEiZd-hR_normal.jpg"/>
    <hyperlink ref="G47" r:id="rId443" display="http://pbs.twimg.com/profile_images/788397357692022784/UXvEoHKh_normal.jpg"/>
    <hyperlink ref="G48" r:id="rId444" display="http://pbs.twimg.com/profile_images/1097924604151119872/nrp_VpUT_normal.png"/>
    <hyperlink ref="G49" r:id="rId445" display="http://pbs.twimg.com/profile_images/586582147093270528/5OxlcmDB_normal.jpg"/>
    <hyperlink ref="G50" r:id="rId446" display="http://pbs.twimg.com/profile_images/507650237637210112/imHZCsXu_normal.png"/>
    <hyperlink ref="G51" r:id="rId447" display="http://pbs.twimg.com/profile_images/757984876645720064/yhajiVam_normal.jpg"/>
    <hyperlink ref="G52" r:id="rId448" display="http://pbs.twimg.com/profile_images/1104389161086140416/OW7rnWop_normal.jpg"/>
    <hyperlink ref="G53" r:id="rId449" display="http://pbs.twimg.com/profile_images/641504762811146241/uRwMZbRO_normal.jpg"/>
    <hyperlink ref="G54" r:id="rId450" display="http://pbs.twimg.com/profile_images/1012826876279230465/oDd2OWF7_normal.jpg"/>
    <hyperlink ref="G55" r:id="rId451" display="http://pbs.twimg.com/profile_images/1116723417682563072/e_phjlBu_normal.png"/>
    <hyperlink ref="G56" r:id="rId452" display="http://pbs.twimg.com/profile_images/847469644453511168/IJjLqhgv_normal.jpg"/>
    <hyperlink ref="G57" r:id="rId453" display="http://pbs.twimg.com/profile_images/663738907805089792/a-3-cP5U_normal.jpg"/>
    <hyperlink ref="G58" r:id="rId454" display="http://pbs.twimg.com/profile_images/1103939860660776961/3B4ymOLM_normal.png"/>
    <hyperlink ref="G59" r:id="rId455" display="http://pbs.twimg.com/profile_images/935538054692970496/-vuh8x4l_normal.jpg"/>
    <hyperlink ref="G60" r:id="rId456" display="http://pbs.twimg.com/profile_images/806887716373680128/WRaZPAP7_normal.jpg"/>
    <hyperlink ref="G61" r:id="rId457" display="http://pbs.twimg.com/profile_images/1012406352612941824/L9v8wxOm_normal.jpg"/>
    <hyperlink ref="G62" r:id="rId458" display="http://pbs.twimg.com/profile_images/378800000312375508/2307e121a636bca5a74ea7940bfdac87_normal.jpeg"/>
    <hyperlink ref="G63" r:id="rId459" display="http://pbs.twimg.com/profile_images/2511748394/pdv3nbo3yrq5l2tae3ke_normal.jpeg"/>
    <hyperlink ref="G64" r:id="rId460" display="http://pbs.twimg.com/profile_images/787145941996281856/w9TS2Dn5_normal.jpg"/>
    <hyperlink ref="G65" r:id="rId461" display="http://pbs.twimg.com/profile_images/1029921365288148992/Xj1JhdFa_normal.jpg"/>
    <hyperlink ref="G66" r:id="rId462" display="http://pbs.twimg.com/profile_images/981624686424584198/OxrTnZwS_normal.jpg"/>
    <hyperlink ref="G67" r:id="rId463" display="http://pbs.twimg.com/profile_images/793590491027607552/gbLy0yvY_normal.jpg"/>
    <hyperlink ref="G68" r:id="rId464" display="http://pbs.twimg.com/profile_images/1092457362961637381/8zD_qlxA_normal.jpg"/>
    <hyperlink ref="G69" r:id="rId465" display="http://pbs.twimg.com/profile_images/1117705233826762752/0LylZzd3_normal.png"/>
    <hyperlink ref="G70" r:id="rId466" display="http://pbs.twimg.com/profile_images/471770118196711425/ijq_4k09_normal.jpeg"/>
    <hyperlink ref="G71" r:id="rId467" display="http://pbs.twimg.com/profile_images/932607183333847042/-3OqAkMJ_normal.jpg"/>
    <hyperlink ref="G72" r:id="rId468" display="http://pbs.twimg.com/profile_images/773999250661216256/-9IAccTm_normal.jpg"/>
    <hyperlink ref="G73" r:id="rId469" display="http://abs.twimg.com/sticky/default_profile_images/default_profile_normal.png"/>
    <hyperlink ref="G74" r:id="rId470" display="http://pbs.twimg.com/profile_images/1057099736665206787/AYCN4Ip2_normal.jpg"/>
    <hyperlink ref="G75" r:id="rId471" display="http://pbs.twimg.com/profile_images/1076939692136837120/127JNVbV_normal.jpg"/>
    <hyperlink ref="G76" r:id="rId472" display="http://pbs.twimg.com/profile_images/603647016409899008/OPECCN1t_normal.png"/>
    <hyperlink ref="G77" r:id="rId473" display="http://pbs.twimg.com/profile_images/960938872459886593/eh3g3e_p_normal.jpg"/>
    <hyperlink ref="G78" r:id="rId474" display="http://pbs.twimg.com/profile_images/1096393340336173056/5vwvjQHl_normal.png"/>
    <hyperlink ref="G79" r:id="rId475" display="http://pbs.twimg.com/profile_images/378800000704624480/d79e97179fbe43cc0306bbafbf096b73_normal.jpeg"/>
    <hyperlink ref="G80" r:id="rId476" display="http://pbs.twimg.com/profile_images/822251270111166464/gJwjBFSB_normal.jpg"/>
    <hyperlink ref="G81" r:id="rId477" display="http://pbs.twimg.com/profile_images/1111630076368613376/JxAsnJ8I_normal.jpg"/>
    <hyperlink ref="G82" r:id="rId478" display="http://pbs.twimg.com/profile_images/700135427383099394/RH39K-Mv_normal.jpg"/>
    <hyperlink ref="G83" r:id="rId479" display="http://pbs.twimg.com/profile_images/738300388802187264/iEokSq_7_normal.jpg"/>
    <hyperlink ref="G84" r:id="rId480" display="http://pbs.twimg.com/profile_images/1097528935875788800/VIGJu1pY_normal.jpg"/>
    <hyperlink ref="G85" r:id="rId481" display="http://pbs.twimg.com/profile_images/1067709241639735296/uVS1p4Jk_normal.jpg"/>
    <hyperlink ref="G86" r:id="rId482" display="http://pbs.twimg.com/profile_images/1118113399601291264/Mc3qilmK_normal.jpg"/>
    <hyperlink ref="G87" r:id="rId483" display="http://pbs.twimg.com/profile_images/1074182745499295745/z9fIX2Hr_normal.jpg"/>
    <hyperlink ref="G88" r:id="rId484" display="http://pbs.twimg.com/profile_images/853858634815737856/VghwiVXN_normal.jpg"/>
    <hyperlink ref="G89" r:id="rId485" display="http://pbs.twimg.com/profile_images/651819453097869312/osXcugiX_normal.jpg"/>
    <hyperlink ref="G90" r:id="rId486" display="http://pbs.twimg.com/profile_images/590814082208432128/WXqzO6B6_normal.png"/>
    <hyperlink ref="G91" r:id="rId487" display="http://pbs.twimg.com/profile_images/996026191680327682/OnXs2seB_normal.jpg"/>
    <hyperlink ref="G92" r:id="rId488" display="http://pbs.twimg.com/profile_images/444043299074998272/t0TzJG_d_normal.jpeg"/>
    <hyperlink ref="G93" r:id="rId489" display="http://pbs.twimg.com/profile_images/915253452195991553/RiT9M6xu_normal.jpg"/>
    <hyperlink ref="G94" r:id="rId490" display="http://pbs.twimg.com/profile_images/905918568646283265/hCFL1SyA_normal.jpg"/>
    <hyperlink ref="G95" r:id="rId491" display="http://pbs.twimg.com/profile_images/985528705782112256/Q-HlwCU9_normal.jpg"/>
    <hyperlink ref="G96" r:id="rId492" display="http://pbs.twimg.com/profile_images/1006474098636181504/ZxEM-fPH_normal.jpg"/>
    <hyperlink ref="G97" r:id="rId493" display="http://pbs.twimg.com/profile_images/1073492029550837760/V0oDTqWf_normal.jpg"/>
    <hyperlink ref="G98" r:id="rId494" display="http://pbs.twimg.com/profile_images/1022522621823463424/B2n6Fs1o_normal.jpg"/>
    <hyperlink ref="G99" r:id="rId495" display="http://pbs.twimg.com/profile_images/826034988202213376/f52lqWDn_normal.jpg"/>
    <hyperlink ref="G100" r:id="rId496" display="http://pbs.twimg.com/profile_images/1039453119988555776/Nvj4crF8_normal.jpg"/>
    <hyperlink ref="G101" r:id="rId497" display="http://pbs.twimg.com/profile_images/938698845604626432/6oa8yTJW_normal.jpg"/>
    <hyperlink ref="G102" r:id="rId498" display="http://pbs.twimg.com/profile_images/1005014956495048704/jPQGIPCa_normal.jpg"/>
    <hyperlink ref="G103" r:id="rId499" display="http://pbs.twimg.com/profile_images/1930875183/profile_pics_normal.jpeg"/>
    <hyperlink ref="G104" r:id="rId500" display="http://pbs.twimg.com/profile_images/3518258462/9b2d42fee8744284ceb21ff5632624b0_normal.jpeg"/>
    <hyperlink ref="G105" r:id="rId501" display="http://pbs.twimg.com/profile_images/1094842452819755008/t_xfLHI__normal.jpg"/>
    <hyperlink ref="G106" r:id="rId502" display="http://pbs.twimg.com/profile_images/1013854687869665280/-jNnaYaQ_normal.jpg"/>
    <hyperlink ref="G107" r:id="rId503" display="http://pbs.twimg.com/profile_images/1105524212968681475/VRT_ip9f_normal.jpg"/>
    <hyperlink ref="G108" r:id="rId504" display="http://pbs.twimg.com/profile_images/1082372866471948288/g6Atkw_U_normal.jpg"/>
    <hyperlink ref="G109" r:id="rId505" display="http://pbs.twimg.com/profile_images/966053594402234368/r6hA3ohM_normal.jpg"/>
    <hyperlink ref="G110" r:id="rId506" display="http://pbs.twimg.com/profile_images/906163903356395520/qugfyZKp_normal.jpg"/>
    <hyperlink ref="G111" r:id="rId507" display="http://pbs.twimg.com/profile_images/1717740807/Small_logo_normal.png"/>
    <hyperlink ref="G112" r:id="rId508" display="http://pbs.twimg.com/profile_images/1074950050722136064/jJ2p9czS_normal.jpg"/>
    <hyperlink ref="G113" r:id="rId509" display="http://pbs.twimg.com/profile_images/1003888294373888001/44UE2oiO_normal.jpg"/>
    <hyperlink ref="G114" r:id="rId510" display="http://pbs.twimg.com/profile_images/1101667312610897920/D3t1YcXi_normal.png"/>
    <hyperlink ref="G115" r:id="rId511" display="http://pbs.twimg.com/profile_images/1034251982956060672/eDXvp2pU_normal.jpg"/>
    <hyperlink ref="G116" r:id="rId512" display="http://pbs.twimg.com/profile_images/826285164363923457/0faJQx-A_normal.jpg"/>
    <hyperlink ref="G117" r:id="rId513" display="http://pbs.twimg.com/profile_images/1105206166622224385/AEEjOAKf_normal.jpg"/>
    <hyperlink ref="G118" r:id="rId514" display="http://pbs.twimg.com/profile_images/782129968058728448/KFKcoI4X_normal.jpg"/>
    <hyperlink ref="G119" r:id="rId515" display="http://pbs.twimg.com/profile_images/841519699632447488/ea4043nJ_normal.jpg"/>
    <hyperlink ref="G120" r:id="rId516" display="http://pbs.twimg.com/profile_images/922354013508575232/t8dXvGGF_normal.jpg"/>
    <hyperlink ref="G121" r:id="rId517" display="http://pbs.twimg.com/profile_images/611402226750230528/a3GDBgft_normal.jpg"/>
    <hyperlink ref="G122" r:id="rId518" display="http://pbs.twimg.com/profile_images/1028240873862168577/bjG6Mip4_normal.jpg"/>
    <hyperlink ref="G123" r:id="rId519" display="http://pbs.twimg.com/profile_images/899990650816520193/wKr9Y-Tc_normal.jpg"/>
    <hyperlink ref="G124" r:id="rId520" display="http://pbs.twimg.com/profile_images/735160892002840576/N7bSf-AQ_normal.jpg"/>
    <hyperlink ref="G125" r:id="rId521" display="http://pbs.twimg.com/profile_images/378800000245809096/f32d6b3caad847321cfdc65ca5d334e8_normal.jpeg"/>
    <hyperlink ref="G126" r:id="rId522" display="http://pbs.twimg.com/profile_images/986705457120083968/zaWRa2e4_normal.jpg"/>
    <hyperlink ref="G127" r:id="rId523" display="http://pbs.twimg.com/profile_images/889699284/CHaglerSmall_normal.jpg"/>
    <hyperlink ref="G128" r:id="rId524" display="http://pbs.twimg.com/profile_images/898521885973127168/uzMmpAzw_normal.jpg"/>
    <hyperlink ref="G129" r:id="rId525" display="http://pbs.twimg.com/profile_images/1117895509392461826/CytWmxr0_normal.jpg"/>
    <hyperlink ref="G130" r:id="rId526" display="http://pbs.twimg.com/profile_images/1095666897696153600/zmD6YxLa_normal.jpg"/>
    <hyperlink ref="G131" r:id="rId527" display="http://pbs.twimg.com/profile_images/1021079375138230273/6aokO1gX_normal.jpg"/>
    <hyperlink ref="G132" r:id="rId528" display="http://pbs.twimg.com/profile_images/1095871330950488064/ThAG5Juv_normal.jpg"/>
    <hyperlink ref="G133" r:id="rId529" display="http://pbs.twimg.com/profile_images/684090088192655360/VK9E1cIU_normal.jpg"/>
    <hyperlink ref="G134" r:id="rId530" display="http://pbs.twimg.com/profile_images/1118848125181915136/EjvOfosH_normal.jpg"/>
    <hyperlink ref="G135" r:id="rId531" display="http://pbs.twimg.com/profile_images/753355665872134146/6cVaYnUu_normal.jpg"/>
    <hyperlink ref="G136" r:id="rId532" display="http://pbs.twimg.com/profile_images/874303197522804740/afogV8gl_normal.jpg"/>
    <hyperlink ref="G137" r:id="rId533" display="http://pbs.twimg.com/profile_images/1105270654641864704/9ComFqLA_normal.jpg"/>
    <hyperlink ref="G138" r:id="rId534" display="http://pbs.twimg.com/profile_images/936205961802346502/EHzx6w6z_normal.jpg"/>
    <hyperlink ref="G139" r:id="rId535" display="http://pbs.twimg.com/profile_images/3641632255/1d4569fb637fbea9e0fcc2ae976e6352_normal.jpeg"/>
    <hyperlink ref="G140" r:id="rId536" display="http://pbs.twimg.com/profile_images/907185379375292416/HeKKeti4_normal.jpg"/>
    <hyperlink ref="G141" r:id="rId537" display="http://pbs.twimg.com/profile_images/795709476338733057/dq1oq0QO_normal.jpg"/>
    <hyperlink ref="G142" r:id="rId538" display="http://pbs.twimg.com/profile_images/642588202935517184/dN4QABzO_normal.jpg"/>
    <hyperlink ref="G143" r:id="rId539" display="http://pbs.twimg.com/profile_images/1100043713529765888/UfFJc8Dd_normal.png"/>
    <hyperlink ref="G144" r:id="rId540" display="http://pbs.twimg.com/profile_images/1082424539492073477/exU8rYn8_normal.jpg"/>
    <hyperlink ref="G145" r:id="rId541" display="http://pbs.twimg.com/profile_images/1013848356639014912/AjMeQqL2_normal.jpg"/>
    <hyperlink ref="G146" r:id="rId542" display="http://pbs.twimg.com/profile_images/1014183686139404289/Vfgn5KKZ_normal.jpg"/>
    <hyperlink ref="G147" r:id="rId543" display="http://pbs.twimg.com/profile_images/959570637923614720/EV8Lu0RI_normal.jpg"/>
    <hyperlink ref="G148" r:id="rId544" display="http://pbs.twimg.com/profile_images/753550126703120384/DpjBhEoj_normal.jpg"/>
    <hyperlink ref="G149" r:id="rId545" display="http://pbs.twimg.com/profile_images/851646534508662784/RQCWx_Qw_normal.jpg"/>
    <hyperlink ref="G150" r:id="rId546" display="http://pbs.twimg.com/profile_images/1114265887941562368/oIwD8-my_normal.jpg"/>
    <hyperlink ref="G151" r:id="rId547" display="http://pbs.twimg.com/profile_images/946942409547616256/CZKmosZ2_normal.jpg"/>
    <hyperlink ref="G152" r:id="rId548" display="http://pbs.twimg.com/profile_images/1008788627332182016/EDgOPUbF_normal.jpg"/>
    <hyperlink ref="G153" r:id="rId549" display="http://pbs.twimg.com/profile_images/953033628862304257/w0YY_L4Z_normal.jpg"/>
    <hyperlink ref="G154" r:id="rId550" display="http://pbs.twimg.com/profile_images/1316533183/25-person_Suite_Front_normal.jpg"/>
    <hyperlink ref="G155" r:id="rId551" display="http://pbs.twimg.com/profile_images/1075402033065353216/UbyLPqon_normal.jpg"/>
    <hyperlink ref="G156" r:id="rId552" display="http://pbs.twimg.com/profile_images/741417357143375872/vvb4N5Jj_normal.jpg"/>
    <hyperlink ref="G157" r:id="rId553" display="http://pbs.twimg.com/profile_images/2799163807/e5587ce34b7c8134300952acaced7bde_normal.gif"/>
    <hyperlink ref="G158" r:id="rId554" display="http://pbs.twimg.com/profile_images/874982361368231937/eheQwkDb_normal.jpg"/>
    <hyperlink ref="G159" r:id="rId555" display="http://pbs.twimg.com/profile_images/990309891045650432/GD9w8CI7_normal.jpg"/>
    <hyperlink ref="G160" r:id="rId556" display="http://pbs.twimg.com/profile_images/3533400496/f14169546f5922ab0d54215b95ec1a0d_normal.jpeg"/>
    <hyperlink ref="G161" r:id="rId557" display="http://pbs.twimg.com/profile_images/462255157766389760/L4wlZAV2_normal.jpeg"/>
    <hyperlink ref="G162" r:id="rId558" display="http://pbs.twimg.com/profile_images/645264354447769600/uPZCaKkm_normal.jpg"/>
    <hyperlink ref="G163" r:id="rId559" display="http://pbs.twimg.com/profile_images/855548242/Zweig_hedcut_normal.JPG"/>
    <hyperlink ref="G164" r:id="rId560" display="http://pbs.twimg.com/profile_images/1001596962972618752/oqmiIQAp_normal.jpg"/>
    <hyperlink ref="G165" r:id="rId561" display="http://pbs.twimg.com/profile_images/1111920787714441216/fTX50D7V_normal.jpg"/>
    <hyperlink ref="G166" r:id="rId562" display="http://pbs.twimg.com/profile_images/1089262745529118720/lVJfkjEF_normal.jpg"/>
    <hyperlink ref="AY3" r:id="rId563" display="https://twitter.com/bitpanda"/>
    <hyperlink ref="AY4" r:id="rId564" display="https://twitter.com/dubtechsummit"/>
    <hyperlink ref="AY5" r:id="rId565" display="https://twitter.com/eric_demuth"/>
    <hyperlink ref="AY6" r:id="rId566" display="https://twitter.com/mauerkind61"/>
    <hyperlink ref="AY7" r:id="rId567" display="https://twitter.com/kross89"/>
    <hyperlink ref="AY8" r:id="rId568" display="https://twitter.com/mattsekeres"/>
    <hyperlink ref="AY9" r:id="rId569" display="https://twitter.com/eaglefanvancity"/>
    <hyperlink ref="AY10" r:id="rId570" display="https://twitter.com/blazerbull"/>
    <hyperlink ref="AY11" r:id="rId571" display="https://twitter.com/mstad101"/>
    <hyperlink ref="AY12" r:id="rId572" display="https://twitter.com/blakepricetsn"/>
    <hyperlink ref="AY13" r:id="rId573" display="https://twitter.com/ighodaro1"/>
    <hyperlink ref="AY14" r:id="rId574" display="https://twitter.com/patentnigeria"/>
    <hyperlink ref="AY15" r:id="rId575" display="https://twitter.com/weefin_"/>
    <hyperlink ref="AY16" r:id="rId576" display="https://twitter.com/amitkbouri"/>
    <hyperlink ref="AY17" r:id="rId577" display="https://twitter.com/frenkel_topping"/>
    <hyperlink ref="AY18" r:id="rId578" display="https://twitter.com/dpierrebravo"/>
    <hyperlink ref="AY19" r:id="rId579" display="https://twitter.com/stephkbarnes"/>
    <hyperlink ref="AY20" r:id="rId580" display="https://twitter.com/chessabond"/>
    <hyperlink ref="AY21" r:id="rId581" display="https://twitter.com/almasi_"/>
    <hyperlink ref="AY22" r:id="rId582" display="https://twitter.com/paynecmwealth"/>
    <hyperlink ref="AY23" r:id="rId583" display="https://twitter.com/courtneydoming"/>
    <hyperlink ref="AY24" r:id="rId584" display="https://twitter.com/thepoliticooks"/>
    <hyperlink ref="AY25" r:id="rId585" display="https://twitter.com/cgwm_uk"/>
    <hyperlink ref="AY26" r:id="rId586" display="https://twitter.com/adriansysnet"/>
    <hyperlink ref="AY27" r:id="rId587" display="https://twitter.com/thebuffalonews"/>
    <hyperlink ref="AY28" r:id="rId588" display="https://twitter.com/gustobuffalo"/>
    <hyperlink ref="AY29" r:id="rId589" display="https://twitter.com/massmutual"/>
    <hyperlink ref="AY30" r:id="rId590" display="https://twitter.com/xoanna69xo"/>
    <hyperlink ref="AY31" r:id="rId591" display="https://twitter.com/mralarconphoto"/>
    <hyperlink ref="AY32" r:id="rId592" display="https://twitter.com/creativelive"/>
    <hyperlink ref="AY33" r:id="rId593" display="https://twitter.com/tfdiet"/>
    <hyperlink ref="AY34" r:id="rId594" display="https://twitter.com/chelsea_fagan"/>
    <hyperlink ref="AY35" r:id="rId595" display="https://twitter.com/brokemillennial"/>
    <hyperlink ref="AY36" r:id="rId596" display="https://twitter.com/erinklowry"/>
    <hyperlink ref="AY37" r:id="rId597" display="https://twitter.com/howtomoneyaus"/>
    <hyperlink ref="AY38" r:id="rId598" display="https://twitter.com/yahoofinance"/>
    <hyperlink ref="AY39" r:id="rId599" display="https://twitter.com/marekschweigert"/>
    <hyperlink ref="AY40" r:id="rId600" display="https://twitter.com/thorleywm"/>
    <hyperlink ref="AY41" r:id="rId601" display="https://twitter.com/forbes"/>
    <hyperlink ref="AY42" r:id="rId602" display="https://twitter.com/jwestmoore"/>
    <hyperlink ref="AY43" r:id="rId603" display="https://twitter.com/joeoptions"/>
    <hyperlink ref="AY44" r:id="rId604" display="https://twitter.com/mxohammad_"/>
    <hyperlink ref="AY45" r:id="rId605" display="https://twitter.com/lmwyt"/>
    <hyperlink ref="AY46" r:id="rId606" display="https://twitter.com/saeedajaffar"/>
    <hyperlink ref="AY47" r:id="rId607" display="https://twitter.com/ameinfonews"/>
    <hyperlink ref="AY48" r:id="rId608" display="https://twitter.com/multinagib"/>
    <hyperlink ref="AY49" r:id="rId609" display="https://twitter.com/ranjeetk1008"/>
    <hyperlink ref="AY50" r:id="rId610" display="https://twitter.com/iris_xyz"/>
    <hyperlink ref="AY51" r:id="rId611" display="https://twitter.com/smoothsale"/>
    <hyperlink ref="AY52" r:id="rId612" display="https://twitter.com/anishteli"/>
    <hyperlink ref="AY53" r:id="rId613" display="https://twitter.com/debleenar"/>
    <hyperlink ref="AY54" r:id="rId614" display="https://twitter.com/wooddagood"/>
    <hyperlink ref="AY55" r:id="rId615" display="https://twitter.com/rentgossipont"/>
    <hyperlink ref="AY56" r:id="rId616" display="https://twitter.com/richardpmwealth"/>
    <hyperlink ref="AY57" r:id="rId617" display="https://twitter.com/whoradio"/>
    <hyperlink ref="AY58" r:id="rId618" display="https://twitter.com/jeffangeloradio"/>
    <hyperlink ref="AY59" r:id="rId619" display="https://twitter.com/heather_mill"/>
    <hyperlink ref="AY60" r:id="rId620" display="https://twitter.com/kathrynsollmann"/>
    <hyperlink ref="AY61" r:id="rId621" display="https://twitter.com/no_ordinary_biz"/>
    <hyperlink ref="AY62" r:id="rId622" display="https://twitter.com/bizzwriter"/>
    <hyperlink ref="AY63" r:id="rId623" display="https://twitter.com/btlyng"/>
    <hyperlink ref="AY64" r:id="rId624" display="https://twitter.com/iamnotmudkip"/>
    <hyperlink ref="AY65" r:id="rId625" display="https://twitter.com/mcleanmills7"/>
    <hyperlink ref="AY66" r:id="rId626" display="https://twitter.com/thenxtmove"/>
    <hyperlink ref="AY67" r:id="rId627" display="https://twitter.com/geohil"/>
    <hyperlink ref="AY68" r:id="rId628" display="https://twitter.com/bitsofstock"/>
    <hyperlink ref="AY69" r:id="rId629" display="https://twitter.com/askbits"/>
    <hyperlink ref="AY70" r:id="rId630" display="https://twitter.com/casefoundation"/>
    <hyperlink ref="AY71" r:id="rId631" display="https://twitter.com/investmentnews"/>
    <hyperlink ref="AY72" r:id="rId632" display="https://twitter.com/joshpinnick"/>
    <hyperlink ref="AY73" r:id="rId633" display="https://twitter.com/raymondbasden"/>
    <hyperlink ref="AY74" r:id="rId634" display="https://twitter.com/raficastro"/>
    <hyperlink ref="AY75" r:id="rId635" display="https://twitter.com/homes4income"/>
    <hyperlink ref="AY76" r:id="rId636" display="https://twitter.com/mceachniegroup"/>
    <hyperlink ref="AY77" r:id="rId637" display="https://twitter.com/affluentintel"/>
    <hyperlink ref="AY78" r:id="rId638" display="https://twitter.com/tskdynamo"/>
    <hyperlink ref="AY79" r:id="rId639" display="https://twitter.com/dailywaffle"/>
    <hyperlink ref="AY80" r:id="rId640" display="https://twitter.com/damatorecord"/>
    <hyperlink ref="AY81" r:id="rId641" display="https://twitter.com/mounia_nl"/>
    <hyperlink ref="AY82" r:id="rId642" display="https://twitter.com/sopexaonline"/>
    <hyperlink ref="AY83" r:id="rId643" display="https://twitter.com/aikande"/>
    <hyperlink ref="AY84" r:id="rId644" display="https://twitter.com/danfordshadrack"/>
    <hyperlink ref="AY85" r:id="rId645" display="https://twitter.com/jamvi_tz"/>
    <hyperlink ref="AY86" r:id="rId646" display="https://twitter.com/alexmubiru5"/>
    <hyperlink ref="AY87" r:id="rId647" display="https://twitter.com/jokatem"/>
    <hyperlink ref="AY88" r:id="rId648" display="https://twitter.com/husseinbashe"/>
    <hyperlink ref="AY89" r:id="rId649" display="https://twitter.com/hallaboutafrica"/>
    <hyperlink ref="AY90" r:id="rId650" display="https://twitter.com/theguardiantz"/>
    <hyperlink ref="AY91" r:id="rId651" display="https://twitter.com/thecitizentz"/>
    <hyperlink ref="AY92" r:id="rId652" display="https://twitter.com/fsdtanzania"/>
    <hyperlink ref="AY93" r:id="rId653" display="https://twitter.com/wbtanzania"/>
    <hyperlink ref="AY94" r:id="rId654" display="https://twitter.com/faotanzania"/>
    <hyperlink ref="AY95" r:id="rId655" display="https://twitter.com/kilimoforum"/>
    <hyperlink ref="AY96" r:id="rId656" display="https://twitter.com/afdb_group"/>
    <hyperlink ref="AY97" r:id="rId657" display="https://twitter.com/mwombek43469670"/>
    <hyperlink ref="AY98" r:id="rId658" display="https://twitter.com/japhetsayi"/>
    <hyperlink ref="AY99" r:id="rId659" display="https://twitter.com/tadbtz"/>
    <hyperlink ref="AY100" r:id="rId660" display="https://twitter.com/jjnabiry"/>
    <hyperlink ref="AY101" r:id="rId661" display="https://twitter.com/danishmfa"/>
    <hyperlink ref="AY102" r:id="rId662" display="https://twitter.com/ekilimotz"/>
    <hyperlink ref="AY103" r:id="rId663" display="https://twitter.com/carmelazabala"/>
    <hyperlink ref="AY104" r:id="rId664" display="https://twitter.com/bsykes37"/>
    <hyperlink ref="AY105" r:id="rId665" display="https://twitter.com/martelantoine"/>
    <hyperlink ref="AY106" r:id="rId666" display="https://twitter.com/massart"/>
    <hyperlink ref="AY107" r:id="rId667" display="https://twitter.com/kennysoblessed"/>
    <hyperlink ref="AY108" r:id="rId668" display="https://twitter.com/kindercaregr"/>
    <hyperlink ref="AY109" r:id="rId669" display="https://twitter.com/scactionnetwork"/>
    <hyperlink ref="AY110" r:id="rId670" display="https://twitter.com/angiealbright"/>
    <hyperlink ref="AY111" r:id="rId671" display="https://twitter.com/gainorstaffing"/>
    <hyperlink ref="AY112" r:id="rId672" display="https://twitter.com/jguemes"/>
    <hyperlink ref="AY113" r:id="rId673" display="https://twitter.com/rjkarcher"/>
    <hyperlink ref="AY114" r:id="rId674" display="https://twitter.com/ggeorgiegirl"/>
    <hyperlink ref="AY115" r:id="rId675" display="https://twitter.com/henrydong888"/>
    <hyperlink ref="AY116" r:id="rId676" display="https://twitter.com/navdeep1969"/>
    <hyperlink ref="AY117" r:id="rId677" display="https://twitter.com/politicalhedge"/>
    <hyperlink ref="AY118" r:id="rId678" display="https://twitter.com/iarunj"/>
    <hyperlink ref="AY119" r:id="rId679" display="https://twitter.com/moneycontrolcom"/>
    <hyperlink ref="AY120" r:id="rId680" display="https://twitter.com/rakshabihani"/>
    <hyperlink ref="AY121" r:id="rId681" display="https://twitter.com/kayezad"/>
    <hyperlink ref="AY122" r:id="rId682" display="https://twitter.com/vivinav"/>
    <hyperlink ref="AY123" r:id="rId683" display="https://twitter.com/oursmallchange"/>
    <hyperlink ref="AY124" r:id="rId684" display="https://twitter.com/crowdfundattny"/>
    <hyperlink ref="AY125" r:id="rId685" display="https://twitter.com/dschaegga"/>
    <hyperlink ref="AY126" r:id="rId686" display="https://twitter.com/iw_inst"/>
    <hyperlink ref="AY127" r:id="rId687" display="https://twitter.com/chrishagler"/>
    <hyperlink ref="AY128" r:id="rId688" display="https://twitter.com/ey_sustainable"/>
    <hyperlink ref="AY129" r:id="rId689" display="https://twitter.com/bunchubets"/>
    <hyperlink ref="AY130" r:id="rId690" display="https://twitter.com/faceofahrvo"/>
    <hyperlink ref="AY131" r:id="rId691" display="https://twitter.com/rekt_podcast"/>
    <hyperlink ref="AY132" r:id="rId692" display="https://twitter.com/ahrvoapp"/>
    <hyperlink ref="AY133" r:id="rId693" display="https://twitter.com/flaster"/>
    <hyperlink ref="AY134" r:id="rId694" display="https://twitter.com/khylesocrates"/>
    <hyperlink ref="AY135" r:id="rId695" display="https://twitter.com/benefits_pro"/>
    <hyperlink ref="AY136" r:id="rId696" display="https://twitter.com/stash"/>
    <hyperlink ref="AY137" r:id="rId697" display="https://twitter.com/ccryptochamber"/>
    <hyperlink ref="AY138" r:id="rId698" display="https://twitter.com/lombardiletter"/>
    <hyperlink ref="AY139" r:id="rId699" display="https://twitter.com/mikeandmorley"/>
    <hyperlink ref="AY140" r:id="rId700" display="https://twitter.com/pemachele"/>
    <hyperlink ref="AY141" r:id="rId701" display="https://twitter.com/harvestreturns"/>
    <hyperlink ref="AY142" r:id="rId702" display="https://twitter.com/thanawala_hiral"/>
    <hyperlink ref="AY143" r:id="rId703" display="https://twitter.com/neildoig"/>
    <hyperlink ref="AY144" r:id="rId704" display="https://twitter.com/linkedin"/>
    <hyperlink ref="AY145" r:id="rId705" display="https://twitter.com/finra"/>
    <hyperlink ref="AY146" r:id="rId706" display="https://twitter.com/finrafoundation"/>
    <hyperlink ref="AY147" r:id="rId707" display="https://twitter.com/thenorrisgroup"/>
    <hyperlink ref="AY148" r:id="rId708" display="https://twitter.com/cunningham_uk"/>
    <hyperlink ref="AY149" r:id="rId709" display="https://twitter.com/abhigolhar"/>
    <hyperlink ref="AY150" r:id="rId710" display="https://twitter.com/bcope51"/>
    <hyperlink ref="AY151" r:id="rId711" display="https://twitter.com/jillonmoney"/>
    <hyperlink ref="AY152" r:id="rId712" display="https://twitter.com/mkopy"/>
    <hyperlink ref="AY153" r:id="rId713" display="https://twitter.com/thecryptorep"/>
    <hyperlink ref="AY154" r:id="rId714" display="https://twitter.com/psuitenetwork"/>
    <hyperlink ref="AY155" r:id="rId715" display="https://twitter.com/nick4business"/>
    <hyperlink ref="AY156" r:id="rId716" display="https://twitter.com/ericbalchunas"/>
    <hyperlink ref="AY157" r:id="rId717" display="https://twitter.com/advisorshares"/>
    <hyperlink ref="AY158" r:id="rId718" display="https://twitter.com/moguldom"/>
    <hyperlink ref="AY159" r:id="rId719" display="https://twitter.com/thelaurenbowlin"/>
    <hyperlink ref="AY160" r:id="rId720" display="https://twitter.com/danherronruns"/>
    <hyperlink ref="AY161" r:id="rId721" display="https://twitter.com/michaelbatnick"/>
    <hyperlink ref="AY162" r:id="rId722" display="https://twitter.com/awealthofcs"/>
    <hyperlink ref="AY163" r:id="rId723" display="https://twitter.com/jasonzweigwsj"/>
    <hyperlink ref="AY164" r:id="rId724" display="https://twitter.com/_eugeniegeorge"/>
    <hyperlink ref="AY165" r:id="rId725" display="https://twitter.com/merrynsw"/>
    <hyperlink ref="AY166" r:id="rId726" display="https://twitter.com/cbriancpa"/>
  </hyperlinks>
  <printOptions/>
  <pageMargins left="0.7" right="0.7" top="0.75" bottom="0.75" header="0.3" footer="0.3"/>
  <pageSetup horizontalDpi="600" verticalDpi="600" orientation="portrait" r:id="rId731"/>
  <drawing r:id="rId730"/>
  <legacyDrawing r:id="rId728"/>
  <tableParts>
    <tablePart r:id="rId72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7109375" style="0" bestFit="1" customWidth="1"/>
    <col min="28" max="28" width="12.421875" style="0" bestFit="1" customWidth="1"/>
    <col min="29" max="29" width="14.57421875" style="0" bestFit="1" customWidth="1"/>
    <col min="30" max="30" width="13.421875" style="0" bestFit="1" customWidth="1"/>
    <col min="31" max="31" width="16.00390625" style="0" bestFit="1" customWidth="1"/>
    <col min="32" max="32" width="10.57421875" style="0" bestFit="1" customWidth="1"/>
    <col min="33" max="33" width="19.8515625" style="0" bestFit="1" customWidth="1"/>
    <col min="34" max="34" width="25.421875" style="0" bestFit="1" customWidth="1"/>
    <col min="35" max="35" width="20.7109375" style="0" bestFit="1" customWidth="1"/>
    <col min="36" max="36" width="26.28125" style="0" bestFit="1" customWidth="1"/>
    <col min="37" max="37" width="24.7109375" style="0" bestFit="1" customWidth="1"/>
    <col min="38" max="38" width="30.28125" style="0" bestFit="1" customWidth="1"/>
    <col min="39" max="39" width="17.00390625" style="0" bestFit="1" customWidth="1"/>
    <col min="40" max="40" width="20.421875" style="0" bestFit="1" customWidth="1"/>
    <col min="41" max="41" width="15.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1"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2261</v>
      </c>
      <c r="Z2" s="13" t="s">
        <v>2277</v>
      </c>
      <c r="AA2" s="13" t="s">
        <v>2316</v>
      </c>
      <c r="AB2" s="13" t="s">
        <v>2397</v>
      </c>
      <c r="AC2" s="13" t="s">
        <v>2517</v>
      </c>
      <c r="AD2" s="13" t="s">
        <v>2566</v>
      </c>
      <c r="AE2" s="13" t="s">
        <v>2568</v>
      </c>
      <c r="AF2" s="13" t="s">
        <v>2592</v>
      </c>
      <c r="AG2" s="52" t="s">
        <v>3190</v>
      </c>
      <c r="AH2" s="52" t="s">
        <v>3191</v>
      </c>
      <c r="AI2" s="52" t="s">
        <v>3192</v>
      </c>
      <c r="AJ2" s="52" t="s">
        <v>3193</v>
      </c>
      <c r="AK2" s="52" t="s">
        <v>3194</v>
      </c>
      <c r="AL2" s="52" t="s">
        <v>3195</v>
      </c>
      <c r="AM2" s="52" t="s">
        <v>3196</v>
      </c>
      <c r="AN2" s="52" t="s">
        <v>3197</v>
      </c>
      <c r="AO2" s="52" t="s">
        <v>3200</v>
      </c>
    </row>
    <row r="3" spans="1:41" ht="15">
      <c r="A3" s="78" t="s">
        <v>2181</v>
      </c>
      <c r="B3" s="66" t="s">
        <v>2216</v>
      </c>
      <c r="C3" s="66" t="s">
        <v>56</v>
      </c>
      <c r="D3" s="106"/>
      <c r="E3" s="106"/>
      <c r="F3" s="107" t="s">
        <v>3252</v>
      </c>
      <c r="G3" s="108"/>
      <c r="H3" s="108"/>
      <c r="I3" s="109">
        <v>3</v>
      </c>
      <c r="J3" s="110"/>
      <c r="K3" s="48">
        <v>35</v>
      </c>
      <c r="L3" s="48">
        <v>29</v>
      </c>
      <c r="M3" s="48">
        <v>12</v>
      </c>
      <c r="N3" s="48">
        <v>41</v>
      </c>
      <c r="O3" s="48">
        <v>41</v>
      </c>
      <c r="P3" s="49" t="s">
        <v>3201</v>
      </c>
      <c r="Q3" s="49" t="s">
        <v>3201</v>
      </c>
      <c r="R3" s="48">
        <v>35</v>
      </c>
      <c r="S3" s="48">
        <v>35</v>
      </c>
      <c r="T3" s="48">
        <v>1</v>
      </c>
      <c r="U3" s="48">
        <v>2</v>
      </c>
      <c r="V3" s="48">
        <v>0</v>
      </c>
      <c r="W3" s="49">
        <v>0</v>
      </c>
      <c r="X3" s="49">
        <v>0</v>
      </c>
      <c r="Y3" s="86" t="s">
        <v>2262</v>
      </c>
      <c r="Z3" s="86" t="s">
        <v>2278</v>
      </c>
      <c r="AA3" s="86" t="s">
        <v>2317</v>
      </c>
      <c r="AB3" s="95" t="s">
        <v>2398</v>
      </c>
      <c r="AC3" s="95" t="s">
        <v>2518</v>
      </c>
      <c r="AD3" s="95"/>
      <c r="AE3" s="95" t="s">
        <v>2569</v>
      </c>
      <c r="AF3" s="95" t="s">
        <v>2593</v>
      </c>
      <c r="AG3" s="120">
        <v>35</v>
      </c>
      <c r="AH3" s="123">
        <v>2.7799841143764894</v>
      </c>
      <c r="AI3" s="120">
        <v>28</v>
      </c>
      <c r="AJ3" s="123">
        <v>2.2239872915011913</v>
      </c>
      <c r="AK3" s="120">
        <v>0</v>
      </c>
      <c r="AL3" s="123">
        <v>0</v>
      </c>
      <c r="AM3" s="120">
        <v>1196</v>
      </c>
      <c r="AN3" s="123">
        <v>94.99602859412232</v>
      </c>
      <c r="AO3" s="120">
        <v>1259</v>
      </c>
    </row>
    <row r="4" spans="1:41" ht="15">
      <c r="A4" s="78" t="s">
        <v>2182</v>
      </c>
      <c r="B4" s="66" t="s">
        <v>2217</v>
      </c>
      <c r="C4" s="66" t="s">
        <v>56</v>
      </c>
      <c r="D4" s="111"/>
      <c r="E4" s="111"/>
      <c r="F4" s="112" t="s">
        <v>3253</v>
      </c>
      <c r="G4" s="113"/>
      <c r="H4" s="113"/>
      <c r="I4" s="114">
        <v>4</v>
      </c>
      <c r="J4" s="114"/>
      <c r="K4" s="48">
        <v>22</v>
      </c>
      <c r="L4" s="48">
        <v>48</v>
      </c>
      <c r="M4" s="48">
        <v>9</v>
      </c>
      <c r="N4" s="48">
        <v>57</v>
      </c>
      <c r="O4" s="48">
        <v>0</v>
      </c>
      <c r="P4" s="49">
        <v>0.0196078431372549</v>
      </c>
      <c r="Q4" s="49">
        <v>0.038461538461538464</v>
      </c>
      <c r="R4" s="48">
        <v>1</v>
      </c>
      <c r="S4" s="48">
        <v>0</v>
      </c>
      <c r="T4" s="48">
        <v>22</v>
      </c>
      <c r="U4" s="48">
        <v>57</v>
      </c>
      <c r="V4" s="48">
        <v>2</v>
      </c>
      <c r="W4" s="49">
        <v>1.698347</v>
      </c>
      <c r="X4" s="49">
        <v>0.11255411255411256</v>
      </c>
      <c r="Y4" s="86" t="s">
        <v>512</v>
      </c>
      <c r="Z4" s="86" t="s">
        <v>561</v>
      </c>
      <c r="AA4" s="86" t="s">
        <v>611</v>
      </c>
      <c r="AB4" s="95" t="s">
        <v>2399</v>
      </c>
      <c r="AC4" s="95" t="s">
        <v>2519</v>
      </c>
      <c r="AD4" s="95" t="s">
        <v>2567</v>
      </c>
      <c r="AE4" s="95" t="s">
        <v>2570</v>
      </c>
      <c r="AF4" s="95" t="s">
        <v>2594</v>
      </c>
      <c r="AG4" s="120">
        <v>6</v>
      </c>
      <c r="AH4" s="123">
        <v>2.6548672566371683</v>
      </c>
      <c r="AI4" s="120">
        <v>0</v>
      </c>
      <c r="AJ4" s="123">
        <v>0</v>
      </c>
      <c r="AK4" s="120">
        <v>0</v>
      </c>
      <c r="AL4" s="123">
        <v>0</v>
      </c>
      <c r="AM4" s="120">
        <v>220</v>
      </c>
      <c r="AN4" s="123">
        <v>97.34513274336283</v>
      </c>
      <c r="AO4" s="120">
        <v>226</v>
      </c>
    </row>
    <row r="5" spans="1:41" ht="15">
      <c r="A5" s="78" t="s">
        <v>2183</v>
      </c>
      <c r="B5" s="66" t="s">
        <v>2218</v>
      </c>
      <c r="C5" s="66" t="s">
        <v>56</v>
      </c>
      <c r="D5" s="111"/>
      <c r="E5" s="111"/>
      <c r="F5" s="112" t="s">
        <v>3254</v>
      </c>
      <c r="G5" s="113"/>
      <c r="H5" s="113"/>
      <c r="I5" s="114">
        <v>5</v>
      </c>
      <c r="J5" s="114"/>
      <c r="K5" s="48">
        <v>8</v>
      </c>
      <c r="L5" s="48">
        <v>13</v>
      </c>
      <c r="M5" s="48">
        <v>0</v>
      </c>
      <c r="N5" s="48">
        <v>13</v>
      </c>
      <c r="O5" s="48">
        <v>0</v>
      </c>
      <c r="P5" s="49">
        <v>0.08333333333333333</v>
      </c>
      <c r="Q5" s="49">
        <v>0.15384615384615385</v>
      </c>
      <c r="R5" s="48">
        <v>1</v>
      </c>
      <c r="S5" s="48">
        <v>0</v>
      </c>
      <c r="T5" s="48">
        <v>8</v>
      </c>
      <c r="U5" s="48">
        <v>13</v>
      </c>
      <c r="V5" s="48">
        <v>3</v>
      </c>
      <c r="W5" s="49">
        <v>1.5625</v>
      </c>
      <c r="X5" s="49">
        <v>0.23214285714285715</v>
      </c>
      <c r="Y5" s="86" t="s">
        <v>489</v>
      </c>
      <c r="Z5" s="86" t="s">
        <v>542</v>
      </c>
      <c r="AA5" s="86"/>
      <c r="AB5" s="95" t="s">
        <v>2400</v>
      </c>
      <c r="AC5" s="95" t="s">
        <v>2520</v>
      </c>
      <c r="AD5" s="95"/>
      <c r="AE5" s="95" t="s">
        <v>2571</v>
      </c>
      <c r="AF5" s="95" t="s">
        <v>2595</v>
      </c>
      <c r="AG5" s="120">
        <v>3</v>
      </c>
      <c r="AH5" s="123">
        <v>2.255639097744361</v>
      </c>
      <c r="AI5" s="120">
        <v>0</v>
      </c>
      <c r="AJ5" s="123">
        <v>0</v>
      </c>
      <c r="AK5" s="120">
        <v>0</v>
      </c>
      <c r="AL5" s="123">
        <v>0</v>
      </c>
      <c r="AM5" s="120">
        <v>130</v>
      </c>
      <c r="AN5" s="123">
        <v>97.74436090225564</v>
      </c>
      <c r="AO5" s="120">
        <v>133</v>
      </c>
    </row>
    <row r="6" spans="1:41" ht="15">
      <c r="A6" s="78" t="s">
        <v>2184</v>
      </c>
      <c r="B6" s="66" t="s">
        <v>2219</v>
      </c>
      <c r="C6" s="66" t="s">
        <v>56</v>
      </c>
      <c r="D6" s="111"/>
      <c r="E6" s="111"/>
      <c r="F6" s="112" t="s">
        <v>3255</v>
      </c>
      <c r="G6" s="113"/>
      <c r="H6" s="113"/>
      <c r="I6" s="114">
        <v>6</v>
      </c>
      <c r="J6" s="114"/>
      <c r="K6" s="48">
        <v>8</v>
      </c>
      <c r="L6" s="48">
        <v>15</v>
      </c>
      <c r="M6" s="48">
        <v>2</v>
      </c>
      <c r="N6" s="48">
        <v>17</v>
      </c>
      <c r="O6" s="48">
        <v>1</v>
      </c>
      <c r="P6" s="49">
        <v>0.07142857142857142</v>
      </c>
      <c r="Q6" s="49">
        <v>0.13333333333333333</v>
      </c>
      <c r="R6" s="48">
        <v>1</v>
      </c>
      <c r="S6" s="48">
        <v>0</v>
      </c>
      <c r="T6" s="48">
        <v>8</v>
      </c>
      <c r="U6" s="48">
        <v>17</v>
      </c>
      <c r="V6" s="48">
        <v>2</v>
      </c>
      <c r="W6" s="49">
        <v>1.3125</v>
      </c>
      <c r="X6" s="49">
        <v>0.26785714285714285</v>
      </c>
      <c r="Y6" s="86" t="s">
        <v>2263</v>
      </c>
      <c r="Z6" s="86" t="s">
        <v>545</v>
      </c>
      <c r="AA6" s="86" t="s">
        <v>583</v>
      </c>
      <c r="AB6" s="95" t="s">
        <v>2401</v>
      </c>
      <c r="AC6" s="95" t="s">
        <v>2521</v>
      </c>
      <c r="AD6" s="95"/>
      <c r="AE6" s="95" t="s">
        <v>2572</v>
      </c>
      <c r="AF6" s="95" t="s">
        <v>2596</v>
      </c>
      <c r="AG6" s="120">
        <v>13</v>
      </c>
      <c r="AH6" s="123">
        <v>4.545454545454546</v>
      </c>
      <c r="AI6" s="120">
        <v>9</v>
      </c>
      <c r="AJ6" s="123">
        <v>3.1468531468531467</v>
      </c>
      <c r="AK6" s="120">
        <v>0</v>
      </c>
      <c r="AL6" s="123">
        <v>0</v>
      </c>
      <c r="AM6" s="120">
        <v>264</v>
      </c>
      <c r="AN6" s="123">
        <v>92.3076923076923</v>
      </c>
      <c r="AO6" s="120">
        <v>286</v>
      </c>
    </row>
    <row r="7" spans="1:41" ht="15">
      <c r="A7" s="78" t="s">
        <v>2185</v>
      </c>
      <c r="B7" s="66" t="s">
        <v>2220</v>
      </c>
      <c r="C7" s="66" t="s">
        <v>56</v>
      </c>
      <c r="D7" s="111"/>
      <c r="E7" s="111"/>
      <c r="F7" s="112" t="s">
        <v>3256</v>
      </c>
      <c r="G7" s="113"/>
      <c r="H7" s="113"/>
      <c r="I7" s="114">
        <v>7</v>
      </c>
      <c r="J7" s="114"/>
      <c r="K7" s="48">
        <v>7</v>
      </c>
      <c r="L7" s="48">
        <v>8</v>
      </c>
      <c r="M7" s="48">
        <v>0</v>
      </c>
      <c r="N7" s="48">
        <v>8</v>
      </c>
      <c r="O7" s="48">
        <v>0</v>
      </c>
      <c r="P7" s="49">
        <v>0</v>
      </c>
      <c r="Q7" s="49">
        <v>0</v>
      </c>
      <c r="R7" s="48">
        <v>1</v>
      </c>
      <c r="S7" s="48">
        <v>0</v>
      </c>
      <c r="T7" s="48">
        <v>7</v>
      </c>
      <c r="U7" s="48">
        <v>8</v>
      </c>
      <c r="V7" s="48">
        <v>2</v>
      </c>
      <c r="W7" s="49">
        <v>1.387755</v>
      </c>
      <c r="X7" s="49">
        <v>0.19047619047619047</v>
      </c>
      <c r="Y7" s="86" t="s">
        <v>2264</v>
      </c>
      <c r="Z7" s="86" t="s">
        <v>2279</v>
      </c>
      <c r="AA7" s="86" t="s">
        <v>2318</v>
      </c>
      <c r="AB7" s="95" t="s">
        <v>2402</v>
      </c>
      <c r="AC7" s="95" t="s">
        <v>2522</v>
      </c>
      <c r="AD7" s="95"/>
      <c r="AE7" s="95" t="s">
        <v>2573</v>
      </c>
      <c r="AF7" s="95" t="s">
        <v>2597</v>
      </c>
      <c r="AG7" s="120">
        <v>4</v>
      </c>
      <c r="AH7" s="123">
        <v>3.6363636363636362</v>
      </c>
      <c r="AI7" s="120">
        <v>4</v>
      </c>
      <c r="AJ7" s="123">
        <v>3.6363636363636362</v>
      </c>
      <c r="AK7" s="120">
        <v>2</v>
      </c>
      <c r="AL7" s="123">
        <v>1.8181818181818181</v>
      </c>
      <c r="AM7" s="120">
        <v>102</v>
      </c>
      <c r="AN7" s="123">
        <v>92.72727272727273</v>
      </c>
      <c r="AO7" s="120">
        <v>110</v>
      </c>
    </row>
    <row r="8" spans="1:41" ht="15">
      <c r="A8" s="78" t="s">
        <v>2186</v>
      </c>
      <c r="B8" s="66" t="s">
        <v>2221</v>
      </c>
      <c r="C8" s="66" t="s">
        <v>56</v>
      </c>
      <c r="D8" s="111"/>
      <c r="E8" s="111"/>
      <c r="F8" s="112" t="s">
        <v>3257</v>
      </c>
      <c r="G8" s="113"/>
      <c r="H8" s="113"/>
      <c r="I8" s="114">
        <v>8</v>
      </c>
      <c r="J8" s="114"/>
      <c r="K8" s="48">
        <v>6</v>
      </c>
      <c r="L8" s="48">
        <v>15</v>
      </c>
      <c r="M8" s="48">
        <v>0</v>
      </c>
      <c r="N8" s="48">
        <v>15</v>
      </c>
      <c r="O8" s="48">
        <v>0</v>
      </c>
      <c r="P8" s="49">
        <v>0.25</v>
      </c>
      <c r="Q8" s="49">
        <v>0.4</v>
      </c>
      <c r="R8" s="48">
        <v>1</v>
      </c>
      <c r="S8" s="48">
        <v>0</v>
      </c>
      <c r="T8" s="48">
        <v>6</v>
      </c>
      <c r="U8" s="48">
        <v>15</v>
      </c>
      <c r="V8" s="48">
        <v>2</v>
      </c>
      <c r="W8" s="49">
        <v>1</v>
      </c>
      <c r="X8" s="49">
        <v>0.5</v>
      </c>
      <c r="Y8" s="86"/>
      <c r="Z8" s="86"/>
      <c r="AA8" s="86" t="s">
        <v>612</v>
      </c>
      <c r="AB8" s="95" t="s">
        <v>2403</v>
      </c>
      <c r="AC8" s="95" t="s">
        <v>2523</v>
      </c>
      <c r="AD8" s="95"/>
      <c r="AE8" s="95" t="s">
        <v>2574</v>
      </c>
      <c r="AF8" s="95" t="s">
        <v>2598</v>
      </c>
      <c r="AG8" s="120">
        <v>12</v>
      </c>
      <c r="AH8" s="123">
        <v>4.878048780487805</v>
      </c>
      <c r="AI8" s="120">
        <v>12</v>
      </c>
      <c r="AJ8" s="123">
        <v>4.878048780487805</v>
      </c>
      <c r="AK8" s="120">
        <v>0</v>
      </c>
      <c r="AL8" s="123">
        <v>0</v>
      </c>
      <c r="AM8" s="120">
        <v>222</v>
      </c>
      <c r="AN8" s="123">
        <v>90.2439024390244</v>
      </c>
      <c r="AO8" s="120">
        <v>246</v>
      </c>
    </row>
    <row r="9" spans="1:41" ht="15">
      <c r="A9" s="78" t="s">
        <v>2187</v>
      </c>
      <c r="B9" s="66" t="s">
        <v>2222</v>
      </c>
      <c r="C9" s="66" t="s">
        <v>56</v>
      </c>
      <c r="D9" s="111"/>
      <c r="E9" s="111"/>
      <c r="F9" s="112" t="s">
        <v>3258</v>
      </c>
      <c r="G9" s="113"/>
      <c r="H9" s="113"/>
      <c r="I9" s="114">
        <v>9</v>
      </c>
      <c r="J9" s="114"/>
      <c r="K9" s="48">
        <v>6</v>
      </c>
      <c r="L9" s="48">
        <v>5</v>
      </c>
      <c r="M9" s="48">
        <v>0</v>
      </c>
      <c r="N9" s="48">
        <v>5</v>
      </c>
      <c r="O9" s="48">
        <v>0</v>
      </c>
      <c r="P9" s="49">
        <v>0</v>
      </c>
      <c r="Q9" s="49">
        <v>0</v>
      </c>
      <c r="R9" s="48">
        <v>1</v>
      </c>
      <c r="S9" s="48">
        <v>0</v>
      </c>
      <c r="T9" s="48">
        <v>6</v>
      </c>
      <c r="U9" s="48">
        <v>5</v>
      </c>
      <c r="V9" s="48">
        <v>2</v>
      </c>
      <c r="W9" s="49">
        <v>1.388889</v>
      </c>
      <c r="X9" s="49">
        <v>0.16666666666666666</v>
      </c>
      <c r="Y9" s="86"/>
      <c r="Z9" s="86"/>
      <c r="AA9" s="86"/>
      <c r="AB9" s="95" t="s">
        <v>2380</v>
      </c>
      <c r="AC9" s="95" t="s">
        <v>1012</v>
      </c>
      <c r="AD9" s="95" t="s">
        <v>354</v>
      </c>
      <c r="AE9" s="95" t="s">
        <v>2575</v>
      </c>
      <c r="AF9" s="95" t="s">
        <v>2599</v>
      </c>
      <c r="AG9" s="120">
        <v>2</v>
      </c>
      <c r="AH9" s="123">
        <v>3.9215686274509802</v>
      </c>
      <c r="AI9" s="120">
        <v>3</v>
      </c>
      <c r="AJ9" s="123">
        <v>5.882352941176471</v>
      </c>
      <c r="AK9" s="120">
        <v>0</v>
      </c>
      <c r="AL9" s="123">
        <v>0</v>
      </c>
      <c r="AM9" s="120">
        <v>46</v>
      </c>
      <c r="AN9" s="123">
        <v>90.19607843137256</v>
      </c>
      <c r="AO9" s="120">
        <v>51</v>
      </c>
    </row>
    <row r="10" spans="1:41" ht="14.3" customHeight="1">
      <c r="A10" s="78" t="s">
        <v>2188</v>
      </c>
      <c r="B10" s="66" t="s">
        <v>2223</v>
      </c>
      <c r="C10" s="66" t="s">
        <v>56</v>
      </c>
      <c r="D10" s="111"/>
      <c r="E10" s="111"/>
      <c r="F10" s="112" t="s">
        <v>3259</v>
      </c>
      <c r="G10" s="113"/>
      <c r="H10" s="113"/>
      <c r="I10" s="114">
        <v>10</v>
      </c>
      <c r="J10" s="114"/>
      <c r="K10" s="48">
        <v>5</v>
      </c>
      <c r="L10" s="48">
        <v>10</v>
      </c>
      <c r="M10" s="48">
        <v>0</v>
      </c>
      <c r="N10" s="48">
        <v>10</v>
      </c>
      <c r="O10" s="48">
        <v>0</v>
      </c>
      <c r="P10" s="49">
        <v>0.1111111111111111</v>
      </c>
      <c r="Q10" s="49">
        <v>0.2</v>
      </c>
      <c r="R10" s="48">
        <v>1</v>
      </c>
      <c r="S10" s="48">
        <v>0</v>
      </c>
      <c r="T10" s="48">
        <v>5</v>
      </c>
      <c r="U10" s="48">
        <v>10</v>
      </c>
      <c r="V10" s="48">
        <v>2</v>
      </c>
      <c r="W10" s="49">
        <v>0.88</v>
      </c>
      <c r="X10" s="49">
        <v>0.5</v>
      </c>
      <c r="Y10" s="86" t="s">
        <v>524</v>
      </c>
      <c r="Z10" s="86" t="s">
        <v>562</v>
      </c>
      <c r="AA10" s="86" t="s">
        <v>609</v>
      </c>
      <c r="AB10" s="95" t="s">
        <v>2404</v>
      </c>
      <c r="AC10" s="95" t="s">
        <v>2524</v>
      </c>
      <c r="AD10" s="95"/>
      <c r="AE10" s="95" t="s">
        <v>2576</v>
      </c>
      <c r="AF10" s="95" t="s">
        <v>2600</v>
      </c>
      <c r="AG10" s="120">
        <v>0</v>
      </c>
      <c r="AH10" s="123">
        <v>0</v>
      </c>
      <c r="AI10" s="120">
        <v>0</v>
      </c>
      <c r="AJ10" s="123">
        <v>0</v>
      </c>
      <c r="AK10" s="120">
        <v>0</v>
      </c>
      <c r="AL10" s="123">
        <v>0</v>
      </c>
      <c r="AM10" s="120">
        <v>140</v>
      </c>
      <c r="AN10" s="123">
        <v>100</v>
      </c>
      <c r="AO10" s="120">
        <v>140</v>
      </c>
    </row>
    <row r="11" spans="1:41" ht="15">
      <c r="A11" s="78" t="s">
        <v>2189</v>
      </c>
      <c r="B11" s="66" t="s">
        <v>2224</v>
      </c>
      <c r="C11" s="66" t="s">
        <v>56</v>
      </c>
      <c r="D11" s="111"/>
      <c r="E11" s="111"/>
      <c r="F11" s="112" t="s">
        <v>3260</v>
      </c>
      <c r="G11" s="113"/>
      <c r="H11" s="113"/>
      <c r="I11" s="114">
        <v>11</v>
      </c>
      <c r="J11" s="114"/>
      <c r="K11" s="48">
        <v>5</v>
      </c>
      <c r="L11" s="48">
        <v>7</v>
      </c>
      <c r="M11" s="48">
        <v>0</v>
      </c>
      <c r="N11" s="48">
        <v>7</v>
      </c>
      <c r="O11" s="48">
        <v>0</v>
      </c>
      <c r="P11" s="49">
        <v>0.4</v>
      </c>
      <c r="Q11" s="49">
        <v>0.5714285714285714</v>
      </c>
      <c r="R11" s="48">
        <v>1</v>
      </c>
      <c r="S11" s="48">
        <v>0</v>
      </c>
      <c r="T11" s="48">
        <v>5</v>
      </c>
      <c r="U11" s="48">
        <v>7</v>
      </c>
      <c r="V11" s="48">
        <v>3</v>
      </c>
      <c r="W11" s="49">
        <v>1.28</v>
      </c>
      <c r="X11" s="49">
        <v>0.35</v>
      </c>
      <c r="Y11" s="86" t="s">
        <v>2265</v>
      </c>
      <c r="Z11" s="86" t="s">
        <v>2280</v>
      </c>
      <c r="AA11" s="86" t="s">
        <v>2319</v>
      </c>
      <c r="AB11" s="95" t="s">
        <v>2405</v>
      </c>
      <c r="AC11" s="95" t="s">
        <v>2525</v>
      </c>
      <c r="AD11" s="95" t="s">
        <v>319</v>
      </c>
      <c r="AE11" s="95" t="s">
        <v>2577</v>
      </c>
      <c r="AF11" s="95" t="s">
        <v>2601</v>
      </c>
      <c r="AG11" s="120">
        <v>0</v>
      </c>
      <c r="AH11" s="123">
        <v>0</v>
      </c>
      <c r="AI11" s="120">
        <v>0</v>
      </c>
      <c r="AJ11" s="123">
        <v>0</v>
      </c>
      <c r="AK11" s="120">
        <v>0</v>
      </c>
      <c r="AL11" s="123">
        <v>0</v>
      </c>
      <c r="AM11" s="120">
        <v>134</v>
      </c>
      <c r="AN11" s="123">
        <v>100</v>
      </c>
      <c r="AO11" s="120">
        <v>134</v>
      </c>
    </row>
    <row r="12" spans="1:41" ht="15">
      <c r="A12" s="78" t="s">
        <v>2190</v>
      </c>
      <c r="B12" s="66" t="s">
        <v>2225</v>
      </c>
      <c r="C12" s="66" t="s">
        <v>56</v>
      </c>
      <c r="D12" s="111"/>
      <c r="E12" s="111"/>
      <c r="F12" s="112" t="s">
        <v>2190</v>
      </c>
      <c r="G12" s="113"/>
      <c r="H12" s="113"/>
      <c r="I12" s="114">
        <v>12</v>
      </c>
      <c r="J12" s="114"/>
      <c r="K12" s="48">
        <v>4</v>
      </c>
      <c r="L12" s="48">
        <v>3</v>
      </c>
      <c r="M12" s="48">
        <v>0</v>
      </c>
      <c r="N12" s="48">
        <v>3</v>
      </c>
      <c r="O12" s="48">
        <v>0</v>
      </c>
      <c r="P12" s="49">
        <v>0</v>
      </c>
      <c r="Q12" s="49">
        <v>0</v>
      </c>
      <c r="R12" s="48">
        <v>1</v>
      </c>
      <c r="S12" s="48">
        <v>0</v>
      </c>
      <c r="T12" s="48">
        <v>4</v>
      </c>
      <c r="U12" s="48">
        <v>3</v>
      </c>
      <c r="V12" s="48">
        <v>2</v>
      </c>
      <c r="W12" s="49">
        <v>1.125</v>
      </c>
      <c r="X12" s="49">
        <v>0.25</v>
      </c>
      <c r="Y12" s="86"/>
      <c r="Z12" s="86"/>
      <c r="AA12" s="86"/>
      <c r="AB12" s="95" t="s">
        <v>1012</v>
      </c>
      <c r="AC12" s="95" t="s">
        <v>1012</v>
      </c>
      <c r="AD12" s="95" t="s">
        <v>391</v>
      </c>
      <c r="AE12" s="95" t="s">
        <v>2578</v>
      </c>
      <c r="AF12" s="95" t="s">
        <v>2602</v>
      </c>
      <c r="AG12" s="120">
        <v>1</v>
      </c>
      <c r="AH12" s="123">
        <v>2.0833333333333335</v>
      </c>
      <c r="AI12" s="120">
        <v>0</v>
      </c>
      <c r="AJ12" s="123">
        <v>0</v>
      </c>
      <c r="AK12" s="120">
        <v>0</v>
      </c>
      <c r="AL12" s="123">
        <v>0</v>
      </c>
      <c r="AM12" s="120">
        <v>47</v>
      </c>
      <c r="AN12" s="123">
        <v>97.91666666666667</v>
      </c>
      <c r="AO12" s="120">
        <v>48</v>
      </c>
    </row>
    <row r="13" spans="1:41" ht="15">
      <c r="A13" s="78" t="s">
        <v>2191</v>
      </c>
      <c r="B13" s="66" t="s">
        <v>2226</v>
      </c>
      <c r="C13" s="66" t="s">
        <v>56</v>
      </c>
      <c r="D13" s="111"/>
      <c r="E13" s="111"/>
      <c r="F13" s="112" t="s">
        <v>3261</v>
      </c>
      <c r="G13" s="113"/>
      <c r="H13" s="113"/>
      <c r="I13" s="114">
        <v>13</v>
      </c>
      <c r="J13" s="114"/>
      <c r="K13" s="48">
        <v>4</v>
      </c>
      <c r="L13" s="48">
        <v>3</v>
      </c>
      <c r="M13" s="48">
        <v>0</v>
      </c>
      <c r="N13" s="48">
        <v>3</v>
      </c>
      <c r="O13" s="48">
        <v>0</v>
      </c>
      <c r="P13" s="49">
        <v>0</v>
      </c>
      <c r="Q13" s="49">
        <v>0</v>
      </c>
      <c r="R13" s="48">
        <v>1</v>
      </c>
      <c r="S13" s="48">
        <v>0</v>
      </c>
      <c r="T13" s="48">
        <v>4</v>
      </c>
      <c r="U13" s="48">
        <v>3</v>
      </c>
      <c r="V13" s="48">
        <v>3</v>
      </c>
      <c r="W13" s="49">
        <v>1.25</v>
      </c>
      <c r="X13" s="49">
        <v>0.25</v>
      </c>
      <c r="Y13" s="86" t="s">
        <v>521</v>
      </c>
      <c r="Z13" s="86" t="s">
        <v>567</v>
      </c>
      <c r="AA13" s="86" t="s">
        <v>605</v>
      </c>
      <c r="AB13" s="95" t="s">
        <v>2406</v>
      </c>
      <c r="AC13" s="95" t="s">
        <v>2526</v>
      </c>
      <c r="AD13" s="95"/>
      <c r="AE13" s="95" t="s">
        <v>2579</v>
      </c>
      <c r="AF13" s="95" t="s">
        <v>2603</v>
      </c>
      <c r="AG13" s="120">
        <v>0</v>
      </c>
      <c r="AH13" s="123">
        <v>0</v>
      </c>
      <c r="AI13" s="120">
        <v>2</v>
      </c>
      <c r="AJ13" s="123">
        <v>2.898550724637681</v>
      </c>
      <c r="AK13" s="120">
        <v>0</v>
      </c>
      <c r="AL13" s="123">
        <v>0</v>
      </c>
      <c r="AM13" s="120">
        <v>67</v>
      </c>
      <c r="AN13" s="123">
        <v>97.10144927536231</v>
      </c>
      <c r="AO13" s="120">
        <v>69</v>
      </c>
    </row>
    <row r="14" spans="1:41" ht="15">
      <c r="A14" s="78" t="s">
        <v>2192</v>
      </c>
      <c r="B14" s="66" t="s">
        <v>2227</v>
      </c>
      <c r="C14" s="66" t="s">
        <v>56</v>
      </c>
      <c r="D14" s="111"/>
      <c r="E14" s="111"/>
      <c r="F14" s="112" t="s">
        <v>3262</v>
      </c>
      <c r="G14" s="113"/>
      <c r="H14" s="113"/>
      <c r="I14" s="114">
        <v>14</v>
      </c>
      <c r="J14" s="114"/>
      <c r="K14" s="48">
        <v>4</v>
      </c>
      <c r="L14" s="48">
        <v>0</v>
      </c>
      <c r="M14" s="48">
        <v>15</v>
      </c>
      <c r="N14" s="48">
        <v>15</v>
      </c>
      <c r="O14" s="48">
        <v>0</v>
      </c>
      <c r="P14" s="49">
        <v>0</v>
      </c>
      <c r="Q14" s="49">
        <v>0</v>
      </c>
      <c r="R14" s="48">
        <v>1</v>
      </c>
      <c r="S14" s="48">
        <v>0</v>
      </c>
      <c r="T14" s="48">
        <v>4</v>
      </c>
      <c r="U14" s="48">
        <v>15</v>
      </c>
      <c r="V14" s="48">
        <v>2</v>
      </c>
      <c r="W14" s="49">
        <v>0.875</v>
      </c>
      <c r="X14" s="49">
        <v>0.4166666666666667</v>
      </c>
      <c r="Y14" s="86"/>
      <c r="Z14" s="86"/>
      <c r="AA14" s="86" t="s">
        <v>2320</v>
      </c>
      <c r="AB14" s="95" t="s">
        <v>2407</v>
      </c>
      <c r="AC14" s="95" t="s">
        <v>2527</v>
      </c>
      <c r="AD14" s="95"/>
      <c r="AE14" s="95" t="s">
        <v>2580</v>
      </c>
      <c r="AF14" s="95" t="s">
        <v>2604</v>
      </c>
      <c r="AG14" s="120">
        <v>0</v>
      </c>
      <c r="AH14" s="123">
        <v>0</v>
      </c>
      <c r="AI14" s="120">
        <v>0</v>
      </c>
      <c r="AJ14" s="123">
        <v>0</v>
      </c>
      <c r="AK14" s="120">
        <v>0</v>
      </c>
      <c r="AL14" s="123">
        <v>0</v>
      </c>
      <c r="AM14" s="120">
        <v>194</v>
      </c>
      <c r="AN14" s="123">
        <v>100</v>
      </c>
      <c r="AO14" s="120">
        <v>194</v>
      </c>
    </row>
    <row r="15" spans="1:41" ht="15">
      <c r="A15" s="78" t="s">
        <v>2193</v>
      </c>
      <c r="B15" s="66" t="s">
        <v>2216</v>
      </c>
      <c r="C15" s="66" t="s">
        <v>59</v>
      </c>
      <c r="D15" s="111"/>
      <c r="E15" s="111"/>
      <c r="F15" s="112" t="s">
        <v>3263</v>
      </c>
      <c r="G15" s="113"/>
      <c r="H15" s="113"/>
      <c r="I15" s="114">
        <v>15</v>
      </c>
      <c r="J15" s="114"/>
      <c r="K15" s="48">
        <v>3</v>
      </c>
      <c r="L15" s="48">
        <v>3</v>
      </c>
      <c r="M15" s="48">
        <v>0</v>
      </c>
      <c r="N15" s="48">
        <v>3</v>
      </c>
      <c r="O15" s="48">
        <v>0</v>
      </c>
      <c r="P15" s="49">
        <v>0</v>
      </c>
      <c r="Q15" s="49">
        <v>0</v>
      </c>
      <c r="R15" s="48">
        <v>1</v>
      </c>
      <c r="S15" s="48">
        <v>0</v>
      </c>
      <c r="T15" s="48">
        <v>3</v>
      </c>
      <c r="U15" s="48">
        <v>3</v>
      </c>
      <c r="V15" s="48">
        <v>1</v>
      </c>
      <c r="W15" s="49">
        <v>0.666667</v>
      </c>
      <c r="X15" s="49">
        <v>0.5</v>
      </c>
      <c r="Y15" s="86" t="s">
        <v>507</v>
      </c>
      <c r="Z15" s="86" t="s">
        <v>556</v>
      </c>
      <c r="AA15" s="86" t="s">
        <v>596</v>
      </c>
      <c r="AB15" s="95" t="s">
        <v>2408</v>
      </c>
      <c r="AC15" s="95" t="s">
        <v>2528</v>
      </c>
      <c r="AD15" s="95"/>
      <c r="AE15" s="95" t="s">
        <v>363</v>
      </c>
      <c r="AF15" s="95" t="s">
        <v>2605</v>
      </c>
      <c r="AG15" s="120">
        <v>2</v>
      </c>
      <c r="AH15" s="123">
        <v>2.5641025641025643</v>
      </c>
      <c r="AI15" s="120">
        <v>0</v>
      </c>
      <c r="AJ15" s="123">
        <v>0</v>
      </c>
      <c r="AK15" s="120">
        <v>0</v>
      </c>
      <c r="AL15" s="123">
        <v>0</v>
      </c>
      <c r="AM15" s="120">
        <v>76</v>
      </c>
      <c r="AN15" s="123">
        <v>97.43589743589743</v>
      </c>
      <c r="AO15" s="120">
        <v>78</v>
      </c>
    </row>
    <row r="16" spans="1:41" ht="15">
      <c r="A16" s="78" t="s">
        <v>2194</v>
      </c>
      <c r="B16" s="66" t="s">
        <v>2217</v>
      </c>
      <c r="C16" s="66" t="s">
        <v>59</v>
      </c>
      <c r="D16" s="111"/>
      <c r="E16" s="111"/>
      <c r="F16" s="112" t="s">
        <v>3264</v>
      </c>
      <c r="G16" s="113"/>
      <c r="H16" s="113"/>
      <c r="I16" s="114">
        <v>16</v>
      </c>
      <c r="J16" s="114"/>
      <c r="K16" s="48">
        <v>3</v>
      </c>
      <c r="L16" s="48">
        <v>4</v>
      </c>
      <c r="M16" s="48">
        <v>0</v>
      </c>
      <c r="N16" s="48">
        <v>4</v>
      </c>
      <c r="O16" s="48">
        <v>0</v>
      </c>
      <c r="P16" s="49">
        <v>0.3333333333333333</v>
      </c>
      <c r="Q16" s="49">
        <v>0.5</v>
      </c>
      <c r="R16" s="48">
        <v>1</v>
      </c>
      <c r="S16" s="48">
        <v>0</v>
      </c>
      <c r="T16" s="48">
        <v>3</v>
      </c>
      <c r="U16" s="48">
        <v>4</v>
      </c>
      <c r="V16" s="48">
        <v>1</v>
      </c>
      <c r="W16" s="49">
        <v>0.666667</v>
      </c>
      <c r="X16" s="49">
        <v>0.6666666666666666</v>
      </c>
      <c r="Y16" s="86" t="s">
        <v>503</v>
      </c>
      <c r="Z16" s="86" t="s">
        <v>555</v>
      </c>
      <c r="AA16" s="86"/>
      <c r="AB16" s="95" t="s">
        <v>2409</v>
      </c>
      <c r="AC16" s="95" t="s">
        <v>2529</v>
      </c>
      <c r="AD16" s="95"/>
      <c r="AE16" s="95" t="s">
        <v>272</v>
      </c>
      <c r="AF16" s="95" t="s">
        <v>2606</v>
      </c>
      <c r="AG16" s="120">
        <v>0</v>
      </c>
      <c r="AH16" s="123">
        <v>0</v>
      </c>
      <c r="AI16" s="120">
        <v>3</v>
      </c>
      <c r="AJ16" s="123">
        <v>3.0303030303030303</v>
      </c>
      <c r="AK16" s="120">
        <v>0</v>
      </c>
      <c r="AL16" s="123">
        <v>0</v>
      </c>
      <c r="AM16" s="120">
        <v>96</v>
      </c>
      <c r="AN16" s="123">
        <v>96.96969696969697</v>
      </c>
      <c r="AO16" s="120">
        <v>99</v>
      </c>
    </row>
    <row r="17" spans="1:41" ht="15">
      <c r="A17" s="78" t="s">
        <v>2195</v>
      </c>
      <c r="B17" s="66" t="s">
        <v>2218</v>
      </c>
      <c r="C17" s="66" t="s">
        <v>59</v>
      </c>
      <c r="D17" s="111"/>
      <c r="E17" s="111"/>
      <c r="F17" s="112" t="s">
        <v>3265</v>
      </c>
      <c r="G17" s="113"/>
      <c r="H17" s="113"/>
      <c r="I17" s="114">
        <v>17</v>
      </c>
      <c r="J17" s="114"/>
      <c r="K17" s="48">
        <v>3</v>
      </c>
      <c r="L17" s="48">
        <v>4</v>
      </c>
      <c r="M17" s="48">
        <v>0</v>
      </c>
      <c r="N17" s="48">
        <v>4</v>
      </c>
      <c r="O17" s="48">
        <v>0</v>
      </c>
      <c r="P17" s="49">
        <v>0.3333333333333333</v>
      </c>
      <c r="Q17" s="49">
        <v>0.5</v>
      </c>
      <c r="R17" s="48">
        <v>1</v>
      </c>
      <c r="S17" s="48">
        <v>0</v>
      </c>
      <c r="T17" s="48">
        <v>3</v>
      </c>
      <c r="U17" s="48">
        <v>4</v>
      </c>
      <c r="V17" s="48">
        <v>1</v>
      </c>
      <c r="W17" s="49">
        <v>0.666667</v>
      </c>
      <c r="X17" s="49">
        <v>0.6666666666666666</v>
      </c>
      <c r="Y17" s="86" t="s">
        <v>498</v>
      </c>
      <c r="Z17" s="86" t="s">
        <v>550</v>
      </c>
      <c r="AA17" s="86" t="s">
        <v>588</v>
      </c>
      <c r="AB17" s="95" t="s">
        <v>2410</v>
      </c>
      <c r="AC17" s="95" t="s">
        <v>2530</v>
      </c>
      <c r="AD17" s="95"/>
      <c r="AE17" s="95" t="s">
        <v>265</v>
      </c>
      <c r="AF17" s="95" t="s">
        <v>2607</v>
      </c>
      <c r="AG17" s="120">
        <v>0</v>
      </c>
      <c r="AH17" s="123">
        <v>0</v>
      </c>
      <c r="AI17" s="120">
        <v>0</v>
      </c>
      <c r="AJ17" s="123">
        <v>0</v>
      </c>
      <c r="AK17" s="120">
        <v>0</v>
      </c>
      <c r="AL17" s="123">
        <v>0</v>
      </c>
      <c r="AM17" s="120">
        <v>36</v>
      </c>
      <c r="AN17" s="123">
        <v>100</v>
      </c>
      <c r="AO17" s="120">
        <v>36</v>
      </c>
    </row>
    <row r="18" spans="1:41" ht="15">
      <c r="A18" s="78" t="s">
        <v>2196</v>
      </c>
      <c r="B18" s="66" t="s">
        <v>2219</v>
      </c>
      <c r="C18" s="66" t="s">
        <v>59</v>
      </c>
      <c r="D18" s="111"/>
      <c r="E18" s="111"/>
      <c r="F18" s="112" t="s">
        <v>3266</v>
      </c>
      <c r="G18" s="113"/>
      <c r="H18" s="113"/>
      <c r="I18" s="114">
        <v>18</v>
      </c>
      <c r="J18" s="114"/>
      <c r="K18" s="48">
        <v>3</v>
      </c>
      <c r="L18" s="48">
        <v>3</v>
      </c>
      <c r="M18" s="48">
        <v>0</v>
      </c>
      <c r="N18" s="48">
        <v>3</v>
      </c>
      <c r="O18" s="48">
        <v>0</v>
      </c>
      <c r="P18" s="49">
        <v>0</v>
      </c>
      <c r="Q18" s="49">
        <v>0</v>
      </c>
      <c r="R18" s="48">
        <v>1</v>
      </c>
      <c r="S18" s="48">
        <v>0</v>
      </c>
      <c r="T18" s="48">
        <v>3</v>
      </c>
      <c r="U18" s="48">
        <v>3</v>
      </c>
      <c r="V18" s="48">
        <v>1</v>
      </c>
      <c r="W18" s="49">
        <v>0.666667</v>
      </c>
      <c r="X18" s="49">
        <v>0.5</v>
      </c>
      <c r="Y18" s="86" t="s">
        <v>487</v>
      </c>
      <c r="Z18" s="86" t="s">
        <v>2281</v>
      </c>
      <c r="AA18" s="86"/>
      <c r="AB18" s="95" t="s">
        <v>2411</v>
      </c>
      <c r="AC18" s="95" t="s">
        <v>2531</v>
      </c>
      <c r="AD18" s="95" t="s">
        <v>356</v>
      </c>
      <c r="AE18" s="95"/>
      <c r="AF18" s="95" t="s">
        <v>2608</v>
      </c>
      <c r="AG18" s="120">
        <v>4</v>
      </c>
      <c r="AH18" s="123">
        <v>5.405405405405405</v>
      </c>
      <c r="AI18" s="120">
        <v>2</v>
      </c>
      <c r="AJ18" s="123">
        <v>2.7027027027027026</v>
      </c>
      <c r="AK18" s="120">
        <v>0</v>
      </c>
      <c r="AL18" s="123">
        <v>0</v>
      </c>
      <c r="AM18" s="120">
        <v>68</v>
      </c>
      <c r="AN18" s="123">
        <v>91.89189189189189</v>
      </c>
      <c r="AO18" s="120">
        <v>74</v>
      </c>
    </row>
    <row r="19" spans="1:41" ht="15">
      <c r="A19" s="78" t="s">
        <v>2197</v>
      </c>
      <c r="B19" s="66" t="s">
        <v>2220</v>
      </c>
      <c r="C19" s="66" t="s">
        <v>59</v>
      </c>
      <c r="D19" s="111"/>
      <c r="E19" s="111"/>
      <c r="F19" s="112" t="s">
        <v>3267</v>
      </c>
      <c r="G19" s="113"/>
      <c r="H19" s="113"/>
      <c r="I19" s="114">
        <v>19</v>
      </c>
      <c r="J19" s="114"/>
      <c r="K19" s="48">
        <v>2</v>
      </c>
      <c r="L19" s="48">
        <v>2</v>
      </c>
      <c r="M19" s="48">
        <v>0</v>
      </c>
      <c r="N19" s="48">
        <v>2</v>
      </c>
      <c r="O19" s="48">
        <v>1</v>
      </c>
      <c r="P19" s="49">
        <v>0</v>
      </c>
      <c r="Q19" s="49">
        <v>0</v>
      </c>
      <c r="R19" s="48">
        <v>1</v>
      </c>
      <c r="S19" s="48">
        <v>0</v>
      </c>
      <c r="T19" s="48">
        <v>2</v>
      </c>
      <c r="U19" s="48">
        <v>2</v>
      </c>
      <c r="V19" s="48">
        <v>1</v>
      </c>
      <c r="W19" s="49">
        <v>0.5</v>
      </c>
      <c r="X19" s="49">
        <v>0.5</v>
      </c>
      <c r="Y19" s="86" t="s">
        <v>532</v>
      </c>
      <c r="Z19" s="86" t="s">
        <v>574</v>
      </c>
      <c r="AA19" s="86"/>
      <c r="AB19" s="95" t="s">
        <v>2412</v>
      </c>
      <c r="AC19" s="95" t="s">
        <v>2532</v>
      </c>
      <c r="AD19" s="95"/>
      <c r="AE19" s="95"/>
      <c r="AF19" s="95" t="s">
        <v>2609</v>
      </c>
      <c r="AG19" s="120">
        <v>2</v>
      </c>
      <c r="AH19" s="123">
        <v>5.882352941176471</v>
      </c>
      <c r="AI19" s="120">
        <v>2</v>
      </c>
      <c r="AJ19" s="123">
        <v>5.882352941176471</v>
      </c>
      <c r="AK19" s="120">
        <v>0</v>
      </c>
      <c r="AL19" s="123">
        <v>0</v>
      </c>
      <c r="AM19" s="120">
        <v>30</v>
      </c>
      <c r="AN19" s="123">
        <v>88.23529411764706</v>
      </c>
      <c r="AO19" s="120">
        <v>34</v>
      </c>
    </row>
    <row r="20" spans="1:41" ht="15">
      <c r="A20" s="78" t="s">
        <v>2198</v>
      </c>
      <c r="B20" s="66" t="s">
        <v>2221</v>
      </c>
      <c r="C20" s="66" t="s">
        <v>59</v>
      </c>
      <c r="D20" s="111"/>
      <c r="E20" s="111"/>
      <c r="F20" s="112" t="s">
        <v>2198</v>
      </c>
      <c r="G20" s="113"/>
      <c r="H20" s="113"/>
      <c r="I20" s="114">
        <v>20</v>
      </c>
      <c r="J20" s="114"/>
      <c r="K20" s="48">
        <v>2</v>
      </c>
      <c r="L20" s="48">
        <v>1</v>
      </c>
      <c r="M20" s="48">
        <v>0</v>
      </c>
      <c r="N20" s="48">
        <v>1</v>
      </c>
      <c r="O20" s="48">
        <v>0</v>
      </c>
      <c r="P20" s="49">
        <v>0</v>
      </c>
      <c r="Q20" s="49">
        <v>0</v>
      </c>
      <c r="R20" s="48">
        <v>1</v>
      </c>
      <c r="S20" s="48">
        <v>0</v>
      </c>
      <c r="T20" s="48">
        <v>2</v>
      </c>
      <c r="U20" s="48">
        <v>1</v>
      </c>
      <c r="V20" s="48">
        <v>1</v>
      </c>
      <c r="W20" s="49">
        <v>0.5</v>
      </c>
      <c r="X20" s="49">
        <v>0.5</v>
      </c>
      <c r="Y20" s="86"/>
      <c r="Z20" s="86"/>
      <c r="AA20" s="86"/>
      <c r="AB20" s="95" t="s">
        <v>1012</v>
      </c>
      <c r="AC20" s="95" t="s">
        <v>1012</v>
      </c>
      <c r="AD20" s="95"/>
      <c r="AE20" s="95" t="s">
        <v>388</v>
      </c>
      <c r="AF20" s="95" t="s">
        <v>2610</v>
      </c>
      <c r="AG20" s="120">
        <v>2</v>
      </c>
      <c r="AH20" s="123">
        <v>11.764705882352942</v>
      </c>
      <c r="AI20" s="120">
        <v>0</v>
      </c>
      <c r="AJ20" s="123">
        <v>0</v>
      </c>
      <c r="AK20" s="120">
        <v>0</v>
      </c>
      <c r="AL20" s="123">
        <v>0</v>
      </c>
      <c r="AM20" s="120">
        <v>15</v>
      </c>
      <c r="AN20" s="123">
        <v>88.23529411764706</v>
      </c>
      <c r="AO20" s="120">
        <v>17</v>
      </c>
    </row>
    <row r="21" spans="1:41" ht="15">
      <c r="A21" s="78" t="s">
        <v>2199</v>
      </c>
      <c r="B21" s="66" t="s">
        <v>2222</v>
      </c>
      <c r="C21" s="66" t="s">
        <v>59</v>
      </c>
      <c r="D21" s="111"/>
      <c r="E21" s="111"/>
      <c r="F21" s="112" t="s">
        <v>3268</v>
      </c>
      <c r="G21" s="113"/>
      <c r="H21" s="113"/>
      <c r="I21" s="114">
        <v>21</v>
      </c>
      <c r="J21" s="114"/>
      <c r="K21" s="48">
        <v>2</v>
      </c>
      <c r="L21" s="48">
        <v>2</v>
      </c>
      <c r="M21" s="48">
        <v>0</v>
      </c>
      <c r="N21" s="48">
        <v>2</v>
      </c>
      <c r="O21" s="48">
        <v>1</v>
      </c>
      <c r="P21" s="49">
        <v>0</v>
      </c>
      <c r="Q21" s="49">
        <v>0</v>
      </c>
      <c r="R21" s="48">
        <v>1</v>
      </c>
      <c r="S21" s="48">
        <v>0</v>
      </c>
      <c r="T21" s="48">
        <v>2</v>
      </c>
      <c r="U21" s="48">
        <v>2</v>
      </c>
      <c r="V21" s="48">
        <v>1</v>
      </c>
      <c r="W21" s="49">
        <v>0.5</v>
      </c>
      <c r="X21" s="49">
        <v>0.5</v>
      </c>
      <c r="Y21" s="86" t="s">
        <v>529</v>
      </c>
      <c r="Z21" s="86" t="s">
        <v>572</v>
      </c>
      <c r="AA21" s="86"/>
      <c r="AB21" s="95" t="s">
        <v>2413</v>
      </c>
      <c r="AC21" s="95" t="s">
        <v>2533</v>
      </c>
      <c r="AD21" s="95"/>
      <c r="AE21" s="95"/>
      <c r="AF21" s="95" t="s">
        <v>2611</v>
      </c>
      <c r="AG21" s="120">
        <v>0</v>
      </c>
      <c r="AH21" s="123">
        <v>0</v>
      </c>
      <c r="AI21" s="120">
        <v>0</v>
      </c>
      <c r="AJ21" s="123">
        <v>0</v>
      </c>
      <c r="AK21" s="120">
        <v>0</v>
      </c>
      <c r="AL21" s="123">
        <v>0</v>
      </c>
      <c r="AM21" s="120">
        <v>44</v>
      </c>
      <c r="AN21" s="123">
        <v>100</v>
      </c>
      <c r="AO21" s="120">
        <v>44</v>
      </c>
    </row>
    <row r="22" spans="1:41" ht="15">
      <c r="A22" s="78" t="s">
        <v>2200</v>
      </c>
      <c r="B22" s="66" t="s">
        <v>2223</v>
      </c>
      <c r="C22" s="66" t="s">
        <v>59</v>
      </c>
      <c r="D22" s="111"/>
      <c r="E22" s="111"/>
      <c r="F22" s="112" t="s">
        <v>2200</v>
      </c>
      <c r="G22" s="113"/>
      <c r="H22" s="113"/>
      <c r="I22" s="114">
        <v>22</v>
      </c>
      <c r="J22" s="114"/>
      <c r="K22" s="48">
        <v>2</v>
      </c>
      <c r="L22" s="48">
        <v>1</v>
      </c>
      <c r="M22" s="48">
        <v>0</v>
      </c>
      <c r="N22" s="48">
        <v>1</v>
      </c>
      <c r="O22" s="48">
        <v>0</v>
      </c>
      <c r="P22" s="49">
        <v>0</v>
      </c>
      <c r="Q22" s="49">
        <v>0</v>
      </c>
      <c r="R22" s="48">
        <v>1</v>
      </c>
      <c r="S22" s="48">
        <v>0</v>
      </c>
      <c r="T22" s="48">
        <v>2</v>
      </c>
      <c r="U22" s="48">
        <v>1</v>
      </c>
      <c r="V22" s="48">
        <v>1</v>
      </c>
      <c r="W22" s="49">
        <v>0.5</v>
      </c>
      <c r="X22" s="49">
        <v>0.5</v>
      </c>
      <c r="Y22" s="86" t="s">
        <v>528</v>
      </c>
      <c r="Z22" s="86" t="s">
        <v>546</v>
      </c>
      <c r="AA22" s="86" t="s">
        <v>613</v>
      </c>
      <c r="AB22" s="95" t="s">
        <v>1012</v>
      </c>
      <c r="AC22" s="95" t="s">
        <v>1012</v>
      </c>
      <c r="AD22" s="95"/>
      <c r="AE22" s="95" t="s">
        <v>387</v>
      </c>
      <c r="AF22" s="95" t="s">
        <v>2612</v>
      </c>
      <c r="AG22" s="120">
        <v>1</v>
      </c>
      <c r="AH22" s="123">
        <v>2.5641025641025643</v>
      </c>
      <c r="AI22" s="120">
        <v>1</v>
      </c>
      <c r="AJ22" s="123">
        <v>2.5641025641025643</v>
      </c>
      <c r="AK22" s="120">
        <v>0</v>
      </c>
      <c r="AL22" s="123">
        <v>0</v>
      </c>
      <c r="AM22" s="120">
        <v>37</v>
      </c>
      <c r="AN22" s="123">
        <v>94.87179487179488</v>
      </c>
      <c r="AO22" s="120">
        <v>39</v>
      </c>
    </row>
    <row r="23" spans="1:41" ht="15">
      <c r="A23" s="78" t="s">
        <v>2201</v>
      </c>
      <c r="B23" s="66" t="s">
        <v>2224</v>
      </c>
      <c r="C23" s="66" t="s">
        <v>59</v>
      </c>
      <c r="D23" s="111"/>
      <c r="E23" s="111"/>
      <c r="F23" s="112" t="s">
        <v>2201</v>
      </c>
      <c r="G23" s="113"/>
      <c r="H23" s="113"/>
      <c r="I23" s="114">
        <v>23</v>
      </c>
      <c r="J23" s="114"/>
      <c r="K23" s="48">
        <v>2</v>
      </c>
      <c r="L23" s="48">
        <v>1</v>
      </c>
      <c r="M23" s="48">
        <v>0</v>
      </c>
      <c r="N23" s="48">
        <v>1</v>
      </c>
      <c r="O23" s="48">
        <v>0</v>
      </c>
      <c r="P23" s="49">
        <v>0</v>
      </c>
      <c r="Q23" s="49">
        <v>0</v>
      </c>
      <c r="R23" s="48">
        <v>1</v>
      </c>
      <c r="S23" s="48">
        <v>0</v>
      </c>
      <c r="T23" s="48">
        <v>2</v>
      </c>
      <c r="U23" s="48">
        <v>1</v>
      </c>
      <c r="V23" s="48">
        <v>1</v>
      </c>
      <c r="W23" s="49">
        <v>0.5</v>
      </c>
      <c r="X23" s="49">
        <v>0.5</v>
      </c>
      <c r="Y23" s="86" t="s">
        <v>523</v>
      </c>
      <c r="Z23" s="86" t="s">
        <v>569</v>
      </c>
      <c r="AA23" s="86"/>
      <c r="AB23" s="95" t="s">
        <v>1012</v>
      </c>
      <c r="AC23" s="95" t="s">
        <v>1012</v>
      </c>
      <c r="AD23" s="95"/>
      <c r="AE23" s="95" t="s">
        <v>386</v>
      </c>
      <c r="AF23" s="95" t="s">
        <v>2613</v>
      </c>
      <c r="AG23" s="120">
        <v>0</v>
      </c>
      <c r="AH23" s="123">
        <v>0</v>
      </c>
      <c r="AI23" s="120">
        <v>3</v>
      </c>
      <c r="AJ23" s="123">
        <v>15</v>
      </c>
      <c r="AK23" s="120">
        <v>0</v>
      </c>
      <c r="AL23" s="123">
        <v>0</v>
      </c>
      <c r="AM23" s="120">
        <v>17</v>
      </c>
      <c r="AN23" s="123">
        <v>85</v>
      </c>
      <c r="AO23" s="120">
        <v>20</v>
      </c>
    </row>
    <row r="24" spans="1:41" ht="15">
      <c r="A24" s="78" t="s">
        <v>2202</v>
      </c>
      <c r="B24" s="66" t="s">
        <v>2225</v>
      </c>
      <c r="C24" s="66" t="s">
        <v>59</v>
      </c>
      <c r="D24" s="111"/>
      <c r="E24" s="111"/>
      <c r="F24" s="112" t="s">
        <v>3269</v>
      </c>
      <c r="G24" s="113"/>
      <c r="H24" s="113"/>
      <c r="I24" s="114">
        <v>24</v>
      </c>
      <c r="J24" s="114"/>
      <c r="K24" s="48">
        <v>2</v>
      </c>
      <c r="L24" s="48">
        <v>2</v>
      </c>
      <c r="M24" s="48">
        <v>0</v>
      </c>
      <c r="N24" s="48">
        <v>2</v>
      </c>
      <c r="O24" s="48">
        <v>1</v>
      </c>
      <c r="P24" s="49">
        <v>0</v>
      </c>
      <c r="Q24" s="49">
        <v>0</v>
      </c>
      <c r="R24" s="48">
        <v>1</v>
      </c>
      <c r="S24" s="48">
        <v>0</v>
      </c>
      <c r="T24" s="48">
        <v>2</v>
      </c>
      <c r="U24" s="48">
        <v>2</v>
      </c>
      <c r="V24" s="48">
        <v>1</v>
      </c>
      <c r="W24" s="49">
        <v>0.5</v>
      </c>
      <c r="X24" s="49">
        <v>0.5</v>
      </c>
      <c r="Y24" s="86" t="s">
        <v>518</v>
      </c>
      <c r="Z24" s="86" t="s">
        <v>565</v>
      </c>
      <c r="AA24" s="86"/>
      <c r="AB24" s="95" t="s">
        <v>2414</v>
      </c>
      <c r="AC24" s="95" t="s">
        <v>2534</v>
      </c>
      <c r="AD24" s="95"/>
      <c r="AE24" s="95"/>
      <c r="AF24" s="95" t="s">
        <v>2614</v>
      </c>
      <c r="AG24" s="120">
        <v>0</v>
      </c>
      <c r="AH24" s="123">
        <v>0</v>
      </c>
      <c r="AI24" s="120">
        <v>0</v>
      </c>
      <c r="AJ24" s="123">
        <v>0</v>
      </c>
      <c r="AK24" s="120">
        <v>0</v>
      </c>
      <c r="AL24" s="123">
        <v>0</v>
      </c>
      <c r="AM24" s="120">
        <v>72</v>
      </c>
      <c r="AN24" s="123">
        <v>100</v>
      </c>
      <c r="AO24" s="120">
        <v>72</v>
      </c>
    </row>
    <row r="25" spans="1:41" ht="15">
      <c r="A25" s="78" t="s">
        <v>2203</v>
      </c>
      <c r="B25" s="66" t="s">
        <v>2226</v>
      </c>
      <c r="C25" s="66" t="s">
        <v>59</v>
      </c>
      <c r="D25" s="111"/>
      <c r="E25" s="111"/>
      <c r="F25" s="112" t="s">
        <v>3270</v>
      </c>
      <c r="G25" s="113"/>
      <c r="H25" s="113"/>
      <c r="I25" s="114">
        <v>25</v>
      </c>
      <c r="J25" s="114"/>
      <c r="K25" s="48">
        <v>2</v>
      </c>
      <c r="L25" s="48">
        <v>1</v>
      </c>
      <c r="M25" s="48">
        <v>0</v>
      </c>
      <c r="N25" s="48">
        <v>1</v>
      </c>
      <c r="O25" s="48">
        <v>0</v>
      </c>
      <c r="P25" s="49">
        <v>0</v>
      </c>
      <c r="Q25" s="49">
        <v>0</v>
      </c>
      <c r="R25" s="48">
        <v>1</v>
      </c>
      <c r="S25" s="48">
        <v>0</v>
      </c>
      <c r="T25" s="48">
        <v>2</v>
      </c>
      <c r="U25" s="48">
        <v>1</v>
      </c>
      <c r="V25" s="48">
        <v>1</v>
      </c>
      <c r="W25" s="49">
        <v>0.5</v>
      </c>
      <c r="X25" s="49">
        <v>0.5</v>
      </c>
      <c r="Y25" s="86"/>
      <c r="Z25" s="86"/>
      <c r="AA25" s="86"/>
      <c r="AB25" s="95" t="s">
        <v>2415</v>
      </c>
      <c r="AC25" s="95" t="s">
        <v>1012</v>
      </c>
      <c r="AD25" s="95" t="s">
        <v>382</v>
      </c>
      <c r="AE25" s="95"/>
      <c r="AF25" s="95" t="s">
        <v>2615</v>
      </c>
      <c r="AG25" s="120">
        <v>2</v>
      </c>
      <c r="AH25" s="123">
        <v>4.081632653061225</v>
      </c>
      <c r="AI25" s="120">
        <v>3</v>
      </c>
      <c r="AJ25" s="123">
        <v>6.122448979591836</v>
      </c>
      <c r="AK25" s="120">
        <v>0</v>
      </c>
      <c r="AL25" s="123">
        <v>0</v>
      </c>
      <c r="AM25" s="120">
        <v>44</v>
      </c>
      <c r="AN25" s="123">
        <v>89.79591836734694</v>
      </c>
      <c r="AO25" s="120">
        <v>49</v>
      </c>
    </row>
    <row r="26" spans="1:41" ht="15">
      <c r="A26" s="78" t="s">
        <v>2204</v>
      </c>
      <c r="B26" s="66" t="s">
        <v>2227</v>
      </c>
      <c r="C26" s="66" t="s">
        <v>59</v>
      </c>
      <c r="D26" s="111"/>
      <c r="E26" s="111"/>
      <c r="F26" s="112" t="s">
        <v>3271</v>
      </c>
      <c r="G26" s="113"/>
      <c r="H26" s="113"/>
      <c r="I26" s="114">
        <v>26</v>
      </c>
      <c r="J26" s="114"/>
      <c r="K26" s="48">
        <v>2</v>
      </c>
      <c r="L26" s="48">
        <v>2</v>
      </c>
      <c r="M26" s="48">
        <v>0</v>
      </c>
      <c r="N26" s="48">
        <v>2</v>
      </c>
      <c r="O26" s="48">
        <v>1</v>
      </c>
      <c r="P26" s="49">
        <v>0</v>
      </c>
      <c r="Q26" s="49">
        <v>0</v>
      </c>
      <c r="R26" s="48">
        <v>1</v>
      </c>
      <c r="S26" s="48">
        <v>0</v>
      </c>
      <c r="T26" s="48">
        <v>2</v>
      </c>
      <c r="U26" s="48">
        <v>2</v>
      </c>
      <c r="V26" s="48">
        <v>1</v>
      </c>
      <c r="W26" s="49">
        <v>0.5</v>
      </c>
      <c r="X26" s="49">
        <v>0.5</v>
      </c>
      <c r="Y26" s="86" t="s">
        <v>515</v>
      </c>
      <c r="Z26" s="86" t="s">
        <v>562</v>
      </c>
      <c r="AA26" s="86" t="s">
        <v>599</v>
      </c>
      <c r="AB26" s="95" t="s">
        <v>2416</v>
      </c>
      <c r="AC26" s="95" t="s">
        <v>2535</v>
      </c>
      <c r="AD26" s="95"/>
      <c r="AE26" s="95"/>
      <c r="AF26" s="95" t="s">
        <v>2616</v>
      </c>
      <c r="AG26" s="120">
        <v>4</v>
      </c>
      <c r="AH26" s="123">
        <v>4.3478260869565215</v>
      </c>
      <c r="AI26" s="120">
        <v>0</v>
      </c>
      <c r="AJ26" s="123">
        <v>0</v>
      </c>
      <c r="AK26" s="120">
        <v>0</v>
      </c>
      <c r="AL26" s="123">
        <v>0</v>
      </c>
      <c r="AM26" s="120">
        <v>88</v>
      </c>
      <c r="AN26" s="123">
        <v>95.65217391304348</v>
      </c>
      <c r="AO26" s="120">
        <v>92</v>
      </c>
    </row>
    <row r="27" spans="1:41" ht="15">
      <c r="A27" s="78" t="s">
        <v>2205</v>
      </c>
      <c r="B27" s="66" t="s">
        <v>2216</v>
      </c>
      <c r="C27" s="66" t="s">
        <v>61</v>
      </c>
      <c r="D27" s="111"/>
      <c r="E27" s="111"/>
      <c r="F27" s="112" t="s">
        <v>3272</v>
      </c>
      <c r="G27" s="113"/>
      <c r="H27" s="113"/>
      <c r="I27" s="114">
        <v>27</v>
      </c>
      <c r="J27" s="114"/>
      <c r="K27" s="48">
        <v>2</v>
      </c>
      <c r="L27" s="48">
        <v>2</v>
      </c>
      <c r="M27" s="48">
        <v>0</v>
      </c>
      <c r="N27" s="48">
        <v>2</v>
      </c>
      <c r="O27" s="48">
        <v>1</v>
      </c>
      <c r="P27" s="49">
        <v>0</v>
      </c>
      <c r="Q27" s="49">
        <v>0</v>
      </c>
      <c r="R27" s="48">
        <v>1</v>
      </c>
      <c r="S27" s="48">
        <v>0</v>
      </c>
      <c r="T27" s="48">
        <v>2</v>
      </c>
      <c r="U27" s="48">
        <v>2</v>
      </c>
      <c r="V27" s="48">
        <v>1</v>
      </c>
      <c r="W27" s="49">
        <v>0.5</v>
      </c>
      <c r="X27" s="49">
        <v>0.5</v>
      </c>
      <c r="Y27" s="86" t="s">
        <v>511</v>
      </c>
      <c r="Z27" s="86" t="s">
        <v>560</v>
      </c>
      <c r="AA27" s="86"/>
      <c r="AB27" s="95" t="s">
        <v>2417</v>
      </c>
      <c r="AC27" s="95" t="s">
        <v>2536</v>
      </c>
      <c r="AD27" s="95"/>
      <c r="AE27" s="95"/>
      <c r="AF27" s="95" t="s">
        <v>2617</v>
      </c>
      <c r="AG27" s="120">
        <v>4</v>
      </c>
      <c r="AH27" s="123">
        <v>5.555555555555555</v>
      </c>
      <c r="AI27" s="120">
        <v>0</v>
      </c>
      <c r="AJ27" s="123">
        <v>0</v>
      </c>
      <c r="AK27" s="120">
        <v>0</v>
      </c>
      <c r="AL27" s="123">
        <v>0</v>
      </c>
      <c r="AM27" s="120">
        <v>68</v>
      </c>
      <c r="AN27" s="123">
        <v>94.44444444444444</v>
      </c>
      <c r="AO27" s="120">
        <v>72</v>
      </c>
    </row>
    <row r="28" spans="1:41" ht="15">
      <c r="A28" s="78" t="s">
        <v>2206</v>
      </c>
      <c r="B28" s="66" t="s">
        <v>2217</v>
      </c>
      <c r="C28" s="66" t="s">
        <v>61</v>
      </c>
      <c r="D28" s="111"/>
      <c r="E28" s="111"/>
      <c r="F28" s="112" t="s">
        <v>2206</v>
      </c>
      <c r="G28" s="113"/>
      <c r="H28" s="113"/>
      <c r="I28" s="114">
        <v>28</v>
      </c>
      <c r="J28" s="114"/>
      <c r="K28" s="48">
        <v>2</v>
      </c>
      <c r="L28" s="48">
        <v>1</v>
      </c>
      <c r="M28" s="48">
        <v>0</v>
      </c>
      <c r="N28" s="48">
        <v>1</v>
      </c>
      <c r="O28" s="48">
        <v>0</v>
      </c>
      <c r="P28" s="49">
        <v>0</v>
      </c>
      <c r="Q28" s="49">
        <v>0</v>
      </c>
      <c r="R28" s="48">
        <v>1</v>
      </c>
      <c r="S28" s="48">
        <v>0</v>
      </c>
      <c r="T28" s="48">
        <v>2</v>
      </c>
      <c r="U28" s="48">
        <v>1</v>
      </c>
      <c r="V28" s="48">
        <v>1</v>
      </c>
      <c r="W28" s="49">
        <v>0.5</v>
      </c>
      <c r="X28" s="49">
        <v>0.5</v>
      </c>
      <c r="Y28" s="86" t="s">
        <v>510</v>
      </c>
      <c r="Z28" s="86" t="s">
        <v>538</v>
      </c>
      <c r="AA28" s="86"/>
      <c r="AB28" s="95" t="s">
        <v>1012</v>
      </c>
      <c r="AC28" s="95" t="s">
        <v>1012</v>
      </c>
      <c r="AD28" s="95"/>
      <c r="AE28" s="95" t="s">
        <v>364</v>
      </c>
      <c r="AF28" s="95" t="s">
        <v>2618</v>
      </c>
      <c r="AG28" s="120">
        <v>0</v>
      </c>
      <c r="AH28" s="123">
        <v>0</v>
      </c>
      <c r="AI28" s="120">
        <v>0</v>
      </c>
      <c r="AJ28" s="123">
        <v>0</v>
      </c>
      <c r="AK28" s="120">
        <v>0</v>
      </c>
      <c r="AL28" s="123">
        <v>0</v>
      </c>
      <c r="AM28" s="120">
        <v>17</v>
      </c>
      <c r="AN28" s="123">
        <v>100</v>
      </c>
      <c r="AO28" s="120">
        <v>17</v>
      </c>
    </row>
    <row r="29" spans="1:41" ht="15">
      <c r="A29" s="78" t="s">
        <v>2207</v>
      </c>
      <c r="B29" s="66" t="s">
        <v>2218</v>
      </c>
      <c r="C29" s="66" t="s">
        <v>61</v>
      </c>
      <c r="D29" s="111"/>
      <c r="E29" s="111"/>
      <c r="F29" s="112" t="s">
        <v>3273</v>
      </c>
      <c r="G29" s="113"/>
      <c r="H29" s="113"/>
      <c r="I29" s="114">
        <v>29</v>
      </c>
      <c r="J29" s="114"/>
      <c r="K29" s="48">
        <v>2</v>
      </c>
      <c r="L29" s="48">
        <v>2</v>
      </c>
      <c r="M29" s="48">
        <v>0</v>
      </c>
      <c r="N29" s="48">
        <v>2</v>
      </c>
      <c r="O29" s="48">
        <v>1</v>
      </c>
      <c r="P29" s="49">
        <v>0</v>
      </c>
      <c r="Q29" s="49">
        <v>0</v>
      </c>
      <c r="R29" s="48">
        <v>1</v>
      </c>
      <c r="S29" s="48">
        <v>0</v>
      </c>
      <c r="T29" s="48">
        <v>2</v>
      </c>
      <c r="U29" s="48">
        <v>2</v>
      </c>
      <c r="V29" s="48">
        <v>1</v>
      </c>
      <c r="W29" s="49">
        <v>0.5</v>
      </c>
      <c r="X29" s="49">
        <v>0.5</v>
      </c>
      <c r="Y29" s="86" t="s">
        <v>506</v>
      </c>
      <c r="Z29" s="86" t="s">
        <v>558</v>
      </c>
      <c r="AA29" s="86" t="s">
        <v>595</v>
      </c>
      <c r="AB29" s="95" t="s">
        <v>2418</v>
      </c>
      <c r="AC29" s="95" t="s">
        <v>2537</v>
      </c>
      <c r="AD29" s="95"/>
      <c r="AE29" s="95"/>
      <c r="AF29" s="95" t="s">
        <v>2619</v>
      </c>
      <c r="AG29" s="120">
        <v>6</v>
      </c>
      <c r="AH29" s="123">
        <v>7.894736842105263</v>
      </c>
      <c r="AI29" s="120">
        <v>6</v>
      </c>
      <c r="AJ29" s="123">
        <v>7.894736842105263</v>
      </c>
      <c r="AK29" s="120">
        <v>0</v>
      </c>
      <c r="AL29" s="123">
        <v>0</v>
      </c>
      <c r="AM29" s="120">
        <v>64</v>
      </c>
      <c r="AN29" s="123">
        <v>84.21052631578948</v>
      </c>
      <c r="AO29" s="120">
        <v>76</v>
      </c>
    </row>
    <row r="30" spans="1:41" ht="15">
      <c r="A30" s="78" t="s">
        <v>2208</v>
      </c>
      <c r="B30" s="66" t="s">
        <v>2219</v>
      </c>
      <c r="C30" s="66" t="s">
        <v>61</v>
      </c>
      <c r="D30" s="111"/>
      <c r="E30" s="111"/>
      <c r="F30" s="112" t="s">
        <v>3274</v>
      </c>
      <c r="G30" s="113"/>
      <c r="H30" s="113"/>
      <c r="I30" s="114">
        <v>30</v>
      </c>
      <c r="J30" s="114"/>
      <c r="K30" s="48">
        <v>2</v>
      </c>
      <c r="L30" s="48">
        <v>2</v>
      </c>
      <c r="M30" s="48">
        <v>0</v>
      </c>
      <c r="N30" s="48">
        <v>2</v>
      </c>
      <c r="O30" s="48">
        <v>1</v>
      </c>
      <c r="P30" s="49">
        <v>0</v>
      </c>
      <c r="Q30" s="49">
        <v>0</v>
      </c>
      <c r="R30" s="48">
        <v>1</v>
      </c>
      <c r="S30" s="48">
        <v>0</v>
      </c>
      <c r="T30" s="48">
        <v>2</v>
      </c>
      <c r="U30" s="48">
        <v>2</v>
      </c>
      <c r="V30" s="48">
        <v>1</v>
      </c>
      <c r="W30" s="49">
        <v>0.5</v>
      </c>
      <c r="X30" s="49">
        <v>0.5</v>
      </c>
      <c r="Y30" s="86"/>
      <c r="Z30" s="86"/>
      <c r="AA30" s="86" t="s">
        <v>594</v>
      </c>
      <c r="AB30" s="95" t="s">
        <v>2419</v>
      </c>
      <c r="AC30" s="95" t="s">
        <v>2538</v>
      </c>
      <c r="AD30" s="95"/>
      <c r="AE30" s="95"/>
      <c r="AF30" s="95" t="s">
        <v>2620</v>
      </c>
      <c r="AG30" s="120">
        <v>0</v>
      </c>
      <c r="AH30" s="123">
        <v>0</v>
      </c>
      <c r="AI30" s="120">
        <v>2</v>
      </c>
      <c r="AJ30" s="123">
        <v>2.380952380952381</v>
      </c>
      <c r="AK30" s="120">
        <v>0</v>
      </c>
      <c r="AL30" s="123">
        <v>0</v>
      </c>
      <c r="AM30" s="120">
        <v>82</v>
      </c>
      <c r="AN30" s="123">
        <v>97.61904761904762</v>
      </c>
      <c r="AO30" s="120">
        <v>84</v>
      </c>
    </row>
    <row r="31" spans="1:41" ht="15">
      <c r="A31" s="78" t="s">
        <v>2209</v>
      </c>
      <c r="B31" s="66" t="s">
        <v>2220</v>
      </c>
      <c r="C31" s="66" t="s">
        <v>61</v>
      </c>
      <c r="D31" s="111"/>
      <c r="E31" s="111"/>
      <c r="F31" s="112" t="s">
        <v>3275</v>
      </c>
      <c r="G31" s="113"/>
      <c r="H31" s="113"/>
      <c r="I31" s="114">
        <v>31</v>
      </c>
      <c r="J31" s="114"/>
      <c r="K31" s="48">
        <v>2</v>
      </c>
      <c r="L31" s="48">
        <v>2</v>
      </c>
      <c r="M31" s="48">
        <v>0</v>
      </c>
      <c r="N31" s="48">
        <v>2</v>
      </c>
      <c r="O31" s="48">
        <v>1</v>
      </c>
      <c r="P31" s="49">
        <v>0</v>
      </c>
      <c r="Q31" s="49">
        <v>0</v>
      </c>
      <c r="R31" s="48">
        <v>1</v>
      </c>
      <c r="S31" s="48">
        <v>0</v>
      </c>
      <c r="T31" s="48">
        <v>2</v>
      </c>
      <c r="U31" s="48">
        <v>2</v>
      </c>
      <c r="V31" s="48">
        <v>1</v>
      </c>
      <c r="W31" s="49">
        <v>0.5</v>
      </c>
      <c r="X31" s="49">
        <v>0.5</v>
      </c>
      <c r="Y31" s="86" t="s">
        <v>505</v>
      </c>
      <c r="Z31" s="86" t="s">
        <v>557</v>
      </c>
      <c r="AA31" s="86" t="s">
        <v>593</v>
      </c>
      <c r="AB31" s="95" t="s">
        <v>2420</v>
      </c>
      <c r="AC31" s="95" t="s">
        <v>2539</v>
      </c>
      <c r="AD31" s="95"/>
      <c r="AE31" s="95"/>
      <c r="AF31" s="95" t="s">
        <v>2621</v>
      </c>
      <c r="AG31" s="120">
        <v>2</v>
      </c>
      <c r="AH31" s="123">
        <v>4.545454545454546</v>
      </c>
      <c r="AI31" s="120">
        <v>0</v>
      </c>
      <c r="AJ31" s="123">
        <v>0</v>
      </c>
      <c r="AK31" s="120">
        <v>0</v>
      </c>
      <c r="AL31" s="123">
        <v>0</v>
      </c>
      <c r="AM31" s="120">
        <v>42</v>
      </c>
      <c r="AN31" s="123">
        <v>95.45454545454545</v>
      </c>
      <c r="AO31" s="120">
        <v>44</v>
      </c>
    </row>
    <row r="32" spans="1:41" ht="15">
      <c r="A32" s="78" t="s">
        <v>2210</v>
      </c>
      <c r="B32" s="66" t="s">
        <v>2221</v>
      </c>
      <c r="C32" s="66" t="s">
        <v>61</v>
      </c>
      <c r="D32" s="111"/>
      <c r="E32" s="111"/>
      <c r="F32" s="112" t="s">
        <v>3276</v>
      </c>
      <c r="G32" s="113"/>
      <c r="H32" s="113"/>
      <c r="I32" s="114">
        <v>32</v>
      </c>
      <c r="J32" s="114"/>
      <c r="K32" s="48">
        <v>2</v>
      </c>
      <c r="L32" s="48">
        <v>3</v>
      </c>
      <c r="M32" s="48">
        <v>0</v>
      </c>
      <c r="N32" s="48">
        <v>3</v>
      </c>
      <c r="O32" s="48">
        <v>1</v>
      </c>
      <c r="P32" s="49">
        <v>1</v>
      </c>
      <c r="Q32" s="49">
        <v>1</v>
      </c>
      <c r="R32" s="48">
        <v>1</v>
      </c>
      <c r="S32" s="48">
        <v>0</v>
      </c>
      <c r="T32" s="48">
        <v>2</v>
      </c>
      <c r="U32" s="48">
        <v>3</v>
      </c>
      <c r="V32" s="48">
        <v>1</v>
      </c>
      <c r="W32" s="49">
        <v>0.5</v>
      </c>
      <c r="X32" s="49">
        <v>1</v>
      </c>
      <c r="Y32" s="86" t="s">
        <v>499</v>
      </c>
      <c r="Z32" s="86" t="s">
        <v>551</v>
      </c>
      <c r="AA32" s="86"/>
      <c r="AB32" s="95" t="s">
        <v>2421</v>
      </c>
      <c r="AC32" s="95" t="s">
        <v>2540</v>
      </c>
      <c r="AD32" s="95" t="s">
        <v>267</v>
      </c>
      <c r="AE32" s="95"/>
      <c r="AF32" s="95" t="s">
        <v>2622</v>
      </c>
      <c r="AG32" s="120">
        <v>8</v>
      </c>
      <c r="AH32" s="123">
        <v>8.24742268041237</v>
      </c>
      <c r="AI32" s="120">
        <v>0</v>
      </c>
      <c r="AJ32" s="123">
        <v>0</v>
      </c>
      <c r="AK32" s="120">
        <v>0</v>
      </c>
      <c r="AL32" s="123">
        <v>0</v>
      </c>
      <c r="AM32" s="120">
        <v>89</v>
      </c>
      <c r="AN32" s="123">
        <v>91.75257731958763</v>
      </c>
      <c r="AO32" s="120">
        <v>97</v>
      </c>
    </row>
    <row r="33" spans="1:41" ht="15">
      <c r="A33" s="78" t="s">
        <v>2211</v>
      </c>
      <c r="B33" s="66" t="s">
        <v>2222</v>
      </c>
      <c r="C33" s="66" t="s">
        <v>61</v>
      </c>
      <c r="D33" s="111"/>
      <c r="E33" s="111"/>
      <c r="F33" s="112" t="s">
        <v>2211</v>
      </c>
      <c r="G33" s="113"/>
      <c r="H33" s="113"/>
      <c r="I33" s="114">
        <v>33</v>
      </c>
      <c r="J33" s="114"/>
      <c r="K33" s="48">
        <v>2</v>
      </c>
      <c r="L33" s="48">
        <v>1</v>
      </c>
      <c r="M33" s="48">
        <v>0</v>
      </c>
      <c r="N33" s="48">
        <v>1</v>
      </c>
      <c r="O33" s="48">
        <v>0</v>
      </c>
      <c r="P33" s="49">
        <v>0</v>
      </c>
      <c r="Q33" s="49">
        <v>0</v>
      </c>
      <c r="R33" s="48">
        <v>1</v>
      </c>
      <c r="S33" s="48">
        <v>0</v>
      </c>
      <c r="T33" s="48">
        <v>2</v>
      </c>
      <c r="U33" s="48">
        <v>1</v>
      </c>
      <c r="V33" s="48">
        <v>1</v>
      </c>
      <c r="W33" s="49">
        <v>0.5</v>
      </c>
      <c r="X33" s="49">
        <v>0.5</v>
      </c>
      <c r="Y33" s="86" t="s">
        <v>496</v>
      </c>
      <c r="Z33" s="86" t="s">
        <v>548</v>
      </c>
      <c r="AA33" s="86" t="s">
        <v>587</v>
      </c>
      <c r="AB33" s="95" t="s">
        <v>1012</v>
      </c>
      <c r="AC33" s="95" t="s">
        <v>1012</v>
      </c>
      <c r="AD33" s="95"/>
      <c r="AE33" s="95" t="s">
        <v>362</v>
      </c>
      <c r="AF33" s="95" t="s">
        <v>2623</v>
      </c>
      <c r="AG33" s="120">
        <v>1</v>
      </c>
      <c r="AH33" s="123">
        <v>4.761904761904762</v>
      </c>
      <c r="AI33" s="120">
        <v>0</v>
      </c>
      <c r="AJ33" s="123">
        <v>0</v>
      </c>
      <c r="AK33" s="120">
        <v>0</v>
      </c>
      <c r="AL33" s="123">
        <v>0</v>
      </c>
      <c r="AM33" s="120">
        <v>20</v>
      </c>
      <c r="AN33" s="123">
        <v>95.23809523809524</v>
      </c>
      <c r="AO33" s="120">
        <v>21</v>
      </c>
    </row>
    <row r="34" spans="1:41" ht="15">
      <c r="A34" s="78" t="s">
        <v>2212</v>
      </c>
      <c r="B34" s="66" t="s">
        <v>2223</v>
      </c>
      <c r="C34" s="66" t="s">
        <v>61</v>
      </c>
      <c r="D34" s="111"/>
      <c r="E34" s="111"/>
      <c r="F34" s="112" t="s">
        <v>2212</v>
      </c>
      <c r="G34" s="113"/>
      <c r="H34" s="113"/>
      <c r="I34" s="114">
        <v>34</v>
      </c>
      <c r="J34" s="114"/>
      <c r="K34" s="48">
        <v>2</v>
      </c>
      <c r="L34" s="48">
        <v>1</v>
      </c>
      <c r="M34" s="48">
        <v>0</v>
      </c>
      <c r="N34" s="48">
        <v>1</v>
      </c>
      <c r="O34" s="48">
        <v>0</v>
      </c>
      <c r="P34" s="49">
        <v>0</v>
      </c>
      <c r="Q34" s="49">
        <v>0</v>
      </c>
      <c r="R34" s="48">
        <v>1</v>
      </c>
      <c r="S34" s="48">
        <v>0</v>
      </c>
      <c r="T34" s="48">
        <v>2</v>
      </c>
      <c r="U34" s="48">
        <v>1</v>
      </c>
      <c r="V34" s="48">
        <v>1</v>
      </c>
      <c r="W34" s="49">
        <v>0.5</v>
      </c>
      <c r="X34" s="49">
        <v>0.5</v>
      </c>
      <c r="Y34" s="86" t="s">
        <v>491</v>
      </c>
      <c r="Z34" s="86" t="s">
        <v>544</v>
      </c>
      <c r="AA34" s="86"/>
      <c r="AB34" s="95" t="s">
        <v>1012</v>
      </c>
      <c r="AC34" s="95" t="s">
        <v>1012</v>
      </c>
      <c r="AD34" s="95"/>
      <c r="AE34" s="95" t="s">
        <v>361</v>
      </c>
      <c r="AF34" s="95" t="s">
        <v>2624</v>
      </c>
      <c r="AG34" s="120">
        <v>1</v>
      </c>
      <c r="AH34" s="123">
        <v>6.666666666666667</v>
      </c>
      <c r="AI34" s="120">
        <v>0</v>
      </c>
      <c r="AJ34" s="123">
        <v>0</v>
      </c>
      <c r="AK34" s="120">
        <v>0</v>
      </c>
      <c r="AL34" s="123">
        <v>0</v>
      </c>
      <c r="AM34" s="120">
        <v>14</v>
      </c>
      <c r="AN34" s="123">
        <v>93.33333333333333</v>
      </c>
      <c r="AO34" s="120">
        <v>15</v>
      </c>
    </row>
    <row r="35" spans="1:41" ht="15">
      <c r="A35" s="78" t="s">
        <v>2213</v>
      </c>
      <c r="B35" s="66" t="s">
        <v>2224</v>
      </c>
      <c r="C35" s="66" t="s">
        <v>61</v>
      </c>
      <c r="D35" s="111"/>
      <c r="E35" s="111"/>
      <c r="F35" s="112" t="s">
        <v>3277</v>
      </c>
      <c r="G35" s="113"/>
      <c r="H35" s="113"/>
      <c r="I35" s="114">
        <v>35</v>
      </c>
      <c r="J35" s="114"/>
      <c r="K35" s="48">
        <v>2</v>
      </c>
      <c r="L35" s="48">
        <v>2</v>
      </c>
      <c r="M35" s="48">
        <v>0</v>
      </c>
      <c r="N35" s="48">
        <v>2</v>
      </c>
      <c r="O35" s="48">
        <v>1</v>
      </c>
      <c r="P35" s="49">
        <v>0</v>
      </c>
      <c r="Q35" s="49">
        <v>0</v>
      </c>
      <c r="R35" s="48">
        <v>1</v>
      </c>
      <c r="S35" s="48">
        <v>0</v>
      </c>
      <c r="T35" s="48">
        <v>2</v>
      </c>
      <c r="U35" s="48">
        <v>2</v>
      </c>
      <c r="V35" s="48">
        <v>1</v>
      </c>
      <c r="W35" s="49">
        <v>0.5</v>
      </c>
      <c r="X35" s="49">
        <v>0.5</v>
      </c>
      <c r="Y35" s="86" t="s">
        <v>488</v>
      </c>
      <c r="Z35" s="86" t="s">
        <v>541</v>
      </c>
      <c r="AA35" s="86" t="s">
        <v>581</v>
      </c>
      <c r="AB35" s="95" t="s">
        <v>2422</v>
      </c>
      <c r="AC35" s="95" t="s">
        <v>2541</v>
      </c>
      <c r="AD35" s="95"/>
      <c r="AE35" s="95"/>
      <c r="AF35" s="95" t="s">
        <v>2625</v>
      </c>
      <c r="AG35" s="120">
        <v>2</v>
      </c>
      <c r="AH35" s="123">
        <v>3.125</v>
      </c>
      <c r="AI35" s="120">
        <v>0</v>
      </c>
      <c r="AJ35" s="123">
        <v>0</v>
      </c>
      <c r="AK35" s="120">
        <v>0</v>
      </c>
      <c r="AL35" s="123">
        <v>0</v>
      </c>
      <c r="AM35" s="120">
        <v>62</v>
      </c>
      <c r="AN35" s="123">
        <v>96.875</v>
      </c>
      <c r="AO35" s="120">
        <v>64</v>
      </c>
    </row>
    <row r="36" spans="1:41" ht="15">
      <c r="A36" s="78" t="s">
        <v>2214</v>
      </c>
      <c r="B36" s="66" t="s">
        <v>2225</v>
      </c>
      <c r="C36" s="66" t="s">
        <v>61</v>
      </c>
      <c r="D36" s="111"/>
      <c r="E36" s="111"/>
      <c r="F36" s="112" t="s">
        <v>2214</v>
      </c>
      <c r="G36" s="113"/>
      <c r="H36" s="113"/>
      <c r="I36" s="114">
        <v>36</v>
      </c>
      <c r="J36" s="114"/>
      <c r="K36" s="48">
        <v>2</v>
      </c>
      <c r="L36" s="48">
        <v>1</v>
      </c>
      <c r="M36" s="48">
        <v>0</v>
      </c>
      <c r="N36" s="48">
        <v>1</v>
      </c>
      <c r="O36" s="48">
        <v>0</v>
      </c>
      <c r="P36" s="49">
        <v>0</v>
      </c>
      <c r="Q36" s="49">
        <v>0</v>
      </c>
      <c r="R36" s="48">
        <v>1</v>
      </c>
      <c r="S36" s="48">
        <v>0</v>
      </c>
      <c r="T36" s="48">
        <v>2</v>
      </c>
      <c r="U36" s="48">
        <v>1</v>
      </c>
      <c r="V36" s="48">
        <v>1</v>
      </c>
      <c r="W36" s="49">
        <v>0.5</v>
      </c>
      <c r="X36" s="49">
        <v>0.5</v>
      </c>
      <c r="Y36" s="86" t="s">
        <v>484</v>
      </c>
      <c r="Z36" s="86" t="s">
        <v>537</v>
      </c>
      <c r="AA36" s="86" t="s">
        <v>579</v>
      </c>
      <c r="AB36" s="95" t="s">
        <v>1012</v>
      </c>
      <c r="AC36" s="95" t="s">
        <v>1012</v>
      </c>
      <c r="AD36" s="95"/>
      <c r="AE36" s="95" t="s">
        <v>355</v>
      </c>
      <c r="AF36" s="95" t="s">
        <v>2626</v>
      </c>
      <c r="AG36" s="120">
        <v>1</v>
      </c>
      <c r="AH36" s="123">
        <v>3.225806451612903</v>
      </c>
      <c r="AI36" s="120">
        <v>0</v>
      </c>
      <c r="AJ36" s="123">
        <v>0</v>
      </c>
      <c r="AK36" s="120">
        <v>0</v>
      </c>
      <c r="AL36" s="123">
        <v>0</v>
      </c>
      <c r="AM36" s="120">
        <v>30</v>
      </c>
      <c r="AN36" s="123">
        <v>96.7741935483871</v>
      </c>
      <c r="AO36" s="120">
        <v>31</v>
      </c>
    </row>
    <row r="37" spans="1:41" ht="15">
      <c r="A37" s="78" t="s">
        <v>2215</v>
      </c>
      <c r="B37" s="66" t="s">
        <v>2226</v>
      </c>
      <c r="C37" s="66" t="s">
        <v>61</v>
      </c>
      <c r="D37" s="111"/>
      <c r="E37" s="111"/>
      <c r="F37" s="112" t="s">
        <v>3278</v>
      </c>
      <c r="G37" s="113"/>
      <c r="H37" s="113"/>
      <c r="I37" s="114">
        <v>37</v>
      </c>
      <c r="J37" s="114"/>
      <c r="K37" s="48">
        <v>2</v>
      </c>
      <c r="L37" s="48">
        <v>2</v>
      </c>
      <c r="M37" s="48">
        <v>0</v>
      </c>
      <c r="N37" s="48">
        <v>2</v>
      </c>
      <c r="O37" s="48">
        <v>1</v>
      </c>
      <c r="P37" s="49">
        <v>0</v>
      </c>
      <c r="Q37" s="49">
        <v>0</v>
      </c>
      <c r="R37" s="48">
        <v>1</v>
      </c>
      <c r="S37" s="48">
        <v>0</v>
      </c>
      <c r="T37" s="48">
        <v>2</v>
      </c>
      <c r="U37" s="48">
        <v>2</v>
      </c>
      <c r="V37" s="48">
        <v>1</v>
      </c>
      <c r="W37" s="49">
        <v>0.5</v>
      </c>
      <c r="X37" s="49">
        <v>0.5</v>
      </c>
      <c r="Y37" s="86"/>
      <c r="Z37" s="86"/>
      <c r="AA37" s="86"/>
      <c r="AB37" s="95" t="s">
        <v>2423</v>
      </c>
      <c r="AC37" s="95" t="s">
        <v>2542</v>
      </c>
      <c r="AD37" s="95"/>
      <c r="AE37" s="95"/>
      <c r="AF37" s="95" t="s">
        <v>2627</v>
      </c>
      <c r="AG37" s="120">
        <v>4</v>
      </c>
      <c r="AH37" s="123">
        <v>4.651162790697675</v>
      </c>
      <c r="AI37" s="120">
        <v>0</v>
      </c>
      <c r="AJ37" s="123">
        <v>0</v>
      </c>
      <c r="AK37" s="120">
        <v>0</v>
      </c>
      <c r="AL37" s="123">
        <v>0</v>
      </c>
      <c r="AM37" s="120">
        <v>82</v>
      </c>
      <c r="AN37" s="123">
        <v>95.34883720930233</v>
      </c>
      <c r="AO37" s="120">
        <v>86</v>
      </c>
    </row>
  </sheetData>
  <dataValidations count="8">
    <dataValidation allowBlank="1" showInputMessage="1" promptTitle="Group Vertex Color" prompt="To select a color to use for all vertices in the group, right-click and select Select Color on the right-click menu." sqref="B3:B3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7">
      <formula1>ValidGroupShapes</formula1>
    </dataValidation>
    <dataValidation allowBlank="1" showInputMessage="1" showErrorMessage="1" promptTitle="Group Name" prompt="Enter the name of the group." sqref="A3:A3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7">
      <formula1>ValidBooleansDefaultFalse</formula1>
    </dataValidation>
    <dataValidation allowBlank="1" sqref="K3:K37"/>
    <dataValidation allowBlank="1" showInputMessage="1" showErrorMessage="1" promptTitle="Group Label" prompt="Enter an optional group label." errorTitle="Invalid Group Collapsed" error="You have entered an unrecognized &quot;group collapsed.&quot;  Try selecting from the drop-down list instead." sqref="F3:F3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3" customHeight="1">
      <c r="A1" s="11" t="s">
        <v>144</v>
      </c>
      <c r="B1" s="11" t="s">
        <v>5</v>
      </c>
      <c r="C1" s="11" t="s">
        <v>147</v>
      </c>
    </row>
    <row r="2" spans="1:3" ht="15">
      <c r="A2" s="86" t="s">
        <v>2181</v>
      </c>
      <c r="B2" s="95" t="s">
        <v>238</v>
      </c>
      <c r="C2" s="86">
        <f>VLOOKUP(GroupVertices[[#This Row],[Vertex]],Vertices[],MATCH("ID",Vertices[[#Headers],[Vertex]:[Vertex Content Word Count]],0),FALSE)</f>
        <v>17</v>
      </c>
    </row>
    <row r="3" spans="1:3" ht="15">
      <c r="A3" s="86" t="s">
        <v>2181</v>
      </c>
      <c r="B3" s="95" t="s">
        <v>239</v>
      </c>
      <c r="C3" s="86">
        <f>VLOOKUP(GroupVertices[[#This Row],[Vertex]],Vertices[],MATCH("ID",Vertices[[#Headers],[Vertex]:[Vertex Content Word Count]],0),FALSE)</f>
        <v>18</v>
      </c>
    </row>
    <row r="4" spans="1:3" ht="15">
      <c r="A4" s="86" t="s">
        <v>2181</v>
      </c>
      <c r="B4" s="95" t="s">
        <v>248</v>
      </c>
      <c r="C4" s="86">
        <f>VLOOKUP(GroupVertices[[#This Row],[Vertex]],Vertices[],MATCH("ID",Vertices[[#Headers],[Vertex]:[Vertex Content Word Count]],0),FALSE)</f>
        <v>31</v>
      </c>
    </row>
    <row r="5" spans="1:3" ht="15">
      <c r="A5" s="86" t="s">
        <v>2181</v>
      </c>
      <c r="B5" s="95" t="s">
        <v>252</v>
      </c>
      <c r="C5" s="86">
        <f>VLOOKUP(GroupVertices[[#This Row],[Vertex]],Vertices[],MATCH("ID",Vertices[[#Headers],[Vertex]:[Vertex Content Word Count]],0),FALSE)</f>
        <v>39</v>
      </c>
    </row>
    <row r="6" spans="1:3" ht="15">
      <c r="A6" s="86" t="s">
        <v>2181</v>
      </c>
      <c r="B6" s="95" t="s">
        <v>257</v>
      </c>
      <c r="C6" s="86">
        <f>VLOOKUP(GroupVertices[[#This Row],[Vertex]],Vertices[],MATCH("ID",Vertices[[#Headers],[Vertex]:[Vertex Content Word Count]],0),FALSE)</f>
        <v>43</v>
      </c>
    </row>
    <row r="7" spans="1:3" ht="15">
      <c r="A7" s="86" t="s">
        <v>2181</v>
      </c>
      <c r="B7" s="95" t="s">
        <v>260</v>
      </c>
      <c r="C7" s="86">
        <f>VLOOKUP(GroupVertices[[#This Row],[Vertex]],Vertices[],MATCH("ID",Vertices[[#Headers],[Vertex]:[Vertex Content Word Count]],0),FALSE)</f>
        <v>45</v>
      </c>
    </row>
    <row r="8" spans="1:3" ht="15">
      <c r="A8" s="86" t="s">
        <v>2181</v>
      </c>
      <c r="B8" s="95" t="s">
        <v>262</v>
      </c>
      <c r="C8" s="86">
        <f>VLOOKUP(GroupVertices[[#This Row],[Vertex]],Vertices[],MATCH("ID",Vertices[[#Headers],[Vertex]:[Vertex Content Word Count]],0),FALSE)</f>
        <v>48</v>
      </c>
    </row>
    <row r="9" spans="1:3" ht="15">
      <c r="A9" s="86" t="s">
        <v>2181</v>
      </c>
      <c r="B9" s="95" t="s">
        <v>268</v>
      </c>
      <c r="C9" s="86">
        <f>VLOOKUP(GroupVertices[[#This Row],[Vertex]],Vertices[],MATCH("ID",Vertices[[#Headers],[Vertex]:[Vertex Content Word Count]],0),FALSE)</f>
        <v>54</v>
      </c>
    </row>
    <row r="10" spans="1:3" ht="15">
      <c r="A10" s="86" t="s">
        <v>2181</v>
      </c>
      <c r="B10" s="95" t="s">
        <v>269</v>
      </c>
      <c r="C10" s="86">
        <f>VLOOKUP(GroupVertices[[#This Row],[Vertex]],Vertices[],MATCH("ID",Vertices[[#Headers],[Vertex]:[Vertex Content Word Count]],0),FALSE)</f>
        <v>55</v>
      </c>
    </row>
    <row r="11" spans="1:3" ht="15">
      <c r="A11" s="86" t="s">
        <v>2181</v>
      </c>
      <c r="B11" s="95" t="s">
        <v>270</v>
      </c>
      <c r="C11" s="86">
        <f>VLOOKUP(GroupVertices[[#This Row],[Vertex]],Vertices[],MATCH("ID",Vertices[[#Headers],[Vertex]:[Vertex Content Word Count]],0),FALSE)</f>
        <v>56</v>
      </c>
    </row>
    <row r="12" spans="1:3" ht="15">
      <c r="A12" s="86" t="s">
        <v>2181</v>
      </c>
      <c r="B12" s="95" t="s">
        <v>274</v>
      </c>
      <c r="C12" s="86">
        <f>VLOOKUP(GroupVertices[[#This Row],[Vertex]],Vertices[],MATCH("ID",Vertices[[#Headers],[Vertex]:[Vertex Content Word Count]],0),FALSE)</f>
        <v>60</v>
      </c>
    </row>
    <row r="13" spans="1:3" ht="15">
      <c r="A13" s="86" t="s">
        <v>2181</v>
      </c>
      <c r="B13" s="95" t="s">
        <v>275</v>
      </c>
      <c r="C13" s="86">
        <f>VLOOKUP(GroupVertices[[#This Row],[Vertex]],Vertices[],MATCH("ID",Vertices[[#Headers],[Vertex]:[Vertex Content Word Count]],0),FALSE)</f>
        <v>61</v>
      </c>
    </row>
    <row r="14" spans="1:3" ht="15">
      <c r="A14" s="86" t="s">
        <v>2181</v>
      </c>
      <c r="B14" s="95" t="s">
        <v>278</v>
      </c>
      <c r="C14" s="86">
        <f>VLOOKUP(GroupVertices[[#This Row],[Vertex]],Vertices[],MATCH("ID",Vertices[[#Headers],[Vertex]:[Vertex Content Word Count]],0),FALSE)</f>
        <v>64</v>
      </c>
    </row>
    <row r="15" spans="1:3" ht="15">
      <c r="A15" s="86" t="s">
        <v>2181</v>
      </c>
      <c r="B15" s="95" t="s">
        <v>279</v>
      </c>
      <c r="C15" s="86">
        <f>VLOOKUP(GroupVertices[[#This Row],[Vertex]],Vertices[],MATCH("ID",Vertices[[#Headers],[Vertex]:[Vertex Content Word Count]],0),FALSE)</f>
        <v>65</v>
      </c>
    </row>
    <row r="16" spans="1:3" ht="15">
      <c r="A16" s="86" t="s">
        <v>2181</v>
      </c>
      <c r="B16" s="95" t="s">
        <v>286</v>
      </c>
      <c r="C16" s="86">
        <f>VLOOKUP(GroupVertices[[#This Row],[Vertex]],Vertices[],MATCH("ID",Vertices[[#Headers],[Vertex]:[Vertex Content Word Count]],0),FALSE)</f>
        <v>73</v>
      </c>
    </row>
    <row r="17" spans="1:3" ht="15">
      <c r="A17" s="86" t="s">
        <v>2181</v>
      </c>
      <c r="B17" s="95" t="s">
        <v>287</v>
      </c>
      <c r="C17" s="86">
        <f>VLOOKUP(GroupVertices[[#This Row],[Vertex]],Vertices[],MATCH("ID",Vertices[[#Headers],[Vertex]:[Vertex Content Word Count]],0),FALSE)</f>
        <v>74</v>
      </c>
    </row>
    <row r="18" spans="1:3" ht="15">
      <c r="A18" s="86" t="s">
        <v>2181</v>
      </c>
      <c r="B18" s="95" t="s">
        <v>288</v>
      </c>
      <c r="C18" s="86">
        <f>VLOOKUP(GroupVertices[[#This Row],[Vertex]],Vertices[],MATCH("ID",Vertices[[#Headers],[Vertex]:[Vertex Content Word Count]],0),FALSE)</f>
        <v>75</v>
      </c>
    </row>
    <row r="19" spans="1:3" ht="15">
      <c r="A19" s="86" t="s">
        <v>2181</v>
      </c>
      <c r="B19" s="95" t="s">
        <v>289</v>
      </c>
      <c r="C19" s="86">
        <f>VLOOKUP(GroupVertices[[#This Row],[Vertex]],Vertices[],MATCH("ID",Vertices[[#Headers],[Vertex]:[Vertex Content Word Count]],0),FALSE)</f>
        <v>76</v>
      </c>
    </row>
    <row r="20" spans="1:3" ht="15">
      <c r="A20" s="86" t="s">
        <v>2181</v>
      </c>
      <c r="B20" s="95" t="s">
        <v>290</v>
      </c>
      <c r="C20" s="86">
        <f>VLOOKUP(GroupVertices[[#This Row],[Vertex]],Vertices[],MATCH("ID",Vertices[[#Headers],[Vertex]:[Vertex Content Word Count]],0),FALSE)</f>
        <v>77</v>
      </c>
    </row>
    <row r="21" spans="1:3" ht="15">
      <c r="A21" s="86" t="s">
        <v>2181</v>
      </c>
      <c r="B21" s="95" t="s">
        <v>292</v>
      </c>
      <c r="C21" s="86">
        <f>VLOOKUP(GroupVertices[[#This Row],[Vertex]],Vertices[],MATCH("ID",Vertices[[#Headers],[Vertex]:[Vertex Content Word Count]],0),FALSE)</f>
        <v>80</v>
      </c>
    </row>
    <row r="22" spans="1:3" ht="15">
      <c r="A22" s="86" t="s">
        <v>2181</v>
      </c>
      <c r="B22" s="95" t="s">
        <v>298</v>
      </c>
      <c r="C22" s="86">
        <f>VLOOKUP(GroupVertices[[#This Row],[Vertex]],Vertices[],MATCH("ID",Vertices[[#Headers],[Vertex]:[Vertex Content Word Count]],0),FALSE)</f>
        <v>103</v>
      </c>
    </row>
    <row r="23" spans="1:3" ht="15">
      <c r="A23" s="86" t="s">
        <v>2181</v>
      </c>
      <c r="B23" s="95" t="s">
        <v>300</v>
      </c>
      <c r="C23" s="86">
        <f>VLOOKUP(GroupVertices[[#This Row],[Vertex]],Vertices[],MATCH("ID",Vertices[[#Headers],[Vertex]:[Vertex Content Word Count]],0),FALSE)</f>
        <v>106</v>
      </c>
    </row>
    <row r="24" spans="1:3" ht="15">
      <c r="A24" s="86" t="s">
        <v>2181</v>
      </c>
      <c r="B24" s="95" t="s">
        <v>304</v>
      </c>
      <c r="C24" s="86">
        <f>VLOOKUP(GroupVertices[[#This Row],[Vertex]],Vertices[],MATCH("ID",Vertices[[#Headers],[Vertex]:[Vertex Content Word Count]],0),FALSE)</f>
        <v>110</v>
      </c>
    </row>
    <row r="25" spans="1:3" ht="15">
      <c r="A25" s="86" t="s">
        <v>2181</v>
      </c>
      <c r="B25" s="95" t="s">
        <v>305</v>
      </c>
      <c r="C25" s="86">
        <f>VLOOKUP(GroupVertices[[#This Row],[Vertex]],Vertices[],MATCH("ID",Vertices[[#Headers],[Vertex]:[Vertex Content Word Count]],0),FALSE)</f>
        <v>111</v>
      </c>
    </row>
    <row r="26" spans="1:3" ht="15">
      <c r="A26" s="86" t="s">
        <v>2181</v>
      </c>
      <c r="B26" s="95" t="s">
        <v>306</v>
      </c>
      <c r="C26" s="86">
        <f>VLOOKUP(GroupVertices[[#This Row],[Vertex]],Vertices[],MATCH("ID",Vertices[[#Headers],[Vertex]:[Vertex Content Word Count]],0),FALSE)</f>
        <v>112</v>
      </c>
    </row>
    <row r="27" spans="1:3" ht="15">
      <c r="A27" s="86" t="s">
        <v>2181</v>
      </c>
      <c r="B27" s="95" t="s">
        <v>310</v>
      </c>
      <c r="C27" s="86">
        <f>VLOOKUP(GroupVertices[[#This Row],[Vertex]],Vertices[],MATCH("ID",Vertices[[#Headers],[Vertex]:[Vertex Content Word Count]],0),FALSE)</f>
        <v>117</v>
      </c>
    </row>
    <row r="28" spans="1:3" ht="15">
      <c r="A28" s="86" t="s">
        <v>2181</v>
      </c>
      <c r="B28" s="95" t="s">
        <v>320</v>
      </c>
      <c r="C28" s="86">
        <f>VLOOKUP(GroupVertices[[#This Row],[Vertex]],Vertices[],MATCH("ID",Vertices[[#Headers],[Vertex]:[Vertex Content Word Count]],0),FALSE)</f>
        <v>134</v>
      </c>
    </row>
    <row r="29" spans="1:3" ht="15">
      <c r="A29" s="86" t="s">
        <v>2181</v>
      </c>
      <c r="B29" s="95" t="s">
        <v>325</v>
      </c>
      <c r="C29" s="86">
        <f>VLOOKUP(GroupVertices[[#This Row],[Vertex]],Vertices[],MATCH("ID",Vertices[[#Headers],[Vertex]:[Vertex Content Word Count]],0),FALSE)</f>
        <v>138</v>
      </c>
    </row>
    <row r="30" spans="1:3" ht="15">
      <c r="A30" s="86" t="s">
        <v>2181</v>
      </c>
      <c r="B30" s="95" t="s">
        <v>326</v>
      </c>
      <c r="C30" s="86">
        <f>VLOOKUP(GroupVertices[[#This Row],[Vertex]],Vertices[],MATCH("ID",Vertices[[#Headers],[Vertex]:[Vertex Content Word Count]],0),FALSE)</f>
        <v>139</v>
      </c>
    </row>
    <row r="31" spans="1:3" ht="15">
      <c r="A31" s="86" t="s">
        <v>2181</v>
      </c>
      <c r="B31" s="95" t="s">
        <v>328</v>
      </c>
      <c r="C31" s="86">
        <f>VLOOKUP(GroupVertices[[#This Row],[Vertex]],Vertices[],MATCH("ID",Vertices[[#Headers],[Vertex]:[Vertex Content Word Count]],0),FALSE)</f>
        <v>141</v>
      </c>
    </row>
    <row r="32" spans="1:3" ht="15">
      <c r="A32" s="86" t="s">
        <v>2181</v>
      </c>
      <c r="B32" s="95" t="s">
        <v>336</v>
      </c>
      <c r="C32" s="86">
        <f>VLOOKUP(GroupVertices[[#This Row],[Vertex]],Vertices[],MATCH("ID",Vertices[[#Headers],[Vertex]:[Vertex Content Word Count]],0),FALSE)</f>
        <v>147</v>
      </c>
    </row>
    <row r="33" spans="1:3" ht="15">
      <c r="A33" s="86" t="s">
        <v>2181</v>
      </c>
      <c r="B33" s="95" t="s">
        <v>337</v>
      </c>
      <c r="C33" s="86">
        <f>VLOOKUP(GroupVertices[[#This Row],[Vertex]],Vertices[],MATCH("ID",Vertices[[#Headers],[Vertex]:[Vertex Content Word Count]],0),FALSE)</f>
        <v>148</v>
      </c>
    </row>
    <row r="34" spans="1:3" ht="15">
      <c r="A34" s="86" t="s">
        <v>2181</v>
      </c>
      <c r="B34" s="95" t="s">
        <v>341</v>
      </c>
      <c r="C34" s="86">
        <f>VLOOKUP(GroupVertices[[#This Row],[Vertex]],Vertices[],MATCH("ID",Vertices[[#Headers],[Vertex]:[Vertex Content Word Count]],0),FALSE)</f>
        <v>153</v>
      </c>
    </row>
    <row r="35" spans="1:3" ht="15">
      <c r="A35" s="86" t="s">
        <v>2181</v>
      </c>
      <c r="B35" s="95" t="s">
        <v>342</v>
      </c>
      <c r="C35" s="86">
        <f>VLOOKUP(GroupVertices[[#This Row],[Vertex]],Vertices[],MATCH("ID",Vertices[[#Headers],[Vertex]:[Vertex Content Word Count]],0),FALSE)</f>
        <v>154</v>
      </c>
    </row>
    <row r="36" spans="1:3" ht="15">
      <c r="A36" s="86" t="s">
        <v>2181</v>
      </c>
      <c r="B36" s="95" t="s">
        <v>344</v>
      </c>
      <c r="C36" s="86">
        <f>VLOOKUP(GroupVertices[[#This Row],[Vertex]],Vertices[],MATCH("ID",Vertices[[#Headers],[Vertex]:[Vertex Content Word Count]],0),FALSE)</f>
        <v>159</v>
      </c>
    </row>
    <row r="37" spans="1:3" ht="15">
      <c r="A37" s="86" t="s">
        <v>2182</v>
      </c>
      <c r="B37" s="95" t="s">
        <v>327</v>
      </c>
      <c r="C37" s="86">
        <f>VLOOKUP(GroupVertices[[#This Row],[Vertex]],Vertices[],MATCH("ID",Vertices[[#Headers],[Vertex]:[Vertex Content Word Count]],0),FALSE)</f>
        <v>140</v>
      </c>
    </row>
    <row r="38" spans="1:3" ht="15">
      <c r="A38" s="86" t="s">
        <v>2182</v>
      </c>
      <c r="B38" s="95" t="s">
        <v>381</v>
      </c>
      <c r="C38" s="86">
        <f>VLOOKUP(GroupVertices[[#This Row],[Vertex]],Vertices[],MATCH("ID",Vertices[[#Headers],[Vertex]:[Vertex Content Word Count]],0),FALSE)</f>
        <v>102</v>
      </c>
    </row>
    <row r="39" spans="1:3" ht="15">
      <c r="A39" s="86" t="s">
        <v>2182</v>
      </c>
      <c r="B39" s="95" t="s">
        <v>380</v>
      </c>
      <c r="C39" s="86">
        <f>VLOOKUP(GroupVertices[[#This Row],[Vertex]],Vertices[],MATCH("ID",Vertices[[#Headers],[Vertex]:[Vertex Content Word Count]],0),FALSE)</f>
        <v>101</v>
      </c>
    </row>
    <row r="40" spans="1:3" ht="15">
      <c r="A40" s="86" t="s">
        <v>2182</v>
      </c>
      <c r="B40" s="95" t="s">
        <v>371</v>
      </c>
      <c r="C40" s="86">
        <f>VLOOKUP(GroupVertices[[#This Row],[Vertex]],Vertices[],MATCH("ID",Vertices[[#Headers],[Vertex]:[Vertex Content Word Count]],0),FALSE)</f>
        <v>91</v>
      </c>
    </row>
    <row r="41" spans="1:3" ht="15">
      <c r="A41" s="86" t="s">
        <v>2182</v>
      </c>
      <c r="B41" s="95" t="s">
        <v>379</v>
      </c>
      <c r="C41" s="86">
        <f>VLOOKUP(GroupVertices[[#This Row],[Vertex]],Vertices[],MATCH("ID",Vertices[[#Headers],[Vertex]:[Vertex Content Word Count]],0),FALSE)</f>
        <v>99</v>
      </c>
    </row>
    <row r="42" spans="1:3" ht="15">
      <c r="A42" s="86" t="s">
        <v>2182</v>
      </c>
      <c r="B42" s="95" t="s">
        <v>372</v>
      </c>
      <c r="C42" s="86">
        <f>VLOOKUP(GroupVertices[[#This Row],[Vertex]],Vertices[],MATCH("ID",Vertices[[#Headers],[Vertex]:[Vertex Content Word Count]],0),FALSE)</f>
        <v>92</v>
      </c>
    </row>
    <row r="43" spans="1:3" ht="15">
      <c r="A43" s="86" t="s">
        <v>2182</v>
      </c>
      <c r="B43" s="95" t="s">
        <v>296</v>
      </c>
      <c r="C43" s="86">
        <f>VLOOKUP(GroupVertices[[#This Row],[Vertex]],Vertices[],MATCH("ID",Vertices[[#Headers],[Vertex]:[Vertex Content Word Count]],0),FALSE)</f>
        <v>84</v>
      </c>
    </row>
    <row r="44" spans="1:3" ht="15">
      <c r="A44" s="86" t="s">
        <v>2182</v>
      </c>
      <c r="B44" s="95" t="s">
        <v>301</v>
      </c>
      <c r="C44" s="86">
        <f>VLOOKUP(GroupVertices[[#This Row],[Vertex]],Vertices[],MATCH("ID",Vertices[[#Headers],[Vertex]:[Vertex Content Word Count]],0),FALSE)</f>
        <v>107</v>
      </c>
    </row>
    <row r="45" spans="1:3" ht="15">
      <c r="A45" s="86" t="s">
        <v>2182</v>
      </c>
      <c r="B45" s="95" t="s">
        <v>297</v>
      </c>
      <c r="C45" s="86">
        <f>VLOOKUP(GroupVertices[[#This Row],[Vertex]],Vertices[],MATCH("ID",Vertices[[#Headers],[Vertex]:[Vertex Content Word Count]],0),FALSE)</f>
        <v>100</v>
      </c>
    </row>
    <row r="46" spans="1:3" ht="15">
      <c r="A46" s="86" t="s">
        <v>2182</v>
      </c>
      <c r="B46" s="95" t="s">
        <v>295</v>
      </c>
      <c r="C46" s="86">
        <f>VLOOKUP(GroupVertices[[#This Row],[Vertex]],Vertices[],MATCH("ID",Vertices[[#Headers],[Vertex]:[Vertex Content Word Count]],0),FALSE)</f>
        <v>83</v>
      </c>
    </row>
    <row r="47" spans="1:3" ht="15">
      <c r="A47" s="86" t="s">
        <v>2182</v>
      </c>
      <c r="B47" s="95" t="s">
        <v>378</v>
      </c>
      <c r="C47" s="86">
        <f>VLOOKUP(GroupVertices[[#This Row],[Vertex]],Vertices[],MATCH("ID",Vertices[[#Headers],[Vertex]:[Vertex Content Word Count]],0),FALSE)</f>
        <v>98</v>
      </c>
    </row>
    <row r="48" spans="1:3" ht="15">
      <c r="A48" s="86" t="s">
        <v>2182</v>
      </c>
      <c r="B48" s="95" t="s">
        <v>377</v>
      </c>
      <c r="C48" s="86">
        <f>VLOOKUP(GroupVertices[[#This Row],[Vertex]],Vertices[],MATCH("ID",Vertices[[#Headers],[Vertex]:[Vertex Content Word Count]],0),FALSE)</f>
        <v>97</v>
      </c>
    </row>
    <row r="49" spans="1:3" ht="15">
      <c r="A49" s="86" t="s">
        <v>2182</v>
      </c>
      <c r="B49" s="95" t="s">
        <v>376</v>
      </c>
      <c r="C49" s="86">
        <f>VLOOKUP(GroupVertices[[#This Row],[Vertex]],Vertices[],MATCH("ID",Vertices[[#Headers],[Vertex]:[Vertex Content Word Count]],0),FALSE)</f>
        <v>96</v>
      </c>
    </row>
    <row r="50" spans="1:3" ht="15">
      <c r="A50" s="86" t="s">
        <v>2182</v>
      </c>
      <c r="B50" s="95" t="s">
        <v>375</v>
      </c>
      <c r="C50" s="86">
        <f>VLOOKUP(GroupVertices[[#This Row],[Vertex]],Vertices[],MATCH("ID",Vertices[[#Headers],[Vertex]:[Vertex Content Word Count]],0),FALSE)</f>
        <v>95</v>
      </c>
    </row>
    <row r="51" spans="1:3" ht="15">
      <c r="A51" s="86" t="s">
        <v>2182</v>
      </c>
      <c r="B51" s="95" t="s">
        <v>374</v>
      </c>
      <c r="C51" s="86">
        <f>VLOOKUP(GroupVertices[[#This Row],[Vertex]],Vertices[],MATCH("ID",Vertices[[#Headers],[Vertex]:[Vertex Content Word Count]],0),FALSE)</f>
        <v>94</v>
      </c>
    </row>
    <row r="52" spans="1:3" ht="15">
      <c r="A52" s="86" t="s">
        <v>2182</v>
      </c>
      <c r="B52" s="95" t="s">
        <v>373</v>
      </c>
      <c r="C52" s="86">
        <f>VLOOKUP(GroupVertices[[#This Row],[Vertex]],Vertices[],MATCH("ID",Vertices[[#Headers],[Vertex]:[Vertex Content Word Count]],0),FALSE)</f>
        <v>93</v>
      </c>
    </row>
    <row r="53" spans="1:3" ht="15">
      <c r="A53" s="86" t="s">
        <v>2182</v>
      </c>
      <c r="B53" s="95" t="s">
        <v>370</v>
      </c>
      <c r="C53" s="86">
        <f>VLOOKUP(GroupVertices[[#This Row],[Vertex]],Vertices[],MATCH("ID",Vertices[[#Headers],[Vertex]:[Vertex Content Word Count]],0),FALSE)</f>
        <v>90</v>
      </c>
    </row>
    <row r="54" spans="1:3" ht="15">
      <c r="A54" s="86" t="s">
        <v>2182</v>
      </c>
      <c r="B54" s="95" t="s">
        <v>369</v>
      </c>
      <c r="C54" s="86">
        <f>VLOOKUP(GroupVertices[[#This Row],[Vertex]],Vertices[],MATCH("ID",Vertices[[#Headers],[Vertex]:[Vertex Content Word Count]],0),FALSE)</f>
        <v>89</v>
      </c>
    </row>
    <row r="55" spans="1:3" ht="15">
      <c r="A55" s="86" t="s">
        <v>2182</v>
      </c>
      <c r="B55" s="95" t="s">
        <v>368</v>
      </c>
      <c r="C55" s="86">
        <f>VLOOKUP(GroupVertices[[#This Row],[Vertex]],Vertices[],MATCH("ID",Vertices[[#Headers],[Vertex]:[Vertex Content Word Count]],0),FALSE)</f>
        <v>88</v>
      </c>
    </row>
    <row r="56" spans="1:3" ht="15">
      <c r="A56" s="86" t="s">
        <v>2182</v>
      </c>
      <c r="B56" s="95" t="s">
        <v>367</v>
      </c>
      <c r="C56" s="86">
        <f>VLOOKUP(GroupVertices[[#This Row],[Vertex]],Vertices[],MATCH("ID",Vertices[[#Headers],[Vertex]:[Vertex Content Word Count]],0),FALSE)</f>
        <v>87</v>
      </c>
    </row>
    <row r="57" spans="1:3" ht="15">
      <c r="A57" s="86" t="s">
        <v>2182</v>
      </c>
      <c r="B57" s="95" t="s">
        <v>366</v>
      </c>
      <c r="C57" s="86">
        <f>VLOOKUP(GroupVertices[[#This Row],[Vertex]],Vertices[],MATCH("ID",Vertices[[#Headers],[Vertex]:[Vertex Content Word Count]],0),FALSE)</f>
        <v>86</v>
      </c>
    </row>
    <row r="58" spans="1:3" ht="15">
      <c r="A58" s="86" t="s">
        <v>2182</v>
      </c>
      <c r="B58" s="95" t="s">
        <v>365</v>
      </c>
      <c r="C58" s="86">
        <f>VLOOKUP(GroupVertices[[#This Row],[Vertex]],Vertices[],MATCH("ID",Vertices[[#Headers],[Vertex]:[Vertex Content Word Count]],0),FALSE)</f>
        <v>85</v>
      </c>
    </row>
    <row r="59" spans="1:3" ht="15">
      <c r="A59" s="86" t="s">
        <v>2183</v>
      </c>
      <c r="B59" s="95" t="s">
        <v>259</v>
      </c>
      <c r="C59" s="86">
        <f>VLOOKUP(GroupVertices[[#This Row],[Vertex]],Vertices[],MATCH("ID",Vertices[[#Headers],[Vertex]:[Vertex Content Word Count]],0),FALSE)</f>
        <v>44</v>
      </c>
    </row>
    <row r="60" spans="1:3" ht="15">
      <c r="A60" s="86" t="s">
        <v>2183</v>
      </c>
      <c r="B60" s="95" t="s">
        <v>360</v>
      </c>
      <c r="C60" s="86">
        <f>VLOOKUP(GroupVertices[[#This Row],[Vertex]],Vertices[],MATCH("ID",Vertices[[#Headers],[Vertex]:[Vertex Content Word Count]],0),FALSE)</f>
        <v>36</v>
      </c>
    </row>
    <row r="61" spans="1:3" ht="15">
      <c r="A61" s="86" t="s">
        <v>2183</v>
      </c>
      <c r="B61" s="95" t="s">
        <v>258</v>
      </c>
      <c r="C61" s="86">
        <f>VLOOKUP(GroupVertices[[#This Row],[Vertex]],Vertices[],MATCH("ID",Vertices[[#Headers],[Vertex]:[Vertex Content Word Count]],0),FALSE)</f>
        <v>38</v>
      </c>
    </row>
    <row r="62" spans="1:3" ht="15">
      <c r="A62" s="86" t="s">
        <v>2183</v>
      </c>
      <c r="B62" s="95" t="s">
        <v>251</v>
      </c>
      <c r="C62" s="86">
        <f>VLOOKUP(GroupVertices[[#This Row],[Vertex]],Vertices[],MATCH("ID",Vertices[[#Headers],[Vertex]:[Vertex Content Word Count]],0),FALSE)</f>
        <v>37</v>
      </c>
    </row>
    <row r="63" spans="1:3" ht="15">
      <c r="A63" s="86" t="s">
        <v>2183</v>
      </c>
      <c r="B63" s="95" t="s">
        <v>250</v>
      </c>
      <c r="C63" s="86">
        <f>VLOOKUP(GroupVertices[[#This Row],[Vertex]],Vertices[],MATCH("ID",Vertices[[#Headers],[Vertex]:[Vertex Content Word Count]],0),FALSE)</f>
        <v>34</v>
      </c>
    </row>
    <row r="64" spans="1:3" ht="15">
      <c r="A64" s="86" t="s">
        <v>2183</v>
      </c>
      <c r="B64" s="95" t="s">
        <v>249</v>
      </c>
      <c r="C64" s="86">
        <f>VLOOKUP(GroupVertices[[#This Row],[Vertex]],Vertices[],MATCH("ID",Vertices[[#Headers],[Vertex]:[Vertex Content Word Count]],0),FALSE)</f>
        <v>32</v>
      </c>
    </row>
    <row r="65" spans="1:3" ht="15">
      <c r="A65" s="86" t="s">
        <v>2183</v>
      </c>
      <c r="B65" s="95" t="s">
        <v>359</v>
      </c>
      <c r="C65" s="86">
        <f>VLOOKUP(GroupVertices[[#This Row],[Vertex]],Vertices[],MATCH("ID",Vertices[[#Headers],[Vertex]:[Vertex Content Word Count]],0),FALSE)</f>
        <v>35</v>
      </c>
    </row>
    <row r="66" spans="1:3" ht="15">
      <c r="A66" s="86" t="s">
        <v>2183</v>
      </c>
      <c r="B66" s="95" t="s">
        <v>358</v>
      </c>
      <c r="C66" s="86">
        <f>VLOOKUP(GroupVertices[[#This Row],[Vertex]],Vertices[],MATCH("ID",Vertices[[#Headers],[Vertex]:[Vertex Content Word Count]],0),FALSE)</f>
        <v>33</v>
      </c>
    </row>
    <row r="67" spans="1:3" ht="15">
      <c r="A67" s="86" t="s">
        <v>2184</v>
      </c>
      <c r="B67" s="95" t="s">
        <v>256</v>
      </c>
      <c r="C67" s="86">
        <f>VLOOKUP(GroupVertices[[#This Row],[Vertex]],Vertices[],MATCH("ID",Vertices[[#Headers],[Vertex]:[Vertex Content Word Count]],0),FALSE)</f>
        <v>42</v>
      </c>
    </row>
    <row r="68" spans="1:3" ht="15">
      <c r="A68" s="86" t="s">
        <v>2184</v>
      </c>
      <c r="B68" s="95" t="s">
        <v>357</v>
      </c>
      <c r="C68" s="86">
        <f>VLOOKUP(GroupVertices[[#This Row],[Vertex]],Vertices[],MATCH("ID",Vertices[[#Headers],[Vertex]:[Vertex Content Word Count]],0),FALSE)</f>
        <v>29</v>
      </c>
    </row>
    <row r="69" spans="1:3" ht="15">
      <c r="A69" s="86" t="s">
        <v>2184</v>
      </c>
      <c r="B69" s="95" t="s">
        <v>255</v>
      </c>
      <c r="C69" s="86">
        <f>VLOOKUP(GroupVertices[[#This Row],[Vertex]],Vertices[],MATCH("ID",Vertices[[#Headers],[Vertex]:[Vertex Content Word Count]],0),FALSE)</f>
        <v>20</v>
      </c>
    </row>
    <row r="70" spans="1:3" ht="15">
      <c r="A70" s="86" t="s">
        <v>2184</v>
      </c>
      <c r="B70" s="95" t="s">
        <v>254</v>
      </c>
      <c r="C70" s="86">
        <f>VLOOKUP(GroupVertices[[#This Row],[Vertex]],Vertices[],MATCH("ID",Vertices[[#Headers],[Vertex]:[Vertex Content Word Count]],0),FALSE)</f>
        <v>28</v>
      </c>
    </row>
    <row r="71" spans="1:3" ht="15">
      <c r="A71" s="86" t="s">
        <v>2184</v>
      </c>
      <c r="B71" s="95" t="s">
        <v>247</v>
      </c>
      <c r="C71" s="86">
        <f>VLOOKUP(GroupVertices[[#This Row],[Vertex]],Vertices[],MATCH("ID",Vertices[[#Headers],[Vertex]:[Vertex Content Word Count]],0),FALSE)</f>
        <v>30</v>
      </c>
    </row>
    <row r="72" spans="1:3" ht="15">
      <c r="A72" s="86" t="s">
        <v>2184</v>
      </c>
      <c r="B72" s="95" t="s">
        <v>246</v>
      </c>
      <c r="C72" s="86">
        <f>VLOOKUP(GroupVertices[[#This Row],[Vertex]],Vertices[],MATCH("ID",Vertices[[#Headers],[Vertex]:[Vertex Content Word Count]],0),FALSE)</f>
        <v>27</v>
      </c>
    </row>
    <row r="73" spans="1:3" ht="15">
      <c r="A73" s="86" t="s">
        <v>2184</v>
      </c>
      <c r="B73" s="95" t="s">
        <v>241</v>
      </c>
      <c r="C73" s="86">
        <f>VLOOKUP(GroupVertices[[#This Row],[Vertex]],Vertices[],MATCH("ID",Vertices[[#Headers],[Vertex]:[Vertex Content Word Count]],0),FALSE)</f>
        <v>21</v>
      </c>
    </row>
    <row r="74" spans="1:3" ht="15">
      <c r="A74" s="86" t="s">
        <v>2184</v>
      </c>
      <c r="B74" s="95" t="s">
        <v>240</v>
      </c>
      <c r="C74" s="86">
        <f>VLOOKUP(GroupVertices[[#This Row],[Vertex]],Vertices[],MATCH("ID",Vertices[[#Headers],[Vertex]:[Vertex Content Word Count]],0),FALSE)</f>
        <v>19</v>
      </c>
    </row>
    <row r="75" spans="1:3" ht="15">
      <c r="A75" s="86" t="s">
        <v>2185</v>
      </c>
      <c r="B75" s="95" t="s">
        <v>347</v>
      </c>
      <c r="C75" s="86">
        <f>VLOOKUP(GroupVertices[[#This Row],[Vertex]],Vertices[],MATCH("ID",Vertices[[#Headers],[Vertex]:[Vertex Content Word Count]],0),FALSE)</f>
        <v>166</v>
      </c>
    </row>
    <row r="76" spans="1:3" ht="15">
      <c r="A76" s="86" t="s">
        <v>2185</v>
      </c>
      <c r="B76" s="95" t="s">
        <v>395</v>
      </c>
      <c r="C76" s="86">
        <f>VLOOKUP(GroupVertices[[#This Row],[Vertex]],Vertices[],MATCH("ID",Vertices[[#Headers],[Vertex]:[Vertex Content Word Count]],0),FALSE)</f>
        <v>165</v>
      </c>
    </row>
    <row r="77" spans="1:3" ht="15">
      <c r="A77" s="86" t="s">
        <v>2185</v>
      </c>
      <c r="B77" s="95" t="s">
        <v>345</v>
      </c>
      <c r="C77" s="86">
        <f>VLOOKUP(GroupVertices[[#This Row],[Vertex]],Vertices[],MATCH("ID",Vertices[[#Headers],[Vertex]:[Vertex Content Word Count]],0),FALSE)</f>
        <v>160</v>
      </c>
    </row>
    <row r="78" spans="1:3" ht="15">
      <c r="A78" s="86" t="s">
        <v>2185</v>
      </c>
      <c r="B78" s="95" t="s">
        <v>346</v>
      </c>
      <c r="C78" s="86">
        <f>VLOOKUP(GroupVertices[[#This Row],[Vertex]],Vertices[],MATCH("ID",Vertices[[#Headers],[Vertex]:[Vertex Content Word Count]],0),FALSE)</f>
        <v>164</v>
      </c>
    </row>
    <row r="79" spans="1:3" ht="15">
      <c r="A79" s="86" t="s">
        <v>2185</v>
      </c>
      <c r="B79" s="95" t="s">
        <v>394</v>
      </c>
      <c r="C79" s="86">
        <f>VLOOKUP(GroupVertices[[#This Row],[Vertex]],Vertices[],MATCH("ID",Vertices[[#Headers],[Vertex]:[Vertex Content Word Count]],0),FALSE)</f>
        <v>163</v>
      </c>
    </row>
    <row r="80" spans="1:3" ht="15">
      <c r="A80" s="86" t="s">
        <v>2185</v>
      </c>
      <c r="B80" s="95" t="s">
        <v>393</v>
      </c>
      <c r="C80" s="86">
        <f>VLOOKUP(GroupVertices[[#This Row],[Vertex]],Vertices[],MATCH("ID",Vertices[[#Headers],[Vertex]:[Vertex Content Word Count]],0),FALSE)</f>
        <v>162</v>
      </c>
    </row>
    <row r="81" spans="1:3" ht="15">
      <c r="A81" s="86" t="s">
        <v>2185</v>
      </c>
      <c r="B81" s="95" t="s">
        <v>392</v>
      </c>
      <c r="C81" s="86">
        <f>VLOOKUP(GroupVertices[[#This Row],[Vertex]],Vertices[],MATCH("ID",Vertices[[#Headers],[Vertex]:[Vertex Content Word Count]],0),FALSE)</f>
        <v>161</v>
      </c>
    </row>
    <row r="82" spans="1:3" ht="15">
      <c r="A82" s="86" t="s">
        <v>2186</v>
      </c>
      <c r="B82" s="95" t="s">
        <v>332</v>
      </c>
      <c r="C82" s="86">
        <f>VLOOKUP(GroupVertices[[#This Row],[Vertex]],Vertices[],MATCH("ID",Vertices[[#Headers],[Vertex]:[Vertex Content Word Count]],0),FALSE)</f>
        <v>142</v>
      </c>
    </row>
    <row r="83" spans="1:3" ht="15">
      <c r="A83" s="86" t="s">
        <v>2186</v>
      </c>
      <c r="B83" s="95" t="s">
        <v>331</v>
      </c>
      <c r="C83" s="86">
        <f>VLOOKUP(GroupVertices[[#This Row],[Vertex]],Vertices[],MATCH("ID",Vertices[[#Headers],[Vertex]:[Vertex Content Word Count]],0),FALSE)</f>
        <v>121</v>
      </c>
    </row>
    <row r="84" spans="1:3" ht="15">
      <c r="A84" s="86" t="s">
        <v>2186</v>
      </c>
      <c r="B84" s="95" t="s">
        <v>330</v>
      </c>
      <c r="C84" s="86">
        <f>VLOOKUP(GroupVertices[[#This Row],[Vertex]],Vertices[],MATCH("ID",Vertices[[#Headers],[Vertex]:[Vertex Content Word Count]],0),FALSE)</f>
        <v>120</v>
      </c>
    </row>
    <row r="85" spans="1:3" ht="15">
      <c r="A85" s="86" t="s">
        <v>2186</v>
      </c>
      <c r="B85" s="95" t="s">
        <v>329</v>
      </c>
      <c r="C85" s="86">
        <f>VLOOKUP(GroupVertices[[#This Row],[Vertex]],Vertices[],MATCH("ID",Vertices[[#Headers],[Vertex]:[Vertex Content Word Count]],0),FALSE)</f>
        <v>119</v>
      </c>
    </row>
    <row r="86" spans="1:3" ht="15">
      <c r="A86" s="86" t="s">
        <v>2186</v>
      </c>
      <c r="B86" s="95" t="s">
        <v>312</v>
      </c>
      <c r="C86" s="86">
        <f>VLOOKUP(GroupVertices[[#This Row],[Vertex]],Vertices[],MATCH("ID",Vertices[[#Headers],[Vertex]:[Vertex Content Word Count]],0),FALSE)</f>
        <v>122</v>
      </c>
    </row>
    <row r="87" spans="1:3" ht="15">
      <c r="A87" s="86" t="s">
        <v>2186</v>
      </c>
      <c r="B87" s="95" t="s">
        <v>311</v>
      </c>
      <c r="C87" s="86">
        <f>VLOOKUP(GroupVertices[[#This Row],[Vertex]],Vertices[],MATCH("ID",Vertices[[#Headers],[Vertex]:[Vertex Content Word Count]],0),FALSE)</f>
        <v>118</v>
      </c>
    </row>
    <row r="88" spans="1:3" ht="15">
      <c r="A88" s="86" t="s">
        <v>2187</v>
      </c>
      <c r="B88" s="95" t="s">
        <v>234</v>
      </c>
      <c r="C88" s="86">
        <f>VLOOKUP(GroupVertices[[#This Row],[Vertex]],Vertices[],MATCH("ID",Vertices[[#Headers],[Vertex]:[Vertex Content Word Count]],0),FALSE)</f>
        <v>7</v>
      </c>
    </row>
    <row r="89" spans="1:3" ht="15">
      <c r="A89" s="86" t="s">
        <v>2187</v>
      </c>
      <c r="B89" s="95" t="s">
        <v>354</v>
      </c>
      <c r="C89" s="86">
        <f>VLOOKUP(GroupVertices[[#This Row],[Vertex]],Vertices[],MATCH("ID",Vertices[[#Headers],[Vertex]:[Vertex Content Word Count]],0),FALSE)</f>
        <v>12</v>
      </c>
    </row>
    <row r="90" spans="1:3" ht="15">
      <c r="A90" s="86" t="s">
        <v>2187</v>
      </c>
      <c r="B90" s="95" t="s">
        <v>353</v>
      </c>
      <c r="C90" s="86">
        <f>VLOOKUP(GroupVertices[[#This Row],[Vertex]],Vertices[],MATCH("ID",Vertices[[#Headers],[Vertex]:[Vertex Content Word Count]],0),FALSE)</f>
        <v>11</v>
      </c>
    </row>
    <row r="91" spans="1:3" ht="15">
      <c r="A91" s="86" t="s">
        <v>2187</v>
      </c>
      <c r="B91" s="95" t="s">
        <v>352</v>
      </c>
      <c r="C91" s="86">
        <f>VLOOKUP(GroupVertices[[#This Row],[Vertex]],Vertices[],MATCH("ID",Vertices[[#Headers],[Vertex]:[Vertex Content Word Count]],0),FALSE)</f>
        <v>10</v>
      </c>
    </row>
    <row r="92" spans="1:3" ht="15">
      <c r="A92" s="86" t="s">
        <v>2187</v>
      </c>
      <c r="B92" s="95" t="s">
        <v>351</v>
      </c>
      <c r="C92" s="86">
        <f>VLOOKUP(GroupVertices[[#This Row],[Vertex]],Vertices[],MATCH("ID",Vertices[[#Headers],[Vertex]:[Vertex Content Word Count]],0),FALSE)</f>
        <v>9</v>
      </c>
    </row>
    <row r="93" spans="1:3" ht="15">
      <c r="A93" s="86" t="s">
        <v>2187</v>
      </c>
      <c r="B93" s="95" t="s">
        <v>350</v>
      </c>
      <c r="C93" s="86">
        <f>VLOOKUP(GroupVertices[[#This Row],[Vertex]],Vertices[],MATCH("ID",Vertices[[#Headers],[Vertex]:[Vertex Content Word Count]],0),FALSE)</f>
        <v>8</v>
      </c>
    </row>
    <row r="94" spans="1:3" ht="15">
      <c r="A94" s="86" t="s">
        <v>2188</v>
      </c>
      <c r="B94" s="95" t="s">
        <v>324</v>
      </c>
      <c r="C94" s="86">
        <f>VLOOKUP(GroupVertices[[#This Row],[Vertex]],Vertices[],MATCH("ID",Vertices[[#Headers],[Vertex]:[Vertex Content Word Count]],0),FALSE)</f>
        <v>137</v>
      </c>
    </row>
    <row r="95" spans="1:3" ht="15">
      <c r="A95" s="86" t="s">
        <v>2188</v>
      </c>
      <c r="B95" s="95" t="s">
        <v>385</v>
      </c>
      <c r="C95" s="86">
        <f>VLOOKUP(GroupVertices[[#This Row],[Vertex]],Vertices[],MATCH("ID",Vertices[[#Headers],[Vertex]:[Vertex Content Word Count]],0),FALSE)</f>
        <v>132</v>
      </c>
    </row>
    <row r="96" spans="1:3" ht="15">
      <c r="A96" s="86" t="s">
        <v>2188</v>
      </c>
      <c r="B96" s="95" t="s">
        <v>323</v>
      </c>
      <c r="C96" s="86">
        <f>VLOOKUP(GroupVertices[[#This Row],[Vertex]],Vertices[],MATCH("ID",Vertices[[#Headers],[Vertex]:[Vertex Content Word Count]],0),FALSE)</f>
        <v>131</v>
      </c>
    </row>
    <row r="97" spans="1:3" ht="15">
      <c r="A97" s="86" t="s">
        <v>2188</v>
      </c>
      <c r="B97" s="95" t="s">
        <v>322</v>
      </c>
      <c r="C97" s="86">
        <f>VLOOKUP(GroupVertices[[#This Row],[Vertex]],Vertices[],MATCH("ID",Vertices[[#Headers],[Vertex]:[Vertex Content Word Count]],0),FALSE)</f>
        <v>130</v>
      </c>
    </row>
    <row r="98" spans="1:3" ht="15">
      <c r="A98" s="86" t="s">
        <v>2188</v>
      </c>
      <c r="B98" s="95" t="s">
        <v>317</v>
      </c>
      <c r="C98" s="86">
        <f>VLOOKUP(GroupVertices[[#This Row],[Vertex]],Vertices[],MATCH("ID",Vertices[[#Headers],[Vertex]:[Vertex Content Word Count]],0),FALSE)</f>
        <v>129</v>
      </c>
    </row>
    <row r="99" spans="1:3" ht="15">
      <c r="A99" s="86" t="s">
        <v>2189</v>
      </c>
      <c r="B99" s="95" t="s">
        <v>319</v>
      </c>
      <c r="C99" s="86">
        <f>VLOOKUP(GroupVertices[[#This Row],[Vertex]],Vertices[],MATCH("ID",Vertices[[#Headers],[Vertex]:[Vertex Content Word Count]],0),FALSE)</f>
        <v>105</v>
      </c>
    </row>
    <row r="100" spans="1:3" ht="15">
      <c r="A100" s="86" t="s">
        <v>2189</v>
      </c>
      <c r="B100" s="95" t="s">
        <v>318</v>
      </c>
      <c r="C100" s="86">
        <f>VLOOKUP(GroupVertices[[#This Row],[Vertex]],Vertices[],MATCH("ID",Vertices[[#Headers],[Vertex]:[Vertex Content Word Count]],0),FALSE)</f>
        <v>133</v>
      </c>
    </row>
    <row r="101" spans="1:3" ht="15">
      <c r="A101" s="86" t="s">
        <v>2189</v>
      </c>
      <c r="B101" s="95" t="s">
        <v>314</v>
      </c>
      <c r="C101" s="86">
        <f>VLOOKUP(GroupVertices[[#This Row],[Vertex]],Vertices[],MATCH("ID",Vertices[[#Headers],[Vertex]:[Vertex Content Word Count]],0),FALSE)</f>
        <v>124</v>
      </c>
    </row>
    <row r="102" spans="1:3" ht="15">
      <c r="A102" s="86" t="s">
        <v>2189</v>
      </c>
      <c r="B102" s="95" t="s">
        <v>313</v>
      </c>
      <c r="C102" s="86">
        <f>VLOOKUP(GroupVertices[[#This Row],[Vertex]],Vertices[],MATCH("ID",Vertices[[#Headers],[Vertex]:[Vertex Content Word Count]],0),FALSE)</f>
        <v>123</v>
      </c>
    </row>
    <row r="103" spans="1:3" ht="15">
      <c r="A103" s="86" t="s">
        <v>2189</v>
      </c>
      <c r="B103" s="95" t="s">
        <v>299</v>
      </c>
      <c r="C103" s="86">
        <f>VLOOKUP(GroupVertices[[#This Row],[Vertex]],Vertices[],MATCH("ID",Vertices[[#Headers],[Vertex]:[Vertex Content Word Count]],0),FALSE)</f>
        <v>104</v>
      </c>
    </row>
    <row r="104" spans="1:3" ht="15">
      <c r="A104" s="86" t="s">
        <v>2190</v>
      </c>
      <c r="B104" s="95" t="s">
        <v>343</v>
      </c>
      <c r="C104" s="86">
        <f>VLOOKUP(GroupVertices[[#This Row],[Vertex]],Vertices[],MATCH("ID",Vertices[[#Headers],[Vertex]:[Vertex Content Word Count]],0),FALSE)</f>
        <v>155</v>
      </c>
    </row>
    <row r="105" spans="1:3" ht="15">
      <c r="A105" s="86" t="s">
        <v>2190</v>
      </c>
      <c r="B105" s="95" t="s">
        <v>391</v>
      </c>
      <c r="C105" s="86">
        <f>VLOOKUP(GroupVertices[[#This Row],[Vertex]],Vertices[],MATCH("ID",Vertices[[#Headers],[Vertex]:[Vertex Content Word Count]],0),FALSE)</f>
        <v>158</v>
      </c>
    </row>
    <row r="106" spans="1:3" ht="15">
      <c r="A106" s="86" t="s">
        <v>2190</v>
      </c>
      <c r="B106" s="95" t="s">
        <v>390</v>
      </c>
      <c r="C106" s="86">
        <f>VLOOKUP(GroupVertices[[#This Row],[Vertex]],Vertices[],MATCH("ID",Vertices[[#Headers],[Vertex]:[Vertex Content Word Count]],0),FALSE)</f>
        <v>157</v>
      </c>
    </row>
    <row r="107" spans="1:3" ht="15">
      <c r="A107" s="86" t="s">
        <v>2190</v>
      </c>
      <c r="B107" s="95" t="s">
        <v>389</v>
      </c>
      <c r="C107" s="86">
        <f>VLOOKUP(GroupVertices[[#This Row],[Vertex]],Vertices[],MATCH("ID",Vertices[[#Headers],[Vertex]:[Vertex Content Word Count]],0),FALSE)</f>
        <v>156</v>
      </c>
    </row>
    <row r="108" spans="1:3" ht="15">
      <c r="A108" s="86" t="s">
        <v>2191</v>
      </c>
      <c r="B108" s="95" t="s">
        <v>316</v>
      </c>
      <c r="C108" s="86">
        <f>VLOOKUP(GroupVertices[[#This Row],[Vertex]],Vertices[],MATCH("ID",Vertices[[#Headers],[Vertex]:[Vertex Content Word Count]],0),FALSE)</f>
        <v>127</v>
      </c>
    </row>
    <row r="109" spans="1:3" ht="15">
      <c r="A109" s="86" t="s">
        <v>2191</v>
      </c>
      <c r="B109" s="95" t="s">
        <v>384</v>
      </c>
      <c r="C109" s="86">
        <f>VLOOKUP(GroupVertices[[#This Row],[Vertex]],Vertices[],MATCH("ID",Vertices[[#Headers],[Vertex]:[Vertex Content Word Count]],0),FALSE)</f>
        <v>128</v>
      </c>
    </row>
    <row r="110" spans="1:3" ht="15">
      <c r="A110" s="86" t="s">
        <v>2191</v>
      </c>
      <c r="B110" s="95" t="s">
        <v>383</v>
      </c>
      <c r="C110" s="86">
        <f>VLOOKUP(GroupVertices[[#This Row],[Vertex]],Vertices[],MATCH("ID",Vertices[[#Headers],[Vertex]:[Vertex Content Word Count]],0),FALSE)</f>
        <v>126</v>
      </c>
    </row>
    <row r="111" spans="1:3" ht="15">
      <c r="A111" s="86" t="s">
        <v>2191</v>
      </c>
      <c r="B111" s="95" t="s">
        <v>315</v>
      </c>
      <c r="C111" s="86">
        <f>VLOOKUP(GroupVertices[[#This Row],[Vertex]],Vertices[],MATCH("ID",Vertices[[#Headers],[Vertex]:[Vertex Content Word Count]],0),FALSE)</f>
        <v>125</v>
      </c>
    </row>
    <row r="112" spans="1:3" ht="15">
      <c r="A112" s="86" t="s">
        <v>2192</v>
      </c>
      <c r="B112" s="95" t="s">
        <v>233</v>
      </c>
      <c r="C112" s="86">
        <f>VLOOKUP(GroupVertices[[#This Row],[Vertex]],Vertices[],MATCH("ID",Vertices[[#Headers],[Vertex]:[Vertex Content Word Count]],0),FALSE)</f>
        <v>6</v>
      </c>
    </row>
    <row r="113" spans="1:3" ht="15">
      <c r="A113" s="86" t="s">
        <v>2192</v>
      </c>
      <c r="B113" s="95" t="s">
        <v>348</v>
      </c>
      <c r="C113" s="86">
        <f>VLOOKUP(GroupVertices[[#This Row],[Vertex]],Vertices[],MATCH("ID",Vertices[[#Headers],[Vertex]:[Vertex Content Word Count]],0),FALSE)</f>
        <v>4</v>
      </c>
    </row>
    <row r="114" spans="1:3" ht="15">
      <c r="A114" s="86" t="s">
        <v>2192</v>
      </c>
      <c r="B114" s="95" t="s">
        <v>349</v>
      </c>
      <c r="C114" s="86">
        <f>VLOOKUP(GroupVertices[[#This Row],[Vertex]],Vertices[],MATCH("ID",Vertices[[#Headers],[Vertex]:[Vertex Content Word Count]],0),FALSE)</f>
        <v>5</v>
      </c>
    </row>
    <row r="115" spans="1:3" ht="15">
      <c r="A115" s="86" t="s">
        <v>2192</v>
      </c>
      <c r="B115" s="95" t="s">
        <v>232</v>
      </c>
      <c r="C115" s="86">
        <f>VLOOKUP(GroupVertices[[#This Row],[Vertex]],Vertices[],MATCH("ID",Vertices[[#Headers],[Vertex]:[Vertex Content Word Count]],0),FALSE)</f>
        <v>3</v>
      </c>
    </row>
    <row r="116" spans="1:3" ht="15">
      <c r="A116" s="86" t="s">
        <v>2193</v>
      </c>
      <c r="B116" s="95" t="s">
        <v>285</v>
      </c>
      <c r="C116" s="86">
        <f>VLOOKUP(GroupVertices[[#This Row],[Vertex]],Vertices[],MATCH("ID",Vertices[[#Headers],[Vertex]:[Vertex Content Word Count]],0),FALSE)</f>
        <v>72</v>
      </c>
    </row>
    <row r="117" spans="1:3" ht="15">
      <c r="A117" s="86" t="s">
        <v>2193</v>
      </c>
      <c r="B117" s="95" t="s">
        <v>363</v>
      </c>
      <c r="C117" s="86">
        <f>VLOOKUP(GroupVertices[[#This Row],[Vertex]],Vertices[],MATCH("ID",Vertices[[#Headers],[Vertex]:[Vertex Content Word Count]],0),FALSE)</f>
        <v>71</v>
      </c>
    </row>
    <row r="118" spans="1:3" ht="15">
      <c r="A118" s="86" t="s">
        <v>2193</v>
      </c>
      <c r="B118" s="95" t="s">
        <v>284</v>
      </c>
      <c r="C118" s="86">
        <f>VLOOKUP(GroupVertices[[#This Row],[Vertex]],Vertices[],MATCH("ID",Vertices[[#Headers],[Vertex]:[Vertex Content Word Count]],0),FALSE)</f>
        <v>70</v>
      </c>
    </row>
    <row r="119" spans="1:3" ht="15">
      <c r="A119" s="86" t="s">
        <v>2194</v>
      </c>
      <c r="B119" s="95" t="s">
        <v>273</v>
      </c>
      <c r="C119" s="86">
        <f>VLOOKUP(GroupVertices[[#This Row],[Vertex]],Vertices[],MATCH("ID",Vertices[[#Headers],[Vertex]:[Vertex Content Word Count]],0),FALSE)</f>
        <v>59</v>
      </c>
    </row>
    <row r="120" spans="1:3" ht="15">
      <c r="A120" s="86" t="s">
        <v>2194</v>
      </c>
      <c r="B120" s="95" t="s">
        <v>272</v>
      </c>
      <c r="C120" s="86">
        <f>VLOOKUP(GroupVertices[[#This Row],[Vertex]],Vertices[],MATCH("ID",Vertices[[#Headers],[Vertex]:[Vertex Content Word Count]],0),FALSE)</f>
        <v>58</v>
      </c>
    </row>
    <row r="121" spans="1:3" ht="15">
      <c r="A121" s="86" t="s">
        <v>2194</v>
      </c>
      <c r="B121" s="95" t="s">
        <v>271</v>
      </c>
      <c r="C121" s="86">
        <f>VLOOKUP(GroupVertices[[#This Row],[Vertex]],Vertices[],MATCH("ID",Vertices[[#Headers],[Vertex]:[Vertex Content Word Count]],0),FALSE)</f>
        <v>57</v>
      </c>
    </row>
    <row r="122" spans="1:3" ht="15">
      <c r="A122" s="86" t="s">
        <v>2195</v>
      </c>
      <c r="B122" s="95" t="s">
        <v>265</v>
      </c>
      <c r="C122" s="86">
        <f>VLOOKUP(GroupVertices[[#This Row],[Vertex]],Vertices[],MATCH("ID",Vertices[[#Headers],[Vertex]:[Vertex Content Word Count]],0),FALSE)</f>
        <v>51</v>
      </c>
    </row>
    <row r="123" spans="1:3" ht="15">
      <c r="A123" s="86" t="s">
        <v>2195</v>
      </c>
      <c r="B123" s="95" t="s">
        <v>264</v>
      </c>
      <c r="C123" s="86">
        <f>VLOOKUP(GroupVertices[[#This Row],[Vertex]],Vertices[],MATCH("ID",Vertices[[#Headers],[Vertex]:[Vertex Content Word Count]],0),FALSE)</f>
        <v>50</v>
      </c>
    </row>
    <row r="124" spans="1:3" ht="15">
      <c r="A124" s="86" t="s">
        <v>2195</v>
      </c>
      <c r="B124" s="95" t="s">
        <v>263</v>
      </c>
      <c r="C124" s="86">
        <f>VLOOKUP(GroupVertices[[#This Row],[Vertex]],Vertices[],MATCH("ID",Vertices[[#Headers],[Vertex]:[Vertex Content Word Count]],0),FALSE)</f>
        <v>49</v>
      </c>
    </row>
    <row r="125" spans="1:3" ht="15">
      <c r="A125" s="86" t="s">
        <v>2196</v>
      </c>
      <c r="B125" s="95" t="s">
        <v>243</v>
      </c>
      <c r="C125" s="86">
        <f>VLOOKUP(GroupVertices[[#This Row],[Vertex]],Vertices[],MATCH("ID",Vertices[[#Headers],[Vertex]:[Vertex Content Word Count]],0),FALSE)</f>
        <v>24</v>
      </c>
    </row>
    <row r="126" spans="1:3" ht="15">
      <c r="A126" s="86" t="s">
        <v>2196</v>
      </c>
      <c r="B126" s="95" t="s">
        <v>356</v>
      </c>
      <c r="C126" s="86">
        <f>VLOOKUP(GroupVertices[[#This Row],[Vertex]],Vertices[],MATCH("ID",Vertices[[#Headers],[Vertex]:[Vertex Content Word Count]],0),FALSE)</f>
        <v>23</v>
      </c>
    </row>
    <row r="127" spans="1:3" ht="15">
      <c r="A127" s="86" t="s">
        <v>2196</v>
      </c>
      <c r="B127" s="95" t="s">
        <v>242</v>
      </c>
      <c r="C127" s="86">
        <f>VLOOKUP(GroupVertices[[#This Row],[Vertex]],Vertices[],MATCH("ID",Vertices[[#Headers],[Vertex]:[Vertex Content Word Count]],0),FALSE)</f>
        <v>22</v>
      </c>
    </row>
    <row r="128" spans="1:3" ht="15">
      <c r="A128" s="86" t="s">
        <v>2197</v>
      </c>
      <c r="B128" s="95" t="s">
        <v>340</v>
      </c>
      <c r="C128" s="86">
        <f>VLOOKUP(GroupVertices[[#This Row],[Vertex]],Vertices[],MATCH("ID",Vertices[[#Headers],[Vertex]:[Vertex Content Word Count]],0),FALSE)</f>
        <v>152</v>
      </c>
    </row>
    <row r="129" spans="1:3" ht="15">
      <c r="A129" s="86" t="s">
        <v>2197</v>
      </c>
      <c r="B129" s="95" t="s">
        <v>339</v>
      </c>
      <c r="C129" s="86">
        <f>VLOOKUP(GroupVertices[[#This Row],[Vertex]],Vertices[],MATCH("ID",Vertices[[#Headers],[Vertex]:[Vertex Content Word Count]],0),FALSE)</f>
        <v>151</v>
      </c>
    </row>
    <row r="130" spans="1:3" ht="15">
      <c r="A130" s="86" t="s">
        <v>2198</v>
      </c>
      <c r="B130" s="95" t="s">
        <v>338</v>
      </c>
      <c r="C130" s="86">
        <f>VLOOKUP(GroupVertices[[#This Row],[Vertex]],Vertices[],MATCH("ID",Vertices[[#Headers],[Vertex]:[Vertex Content Word Count]],0),FALSE)</f>
        <v>149</v>
      </c>
    </row>
    <row r="131" spans="1:3" ht="15">
      <c r="A131" s="86" t="s">
        <v>2198</v>
      </c>
      <c r="B131" s="95" t="s">
        <v>388</v>
      </c>
      <c r="C131" s="86">
        <f>VLOOKUP(GroupVertices[[#This Row],[Vertex]],Vertices[],MATCH("ID",Vertices[[#Headers],[Vertex]:[Vertex Content Word Count]],0),FALSE)</f>
        <v>150</v>
      </c>
    </row>
    <row r="132" spans="1:3" ht="15">
      <c r="A132" s="86" t="s">
        <v>2199</v>
      </c>
      <c r="B132" s="95" t="s">
        <v>335</v>
      </c>
      <c r="C132" s="86">
        <f>VLOOKUP(GroupVertices[[#This Row],[Vertex]],Vertices[],MATCH("ID",Vertices[[#Headers],[Vertex]:[Vertex Content Word Count]],0),FALSE)</f>
        <v>146</v>
      </c>
    </row>
    <row r="133" spans="1:3" ht="15">
      <c r="A133" s="86" t="s">
        <v>2199</v>
      </c>
      <c r="B133" s="95" t="s">
        <v>334</v>
      </c>
      <c r="C133" s="86">
        <f>VLOOKUP(GroupVertices[[#This Row],[Vertex]],Vertices[],MATCH("ID",Vertices[[#Headers],[Vertex]:[Vertex Content Word Count]],0),FALSE)</f>
        <v>145</v>
      </c>
    </row>
    <row r="134" spans="1:3" ht="15">
      <c r="A134" s="86" t="s">
        <v>2200</v>
      </c>
      <c r="B134" s="95" t="s">
        <v>333</v>
      </c>
      <c r="C134" s="86">
        <f>VLOOKUP(GroupVertices[[#This Row],[Vertex]],Vertices[],MATCH("ID",Vertices[[#Headers],[Vertex]:[Vertex Content Word Count]],0),FALSE)</f>
        <v>143</v>
      </c>
    </row>
    <row r="135" spans="1:3" ht="15">
      <c r="A135" s="86" t="s">
        <v>2200</v>
      </c>
      <c r="B135" s="95" t="s">
        <v>387</v>
      </c>
      <c r="C135" s="86">
        <f>VLOOKUP(GroupVertices[[#This Row],[Vertex]],Vertices[],MATCH("ID",Vertices[[#Headers],[Vertex]:[Vertex Content Word Count]],0),FALSE)</f>
        <v>144</v>
      </c>
    </row>
    <row r="136" spans="1:3" ht="15">
      <c r="A136" s="86" t="s">
        <v>2201</v>
      </c>
      <c r="B136" s="95" t="s">
        <v>321</v>
      </c>
      <c r="C136" s="86">
        <f>VLOOKUP(GroupVertices[[#This Row],[Vertex]],Vertices[],MATCH("ID",Vertices[[#Headers],[Vertex]:[Vertex Content Word Count]],0),FALSE)</f>
        <v>135</v>
      </c>
    </row>
    <row r="137" spans="1:3" ht="15">
      <c r="A137" s="86" t="s">
        <v>2201</v>
      </c>
      <c r="B137" s="95" t="s">
        <v>386</v>
      </c>
      <c r="C137" s="86">
        <f>VLOOKUP(GroupVertices[[#This Row],[Vertex]],Vertices[],MATCH("ID",Vertices[[#Headers],[Vertex]:[Vertex Content Word Count]],0),FALSE)</f>
        <v>136</v>
      </c>
    </row>
    <row r="138" spans="1:3" ht="15">
      <c r="A138" s="86" t="s">
        <v>2202</v>
      </c>
      <c r="B138" s="95" t="s">
        <v>309</v>
      </c>
      <c r="C138" s="86">
        <f>VLOOKUP(GroupVertices[[#This Row],[Vertex]],Vertices[],MATCH("ID",Vertices[[#Headers],[Vertex]:[Vertex Content Word Count]],0),FALSE)</f>
        <v>116</v>
      </c>
    </row>
    <row r="139" spans="1:3" ht="15">
      <c r="A139" s="86" t="s">
        <v>2202</v>
      </c>
      <c r="B139" s="95" t="s">
        <v>308</v>
      </c>
      <c r="C139" s="86">
        <f>VLOOKUP(GroupVertices[[#This Row],[Vertex]],Vertices[],MATCH("ID",Vertices[[#Headers],[Vertex]:[Vertex Content Word Count]],0),FALSE)</f>
        <v>115</v>
      </c>
    </row>
    <row r="140" spans="1:3" ht="15">
      <c r="A140" s="86" t="s">
        <v>2203</v>
      </c>
      <c r="B140" s="95" t="s">
        <v>307</v>
      </c>
      <c r="C140" s="86">
        <f>VLOOKUP(GroupVertices[[#This Row],[Vertex]],Vertices[],MATCH("ID",Vertices[[#Headers],[Vertex]:[Vertex Content Word Count]],0),FALSE)</f>
        <v>113</v>
      </c>
    </row>
    <row r="141" spans="1:3" ht="15">
      <c r="A141" s="86" t="s">
        <v>2203</v>
      </c>
      <c r="B141" s="95" t="s">
        <v>382</v>
      </c>
      <c r="C141" s="86">
        <f>VLOOKUP(GroupVertices[[#This Row],[Vertex]],Vertices[],MATCH("ID",Vertices[[#Headers],[Vertex]:[Vertex Content Word Count]],0),FALSE)</f>
        <v>114</v>
      </c>
    </row>
    <row r="142" spans="1:3" ht="15">
      <c r="A142" s="86" t="s">
        <v>2204</v>
      </c>
      <c r="B142" s="95" t="s">
        <v>303</v>
      </c>
      <c r="C142" s="86">
        <f>VLOOKUP(GroupVertices[[#This Row],[Vertex]],Vertices[],MATCH("ID",Vertices[[#Headers],[Vertex]:[Vertex Content Word Count]],0),FALSE)</f>
        <v>109</v>
      </c>
    </row>
    <row r="143" spans="1:3" ht="15">
      <c r="A143" s="86" t="s">
        <v>2204</v>
      </c>
      <c r="B143" s="95" t="s">
        <v>302</v>
      </c>
      <c r="C143" s="86">
        <f>VLOOKUP(GroupVertices[[#This Row],[Vertex]],Vertices[],MATCH("ID",Vertices[[#Headers],[Vertex]:[Vertex Content Word Count]],0),FALSE)</f>
        <v>108</v>
      </c>
    </row>
    <row r="144" spans="1:3" ht="15">
      <c r="A144" s="86" t="s">
        <v>2205</v>
      </c>
      <c r="B144" s="95" t="s">
        <v>294</v>
      </c>
      <c r="C144" s="86">
        <f>VLOOKUP(GroupVertices[[#This Row],[Vertex]],Vertices[],MATCH("ID",Vertices[[#Headers],[Vertex]:[Vertex Content Word Count]],0),FALSE)</f>
        <v>82</v>
      </c>
    </row>
    <row r="145" spans="1:3" ht="15">
      <c r="A145" s="86" t="s">
        <v>2205</v>
      </c>
      <c r="B145" s="95" t="s">
        <v>293</v>
      </c>
      <c r="C145" s="86">
        <f>VLOOKUP(GroupVertices[[#This Row],[Vertex]],Vertices[],MATCH("ID",Vertices[[#Headers],[Vertex]:[Vertex Content Word Count]],0),FALSE)</f>
        <v>81</v>
      </c>
    </row>
    <row r="146" spans="1:3" ht="15">
      <c r="A146" s="86" t="s">
        <v>2206</v>
      </c>
      <c r="B146" s="95" t="s">
        <v>291</v>
      </c>
      <c r="C146" s="86">
        <f>VLOOKUP(GroupVertices[[#This Row],[Vertex]],Vertices[],MATCH("ID",Vertices[[#Headers],[Vertex]:[Vertex Content Word Count]],0),FALSE)</f>
        <v>78</v>
      </c>
    </row>
    <row r="147" spans="1:3" ht="15">
      <c r="A147" s="86" t="s">
        <v>2206</v>
      </c>
      <c r="B147" s="95" t="s">
        <v>364</v>
      </c>
      <c r="C147" s="86">
        <f>VLOOKUP(GroupVertices[[#This Row],[Vertex]],Vertices[],MATCH("ID",Vertices[[#Headers],[Vertex]:[Vertex Content Word Count]],0),FALSE)</f>
        <v>79</v>
      </c>
    </row>
    <row r="148" spans="1:3" ht="15">
      <c r="A148" s="86" t="s">
        <v>2207</v>
      </c>
      <c r="B148" s="95" t="s">
        <v>283</v>
      </c>
      <c r="C148" s="86">
        <f>VLOOKUP(GroupVertices[[#This Row],[Vertex]],Vertices[],MATCH("ID",Vertices[[#Headers],[Vertex]:[Vertex Content Word Count]],0),FALSE)</f>
        <v>69</v>
      </c>
    </row>
    <row r="149" spans="1:3" ht="15">
      <c r="A149" s="86" t="s">
        <v>2207</v>
      </c>
      <c r="B149" s="95" t="s">
        <v>282</v>
      </c>
      <c r="C149" s="86">
        <f>VLOOKUP(GroupVertices[[#This Row],[Vertex]],Vertices[],MATCH("ID",Vertices[[#Headers],[Vertex]:[Vertex Content Word Count]],0),FALSE)</f>
        <v>68</v>
      </c>
    </row>
    <row r="150" spans="1:3" ht="15">
      <c r="A150" s="86" t="s">
        <v>2208</v>
      </c>
      <c r="B150" s="95" t="s">
        <v>281</v>
      </c>
      <c r="C150" s="86">
        <f>VLOOKUP(GroupVertices[[#This Row],[Vertex]],Vertices[],MATCH("ID",Vertices[[#Headers],[Vertex]:[Vertex Content Word Count]],0),FALSE)</f>
        <v>67</v>
      </c>
    </row>
    <row r="151" spans="1:3" ht="15">
      <c r="A151" s="86" t="s">
        <v>2208</v>
      </c>
      <c r="B151" s="95" t="s">
        <v>280</v>
      </c>
      <c r="C151" s="86">
        <f>VLOOKUP(GroupVertices[[#This Row],[Vertex]],Vertices[],MATCH("ID",Vertices[[#Headers],[Vertex]:[Vertex Content Word Count]],0),FALSE)</f>
        <v>66</v>
      </c>
    </row>
    <row r="152" spans="1:3" ht="15">
      <c r="A152" s="86" t="s">
        <v>2209</v>
      </c>
      <c r="B152" s="95" t="s">
        <v>277</v>
      </c>
      <c r="C152" s="86">
        <f>VLOOKUP(GroupVertices[[#This Row],[Vertex]],Vertices[],MATCH("ID",Vertices[[#Headers],[Vertex]:[Vertex Content Word Count]],0),FALSE)</f>
        <v>63</v>
      </c>
    </row>
    <row r="153" spans="1:3" ht="15">
      <c r="A153" s="86" t="s">
        <v>2209</v>
      </c>
      <c r="B153" s="95" t="s">
        <v>276</v>
      </c>
      <c r="C153" s="86">
        <f>VLOOKUP(GroupVertices[[#This Row],[Vertex]],Vertices[],MATCH("ID",Vertices[[#Headers],[Vertex]:[Vertex Content Word Count]],0),FALSE)</f>
        <v>62</v>
      </c>
    </row>
    <row r="154" spans="1:3" ht="15">
      <c r="A154" s="86" t="s">
        <v>2210</v>
      </c>
      <c r="B154" s="95" t="s">
        <v>267</v>
      </c>
      <c r="C154" s="86">
        <f>VLOOKUP(GroupVertices[[#This Row],[Vertex]],Vertices[],MATCH("ID",Vertices[[#Headers],[Vertex]:[Vertex Content Word Count]],0),FALSE)</f>
        <v>53</v>
      </c>
    </row>
    <row r="155" spans="1:3" ht="15">
      <c r="A155" s="86" t="s">
        <v>2210</v>
      </c>
      <c r="B155" s="95" t="s">
        <v>266</v>
      </c>
      <c r="C155" s="86">
        <f>VLOOKUP(GroupVertices[[#This Row],[Vertex]],Vertices[],MATCH("ID",Vertices[[#Headers],[Vertex]:[Vertex Content Word Count]],0),FALSE)</f>
        <v>52</v>
      </c>
    </row>
    <row r="156" spans="1:3" ht="15">
      <c r="A156" s="86" t="s">
        <v>2211</v>
      </c>
      <c r="B156" s="95" t="s">
        <v>261</v>
      </c>
      <c r="C156" s="86">
        <f>VLOOKUP(GroupVertices[[#This Row],[Vertex]],Vertices[],MATCH("ID",Vertices[[#Headers],[Vertex]:[Vertex Content Word Count]],0),FALSE)</f>
        <v>46</v>
      </c>
    </row>
    <row r="157" spans="1:3" ht="15">
      <c r="A157" s="86" t="s">
        <v>2211</v>
      </c>
      <c r="B157" s="95" t="s">
        <v>362</v>
      </c>
      <c r="C157" s="86">
        <f>VLOOKUP(GroupVertices[[#This Row],[Vertex]],Vertices[],MATCH("ID",Vertices[[#Headers],[Vertex]:[Vertex Content Word Count]],0),FALSE)</f>
        <v>47</v>
      </c>
    </row>
    <row r="158" spans="1:3" ht="15">
      <c r="A158" s="86" t="s">
        <v>2212</v>
      </c>
      <c r="B158" s="95" t="s">
        <v>253</v>
      </c>
      <c r="C158" s="86">
        <f>VLOOKUP(GroupVertices[[#This Row],[Vertex]],Vertices[],MATCH("ID",Vertices[[#Headers],[Vertex]:[Vertex Content Word Count]],0),FALSE)</f>
        <v>40</v>
      </c>
    </row>
    <row r="159" spans="1:3" ht="15">
      <c r="A159" s="86" t="s">
        <v>2212</v>
      </c>
      <c r="B159" s="95" t="s">
        <v>361</v>
      </c>
      <c r="C159" s="86">
        <f>VLOOKUP(GroupVertices[[#This Row],[Vertex]],Vertices[],MATCH("ID",Vertices[[#Headers],[Vertex]:[Vertex Content Word Count]],0),FALSE)</f>
        <v>41</v>
      </c>
    </row>
    <row r="160" spans="1:3" ht="15">
      <c r="A160" s="86" t="s">
        <v>2213</v>
      </c>
      <c r="B160" s="95" t="s">
        <v>245</v>
      </c>
      <c r="C160" s="86">
        <f>VLOOKUP(GroupVertices[[#This Row],[Vertex]],Vertices[],MATCH("ID",Vertices[[#Headers],[Vertex]:[Vertex Content Word Count]],0),FALSE)</f>
        <v>26</v>
      </c>
    </row>
    <row r="161" spans="1:3" ht="15">
      <c r="A161" s="86" t="s">
        <v>2213</v>
      </c>
      <c r="B161" s="95" t="s">
        <v>244</v>
      </c>
      <c r="C161" s="86">
        <f>VLOOKUP(GroupVertices[[#This Row],[Vertex]],Vertices[],MATCH("ID",Vertices[[#Headers],[Vertex]:[Vertex Content Word Count]],0),FALSE)</f>
        <v>25</v>
      </c>
    </row>
    <row r="162" spans="1:3" ht="15">
      <c r="A162" s="86" t="s">
        <v>2214</v>
      </c>
      <c r="B162" s="95" t="s">
        <v>237</v>
      </c>
      <c r="C162" s="86">
        <f>VLOOKUP(GroupVertices[[#This Row],[Vertex]],Vertices[],MATCH("ID",Vertices[[#Headers],[Vertex]:[Vertex Content Word Count]],0),FALSE)</f>
        <v>15</v>
      </c>
    </row>
    <row r="163" spans="1:3" ht="15">
      <c r="A163" s="86" t="s">
        <v>2214</v>
      </c>
      <c r="B163" s="95" t="s">
        <v>355</v>
      </c>
      <c r="C163" s="86">
        <f>VLOOKUP(GroupVertices[[#This Row],[Vertex]],Vertices[],MATCH("ID",Vertices[[#Headers],[Vertex]:[Vertex Content Word Count]],0),FALSE)</f>
        <v>16</v>
      </c>
    </row>
    <row r="164" spans="1:3" ht="15">
      <c r="A164" s="86" t="s">
        <v>2215</v>
      </c>
      <c r="B164" s="95" t="s">
        <v>236</v>
      </c>
      <c r="C164" s="86">
        <f>VLOOKUP(GroupVertices[[#This Row],[Vertex]],Vertices[],MATCH("ID",Vertices[[#Headers],[Vertex]:[Vertex Content Word Count]],0),FALSE)</f>
        <v>14</v>
      </c>
    </row>
    <row r="165" spans="1:3" ht="15">
      <c r="A165" s="86" t="s">
        <v>2215</v>
      </c>
      <c r="B165" s="95" t="s">
        <v>235</v>
      </c>
      <c r="C165" s="86">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A165"/>
    <dataValidation allowBlank="1" showInputMessage="1" showErrorMessage="1" promptTitle="Vertex Name" prompt="Enter the name of a vertex to include in the group." sqref="B2:B165"/>
    <dataValidation allowBlank="1" showInputMessage="1" promptTitle="Vertex ID" prompt="This is the value of the hidden ID cell in the Vertices worksheet.  It gets filled in by the items on the NodeXL, Analysis, Groups menu." sqref="C2:C1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2234</v>
      </c>
      <c r="B2" s="34" t="s">
        <v>191</v>
      </c>
      <c r="D2" s="31">
        <f>MIN(Vertices[Degree])</f>
        <v>0</v>
      </c>
      <c r="E2" s="3">
        <f>COUNTIF(Vertices[Degree],"&gt;= "&amp;D2)-COUNTIF(Vertices[Degree],"&gt;="&amp;D3)</f>
        <v>0</v>
      </c>
      <c r="F2" s="37">
        <f>MIN(Vertices[In-Degree])</f>
        <v>0</v>
      </c>
      <c r="G2" s="38">
        <f>COUNTIF(Vertices[In-Degree],"&gt;= "&amp;F2)-COUNTIF(Vertices[In-Degree],"&gt;="&amp;F3)</f>
        <v>45</v>
      </c>
      <c r="H2" s="37">
        <f>MIN(Vertices[Out-Degree])</f>
        <v>0</v>
      </c>
      <c r="I2" s="38">
        <f>COUNTIF(Vertices[Out-Degree],"&gt;= "&amp;H2)-COUNTIF(Vertices[Out-Degree],"&gt;="&amp;H3)</f>
        <v>48</v>
      </c>
      <c r="J2" s="37">
        <f>MIN(Vertices[Betweenness Centrality])</f>
        <v>0</v>
      </c>
      <c r="K2" s="38">
        <f>COUNTIF(Vertices[Betweenness Centrality],"&gt;= "&amp;J2)-COUNTIF(Vertices[Betweenness Centrality],"&gt;="&amp;J3)</f>
        <v>150</v>
      </c>
      <c r="L2" s="37">
        <f>MIN(Vertices[Closeness Centrality])</f>
        <v>0</v>
      </c>
      <c r="M2" s="38">
        <f>COUNTIF(Vertices[Closeness Centrality],"&gt;= "&amp;L2)-COUNTIF(Vertices[Closeness Centrality],"&gt;="&amp;L3)</f>
        <v>35</v>
      </c>
      <c r="N2" s="37">
        <f>MIN(Vertices[Eigenvector Centrality])</f>
        <v>0</v>
      </c>
      <c r="O2" s="38">
        <f>COUNTIF(Vertices[Eigenvector Centrality],"&gt;= "&amp;N2)-COUNTIF(Vertices[Eigenvector Centrality],"&gt;="&amp;N3)</f>
        <v>142</v>
      </c>
      <c r="P2" s="37">
        <f>MIN(Vertices[PageRank])</f>
        <v>0.380443</v>
      </c>
      <c r="Q2" s="38">
        <f>COUNTIF(Vertices[PageRank],"&gt;= "&amp;P2)-COUNTIF(Vertices[PageRank],"&gt;="&amp;P3)</f>
        <v>2</v>
      </c>
      <c r="R2" s="37">
        <f>MIN(Vertices[Clustering Coefficient])</f>
        <v>0</v>
      </c>
      <c r="S2" s="43">
        <f>COUNTIF(Vertices[Clustering Coefficient],"&gt;= "&amp;R2)-COUNTIF(Vertices[Clustering Coefficient],"&gt;="&amp;R3)</f>
        <v>93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0.12727272727272726</v>
      </c>
      <c r="G3" s="40">
        <f>COUNTIF(Vertices[In-Degree],"&gt;= "&amp;F3)-COUNTIF(Vertices[In-Degree],"&gt;="&amp;F4)</f>
        <v>0</v>
      </c>
      <c r="H3" s="39">
        <f aca="true" t="shared" si="3" ref="H3:H26">H2+($H$57-$H$2)/BinDivisor</f>
        <v>0.32727272727272727</v>
      </c>
      <c r="I3" s="40">
        <f>COUNTIF(Vertices[Out-Degree],"&gt;= "&amp;H3)-COUNTIF(Vertices[Out-Degree],"&gt;="&amp;H4)</f>
        <v>0</v>
      </c>
      <c r="J3" s="39">
        <f aca="true" t="shared" si="4" ref="J3:J26">J2+($J$57-$J$2)/BinDivisor</f>
        <v>4.24</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20</v>
      </c>
      <c r="N3" s="39">
        <f aca="true" t="shared" si="6" ref="N3:N26">N2+($N$57-$N$2)/BinDivisor</f>
        <v>0.002275018181818182</v>
      </c>
      <c r="O3" s="40">
        <f>COUNTIF(Vertices[Eigenvector Centrality],"&gt;= "&amp;N3)-COUNTIF(Vertices[Eigenvector Centrality],"&gt;="&amp;N4)</f>
        <v>0</v>
      </c>
      <c r="P3" s="39">
        <f aca="true" t="shared" si="7" ref="P3:P26">P2+($P$57-$P$2)/BinDivisor</f>
        <v>0.4512842545454545</v>
      </c>
      <c r="Q3" s="40">
        <f>COUNTIF(Vertices[PageRank],"&gt;= "&amp;P3)-COUNTIF(Vertices[PageRank],"&gt;="&amp;P4)</f>
        <v>14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164</v>
      </c>
      <c r="D4" s="32">
        <f t="shared" si="1"/>
        <v>0</v>
      </c>
      <c r="E4" s="3">
        <f>COUNTIF(Vertices[Degree],"&gt;= "&amp;D4)-COUNTIF(Vertices[Degree],"&gt;="&amp;D5)</f>
        <v>0</v>
      </c>
      <c r="F4" s="37">
        <f t="shared" si="2"/>
        <v>0.2545454545454545</v>
      </c>
      <c r="G4" s="38">
        <f>COUNTIF(Vertices[In-Degree],"&gt;= "&amp;F4)-COUNTIF(Vertices[In-Degree],"&gt;="&amp;F5)</f>
        <v>0</v>
      </c>
      <c r="H4" s="37">
        <f t="shared" si="3"/>
        <v>0.6545454545454545</v>
      </c>
      <c r="I4" s="38">
        <f>COUNTIF(Vertices[Out-Degree],"&gt;= "&amp;H4)-COUNTIF(Vertices[Out-Degree],"&gt;="&amp;H5)</f>
        <v>0</v>
      </c>
      <c r="J4" s="37">
        <f t="shared" si="4"/>
        <v>8.48</v>
      </c>
      <c r="K4" s="38">
        <f>COUNTIF(Vertices[Betweenness Centrality],"&gt;= "&amp;J4)-COUNTIF(Vertices[Betweenness Centrality],"&gt;="&amp;J5)</f>
        <v>2</v>
      </c>
      <c r="L4" s="37">
        <f t="shared" si="5"/>
        <v>0.03636363636363636</v>
      </c>
      <c r="M4" s="38">
        <f>COUNTIF(Vertices[Closeness Centrality],"&gt;= "&amp;L4)-COUNTIF(Vertices[Closeness Centrality],"&gt;="&amp;L5)</f>
        <v>2</v>
      </c>
      <c r="N4" s="37">
        <f t="shared" si="6"/>
        <v>0.004550036363636364</v>
      </c>
      <c r="O4" s="38">
        <f>COUNTIF(Vertices[Eigenvector Centrality],"&gt;= "&amp;N4)-COUNTIF(Vertices[Eigenvector Centrality],"&gt;="&amp;N5)</f>
        <v>0</v>
      </c>
      <c r="P4" s="37">
        <f t="shared" si="7"/>
        <v>0.522125509090909</v>
      </c>
      <c r="Q4" s="38">
        <f>COUNTIF(Vertices[PageRank],"&gt;= "&amp;P4)-COUNTIF(Vertices[PageRank],"&gt;="&amp;P5)</f>
        <v>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0.3818181818181818</v>
      </c>
      <c r="G5" s="40">
        <f>COUNTIF(Vertices[In-Degree],"&gt;= "&amp;F5)-COUNTIF(Vertices[In-Degree],"&gt;="&amp;F6)</f>
        <v>0</v>
      </c>
      <c r="H5" s="39">
        <f t="shared" si="3"/>
        <v>0.9818181818181818</v>
      </c>
      <c r="I5" s="40">
        <f>COUNTIF(Vertices[Out-Degree],"&gt;= "&amp;H5)-COUNTIF(Vertices[Out-Degree],"&gt;="&amp;H6)</f>
        <v>77</v>
      </c>
      <c r="J5" s="39">
        <f t="shared" si="4"/>
        <v>12.72</v>
      </c>
      <c r="K5" s="40">
        <f>COUNTIF(Vertices[Betweenness Centrality],"&gt;= "&amp;J5)-COUNTIF(Vertices[Betweenness Centrality],"&gt;="&amp;J6)</f>
        <v>0</v>
      </c>
      <c r="L5" s="39">
        <f t="shared" si="5"/>
        <v>0.05454545454545454</v>
      </c>
      <c r="M5" s="40">
        <f>COUNTIF(Vertices[Closeness Centrality],"&gt;= "&amp;L5)-COUNTIF(Vertices[Closeness Centrality],"&gt;="&amp;L6)</f>
        <v>4</v>
      </c>
      <c r="N5" s="39">
        <f t="shared" si="6"/>
        <v>0.006825054545454545</v>
      </c>
      <c r="O5" s="40">
        <f>COUNTIF(Vertices[Eigenvector Centrality],"&gt;= "&amp;N5)-COUNTIF(Vertices[Eigenvector Centrality],"&gt;="&amp;N6)</f>
        <v>0</v>
      </c>
      <c r="P5" s="39">
        <f t="shared" si="7"/>
        <v>0.5929667636363636</v>
      </c>
      <c r="Q5" s="40">
        <f>COUNTIF(Vertices[PageRank],"&gt;= "&amp;P5)-COUNTIF(Vertices[PageRank],"&gt;="&amp;P6)</f>
        <v>5</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201</v>
      </c>
      <c r="D6" s="32">
        <f t="shared" si="1"/>
        <v>0</v>
      </c>
      <c r="E6" s="3">
        <f>COUNTIF(Vertices[Degree],"&gt;= "&amp;D6)-COUNTIF(Vertices[Degree],"&gt;="&amp;D7)</f>
        <v>0</v>
      </c>
      <c r="F6" s="37">
        <f t="shared" si="2"/>
        <v>0.509090909090909</v>
      </c>
      <c r="G6" s="38">
        <f>COUNTIF(Vertices[In-Degree],"&gt;= "&amp;F6)-COUNTIF(Vertices[In-Degree],"&gt;="&amp;F7)</f>
        <v>0</v>
      </c>
      <c r="H6" s="37">
        <f t="shared" si="3"/>
        <v>1.309090909090909</v>
      </c>
      <c r="I6" s="38">
        <f>COUNTIF(Vertices[Out-Degree],"&gt;= "&amp;H6)-COUNTIF(Vertices[Out-Degree],"&gt;="&amp;H7)</f>
        <v>0</v>
      </c>
      <c r="J6" s="37">
        <f t="shared" si="4"/>
        <v>16.96</v>
      </c>
      <c r="K6" s="38">
        <f>COUNTIF(Vertices[Betweenness Centrality],"&gt;= "&amp;J6)-COUNTIF(Vertices[Betweenness Centrality],"&gt;="&amp;J7)</f>
        <v>1</v>
      </c>
      <c r="L6" s="37">
        <f t="shared" si="5"/>
        <v>0.07272727272727272</v>
      </c>
      <c r="M6" s="38">
        <f>COUNTIF(Vertices[Closeness Centrality],"&gt;= "&amp;L6)-COUNTIF(Vertices[Closeness Centrality],"&gt;="&amp;L7)</f>
        <v>8</v>
      </c>
      <c r="N6" s="37">
        <f t="shared" si="6"/>
        <v>0.009100072727272727</v>
      </c>
      <c r="O6" s="38">
        <f>COUNTIF(Vertices[Eigenvector Centrality],"&gt;= "&amp;N6)-COUNTIF(Vertices[Eigenvector Centrality],"&gt;="&amp;N7)</f>
        <v>0</v>
      </c>
      <c r="P6" s="37">
        <f t="shared" si="7"/>
        <v>0.6638080181818181</v>
      </c>
      <c r="Q6" s="38">
        <f>COUNTIF(Vertices[PageRank],"&gt;= "&amp;P6)-COUNTIF(Vertices[PageRank],"&gt;="&amp;P7)</f>
        <v>20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38</v>
      </c>
      <c r="D7" s="32">
        <f t="shared" si="1"/>
        <v>0</v>
      </c>
      <c r="E7" s="3">
        <f>COUNTIF(Vertices[Degree],"&gt;= "&amp;D7)-COUNTIF(Vertices[Degree],"&gt;="&amp;D8)</f>
        <v>0</v>
      </c>
      <c r="F7" s="39">
        <f t="shared" si="2"/>
        <v>0.6363636363636362</v>
      </c>
      <c r="G7" s="40">
        <f>COUNTIF(Vertices[In-Degree],"&gt;= "&amp;F7)-COUNTIF(Vertices[In-Degree],"&gt;="&amp;F8)</f>
        <v>0</v>
      </c>
      <c r="H7" s="39">
        <f t="shared" si="3"/>
        <v>1.6363636363636362</v>
      </c>
      <c r="I7" s="40">
        <f>COUNTIF(Vertices[Out-Degree],"&gt;= "&amp;H7)-COUNTIF(Vertices[Out-Degree],"&gt;="&amp;H8)</f>
        <v>0</v>
      </c>
      <c r="J7" s="39">
        <f t="shared" si="4"/>
        <v>21.200000000000003</v>
      </c>
      <c r="K7" s="40">
        <f>COUNTIF(Vertices[Betweenness Centrality],"&gt;= "&amp;J7)-COUNTIF(Vertices[Betweenness Centrality],"&gt;="&amp;J8)</f>
        <v>2</v>
      </c>
      <c r="L7" s="39">
        <f t="shared" si="5"/>
        <v>0.09090909090909091</v>
      </c>
      <c r="M7" s="40">
        <f>COUNTIF(Vertices[Closeness Centrality],"&gt;= "&amp;L7)-COUNTIF(Vertices[Closeness Centrality],"&gt;="&amp;L8)</f>
        <v>6</v>
      </c>
      <c r="N7" s="39">
        <f t="shared" si="6"/>
        <v>0.01137509090909091</v>
      </c>
      <c r="O7" s="40">
        <f>COUNTIF(Vertices[Eigenvector Centrality],"&gt;= "&amp;N7)-COUNTIF(Vertices[Eigenvector Centrality],"&gt;="&amp;N8)</f>
        <v>0</v>
      </c>
      <c r="P7" s="39">
        <f t="shared" si="7"/>
        <v>0.7346492727272727</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239</v>
      </c>
      <c r="D8" s="32">
        <f t="shared" si="1"/>
        <v>0</v>
      </c>
      <c r="E8" s="3">
        <f>COUNTIF(Vertices[Degree],"&gt;= "&amp;D8)-COUNTIF(Vertices[Degree],"&gt;="&amp;D9)</f>
        <v>0</v>
      </c>
      <c r="F8" s="37">
        <f t="shared" si="2"/>
        <v>0.7636363636363634</v>
      </c>
      <c r="G8" s="38">
        <f>COUNTIF(Vertices[In-Degree],"&gt;= "&amp;F8)-COUNTIF(Vertices[In-Degree],"&gt;="&amp;F9)</f>
        <v>0</v>
      </c>
      <c r="H8" s="37">
        <f t="shared" si="3"/>
        <v>1.9636363636363634</v>
      </c>
      <c r="I8" s="38">
        <f>COUNTIF(Vertices[Out-Degree],"&gt;= "&amp;H8)-COUNTIF(Vertices[Out-Degree],"&gt;="&amp;H9)</f>
        <v>19</v>
      </c>
      <c r="J8" s="37">
        <f t="shared" si="4"/>
        <v>25.440000000000005</v>
      </c>
      <c r="K8" s="38">
        <f>COUNTIF(Vertices[Betweenness Centrality],"&gt;= "&amp;J8)-COUNTIF(Vertices[Betweenness Centrality],"&gt;="&amp;J9)</f>
        <v>1</v>
      </c>
      <c r="L8" s="37">
        <f t="shared" si="5"/>
        <v>0.1090909090909091</v>
      </c>
      <c r="M8" s="38">
        <f>COUNTIF(Vertices[Closeness Centrality],"&gt;= "&amp;L8)-COUNTIF(Vertices[Closeness Centrality],"&gt;="&amp;L9)</f>
        <v>10</v>
      </c>
      <c r="N8" s="37">
        <f t="shared" si="6"/>
        <v>0.013650109090909092</v>
      </c>
      <c r="O8" s="38">
        <f>COUNTIF(Vertices[Eigenvector Centrality],"&gt;= "&amp;N8)-COUNTIF(Vertices[Eigenvector Centrality],"&gt;="&amp;N9)</f>
        <v>0</v>
      </c>
      <c r="P8" s="37">
        <f t="shared" si="7"/>
        <v>0.8054905272727272</v>
      </c>
      <c r="Q8" s="38">
        <f>COUNTIF(Vertices[PageRank],"&gt;= "&amp;P8)-COUNTIF(Vertices[PageRank],"&gt;="&amp;P9)</f>
        <v>13</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0.8909090909090907</v>
      </c>
      <c r="G9" s="40">
        <f>COUNTIF(Vertices[In-Degree],"&gt;= "&amp;F9)-COUNTIF(Vertices[In-Degree],"&gt;="&amp;F10)</f>
        <v>63</v>
      </c>
      <c r="H9" s="39">
        <f t="shared" si="3"/>
        <v>2.2909090909090906</v>
      </c>
      <c r="I9" s="40">
        <f>COUNTIF(Vertices[Out-Degree],"&gt;= "&amp;H9)-COUNTIF(Vertices[Out-Degree],"&gt;="&amp;H10)</f>
        <v>0</v>
      </c>
      <c r="J9" s="39">
        <f t="shared" si="4"/>
        <v>29.680000000000007</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0.015925127272727272</v>
      </c>
      <c r="O9" s="40">
        <f>COUNTIF(Vertices[Eigenvector Centrality],"&gt;= "&amp;N9)-COUNTIF(Vertices[Eigenvector Centrality],"&gt;="&amp;N10)</f>
        <v>0</v>
      </c>
      <c r="P9" s="39">
        <f t="shared" si="7"/>
        <v>0.8763317818181817</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2235</v>
      </c>
      <c r="B10" s="34">
        <v>4</v>
      </c>
      <c r="D10" s="32">
        <f t="shared" si="1"/>
        <v>0</v>
      </c>
      <c r="E10" s="3">
        <f>COUNTIF(Vertices[Degree],"&gt;= "&amp;D10)-COUNTIF(Vertices[Degree],"&gt;="&amp;D11)</f>
        <v>0</v>
      </c>
      <c r="F10" s="37">
        <f t="shared" si="2"/>
        <v>1.0181818181818179</v>
      </c>
      <c r="G10" s="38">
        <f>COUNTIF(Vertices[In-Degree],"&gt;= "&amp;F10)-COUNTIF(Vertices[In-Degree],"&gt;="&amp;F11)</f>
        <v>0</v>
      </c>
      <c r="H10" s="37">
        <f t="shared" si="3"/>
        <v>2.6181818181818177</v>
      </c>
      <c r="I10" s="38">
        <f>COUNTIF(Vertices[Out-Degree],"&gt;= "&amp;H10)-COUNTIF(Vertices[Out-Degree],"&gt;="&amp;H11)</f>
        <v>0</v>
      </c>
      <c r="J10" s="37">
        <f t="shared" si="4"/>
        <v>33.92000000000001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0.018200145454545454</v>
      </c>
      <c r="O10" s="38">
        <f>COUNTIF(Vertices[Eigenvector Centrality],"&gt;= "&amp;N10)-COUNTIF(Vertices[Eigenvector Centrality],"&gt;="&amp;N11)</f>
        <v>0</v>
      </c>
      <c r="P10" s="37">
        <f t="shared" si="7"/>
        <v>0.9471730363636363</v>
      </c>
      <c r="Q10" s="38">
        <f>COUNTIF(Vertices[PageRank],"&gt;= "&amp;P10)-COUNTIF(Vertices[PageRank],"&gt;="&amp;P11)</f>
        <v>67</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1.145454545454545</v>
      </c>
      <c r="G11" s="40">
        <f>COUNTIF(Vertices[In-Degree],"&gt;= "&amp;F11)-COUNTIF(Vertices[In-Degree],"&gt;="&amp;F12)</f>
        <v>0</v>
      </c>
      <c r="H11" s="39">
        <f t="shared" si="3"/>
        <v>2.945454545454545</v>
      </c>
      <c r="I11" s="40">
        <f>COUNTIF(Vertices[Out-Degree],"&gt;= "&amp;H11)-COUNTIF(Vertices[Out-Degree],"&gt;="&amp;H12)</f>
        <v>11</v>
      </c>
      <c r="J11" s="39">
        <f t="shared" si="4"/>
        <v>38.16000000000001</v>
      </c>
      <c r="K11" s="40">
        <f>COUNTIF(Vertices[Betweenness Centrality],"&gt;= "&amp;J11)-COUNTIF(Vertices[Betweenness Centrality],"&gt;="&amp;J12)</f>
        <v>0</v>
      </c>
      <c r="L11" s="39">
        <f t="shared" si="5"/>
        <v>0.16363636363636366</v>
      </c>
      <c r="M11" s="40">
        <f>COUNTIF(Vertices[Closeness Centrality],"&gt;= "&amp;L11)-COUNTIF(Vertices[Closeness Centrality],"&gt;="&amp;L12)</f>
        <v>4</v>
      </c>
      <c r="N11" s="39">
        <f t="shared" si="6"/>
        <v>0.020475163636363636</v>
      </c>
      <c r="O11" s="40">
        <f>COUNTIF(Vertices[Eigenvector Centrality],"&gt;= "&amp;N11)-COUNTIF(Vertices[Eigenvector Centrality],"&gt;="&amp;N12)</f>
        <v>0</v>
      </c>
      <c r="P11" s="39">
        <f t="shared" si="7"/>
        <v>1.0180142909090908</v>
      </c>
      <c r="Q11" s="40">
        <f>COUNTIF(Vertices[PageRank],"&gt;= "&amp;P11)-COUNTIF(Vertices[PageRank],"&gt;="&amp;P12)</f>
        <v>1</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396</v>
      </c>
      <c r="B12" s="34">
        <v>130</v>
      </c>
      <c r="D12" s="32">
        <f t="shared" si="1"/>
        <v>0</v>
      </c>
      <c r="E12" s="3">
        <f>COUNTIF(Vertices[Degree],"&gt;= "&amp;D12)-COUNTIF(Vertices[Degree],"&gt;="&amp;D13)</f>
        <v>0</v>
      </c>
      <c r="F12" s="37">
        <f t="shared" si="2"/>
        <v>1.2727272727272723</v>
      </c>
      <c r="G12" s="38">
        <f>COUNTIF(Vertices[In-Degree],"&gt;= "&amp;F12)-COUNTIF(Vertices[In-Degree],"&gt;="&amp;F13)</f>
        <v>0</v>
      </c>
      <c r="H12" s="37">
        <f t="shared" si="3"/>
        <v>3.272727272727272</v>
      </c>
      <c r="I12" s="38">
        <f>COUNTIF(Vertices[Out-Degree],"&gt;= "&amp;H12)-COUNTIF(Vertices[Out-Degree],"&gt;="&amp;H13)</f>
        <v>0</v>
      </c>
      <c r="J12" s="37">
        <f t="shared" si="4"/>
        <v>42.40000000000001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0.02275018181818182</v>
      </c>
      <c r="O12" s="38">
        <f>COUNTIF(Vertices[Eigenvector Centrality],"&gt;= "&amp;N12)-COUNTIF(Vertices[Eigenvector Centrality],"&gt;="&amp;N13)</f>
        <v>0</v>
      </c>
      <c r="P12" s="37">
        <f t="shared" si="7"/>
        <v>1.0888555454545452</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397</v>
      </c>
      <c r="B13" s="34">
        <v>47</v>
      </c>
      <c r="D13" s="32">
        <f t="shared" si="1"/>
        <v>0</v>
      </c>
      <c r="E13" s="3">
        <f>COUNTIF(Vertices[Degree],"&gt;= "&amp;D13)-COUNTIF(Vertices[Degree],"&gt;="&amp;D14)</f>
        <v>0</v>
      </c>
      <c r="F13" s="39">
        <f t="shared" si="2"/>
        <v>1.3999999999999995</v>
      </c>
      <c r="G13" s="40">
        <f>COUNTIF(Vertices[In-Degree],"&gt;= "&amp;F13)-COUNTIF(Vertices[In-Degree],"&gt;="&amp;F14)</f>
        <v>0</v>
      </c>
      <c r="H13" s="39">
        <f t="shared" si="3"/>
        <v>3.599999999999999</v>
      </c>
      <c r="I13" s="40">
        <f>COUNTIF(Vertices[Out-Degree],"&gt;= "&amp;H13)-COUNTIF(Vertices[Out-Degree],"&gt;="&amp;H14)</f>
        <v>0</v>
      </c>
      <c r="J13" s="39">
        <f t="shared" si="4"/>
        <v>46.640000000000015</v>
      </c>
      <c r="K13" s="40">
        <f>COUNTIF(Vertices[Betweenness Centrality],"&gt;= "&amp;J13)-COUNTIF(Vertices[Betweenness Centrality],"&gt;="&amp;J14)</f>
        <v>0</v>
      </c>
      <c r="L13" s="39">
        <f t="shared" si="5"/>
        <v>0.20000000000000004</v>
      </c>
      <c r="M13" s="40">
        <f>COUNTIF(Vertices[Closeness Centrality],"&gt;= "&amp;L13)-COUNTIF(Vertices[Closeness Centrality],"&gt;="&amp;L14)</f>
        <v>11</v>
      </c>
      <c r="N13" s="39">
        <f t="shared" si="6"/>
        <v>0.0250252</v>
      </c>
      <c r="O13" s="40">
        <f>COUNTIF(Vertices[Eigenvector Centrality],"&gt;= "&amp;N13)-COUNTIF(Vertices[Eigenvector Centrality],"&gt;="&amp;N14)</f>
        <v>0</v>
      </c>
      <c r="P13" s="39">
        <f t="shared" si="7"/>
        <v>1.1596967999999999</v>
      </c>
      <c r="Q13" s="40">
        <f>COUNTIF(Vertices[PageRank],"&gt;= "&amp;P13)-COUNTIF(Vertices[PageRank],"&gt;="&amp;P14)</f>
        <v>8</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196</v>
      </c>
      <c r="B14" s="34">
        <v>52</v>
      </c>
      <c r="D14" s="32">
        <f t="shared" si="1"/>
        <v>0</v>
      </c>
      <c r="E14" s="3">
        <f>COUNTIF(Vertices[Degree],"&gt;= "&amp;D14)-COUNTIF(Vertices[Degree],"&gt;="&amp;D15)</f>
        <v>0</v>
      </c>
      <c r="F14" s="37">
        <f t="shared" si="2"/>
        <v>1.5272727272727267</v>
      </c>
      <c r="G14" s="38">
        <f>COUNTIF(Vertices[In-Degree],"&gt;= "&amp;F14)-COUNTIF(Vertices[In-Degree],"&gt;="&amp;F15)</f>
        <v>0</v>
      </c>
      <c r="H14" s="37">
        <f t="shared" si="3"/>
        <v>3.9272727272727264</v>
      </c>
      <c r="I14" s="38">
        <f>COUNTIF(Vertices[Out-Degree],"&gt;= "&amp;H14)-COUNTIF(Vertices[Out-Degree],"&gt;="&amp;H15)</f>
        <v>3</v>
      </c>
      <c r="J14" s="37">
        <f t="shared" si="4"/>
        <v>50.88000000000002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0.027300218181818183</v>
      </c>
      <c r="O14" s="38">
        <f>COUNTIF(Vertices[Eigenvector Centrality],"&gt;= "&amp;N14)-COUNTIF(Vertices[Eigenvector Centrality],"&gt;="&amp;N15)</f>
        <v>0</v>
      </c>
      <c r="P14" s="37">
        <f t="shared" si="7"/>
        <v>1.2305380545454545</v>
      </c>
      <c r="Q14" s="38">
        <f>COUNTIF(Vertices[PageRank],"&gt;= "&amp;P14)-COUNTIF(Vertices[PageRank],"&gt;="&amp;P15)</f>
        <v>17</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398</v>
      </c>
      <c r="B15" s="34">
        <v>10</v>
      </c>
      <c r="D15" s="32">
        <f t="shared" si="1"/>
        <v>0</v>
      </c>
      <c r="E15" s="3">
        <f>COUNTIF(Vertices[Degree],"&gt;= "&amp;D15)-COUNTIF(Vertices[Degree],"&gt;="&amp;D16)</f>
        <v>0</v>
      </c>
      <c r="F15" s="39">
        <f t="shared" si="2"/>
        <v>1.6545454545454539</v>
      </c>
      <c r="G15" s="40">
        <f>COUNTIF(Vertices[In-Degree],"&gt;= "&amp;F15)-COUNTIF(Vertices[In-Degree],"&gt;="&amp;F16)</f>
        <v>0</v>
      </c>
      <c r="H15" s="39">
        <f t="shared" si="3"/>
        <v>4.254545454545454</v>
      </c>
      <c r="I15" s="40">
        <f>COUNTIF(Vertices[Out-Degree],"&gt;= "&amp;H15)-COUNTIF(Vertices[Out-Degree],"&gt;="&amp;H16)</f>
        <v>0</v>
      </c>
      <c r="J15" s="39">
        <f t="shared" si="4"/>
        <v>55.12000000000002</v>
      </c>
      <c r="K15" s="40">
        <f>COUNTIF(Vertices[Betweenness Centrality],"&gt;= "&amp;J15)-COUNTIF(Vertices[Betweenness Centrality],"&gt;="&amp;J16)</f>
        <v>0</v>
      </c>
      <c r="L15" s="39">
        <f t="shared" si="5"/>
        <v>0.23636363636363641</v>
      </c>
      <c r="M15" s="40">
        <f>COUNTIF(Vertices[Closeness Centrality],"&gt;= "&amp;L15)-COUNTIF(Vertices[Closeness Centrality],"&gt;="&amp;L16)</f>
        <v>7</v>
      </c>
      <c r="N15" s="39">
        <f t="shared" si="6"/>
        <v>0.029575236363636365</v>
      </c>
      <c r="O15" s="40">
        <f>COUNTIF(Vertices[Eigenvector Centrality],"&gt;= "&amp;N15)-COUNTIF(Vertices[Eigenvector Centrality],"&gt;="&amp;N16)</f>
        <v>12</v>
      </c>
      <c r="P15" s="39">
        <f t="shared" si="7"/>
        <v>1.3013793090909092</v>
      </c>
      <c r="Q15" s="40">
        <f>COUNTIF(Vertices[PageRank],"&gt;= "&amp;P15)-COUNTIF(Vertices[PageRank],"&gt;="&amp;P16)</f>
        <v>0</v>
      </c>
      <c r="R15" s="39">
        <f t="shared" si="8"/>
        <v>0.23636363636363641</v>
      </c>
      <c r="S15" s="44">
        <f>COUNTIF(Vertices[Clustering Coefficient],"&gt;= "&amp;R15)-COUNTIF(Vertices[Clustering Coefficient],"&gt;="&amp;R16)</f>
        <v>7</v>
      </c>
      <c r="T15" s="39" t="e">
        <f ca="1" t="shared" si="9"/>
        <v>#REF!</v>
      </c>
      <c r="U15" s="40" t="e">
        <f ca="1" t="shared" si="0"/>
        <v>#REF!</v>
      </c>
    </row>
    <row r="16" spans="1:21" ht="15">
      <c r="A16" s="118"/>
      <c r="B16" s="118"/>
      <c r="D16" s="32">
        <f t="shared" si="1"/>
        <v>0</v>
      </c>
      <c r="E16" s="3">
        <f>COUNTIF(Vertices[Degree],"&gt;= "&amp;D16)-COUNTIF(Vertices[Degree],"&gt;="&amp;D17)</f>
        <v>0</v>
      </c>
      <c r="F16" s="37">
        <f t="shared" si="2"/>
        <v>1.781818181818181</v>
      </c>
      <c r="G16" s="38">
        <f>COUNTIF(Vertices[In-Degree],"&gt;= "&amp;F16)-COUNTIF(Vertices[In-Degree],"&gt;="&amp;F17)</f>
        <v>0</v>
      </c>
      <c r="H16" s="37">
        <f t="shared" si="3"/>
        <v>4.581818181818181</v>
      </c>
      <c r="I16" s="38">
        <f>COUNTIF(Vertices[Out-Degree],"&gt;= "&amp;H16)-COUNTIF(Vertices[Out-Degree],"&gt;="&amp;H17)</f>
        <v>0</v>
      </c>
      <c r="J16" s="37">
        <f t="shared" si="4"/>
        <v>59.36000000000002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0.031850254545454544</v>
      </c>
      <c r="O16" s="38">
        <f>COUNTIF(Vertices[Eigenvector Centrality],"&gt;= "&amp;N16)-COUNTIF(Vertices[Eigenvector Centrality],"&gt;="&amp;N17)</f>
        <v>0</v>
      </c>
      <c r="P16" s="37">
        <f t="shared" si="7"/>
        <v>1.3722205636363638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53</v>
      </c>
      <c r="D17" s="32">
        <f t="shared" si="1"/>
        <v>0</v>
      </c>
      <c r="E17" s="3">
        <f>COUNTIF(Vertices[Degree],"&gt;= "&amp;D17)-COUNTIF(Vertices[Degree],"&gt;="&amp;D18)</f>
        <v>0</v>
      </c>
      <c r="F17" s="39">
        <f t="shared" si="2"/>
        <v>1.9090909090909083</v>
      </c>
      <c r="G17" s="40">
        <f>COUNTIF(Vertices[In-Degree],"&gt;= "&amp;F17)-COUNTIF(Vertices[In-Degree],"&gt;="&amp;F18)</f>
        <v>39</v>
      </c>
      <c r="H17" s="39">
        <f t="shared" si="3"/>
        <v>4.909090909090908</v>
      </c>
      <c r="I17" s="40">
        <f>COUNTIF(Vertices[Out-Degree],"&gt;= "&amp;H17)-COUNTIF(Vertices[Out-Degree],"&gt;="&amp;H18)</f>
        <v>1</v>
      </c>
      <c r="J17" s="39">
        <f t="shared" si="4"/>
        <v>63.60000000000002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0.034125272727272726</v>
      </c>
      <c r="O17" s="40">
        <f>COUNTIF(Vertices[Eigenvector Centrality],"&gt;= "&amp;N17)-COUNTIF(Vertices[Eigenvector Centrality],"&gt;="&amp;N18)</f>
        <v>0</v>
      </c>
      <c r="P17" s="39">
        <f t="shared" si="7"/>
        <v>1.4430618181818184</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118"/>
      <c r="B18" s="118"/>
      <c r="D18" s="32">
        <f t="shared" si="1"/>
        <v>0</v>
      </c>
      <c r="E18" s="3">
        <f>COUNTIF(Vertices[Degree],"&gt;= "&amp;D18)-COUNTIF(Vertices[Degree],"&gt;="&amp;D19)</f>
        <v>0</v>
      </c>
      <c r="F18" s="37">
        <f t="shared" si="2"/>
        <v>2.0363636363636357</v>
      </c>
      <c r="G18" s="38">
        <f>COUNTIF(Vertices[In-Degree],"&gt;= "&amp;F18)-COUNTIF(Vertices[In-Degree],"&gt;="&amp;F19)</f>
        <v>0</v>
      </c>
      <c r="H18" s="37">
        <f t="shared" si="3"/>
        <v>5.236363636363635</v>
      </c>
      <c r="I18" s="38">
        <f>COUNTIF(Vertices[Out-Degree],"&gt;= "&amp;H18)-COUNTIF(Vertices[Out-Degree],"&gt;="&amp;H19)</f>
        <v>0</v>
      </c>
      <c r="J18" s="37">
        <f t="shared" si="4"/>
        <v>67.84000000000002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0.03640029090909091</v>
      </c>
      <c r="O18" s="38">
        <f>COUNTIF(Vertices[Eigenvector Centrality],"&gt;= "&amp;N18)-COUNTIF(Vertices[Eigenvector Centrality],"&gt;="&amp;N19)</f>
        <v>0</v>
      </c>
      <c r="P18" s="37">
        <f t="shared" si="7"/>
        <v>1.513903072727273</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0.0759493670886076</v>
      </c>
      <c r="D19" s="32">
        <f t="shared" si="1"/>
        <v>0</v>
      </c>
      <c r="E19" s="3">
        <f>COUNTIF(Vertices[Degree],"&gt;= "&amp;D19)-COUNTIF(Vertices[Degree],"&gt;="&amp;D20)</f>
        <v>0</v>
      </c>
      <c r="F19" s="39">
        <f t="shared" si="2"/>
        <v>2.163636363636363</v>
      </c>
      <c r="G19" s="40">
        <f>COUNTIF(Vertices[In-Degree],"&gt;= "&amp;F19)-COUNTIF(Vertices[In-Degree],"&gt;="&amp;F20)</f>
        <v>0</v>
      </c>
      <c r="H19" s="39">
        <f t="shared" si="3"/>
        <v>5.563636363636363</v>
      </c>
      <c r="I19" s="40">
        <f>COUNTIF(Vertices[Out-Degree],"&gt;= "&amp;H19)-COUNTIF(Vertices[Out-Degree],"&gt;="&amp;H20)</f>
        <v>0</v>
      </c>
      <c r="J19" s="39">
        <f t="shared" si="4"/>
        <v>72.08000000000001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0.03867530909090909</v>
      </c>
      <c r="O19" s="40">
        <f>COUNTIF(Vertices[Eigenvector Centrality],"&gt;= "&amp;N19)-COUNTIF(Vertices[Eigenvector Centrality],"&gt;="&amp;N20)</f>
        <v>2</v>
      </c>
      <c r="P19" s="39">
        <f t="shared" si="7"/>
        <v>1.5847443272727277</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0.1411764705882353</v>
      </c>
      <c r="D20" s="32">
        <f t="shared" si="1"/>
        <v>0</v>
      </c>
      <c r="E20" s="3">
        <f>COUNTIF(Vertices[Degree],"&gt;= "&amp;D20)-COUNTIF(Vertices[Degree],"&gt;="&amp;D21)</f>
        <v>0</v>
      </c>
      <c r="F20" s="37">
        <f t="shared" si="2"/>
        <v>2.2909090909090906</v>
      </c>
      <c r="G20" s="38">
        <f>COUNTIF(Vertices[In-Degree],"&gt;= "&amp;F20)-COUNTIF(Vertices[In-Degree],"&gt;="&amp;F21)</f>
        <v>0</v>
      </c>
      <c r="H20" s="37">
        <f t="shared" si="3"/>
        <v>5.89090909090909</v>
      </c>
      <c r="I20" s="38">
        <f>COUNTIF(Vertices[Out-Degree],"&gt;= "&amp;H20)-COUNTIF(Vertices[Out-Degree],"&gt;="&amp;H21)</f>
        <v>3</v>
      </c>
      <c r="J20" s="37">
        <f t="shared" si="4"/>
        <v>76.32000000000001</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0.04095032727272727</v>
      </c>
      <c r="O20" s="38">
        <f>COUNTIF(Vertices[Eigenvector Centrality],"&gt;= "&amp;N20)-COUNTIF(Vertices[Eigenvector Centrality],"&gt;="&amp;N21)</f>
        <v>0</v>
      </c>
      <c r="P20" s="37">
        <f t="shared" si="7"/>
        <v>1.6555855818181824</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118"/>
      <c r="B21" s="118"/>
      <c r="D21" s="32">
        <f t="shared" si="1"/>
        <v>0</v>
      </c>
      <c r="E21" s="3">
        <f>COUNTIF(Vertices[Degree],"&gt;= "&amp;D21)-COUNTIF(Vertices[Degree],"&gt;="&amp;D22)</f>
        <v>0</v>
      </c>
      <c r="F21" s="39">
        <f t="shared" si="2"/>
        <v>2.418181818181818</v>
      </c>
      <c r="G21" s="40">
        <f>COUNTIF(Vertices[In-Degree],"&gt;= "&amp;F21)-COUNTIF(Vertices[In-Degree],"&gt;="&amp;F22)</f>
        <v>0</v>
      </c>
      <c r="H21" s="39">
        <f t="shared" si="3"/>
        <v>6.218181818181817</v>
      </c>
      <c r="I21" s="40">
        <f>COUNTIF(Vertices[Out-Degree],"&gt;= "&amp;H21)-COUNTIF(Vertices[Out-Degree],"&gt;="&amp;H22)</f>
        <v>0</v>
      </c>
      <c r="J21" s="39">
        <f t="shared" si="4"/>
        <v>80.56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0.043225345454545455</v>
      </c>
      <c r="O21" s="40">
        <f>COUNTIF(Vertices[Eigenvector Centrality],"&gt;= "&amp;N21)-COUNTIF(Vertices[Eigenvector Centrality],"&gt;="&amp;N22)</f>
        <v>0</v>
      </c>
      <c r="P21" s="39">
        <f t="shared" si="7"/>
        <v>1.726426836363637</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152</v>
      </c>
      <c r="B22" s="34">
        <v>69</v>
      </c>
      <c r="D22" s="32">
        <f t="shared" si="1"/>
        <v>0</v>
      </c>
      <c r="E22" s="3">
        <f>COUNTIF(Vertices[Degree],"&gt;= "&amp;D22)-COUNTIF(Vertices[Degree],"&gt;="&amp;D23)</f>
        <v>0</v>
      </c>
      <c r="F22" s="37">
        <f t="shared" si="2"/>
        <v>2.5454545454545454</v>
      </c>
      <c r="G22" s="38">
        <f>COUNTIF(Vertices[In-Degree],"&gt;= "&amp;F22)-COUNTIF(Vertices[In-Degree],"&gt;="&amp;F23)</f>
        <v>0</v>
      </c>
      <c r="H22" s="37">
        <f t="shared" si="3"/>
        <v>6.545454545454544</v>
      </c>
      <c r="I22" s="38">
        <f>COUNTIF(Vertices[Out-Degree],"&gt;= "&amp;H22)-COUNTIF(Vertices[Out-Degree],"&gt;="&amp;H23)</f>
        <v>0</v>
      </c>
      <c r="J22" s="37">
        <f t="shared" si="4"/>
        <v>84.8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0.04550036363636364</v>
      </c>
      <c r="O22" s="38">
        <f>COUNTIF(Vertices[Eigenvector Centrality],"&gt;= "&amp;N22)-COUNTIF(Vertices[Eigenvector Centrality],"&gt;="&amp;N23)</f>
        <v>0</v>
      </c>
      <c r="P22" s="37">
        <f t="shared" si="7"/>
        <v>1.7972680909090917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35</v>
      </c>
      <c r="D23" s="32">
        <f t="shared" si="1"/>
        <v>0</v>
      </c>
      <c r="E23" s="3">
        <f>COUNTIF(Vertices[Degree],"&gt;= "&amp;D23)-COUNTIF(Vertices[Degree],"&gt;="&amp;D24)</f>
        <v>0</v>
      </c>
      <c r="F23" s="39">
        <f t="shared" si="2"/>
        <v>2.672727272727273</v>
      </c>
      <c r="G23" s="40">
        <f>COUNTIF(Vertices[In-Degree],"&gt;= "&amp;F23)-COUNTIF(Vertices[In-Degree],"&gt;="&amp;F24)</f>
        <v>0</v>
      </c>
      <c r="H23" s="39">
        <f t="shared" si="3"/>
        <v>6.872727272727271</v>
      </c>
      <c r="I23" s="40">
        <f>COUNTIF(Vertices[Out-Degree],"&gt;= "&amp;H23)-COUNTIF(Vertices[Out-Degree],"&gt;="&amp;H24)</f>
        <v>0</v>
      </c>
      <c r="J23" s="39">
        <f t="shared" si="4"/>
        <v>89.03999999999999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0.04777538181818182</v>
      </c>
      <c r="O23" s="40">
        <f>COUNTIF(Vertices[Eigenvector Centrality],"&gt;= "&amp;N23)-COUNTIF(Vertices[Eigenvector Centrality],"&gt;="&amp;N24)</f>
        <v>0</v>
      </c>
      <c r="P23" s="39">
        <f t="shared" si="7"/>
        <v>1.8681093454545463</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22</v>
      </c>
      <c r="D24" s="32">
        <f t="shared" si="1"/>
        <v>0</v>
      </c>
      <c r="E24" s="3">
        <f>COUNTIF(Vertices[Degree],"&gt;= "&amp;D24)-COUNTIF(Vertices[Degree],"&gt;="&amp;D25)</f>
        <v>0</v>
      </c>
      <c r="F24" s="37">
        <f t="shared" si="2"/>
        <v>2.8000000000000003</v>
      </c>
      <c r="G24" s="38">
        <f>COUNTIF(Vertices[In-Degree],"&gt;= "&amp;F24)-COUNTIF(Vertices[In-Degree],"&gt;="&amp;F25)</f>
        <v>0</v>
      </c>
      <c r="H24" s="37">
        <f t="shared" si="3"/>
        <v>7.199999999999998</v>
      </c>
      <c r="I24" s="38">
        <f>COUNTIF(Vertices[Out-Degree],"&gt;= "&amp;H24)-COUNTIF(Vertices[Out-Degree],"&gt;="&amp;H25)</f>
        <v>0</v>
      </c>
      <c r="J24" s="37">
        <f t="shared" si="4"/>
        <v>93.27999999999999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0.0500504</v>
      </c>
      <c r="O24" s="38">
        <f>COUNTIF(Vertices[Eigenvector Centrality],"&gt;= "&amp;N24)-COUNTIF(Vertices[Eigenvector Centrality],"&gt;="&amp;N25)</f>
        <v>0</v>
      </c>
      <c r="P24" s="37">
        <f t="shared" si="7"/>
        <v>1.938950600000001</v>
      </c>
      <c r="Q24" s="38">
        <f>COUNTIF(Vertices[PageRank],"&gt;= "&amp;P24)-COUNTIF(Vertices[PageRank],"&gt;="&amp;P25)</f>
        <v>0</v>
      </c>
      <c r="R24" s="37">
        <f t="shared" si="8"/>
        <v>0.4000000000000001</v>
      </c>
      <c r="S24" s="43">
        <f>COUNTIF(Vertices[Clustering Coefficient],"&gt;= "&amp;R24)-COUNTIF(Vertices[Clustering Coefficient],"&gt;="&amp;R25)</f>
        <v>6</v>
      </c>
      <c r="T24" s="37" t="e">
        <f ca="1" t="shared" si="9"/>
        <v>#REF!</v>
      </c>
      <c r="U24" s="38" t="e">
        <f ca="1" t="shared" si="0"/>
        <v>#REF!</v>
      </c>
    </row>
    <row r="25" spans="1:21" ht="15">
      <c r="A25" s="34" t="s">
        <v>155</v>
      </c>
      <c r="B25" s="34">
        <v>57</v>
      </c>
      <c r="D25" s="32">
        <f t="shared" si="1"/>
        <v>0</v>
      </c>
      <c r="E25" s="3">
        <f>COUNTIF(Vertices[Degree],"&gt;= "&amp;D25)-COUNTIF(Vertices[Degree],"&gt;="&amp;D26)</f>
        <v>0</v>
      </c>
      <c r="F25" s="39">
        <f t="shared" si="2"/>
        <v>2.9272727272727277</v>
      </c>
      <c r="G25" s="40">
        <f>COUNTIF(Vertices[In-Degree],"&gt;= "&amp;F25)-COUNTIF(Vertices[In-Degree],"&gt;="&amp;F26)</f>
        <v>3</v>
      </c>
      <c r="H25" s="39">
        <f t="shared" si="3"/>
        <v>7.527272727272726</v>
      </c>
      <c r="I25" s="40">
        <f>COUNTIF(Vertices[Out-Degree],"&gt;= "&amp;H25)-COUNTIF(Vertices[Out-Degree],"&gt;="&amp;H26)</f>
        <v>0</v>
      </c>
      <c r="J25" s="39">
        <f t="shared" si="4"/>
        <v>97.51999999999998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0.052325418181818184</v>
      </c>
      <c r="O25" s="40">
        <f>COUNTIF(Vertices[Eigenvector Centrality],"&gt;= "&amp;N25)-COUNTIF(Vertices[Eigenvector Centrality],"&gt;="&amp;N26)</f>
        <v>6</v>
      </c>
      <c r="P25" s="39">
        <f t="shared" si="7"/>
        <v>2.0097918545454556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18"/>
      <c r="B26" s="118"/>
      <c r="D26" s="32">
        <f t="shared" si="1"/>
        <v>0</v>
      </c>
      <c r="E26" s="3">
        <f>COUNTIF(Vertices[Degree],"&gt;= "&amp;D26)-COUNTIF(Vertices[Degree],"&gt;="&amp;D28)</f>
        <v>0</v>
      </c>
      <c r="F26" s="37">
        <f t="shared" si="2"/>
        <v>3.054545454545455</v>
      </c>
      <c r="G26" s="38">
        <f>COUNTIF(Vertices[In-Degree],"&gt;= "&amp;F26)-COUNTIF(Vertices[In-Degree],"&gt;="&amp;F28)</f>
        <v>0</v>
      </c>
      <c r="H26" s="37">
        <f t="shared" si="3"/>
        <v>7.854545454545453</v>
      </c>
      <c r="I26" s="38">
        <f>COUNTIF(Vertices[Out-Degree],"&gt;= "&amp;H26)-COUNTIF(Vertices[Out-Degree],"&gt;="&amp;H28)</f>
        <v>0</v>
      </c>
      <c r="J26" s="37">
        <f t="shared" si="4"/>
        <v>101.75999999999998</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0.054600436363636366</v>
      </c>
      <c r="O26" s="38">
        <f>COUNTIF(Vertices[Eigenvector Centrality],"&gt;= "&amp;N26)-COUNTIF(Vertices[Eigenvector Centrality],"&gt;="&amp;N28)</f>
        <v>0</v>
      </c>
      <c r="P26" s="37">
        <f t="shared" si="7"/>
        <v>2.0806331090909103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2"/>
      <c r="G27" s="63">
        <f>COUNTIF(Vertices[In-Degree],"&gt;= "&amp;F27)-COUNTIF(Vertices[In-Degree],"&gt;="&amp;F28)</f>
        <v>-14</v>
      </c>
      <c r="H27" s="62"/>
      <c r="I27" s="63">
        <f>COUNTIF(Vertices[Out-Degree],"&gt;= "&amp;H27)-COUNTIF(Vertices[Out-Degree],"&gt;="&amp;H28)</f>
        <v>-2</v>
      </c>
      <c r="J27" s="62"/>
      <c r="K27" s="63">
        <f>COUNTIF(Vertices[Betweenness Centrality],"&gt;= "&amp;J27)-COUNTIF(Vertices[Betweenness Centrality],"&gt;="&amp;J28)</f>
        <v>-1</v>
      </c>
      <c r="L27" s="62"/>
      <c r="M27" s="63">
        <f>COUNTIF(Vertices[Closeness Centrality],"&gt;= "&amp;L27)-COUNTIF(Vertices[Closeness Centrality],"&gt;="&amp;L28)</f>
        <v>-50</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-44</v>
      </c>
      <c r="T27" s="62"/>
      <c r="U27" s="63">
        <f ca="1">COUNTIF(Vertices[Clustering Coefficient],"&gt;= "&amp;T27)-COUNTIF(Vertices[Clustering Coefficient],"&gt;="&amp;T28)</f>
        <v>0</v>
      </c>
    </row>
    <row r="28" spans="1:21" ht="15">
      <c r="A28" s="34" t="s">
        <v>157</v>
      </c>
      <c r="B28" s="34">
        <v>1.357873</v>
      </c>
      <c r="D28" s="32">
        <f>D26+($D$57-$D$2)/BinDivisor</f>
        <v>0</v>
      </c>
      <c r="E28" s="3">
        <f>COUNTIF(Vertices[Degree],"&gt;= "&amp;D28)-COUNTIF(Vertices[Degree],"&gt;="&amp;D40)</f>
        <v>0</v>
      </c>
      <c r="F28" s="39">
        <f>F26+($F$57-$F$2)/BinDivisor</f>
        <v>3.1818181818181825</v>
      </c>
      <c r="G28" s="40">
        <f>COUNTIF(Vertices[In-Degree],"&gt;= "&amp;F28)-COUNTIF(Vertices[In-Degree],"&gt;="&amp;F40)</f>
        <v>0</v>
      </c>
      <c r="H28" s="39">
        <f>H26+($H$57-$H$2)/BinDivisor</f>
        <v>8.18181818181818</v>
      </c>
      <c r="I28" s="40">
        <f>COUNTIF(Vertices[Out-Degree],"&gt;= "&amp;H28)-COUNTIF(Vertices[Out-Degree],"&gt;="&amp;H40)</f>
        <v>0</v>
      </c>
      <c r="J28" s="39">
        <f>J26+($J$57-$J$2)/BinDivisor</f>
        <v>105.99999999999997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0.05687545454545455</v>
      </c>
      <c r="O28" s="40">
        <f>COUNTIF(Vertices[Eigenvector Centrality],"&gt;= "&amp;N28)-COUNTIF(Vertices[Eigenvector Centrality],"&gt;="&amp;N40)</f>
        <v>0</v>
      </c>
      <c r="P28" s="39">
        <f>P26+($P$57-$P$2)/BinDivisor</f>
        <v>2.151474363636365</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18"/>
      <c r="B29" s="118"/>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0.006359419422415083</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2236</v>
      </c>
      <c r="B31" s="34">
        <v>0.694425</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18"/>
      <c r="B32" s="118"/>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2237</v>
      </c>
      <c r="B33" s="34" t="s">
        <v>2238</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-14</v>
      </c>
      <c r="H38" s="62"/>
      <c r="I38" s="63">
        <f>COUNTIF(Vertices[Out-Degree],"&gt;= "&amp;H38)-COUNTIF(Vertices[Out-Degree],"&gt;="&amp;H40)</f>
        <v>-2</v>
      </c>
      <c r="J38" s="62"/>
      <c r="K38" s="63">
        <f>COUNTIF(Vertices[Betweenness Centrality],"&gt;= "&amp;J38)-COUNTIF(Vertices[Betweenness Centrality],"&gt;="&amp;J40)</f>
        <v>-1</v>
      </c>
      <c r="L38" s="62"/>
      <c r="M38" s="63">
        <f>COUNTIF(Vertices[Closeness Centrality],"&gt;= "&amp;L38)-COUNTIF(Vertices[Closeness Centrality],"&gt;="&amp;L40)</f>
        <v>-50</v>
      </c>
      <c r="N38" s="62"/>
      <c r="O38" s="63">
        <f>COUNTIF(Vertices[Eigenvector Centrality],"&gt;= "&amp;N38)-COUNTIF(Vertices[Eigenvector Centrality],"&gt;="&amp;N40)</f>
        <v>-2</v>
      </c>
      <c r="P38" s="62"/>
      <c r="Q38" s="63">
        <f>COUNTIF(Vertices[Eigenvector Centrality],"&gt;= "&amp;P38)-COUNTIF(Vertices[Eigenvector Centrality],"&gt;="&amp;P40)</f>
        <v>0</v>
      </c>
      <c r="R38" s="62"/>
      <c r="S38" s="64">
        <f>COUNTIF(Vertices[Clustering Coefficient],"&gt;= "&amp;R38)-COUNTIF(Vertices[Clustering Coefficient],"&gt;="&amp;R40)</f>
        <v>-44</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-14</v>
      </c>
      <c r="H39" s="62"/>
      <c r="I39" s="63">
        <f>COUNTIF(Vertices[Out-Degree],"&gt;= "&amp;H39)-COUNTIF(Vertices[Out-Degree],"&gt;="&amp;H40)</f>
        <v>-2</v>
      </c>
      <c r="J39" s="62"/>
      <c r="K39" s="63">
        <f>COUNTIF(Vertices[Betweenness Centrality],"&gt;= "&amp;J39)-COUNTIF(Vertices[Betweenness Centrality],"&gt;="&amp;J40)</f>
        <v>-1</v>
      </c>
      <c r="L39" s="62"/>
      <c r="M39" s="63">
        <f>COUNTIF(Vertices[Closeness Centrality],"&gt;= "&amp;L39)-COUNTIF(Vertices[Closeness Centrality],"&gt;="&amp;L40)</f>
        <v>-50</v>
      </c>
      <c r="N39" s="62"/>
      <c r="O39" s="63">
        <f>COUNTIF(Vertices[Eigenvector Centrality],"&gt;= "&amp;N39)-COUNTIF(Vertices[Eigenvector Centrality],"&gt;="&amp;N40)</f>
        <v>-2</v>
      </c>
      <c r="P39" s="62"/>
      <c r="Q39" s="63">
        <f>COUNTIF(Vertices[Eigenvector Centrality],"&gt;= "&amp;P39)-COUNTIF(Vertices[Eigenvector Centrality],"&gt;="&amp;P40)</f>
        <v>0</v>
      </c>
      <c r="R39" s="62"/>
      <c r="S39" s="64">
        <f>COUNTIF(Vertices[Clustering Coefficient],"&gt;= "&amp;R39)-COUNTIF(Vertices[Clustering Coefficient],"&gt;="&amp;R40)</f>
        <v>-44</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3.30909090909091</v>
      </c>
      <c r="G40" s="38">
        <f>COUNTIF(Vertices[In-Degree],"&gt;= "&amp;F40)-COUNTIF(Vertices[In-Degree],"&gt;="&amp;F41)</f>
        <v>0</v>
      </c>
      <c r="H40" s="37">
        <f>H28+($H$57-$H$2)/BinDivisor</f>
        <v>8.509090909090908</v>
      </c>
      <c r="I40" s="38">
        <f>COUNTIF(Vertices[Out-Degree],"&gt;= "&amp;H40)-COUNTIF(Vertices[Out-Degree],"&gt;="&amp;H41)</f>
        <v>0</v>
      </c>
      <c r="J40" s="37">
        <f>J28+($J$57-$J$2)/BinDivisor</f>
        <v>110.23999999999997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0.05915047272727273</v>
      </c>
      <c r="O40" s="38">
        <f>COUNTIF(Vertices[Eigenvector Centrality],"&gt;= "&amp;N40)-COUNTIF(Vertices[Eigenvector Centrality],"&gt;="&amp;N41)</f>
        <v>0</v>
      </c>
      <c r="P40" s="37">
        <f>P28+($P$57-$P$2)/BinDivisor</f>
        <v>2.2223156181818196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3.4363636363636374</v>
      </c>
      <c r="G41" s="40">
        <f>COUNTIF(Vertices[In-Degree],"&gt;= "&amp;F41)-COUNTIF(Vertices[In-Degree],"&gt;="&amp;F42)</f>
        <v>0</v>
      </c>
      <c r="H41" s="39">
        <f aca="true" t="shared" si="12" ref="H41:H56">H40+($H$57-$H$2)/BinDivisor</f>
        <v>8.836363636363636</v>
      </c>
      <c r="I41" s="40">
        <f>COUNTIF(Vertices[Out-Degree],"&gt;= "&amp;H41)-COUNTIF(Vertices[Out-Degree],"&gt;="&amp;H42)</f>
        <v>0</v>
      </c>
      <c r="J41" s="39">
        <f aca="true" t="shared" si="13" ref="J41:J56">J40+($J$57-$J$2)/BinDivisor</f>
        <v>114.47999999999996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12</v>
      </c>
      <c r="N41" s="39">
        <f aca="true" t="shared" si="15" ref="N41:N56">N40+($N$57-$N$2)/BinDivisor</f>
        <v>0.06142549090909091</v>
      </c>
      <c r="O41" s="40">
        <f>COUNTIF(Vertices[Eigenvector Centrality],"&gt;= "&amp;N41)-COUNTIF(Vertices[Eigenvector Centrality],"&gt;="&amp;N42)</f>
        <v>0</v>
      </c>
      <c r="P41" s="39">
        <f aca="true" t="shared" si="16" ref="P41:P56">P40+($P$57-$P$2)/BinDivisor</f>
        <v>2.293156872727274</v>
      </c>
      <c r="Q41" s="40">
        <f>COUNTIF(Vertices[PageRank],"&gt;= "&amp;P41)-COUNTIF(Vertices[PageRank],"&gt;="&amp;P42)</f>
        <v>0</v>
      </c>
      <c r="R41" s="39">
        <f aca="true" t="shared" si="17" ref="R41:R56">R40+($R$57-$R$2)/BinDivisor</f>
        <v>0.490909090909091</v>
      </c>
      <c r="S41" s="44">
        <f>COUNTIF(Vertices[Clustering Coefficient],"&gt;= "&amp;R41)-COUNTIF(Vertices[Clustering Coefficient],"&gt;="&amp;R42)</f>
        <v>20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3.563636363636365</v>
      </c>
      <c r="G42" s="38">
        <f>COUNTIF(Vertices[In-Degree],"&gt;= "&amp;F42)-COUNTIF(Vertices[In-Degree],"&gt;="&amp;F43)</f>
        <v>0</v>
      </c>
      <c r="H42" s="37">
        <f t="shared" si="12"/>
        <v>9.163636363636364</v>
      </c>
      <c r="I42" s="38">
        <f>COUNTIF(Vertices[Out-Degree],"&gt;= "&amp;H42)-COUNTIF(Vertices[Out-Degree],"&gt;="&amp;H43)</f>
        <v>0</v>
      </c>
      <c r="J42" s="37">
        <f t="shared" si="13"/>
        <v>118.71999999999996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0.06370050909090909</v>
      </c>
      <c r="O42" s="38">
        <f>COUNTIF(Vertices[Eigenvector Centrality],"&gt;= "&amp;N42)-COUNTIF(Vertices[Eigenvector Centrality],"&gt;="&amp;N43)</f>
        <v>0</v>
      </c>
      <c r="P42" s="37">
        <f t="shared" si="16"/>
        <v>2.363998127272729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3.6909090909090922</v>
      </c>
      <c r="G43" s="40">
        <f>COUNTIF(Vertices[In-Degree],"&gt;= "&amp;F43)-COUNTIF(Vertices[In-Degree],"&gt;="&amp;F44)</f>
        <v>0</v>
      </c>
      <c r="H43" s="39">
        <f t="shared" si="12"/>
        <v>9.490909090909092</v>
      </c>
      <c r="I43" s="40">
        <f>COUNTIF(Vertices[Out-Degree],"&gt;= "&amp;H43)-COUNTIF(Vertices[Out-Degree],"&gt;="&amp;H44)</f>
        <v>0</v>
      </c>
      <c r="J43" s="39">
        <f t="shared" si="13"/>
        <v>122.95999999999995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0.06597552727272726</v>
      </c>
      <c r="O43" s="40">
        <f>COUNTIF(Vertices[Eigenvector Centrality],"&gt;= "&amp;N43)-COUNTIF(Vertices[Eigenvector Centrality],"&gt;="&amp;N44)</f>
        <v>0</v>
      </c>
      <c r="P43" s="39">
        <f t="shared" si="16"/>
        <v>2.4348393818181835</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3.8181818181818197</v>
      </c>
      <c r="G44" s="38">
        <f>COUNTIF(Vertices[In-Degree],"&gt;= "&amp;F44)-COUNTIF(Vertices[In-Degree],"&gt;="&amp;F45)</f>
        <v>0</v>
      </c>
      <c r="H44" s="37">
        <f t="shared" si="12"/>
        <v>9.81818181818182</v>
      </c>
      <c r="I44" s="38">
        <f>COUNTIF(Vertices[Out-Degree],"&gt;= "&amp;H44)-COUNTIF(Vertices[Out-Degree],"&gt;="&amp;H45)</f>
        <v>0</v>
      </c>
      <c r="J44" s="37">
        <f t="shared" si="13"/>
        <v>127.19999999999995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0.06825054545454544</v>
      </c>
      <c r="O44" s="38">
        <f>COUNTIF(Vertices[Eigenvector Centrality],"&gt;= "&amp;N44)-COUNTIF(Vertices[Eigenvector Centrality],"&gt;="&amp;N45)</f>
        <v>0</v>
      </c>
      <c r="P44" s="37">
        <f t="shared" si="16"/>
        <v>2.505680636363638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3.945454545454547</v>
      </c>
      <c r="G45" s="40">
        <f>COUNTIF(Vertices[In-Degree],"&gt;= "&amp;F45)-COUNTIF(Vertices[In-Degree],"&gt;="&amp;F46)</f>
        <v>5</v>
      </c>
      <c r="H45" s="39">
        <f t="shared" si="12"/>
        <v>10.145454545454548</v>
      </c>
      <c r="I45" s="40">
        <f>COUNTIF(Vertices[Out-Degree],"&gt;= "&amp;H45)-COUNTIF(Vertices[Out-Degree],"&gt;="&amp;H46)</f>
        <v>0</v>
      </c>
      <c r="J45" s="39">
        <f t="shared" si="13"/>
        <v>131.43999999999994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0.07052556363636361</v>
      </c>
      <c r="O45" s="40">
        <f>COUNTIF(Vertices[Eigenvector Centrality],"&gt;= "&amp;N45)-COUNTIF(Vertices[Eigenvector Centrality],"&gt;="&amp;N46)</f>
        <v>0</v>
      </c>
      <c r="P45" s="39">
        <f t="shared" si="16"/>
        <v>2.576521890909093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4.072727272727274</v>
      </c>
      <c r="G46" s="38">
        <f>COUNTIF(Vertices[In-Degree],"&gt;= "&amp;F46)-COUNTIF(Vertices[In-Degree],"&gt;="&amp;F47)</f>
        <v>0</v>
      </c>
      <c r="H46" s="37">
        <f t="shared" si="12"/>
        <v>10.472727272727276</v>
      </c>
      <c r="I46" s="38">
        <f>COUNTIF(Vertices[Out-Degree],"&gt;= "&amp;H46)-COUNTIF(Vertices[Out-Degree],"&gt;="&amp;H47)</f>
        <v>0</v>
      </c>
      <c r="J46" s="37">
        <f t="shared" si="13"/>
        <v>135.67999999999995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0.07280058181818179</v>
      </c>
      <c r="O46" s="38">
        <f>COUNTIF(Vertices[Eigenvector Centrality],"&gt;= "&amp;N46)-COUNTIF(Vertices[Eigenvector Centrality],"&gt;="&amp;N47)</f>
        <v>0</v>
      </c>
      <c r="P46" s="37">
        <f t="shared" si="16"/>
        <v>2.6473631454545474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4.200000000000001</v>
      </c>
      <c r="G47" s="40">
        <f>COUNTIF(Vertices[In-Degree],"&gt;= "&amp;F47)-COUNTIF(Vertices[In-Degree],"&gt;="&amp;F48)</f>
        <v>0</v>
      </c>
      <c r="H47" s="39">
        <f t="shared" si="12"/>
        <v>10.800000000000004</v>
      </c>
      <c r="I47" s="40">
        <f>COUNTIF(Vertices[Out-Degree],"&gt;= "&amp;H47)-COUNTIF(Vertices[Out-Degree],"&gt;="&amp;H48)</f>
        <v>0</v>
      </c>
      <c r="J47" s="39">
        <f t="shared" si="13"/>
        <v>139.91999999999996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0.07507559999999996</v>
      </c>
      <c r="O47" s="40">
        <f>COUNTIF(Vertices[Eigenvector Centrality],"&gt;= "&amp;N47)-COUNTIF(Vertices[Eigenvector Centrality],"&gt;="&amp;N48)</f>
        <v>0</v>
      </c>
      <c r="P47" s="39">
        <f t="shared" si="16"/>
        <v>2.718204400000002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4.327272727272728</v>
      </c>
      <c r="G48" s="38">
        <f>COUNTIF(Vertices[In-Degree],"&gt;= "&amp;F48)-COUNTIF(Vertices[In-Degree],"&gt;="&amp;F49)</f>
        <v>0</v>
      </c>
      <c r="H48" s="37">
        <f t="shared" si="12"/>
        <v>11.127272727272732</v>
      </c>
      <c r="I48" s="38">
        <f>COUNTIF(Vertices[Out-Degree],"&gt;= "&amp;H48)-COUNTIF(Vertices[Out-Degree],"&gt;="&amp;H49)</f>
        <v>0</v>
      </c>
      <c r="J48" s="37">
        <f t="shared" si="13"/>
        <v>144.15999999999997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0.07735061818181814</v>
      </c>
      <c r="O48" s="38">
        <f>COUNTIF(Vertices[Eigenvector Centrality],"&gt;= "&amp;N48)-COUNTIF(Vertices[Eigenvector Centrality],"&gt;="&amp;N49)</f>
        <v>0</v>
      </c>
      <c r="P48" s="37">
        <f t="shared" si="16"/>
        <v>2.7890456545454567</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4.454545454545455</v>
      </c>
      <c r="G49" s="40">
        <f>COUNTIF(Vertices[In-Degree],"&gt;= "&amp;F49)-COUNTIF(Vertices[In-Degree],"&gt;="&amp;F50)</f>
        <v>0</v>
      </c>
      <c r="H49" s="39">
        <f t="shared" si="12"/>
        <v>11.45454545454546</v>
      </c>
      <c r="I49" s="40">
        <f>COUNTIF(Vertices[Out-Degree],"&gt;= "&amp;H49)-COUNTIF(Vertices[Out-Degree],"&gt;="&amp;H50)</f>
        <v>0</v>
      </c>
      <c r="J49" s="39">
        <f t="shared" si="13"/>
        <v>148.39999999999998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0.07962563636363632</v>
      </c>
      <c r="O49" s="40">
        <f>COUNTIF(Vertices[Eigenvector Centrality],"&gt;= "&amp;N49)-COUNTIF(Vertices[Eigenvector Centrality],"&gt;="&amp;N50)</f>
        <v>0</v>
      </c>
      <c r="P49" s="39">
        <f t="shared" si="16"/>
        <v>2.8598869090909114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4.581818181818182</v>
      </c>
      <c r="G50" s="38">
        <f>COUNTIF(Vertices[In-Degree],"&gt;= "&amp;F50)-COUNTIF(Vertices[In-Degree],"&gt;="&amp;F51)</f>
        <v>0</v>
      </c>
      <c r="H50" s="37">
        <f t="shared" si="12"/>
        <v>11.781818181818188</v>
      </c>
      <c r="I50" s="38">
        <f>COUNTIF(Vertices[Out-Degree],"&gt;= "&amp;H50)-COUNTIF(Vertices[Out-Degree],"&gt;="&amp;H51)</f>
        <v>0</v>
      </c>
      <c r="J50" s="37">
        <f t="shared" si="13"/>
        <v>152.64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0.08190065454545449</v>
      </c>
      <c r="O50" s="38">
        <f>COUNTIF(Vertices[Eigenvector Centrality],"&gt;= "&amp;N50)-COUNTIF(Vertices[Eigenvector Centrality],"&gt;="&amp;N51)</f>
        <v>0</v>
      </c>
      <c r="P50" s="37">
        <f t="shared" si="16"/>
        <v>2.930728163636366</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4.709090909090909</v>
      </c>
      <c r="G51" s="40">
        <f>COUNTIF(Vertices[In-Degree],"&gt;= "&amp;F51)-COUNTIF(Vertices[In-Degree],"&gt;="&amp;F52)</f>
        <v>0</v>
      </c>
      <c r="H51" s="39">
        <f t="shared" si="12"/>
        <v>12.109090909090916</v>
      </c>
      <c r="I51" s="40">
        <f>COUNTIF(Vertices[Out-Degree],"&gt;= "&amp;H51)-COUNTIF(Vertices[Out-Degree],"&gt;="&amp;H52)</f>
        <v>0</v>
      </c>
      <c r="J51" s="39">
        <f t="shared" si="13"/>
        <v>156.88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0.08417567272727267</v>
      </c>
      <c r="O51" s="40">
        <f>COUNTIF(Vertices[Eigenvector Centrality],"&gt;= "&amp;N51)-COUNTIF(Vertices[Eigenvector Centrality],"&gt;="&amp;N52)</f>
        <v>0</v>
      </c>
      <c r="P51" s="39">
        <f t="shared" si="16"/>
        <v>3.0015694181818207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4.836363636363636</v>
      </c>
      <c r="G52" s="38">
        <f>COUNTIF(Vertices[In-Degree],"&gt;= "&amp;F52)-COUNTIF(Vertices[In-Degree],"&gt;="&amp;F53)</f>
        <v>0</v>
      </c>
      <c r="H52" s="37">
        <f t="shared" si="12"/>
        <v>12.436363636363645</v>
      </c>
      <c r="I52" s="38">
        <f>COUNTIF(Vertices[Out-Degree],"&gt;= "&amp;H52)-COUNTIF(Vertices[Out-Degree],"&gt;="&amp;H53)</f>
        <v>0</v>
      </c>
      <c r="J52" s="37">
        <f t="shared" si="13"/>
        <v>161.12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0.08645069090909084</v>
      </c>
      <c r="O52" s="38">
        <f>COUNTIF(Vertices[Eigenvector Centrality],"&gt;= "&amp;N52)-COUNTIF(Vertices[Eigenvector Centrality],"&gt;="&amp;N53)</f>
        <v>0</v>
      </c>
      <c r="P52" s="37">
        <f t="shared" si="16"/>
        <v>3.0724106727272753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4.963636363636363</v>
      </c>
      <c r="G53" s="40">
        <f>COUNTIF(Vertices[In-Degree],"&gt;= "&amp;F53)-COUNTIF(Vertices[In-Degree],"&gt;="&amp;F54)</f>
        <v>8</v>
      </c>
      <c r="H53" s="39">
        <f t="shared" si="12"/>
        <v>12.763636363636373</v>
      </c>
      <c r="I53" s="40">
        <f>COUNTIF(Vertices[Out-Degree],"&gt;= "&amp;H53)-COUNTIF(Vertices[Out-Degree],"&gt;="&amp;H54)</f>
        <v>0</v>
      </c>
      <c r="J53" s="39">
        <f t="shared" si="13"/>
        <v>165.36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0.08872570909090902</v>
      </c>
      <c r="O53" s="40">
        <f>COUNTIF(Vertices[Eigenvector Centrality],"&gt;= "&amp;N53)-COUNTIF(Vertices[Eigenvector Centrality],"&gt;="&amp;N54)</f>
        <v>0</v>
      </c>
      <c r="P53" s="39">
        <f t="shared" si="16"/>
        <v>3.14325192727273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5.09090909090909</v>
      </c>
      <c r="G54" s="38">
        <f>COUNTIF(Vertices[In-Degree],"&gt;= "&amp;F54)-COUNTIF(Vertices[In-Degree],"&gt;="&amp;F55)</f>
        <v>0</v>
      </c>
      <c r="H54" s="37">
        <f t="shared" si="12"/>
        <v>13.0909090909091</v>
      </c>
      <c r="I54" s="38">
        <f>COUNTIF(Vertices[Out-Degree],"&gt;= "&amp;H54)-COUNTIF(Vertices[Out-Degree],"&gt;="&amp;H55)</f>
        <v>0</v>
      </c>
      <c r="J54" s="37">
        <f t="shared" si="13"/>
        <v>169.60000000000002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0.09100072727272719</v>
      </c>
      <c r="O54" s="38">
        <f>COUNTIF(Vertices[Eigenvector Centrality],"&gt;= "&amp;N54)-COUNTIF(Vertices[Eigenvector Centrality],"&gt;="&amp;N55)</f>
        <v>0</v>
      </c>
      <c r="P54" s="37">
        <f t="shared" si="16"/>
        <v>3.2140931818181846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5.218181818181817</v>
      </c>
      <c r="G55" s="40">
        <f>COUNTIF(Vertices[In-Degree],"&gt;= "&amp;F55)-COUNTIF(Vertices[In-Degree],"&gt;="&amp;F56)</f>
        <v>0</v>
      </c>
      <c r="H55" s="39">
        <f t="shared" si="12"/>
        <v>13.418181818181829</v>
      </c>
      <c r="I55" s="40">
        <f>COUNTIF(Vertices[Out-Degree],"&gt;= "&amp;H55)-COUNTIF(Vertices[Out-Degree],"&gt;="&amp;H56)</f>
        <v>0</v>
      </c>
      <c r="J55" s="39">
        <f t="shared" si="13"/>
        <v>173.84000000000003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0.09327574545454537</v>
      </c>
      <c r="O55" s="40">
        <f>COUNTIF(Vertices[Eigenvector Centrality],"&gt;= "&amp;N55)-COUNTIF(Vertices[Eigenvector Centrality],"&gt;="&amp;N56)</f>
        <v>1</v>
      </c>
      <c r="P55" s="39">
        <f t="shared" si="16"/>
        <v>3.2849344363636392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5.345454545454544</v>
      </c>
      <c r="G56" s="38">
        <f>COUNTIF(Vertices[In-Degree],"&gt;= "&amp;F56)-COUNTIF(Vertices[In-Degree],"&gt;="&amp;F57)</f>
        <v>0</v>
      </c>
      <c r="H56" s="37">
        <f t="shared" si="12"/>
        <v>13.745454545454557</v>
      </c>
      <c r="I56" s="38">
        <f>COUNTIF(Vertices[Out-Degree],"&gt;= "&amp;H56)-COUNTIF(Vertices[Out-Degree],"&gt;="&amp;H57)</f>
        <v>1</v>
      </c>
      <c r="J56" s="37">
        <f t="shared" si="13"/>
        <v>178.08000000000004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0.09555076363636354</v>
      </c>
      <c r="O56" s="38">
        <f>COUNTIF(Vertices[Eigenvector Centrality],"&gt;= "&amp;N56)-COUNTIF(Vertices[Eigenvector Centrality],"&gt;="&amp;N57)</f>
        <v>0</v>
      </c>
      <c r="P56" s="37">
        <f t="shared" si="16"/>
        <v>3.355775690909094</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v>
      </c>
      <c r="G57" s="42">
        <f>COUNTIF(Vertices[In-Degree],"&gt;= "&amp;F57)-COUNTIF(Vertices[In-Degree],"&gt;="&amp;F58)</f>
        <v>1</v>
      </c>
      <c r="H57" s="41">
        <f>MAX(Vertices[Out-Degree])</f>
        <v>18</v>
      </c>
      <c r="I57" s="42">
        <f>COUNTIF(Vertices[Out-Degree],"&gt;= "&amp;H57)-COUNTIF(Vertices[Out-Degree],"&gt;="&amp;H58)</f>
        <v>1</v>
      </c>
      <c r="J57" s="41">
        <f>MAX(Vertices[Betweenness Centrality])</f>
        <v>233.2</v>
      </c>
      <c r="K57" s="42">
        <f>COUNTIF(Vertices[Betweenness Centrality],"&gt;= "&amp;J57)-COUNTIF(Vertices[Betweenness Centrality],"&gt;="&amp;J58)</f>
        <v>1</v>
      </c>
      <c r="L57" s="41">
        <f>MAX(Vertices[Closeness Centrality])</f>
        <v>1</v>
      </c>
      <c r="M57" s="42">
        <f>COUNTIF(Vertices[Closeness Centrality],"&gt;= "&amp;L57)-COUNTIF(Vertices[Closeness Centrality],"&gt;="&amp;L58)</f>
        <v>38</v>
      </c>
      <c r="N57" s="41">
        <f>MAX(Vertices[Eigenvector Centrality])</f>
        <v>0.125126</v>
      </c>
      <c r="O57" s="42">
        <f>COUNTIF(Vertices[Eigenvector Centrality],"&gt;= "&amp;N57)-COUNTIF(Vertices[Eigenvector Centrality],"&gt;="&amp;N58)</f>
        <v>1</v>
      </c>
      <c r="P57" s="41">
        <f>MAX(Vertices[PageRank])</f>
        <v>4.276712</v>
      </c>
      <c r="Q57" s="42">
        <f>COUNTIF(Vertices[PageRank],"&gt;= "&amp;P57)-COUNTIF(Vertices[PageRank],"&gt;="&amp;P58)</f>
        <v>1</v>
      </c>
      <c r="R57" s="41">
        <f>MAX(Vertices[Clustering Coefficient])</f>
        <v>1</v>
      </c>
      <c r="S57" s="45">
        <f>COUNTIF(Vertices[Clustering Coefficient],"&gt;= "&amp;R57)-COUNTIF(Vertices[Clustering Coefficient],"&gt;="&amp;R58)</f>
        <v>19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v>
      </c>
    </row>
    <row r="71" spans="1:2" ht="15">
      <c r="A71" s="33" t="s">
        <v>90</v>
      </c>
      <c r="B71" s="47">
        <f>_xlfn.IFERROR(AVERAGE(Vertices[In-Degree]),NoMetricMessage)</f>
        <v>1.3231707317073171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18</v>
      </c>
    </row>
    <row r="85" spans="1:2" ht="15">
      <c r="A85" s="33" t="s">
        <v>96</v>
      </c>
      <c r="B85" s="47">
        <f>_xlfn.IFERROR(AVERAGE(Vertices[Out-Degree]),NoMetricMessage)</f>
        <v>1.3231707317073171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233.2</v>
      </c>
    </row>
    <row r="99" spans="1:2" ht="15">
      <c r="A99" s="33" t="s">
        <v>102</v>
      </c>
      <c r="B99" s="47">
        <f>_xlfn.IFERROR(AVERAGE(Vertices[Betweenness Centrality]),NoMetricMessage)</f>
        <v>3.1341463475609754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0.3261683963414635</v>
      </c>
    </row>
    <row r="114" spans="1:2" ht="15">
      <c r="A114" s="33" t="s">
        <v>109</v>
      </c>
      <c r="B114" s="47">
        <f>_xlfn.IFERROR(MEDIAN(Vertices[Closeness Centrality]),NoMetricMessage)</f>
        <v>0.111111</v>
      </c>
    </row>
    <row r="125" spans="1:2" ht="15">
      <c r="A125" s="33" t="s">
        <v>112</v>
      </c>
      <c r="B125" s="47">
        <f>IF(COUNT(Vertices[Eigenvector Centrality])&gt;0,N2,NoMetricMessage)</f>
        <v>0</v>
      </c>
    </row>
    <row r="126" spans="1:2" ht="15">
      <c r="A126" s="33" t="s">
        <v>113</v>
      </c>
      <c r="B126" s="47">
        <f>IF(COUNT(Vertices[Eigenvector Centrality])&gt;0,N57,NoMetricMessage)</f>
        <v>0.125126</v>
      </c>
    </row>
    <row r="127" spans="1:2" ht="15">
      <c r="A127" s="33" t="s">
        <v>114</v>
      </c>
      <c r="B127" s="47">
        <f>_xlfn.IFERROR(AVERAGE(Vertices[Eigenvector Centrality]),NoMetricMessage)</f>
        <v>0.006097560975609754</v>
      </c>
    </row>
    <row r="128" spans="1:2" ht="15">
      <c r="A128" s="33" t="s">
        <v>115</v>
      </c>
      <c r="B128" s="47">
        <f>_xlfn.IFERROR(MEDIAN(Vertices[Eigenvector Centrality]),NoMetricMessage)</f>
        <v>0</v>
      </c>
    </row>
    <row r="139" spans="1:2" ht="15">
      <c r="A139" s="33" t="s">
        <v>140</v>
      </c>
      <c r="B139" s="47">
        <f>IF(COUNT(Vertices[PageRank])&gt;0,P2,NoMetricMessage)</f>
        <v>0.380443</v>
      </c>
    </row>
    <row r="140" spans="1:2" ht="15">
      <c r="A140" s="33" t="s">
        <v>141</v>
      </c>
      <c r="B140" s="47">
        <f>IF(COUNT(Vertices[PageRank])&gt;0,P57,NoMetricMessage)</f>
        <v>4.276712</v>
      </c>
    </row>
    <row r="141" spans="1:2" ht="15">
      <c r="A141" s="33" t="s">
        <v>142</v>
      </c>
      <c r="B141" s="47">
        <f>_xlfn.IFERROR(AVERAGE(Vertices[PageRank]),NoMetricMessage)</f>
        <v>0.9999969146341465</v>
      </c>
    </row>
    <row r="142" spans="1:2" ht="15">
      <c r="A142" s="33" t="s">
        <v>143</v>
      </c>
      <c r="B142" s="47">
        <f>_xlfn.IFERROR(MEDIAN(Vertices[PageRank]),NoMetricMessage)</f>
        <v>0.999997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0.24045078397212535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2165</v>
      </c>
    </row>
    <row r="6" spans="1:18" ht="409.6">
      <c r="A6">
        <v>0</v>
      </c>
      <c r="B6" s="1" t="s">
        <v>136</v>
      </c>
      <c r="C6">
        <v>1</v>
      </c>
      <c r="D6" t="s">
        <v>59</v>
      </c>
      <c r="E6" t="s">
        <v>59</v>
      </c>
      <c r="F6">
        <v>0</v>
      </c>
      <c r="H6" t="s">
        <v>71</v>
      </c>
      <c r="J6" t="s">
        <v>173</v>
      </c>
      <c r="K6" s="13" t="s">
        <v>2166</v>
      </c>
      <c r="R6" t="s">
        <v>129</v>
      </c>
    </row>
    <row r="7" spans="1:11" ht="409.6">
      <c r="A7">
        <v>2</v>
      </c>
      <c r="B7">
        <v>1</v>
      </c>
      <c r="C7">
        <v>0</v>
      </c>
      <c r="D7" t="s">
        <v>60</v>
      </c>
      <c r="E7" t="s">
        <v>60</v>
      </c>
      <c r="F7">
        <v>2</v>
      </c>
      <c r="H7" t="s">
        <v>72</v>
      </c>
      <c r="J7" t="s">
        <v>174</v>
      </c>
      <c r="K7" s="13" t="s">
        <v>2167</v>
      </c>
    </row>
    <row r="8" spans="1:11" ht="409.6">
      <c r="A8"/>
      <c r="B8">
        <v>2</v>
      </c>
      <c r="C8">
        <v>2</v>
      </c>
      <c r="D8" t="s">
        <v>61</v>
      </c>
      <c r="E8" t="s">
        <v>61</v>
      </c>
      <c r="H8" t="s">
        <v>73</v>
      </c>
      <c r="J8" t="s">
        <v>175</v>
      </c>
      <c r="K8" s="13" t="s">
        <v>2168</v>
      </c>
    </row>
    <row r="9" spans="1:11" ht="409.6">
      <c r="A9"/>
      <c r="B9">
        <v>3</v>
      </c>
      <c r="C9">
        <v>4</v>
      </c>
      <c r="D9" t="s">
        <v>62</v>
      </c>
      <c r="E9" t="s">
        <v>62</v>
      </c>
      <c r="H9" t="s">
        <v>74</v>
      </c>
      <c r="J9" t="s">
        <v>176</v>
      </c>
      <c r="K9" s="13" t="s">
        <v>2169</v>
      </c>
    </row>
    <row r="10" spans="1:11" ht="15">
      <c r="A10"/>
      <c r="B10">
        <v>4</v>
      </c>
      <c r="D10" t="s">
        <v>63</v>
      </c>
      <c r="E10" t="s">
        <v>63</v>
      </c>
      <c r="H10" t="s">
        <v>75</v>
      </c>
      <c r="J10" t="s">
        <v>177</v>
      </c>
      <c r="K10" t="s">
        <v>2170</v>
      </c>
    </row>
    <row r="11" spans="1:11" ht="15">
      <c r="A11"/>
      <c r="B11">
        <v>5</v>
      </c>
      <c r="D11" t="s">
        <v>46</v>
      </c>
      <c r="E11">
        <v>1</v>
      </c>
      <c r="H11" t="s">
        <v>76</v>
      </c>
      <c r="J11" t="s">
        <v>178</v>
      </c>
      <c r="K11" t="s">
        <v>2171</v>
      </c>
    </row>
    <row r="12" spans="1:11" ht="15">
      <c r="A12"/>
      <c r="B12"/>
      <c r="D12" t="s">
        <v>64</v>
      </c>
      <c r="E12">
        <v>2</v>
      </c>
      <c r="H12">
        <v>0</v>
      </c>
      <c r="J12" t="s">
        <v>179</v>
      </c>
      <c r="K12" t="s">
        <v>2172</v>
      </c>
    </row>
    <row r="13" spans="1:11" ht="15">
      <c r="A13"/>
      <c r="B13"/>
      <c r="D13">
        <v>1</v>
      </c>
      <c r="E13">
        <v>3</v>
      </c>
      <c r="H13">
        <v>1</v>
      </c>
      <c r="J13" t="s">
        <v>180</v>
      </c>
      <c r="K13" t="s">
        <v>2173</v>
      </c>
    </row>
    <row r="14" spans="4:11" ht="15">
      <c r="D14">
        <v>2</v>
      </c>
      <c r="E14">
        <v>4</v>
      </c>
      <c r="H14">
        <v>2</v>
      </c>
      <c r="J14" t="s">
        <v>181</v>
      </c>
      <c r="K14" t="s">
        <v>2174</v>
      </c>
    </row>
    <row r="15" spans="4:11" ht="15">
      <c r="D15">
        <v>3</v>
      </c>
      <c r="E15">
        <v>5</v>
      </c>
      <c r="H15">
        <v>3</v>
      </c>
      <c r="J15" t="s">
        <v>182</v>
      </c>
      <c r="K15" t="s">
        <v>2175</v>
      </c>
    </row>
    <row r="16" spans="4:11" ht="15">
      <c r="D16">
        <v>4</v>
      </c>
      <c r="E16">
        <v>6</v>
      </c>
      <c r="H16">
        <v>4</v>
      </c>
      <c r="J16" t="s">
        <v>183</v>
      </c>
      <c r="K16" t="s">
        <v>2176</v>
      </c>
    </row>
    <row r="17" spans="4:11" ht="15">
      <c r="D17">
        <v>5</v>
      </c>
      <c r="E17">
        <v>7</v>
      </c>
      <c r="H17">
        <v>5</v>
      </c>
      <c r="J17" t="s">
        <v>184</v>
      </c>
      <c r="K17" t="s">
        <v>2177</v>
      </c>
    </row>
    <row r="18" spans="4:11" ht="15">
      <c r="D18">
        <v>6</v>
      </c>
      <c r="E18">
        <v>8</v>
      </c>
      <c r="H18">
        <v>6</v>
      </c>
      <c r="J18" t="s">
        <v>185</v>
      </c>
      <c r="K18" t="s">
        <v>2178</v>
      </c>
    </row>
    <row r="19" spans="4:11" ht="15">
      <c r="D19">
        <v>7</v>
      </c>
      <c r="E19">
        <v>9</v>
      </c>
      <c r="H19">
        <v>7</v>
      </c>
      <c r="J19" t="s">
        <v>186</v>
      </c>
      <c r="K19" t="s">
        <v>2179</v>
      </c>
    </row>
    <row r="20" spans="4:11" ht="409.6">
      <c r="D20">
        <v>8</v>
      </c>
      <c r="H20">
        <v>8</v>
      </c>
      <c r="J20" t="s">
        <v>187</v>
      </c>
      <c r="K20" s="13" t="s">
        <v>3282</v>
      </c>
    </row>
    <row r="21" spans="4:11" ht="409.6">
      <c r="D21">
        <v>9</v>
      </c>
      <c r="H21">
        <v>9</v>
      </c>
      <c r="J21" t="s">
        <v>188</v>
      </c>
      <c r="K21" s="13" t="s">
        <v>3283</v>
      </c>
    </row>
    <row r="22" spans="4:11" ht="409.6">
      <c r="D22">
        <v>10</v>
      </c>
      <c r="J22" t="s">
        <v>189</v>
      </c>
      <c r="K22" s="13" t="s">
        <v>3284</v>
      </c>
    </row>
    <row r="23" spans="4:11" ht="15">
      <c r="D23">
        <v>11</v>
      </c>
      <c r="J23" t="s">
        <v>190</v>
      </c>
      <c r="K23">
        <v>18</v>
      </c>
    </row>
    <row r="24" spans="10:11" ht="15">
      <c r="J24" t="s">
        <v>192</v>
      </c>
      <c r="K24" t="s">
        <v>3279</v>
      </c>
    </row>
    <row r="25" spans="10:11" ht="409.6">
      <c r="J25" t="s">
        <v>193</v>
      </c>
      <c r="K25" s="13" t="s">
        <v>3281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0CB85-3E18-4445-A290-4A43D9AA81AE}">
  <dimension ref="A1:C37"/>
  <sheetViews>
    <sheetView workbookViewId="0" topLeftCell="A1"/>
  </sheetViews>
  <sheetFormatPr defaultColWidth="9.140625" defaultRowHeight="15"/>
  <cols>
    <col min="1" max="1" width="9.8515625" style="0" customWidth="1"/>
    <col min="2" max="2" width="9.421875" style="0" bestFit="1" customWidth="1"/>
    <col min="3" max="3" width="12.421875" style="0" bestFit="1" customWidth="1"/>
  </cols>
  <sheetData>
    <row r="1" ht="15">
      <c r="C1" s="33" t="s">
        <v>42</v>
      </c>
    </row>
    <row r="2" spans="1:3" ht="14.3" customHeight="1">
      <c r="A2" s="13" t="s">
        <v>2231</v>
      </c>
      <c r="B2" s="117" t="s">
        <v>2232</v>
      </c>
      <c r="C2" s="52" t="s">
        <v>2233</v>
      </c>
    </row>
    <row r="3" spans="1:3" ht="15">
      <c r="A3" s="116" t="s">
        <v>2181</v>
      </c>
      <c r="B3" s="116" t="s">
        <v>2181</v>
      </c>
      <c r="C3" s="34">
        <v>41</v>
      </c>
    </row>
    <row r="4" spans="1:3" ht="15">
      <c r="A4" s="116" t="s">
        <v>2182</v>
      </c>
      <c r="B4" s="116" t="s">
        <v>2182</v>
      </c>
      <c r="C4" s="34">
        <v>57</v>
      </c>
    </row>
    <row r="5" spans="1:3" ht="15">
      <c r="A5" s="116" t="s">
        <v>2183</v>
      </c>
      <c r="B5" s="116" t="s">
        <v>2183</v>
      </c>
      <c r="C5" s="34">
        <v>13</v>
      </c>
    </row>
    <row r="6" spans="1:3" ht="15">
      <c r="A6" s="116" t="s">
        <v>2184</v>
      </c>
      <c r="B6" s="116" t="s">
        <v>2184</v>
      </c>
      <c r="C6" s="34">
        <v>17</v>
      </c>
    </row>
    <row r="7" spans="1:3" ht="15">
      <c r="A7" s="116" t="s">
        <v>2185</v>
      </c>
      <c r="B7" s="116" t="s">
        <v>2185</v>
      </c>
      <c r="C7" s="34">
        <v>8</v>
      </c>
    </row>
    <row r="8" spans="1:3" ht="15">
      <c r="A8" s="116" t="s">
        <v>2186</v>
      </c>
      <c r="B8" s="116" t="s">
        <v>2186</v>
      </c>
      <c r="C8" s="34">
        <v>15</v>
      </c>
    </row>
    <row r="9" spans="1:3" ht="15">
      <c r="A9" s="116" t="s">
        <v>2187</v>
      </c>
      <c r="B9" s="116" t="s">
        <v>2187</v>
      </c>
      <c r="C9" s="34">
        <v>5</v>
      </c>
    </row>
    <row r="10" spans="1:3" ht="15">
      <c r="A10" s="116" t="s">
        <v>2188</v>
      </c>
      <c r="B10" s="116" t="s">
        <v>2188</v>
      </c>
      <c r="C10" s="34">
        <v>10</v>
      </c>
    </row>
    <row r="11" spans="1:3" ht="15">
      <c r="A11" s="116" t="s">
        <v>2189</v>
      </c>
      <c r="B11" s="116" t="s">
        <v>2189</v>
      </c>
      <c r="C11" s="34">
        <v>7</v>
      </c>
    </row>
    <row r="12" spans="1:3" ht="15">
      <c r="A12" s="116" t="s">
        <v>2190</v>
      </c>
      <c r="B12" s="116" t="s">
        <v>2190</v>
      </c>
      <c r="C12" s="34">
        <v>3</v>
      </c>
    </row>
    <row r="13" spans="1:3" ht="15">
      <c r="A13" s="116" t="s">
        <v>2191</v>
      </c>
      <c r="B13" s="116" t="s">
        <v>2191</v>
      </c>
      <c r="C13" s="34">
        <v>3</v>
      </c>
    </row>
    <row r="14" spans="1:3" ht="15">
      <c r="A14" s="116" t="s">
        <v>2192</v>
      </c>
      <c r="B14" s="116" t="s">
        <v>2192</v>
      </c>
      <c r="C14" s="34">
        <v>15</v>
      </c>
    </row>
    <row r="15" spans="1:3" ht="15">
      <c r="A15" s="116" t="s">
        <v>2193</v>
      </c>
      <c r="B15" s="116" t="s">
        <v>2193</v>
      </c>
      <c r="C15" s="34">
        <v>3</v>
      </c>
    </row>
    <row r="16" spans="1:3" ht="15">
      <c r="A16" s="116" t="s">
        <v>2194</v>
      </c>
      <c r="B16" s="116" t="s">
        <v>2194</v>
      </c>
      <c r="C16" s="34">
        <v>4</v>
      </c>
    </row>
    <row r="17" spans="1:3" ht="15">
      <c r="A17" s="116" t="s">
        <v>2195</v>
      </c>
      <c r="B17" s="116" t="s">
        <v>2195</v>
      </c>
      <c r="C17" s="34">
        <v>4</v>
      </c>
    </row>
    <row r="18" spans="1:3" ht="15">
      <c r="A18" s="116" t="s">
        <v>2196</v>
      </c>
      <c r="B18" s="116" t="s">
        <v>2196</v>
      </c>
      <c r="C18" s="34">
        <v>3</v>
      </c>
    </row>
    <row r="19" spans="1:3" ht="15">
      <c r="A19" s="116" t="s">
        <v>2197</v>
      </c>
      <c r="B19" s="116" t="s">
        <v>2197</v>
      </c>
      <c r="C19" s="34">
        <v>2</v>
      </c>
    </row>
    <row r="20" spans="1:3" ht="15">
      <c r="A20" s="116" t="s">
        <v>2198</v>
      </c>
      <c r="B20" s="116" t="s">
        <v>2198</v>
      </c>
      <c r="C20" s="34">
        <v>1</v>
      </c>
    </row>
    <row r="21" spans="1:3" ht="15">
      <c r="A21" s="116" t="s">
        <v>2199</v>
      </c>
      <c r="B21" s="116" t="s">
        <v>2199</v>
      </c>
      <c r="C21" s="34">
        <v>2</v>
      </c>
    </row>
    <row r="22" spans="1:3" ht="15">
      <c r="A22" s="116" t="s">
        <v>2200</v>
      </c>
      <c r="B22" s="116" t="s">
        <v>2200</v>
      </c>
      <c r="C22" s="34">
        <v>1</v>
      </c>
    </row>
    <row r="23" spans="1:3" ht="15">
      <c r="A23" s="116" t="s">
        <v>2201</v>
      </c>
      <c r="B23" s="116" t="s">
        <v>2201</v>
      </c>
      <c r="C23" s="34">
        <v>1</v>
      </c>
    </row>
    <row r="24" spans="1:3" ht="15">
      <c r="A24" s="116" t="s">
        <v>2202</v>
      </c>
      <c r="B24" s="116" t="s">
        <v>2202</v>
      </c>
      <c r="C24" s="34">
        <v>2</v>
      </c>
    </row>
    <row r="25" spans="1:3" ht="15">
      <c r="A25" s="116" t="s">
        <v>2203</v>
      </c>
      <c r="B25" s="116" t="s">
        <v>2203</v>
      </c>
      <c r="C25" s="34">
        <v>1</v>
      </c>
    </row>
    <row r="26" spans="1:3" ht="15">
      <c r="A26" s="116" t="s">
        <v>2204</v>
      </c>
      <c r="B26" s="116" t="s">
        <v>2204</v>
      </c>
      <c r="C26" s="34">
        <v>2</v>
      </c>
    </row>
    <row r="27" spans="1:3" ht="15">
      <c r="A27" s="116" t="s">
        <v>2205</v>
      </c>
      <c r="B27" s="116" t="s">
        <v>2205</v>
      </c>
      <c r="C27" s="34">
        <v>2</v>
      </c>
    </row>
    <row r="28" spans="1:3" ht="15">
      <c r="A28" s="116" t="s">
        <v>2206</v>
      </c>
      <c r="B28" s="116" t="s">
        <v>2206</v>
      </c>
      <c r="C28" s="34">
        <v>1</v>
      </c>
    </row>
    <row r="29" spans="1:3" ht="15">
      <c r="A29" s="116" t="s">
        <v>2207</v>
      </c>
      <c r="B29" s="116" t="s">
        <v>2207</v>
      </c>
      <c r="C29" s="34">
        <v>2</v>
      </c>
    </row>
    <row r="30" spans="1:3" ht="15">
      <c r="A30" s="116" t="s">
        <v>2208</v>
      </c>
      <c r="B30" s="116" t="s">
        <v>2208</v>
      </c>
      <c r="C30" s="34">
        <v>2</v>
      </c>
    </row>
    <row r="31" spans="1:3" ht="15">
      <c r="A31" s="116" t="s">
        <v>2209</v>
      </c>
      <c r="B31" s="116" t="s">
        <v>2209</v>
      </c>
      <c r="C31" s="34">
        <v>2</v>
      </c>
    </row>
    <row r="32" spans="1:3" ht="15">
      <c r="A32" s="116" t="s">
        <v>2210</v>
      </c>
      <c r="B32" s="116" t="s">
        <v>2210</v>
      </c>
      <c r="C32" s="34">
        <v>3</v>
      </c>
    </row>
    <row r="33" spans="1:3" ht="15">
      <c r="A33" s="116" t="s">
        <v>2211</v>
      </c>
      <c r="B33" s="116" t="s">
        <v>2211</v>
      </c>
      <c r="C33" s="34">
        <v>1</v>
      </c>
    </row>
    <row r="34" spans="1:3" ht="15">
      <c r="A34" s="116" t="s">
        <v>2212</v>
      </c>
      <c r="B34" s="116" t="s">
        <v>2212</v>
      </c>
      <c r="C34" s="34">
        <v>1</v>
      </c>
    </row>
    <row r="35" spans="1:3" ht="15">
      <c r="A35" s="116" t="s">
        <v>2213</v>
      </c>
      <c r="B35" s="116" t="s">
        <v>2213</v>
      </c>
      <c r="C35" s="34">
        <v>2</v>
      </c>
    </row>
    <row r="36" spans="1:3" ht="15">
      <c r="A36" s="116" t="s">
        <v>2214</v>
      </c>
      <c r="B36" s="116" t="s">
        <v>2214</v>
      </c>
      <c r="C36" s="34">
        <v>1</v>
      </c>
    </row>
    <row r="37" spans="1:3" ht="15">
      <c r="A37" s="116" t="s">
        <v>2215</v>
      </c>
      <c r="B37" s="116" t="s">
        <v>2215</v>
      </c>
      <c r="C3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DA1F0-F8F1-4426-910B-0C119328CB71}">
  <dimension ref="A1:V100"/>
  <sheetViews>
    <sheetView workbookViewId="0" topLeftCell="A1"/>
  </sheetViews>
  <sheetFormatPr defaultColWidth="9.140625" defaultRowHeight="15"/>
  <cols>
    <col min="1" max="1" width="39.57421875" style="0" customWidth="1"/>
    <col min="2" max="2" width="18.57421875" style="0" bestFit="1" customWidth="1"/>
    <col min="3" max="3" width="29.57421875" style="0" customWidth="1"/>
    <col min="4" max="4" width="10.57421875" style="0" bestFit="1" customWidth="1"/>
    <col min="5" max="5" width="29.57421875" style="0" customWidth="1"/>
    <col min="6" max="6" width="10.57421875" style="0" bestFit="1" customWidth="1"/>
    <col min="7" max="7" width="29.57421875" style="0" customWidth="1"/>
    <col min="8" max="8" width="10.57421875" style="0" bestFit="1" customWidth="1"/>
    <col min="9" max="9" width="29.57421875" style="0" customWidth="1"/>
    <col min="10" max="10" width="10.57421875" style="0" bestFit="1" customWidth="1"/>
    <col min="11" max="11" width="29.57421875" style="0" customWidth="1"/>
    <col min="12" max="12" width="10.57421875" style="0" bestFit="1" customWidth="1"/>
    <col min="13" max="13" width="29.57421875" style="0" customWidth="1"/>
    <col min="14" max="14" width="10.57421875" style="0" bestFit="1" customWidth="1"/>
    <col min="15" max="15" width="29.57421875" style="0" customWidth="1"/>
    <col min="16" max="16" width="10.57421875" style="0" bestFit="1" customWidth="1"/>
    <col min="17" max="17" width="29.57421875" style="0" customWidth="1"/>
    <col min="18" max="18" width="10.57421875" style="0" bestFit="1" customWidth="1"/>
    <col min="19" max="19" width="29.57421875" style="0" customWidth="1"/>
    <col min="20" max="20" width="10.57421875" style="0" bestFit="1" customWidth="1"/>
    <col min="21" max="21" width="30.57421875" style="0" customWidth="1"/>
    <col min="22" max="22" width="11.57421875" style="0" bestFit="1" customWidth="1"/>
  </cols>
  <sheetData>
    <row r="1" spans="1:22" ht="14.3" customHeight="1">
      <c r="A1" s="13" t="s">
        <v>2239</v>
      </c>
      <c r="B1" s="13" t="s">
        <v>2240</v>
      </c>
      <c r="C1" s="13" t="s">
        <v>2241</v>
      </c>
      <c r="D1" s="13" t="s">
        <v>2243</v>
      </c>
      <c r="E1" s="13" t="s">
        <v>2242</v>
      </c>
      <c r="F1" s="13" t="s">
        <v>2245</v>
      </c>
      <c r="G1" s="13" t="s">
        <v>2244</v>
      </c>
      <c r="H1" s="13" t="s">
        <v>2247</v>
      </c>
      <c r="I1" s="13" t="s">
        <v>2246</v>
      </c>
      <c r="J1" s="13" t="s">
        <v>2249</v>
      </c>
      <c r="K1" s="13" t="s">
        <v>2248</v>
      </c>
      <c r="L1" s="13" t="s">
        <v>2251</v>
      </c>
      <c r="M1" s="86" t="s">
        <v>2250</v>
      </c>
      <c r="N1" s="86" t="s">
        <v>2253</v>
      </c>
      <c r="O1" s="86" t="s">
        <v>2252</v>
      </c>
      <c r="P1" s="86" t="s">
        <v>2255</v>
      </c>
      <c r="Q1" s="13" t="s">
        <v>2254</v>
      </c>
      <c r="R1" s="13" t="s">
        <v>2257</v>
      </c>
      <c r="S1" s="13" t="s">
        <v>2256</v>
      </c>
      <c r="T1" s="13" t="s">
        <v>2259</v>
      </c>
      <c r="U1" s="86" t="s">
        <v>2258</v>
      </c>
      <c r="V1" s="86" t="s">
        <v>2260</v>
      </c>
    </row>
    <row r="2" spans="1:22" ht="15">
      <c r="A2" s="93" t="s">
        <v>497</v>
      </c>
      <c r="B2" s="86">
        <v>7</v>
      </c>
      <c r="C2" s="93" t="s">
        <v>497</v>
      </c>
      <c r="D2" s="86">
        <v>7</v>
      </c>
      <c r="E2" s="93" t="s">
        <v>512</v>
      </c>
      <c r="F2" s="86">
        <v>1</v>
      </c>
      <c r="G2" s="93" t="s">
        <v>489</v>
      </c>
      <c r="H2" s="86">
        <v>1</v>
      </c>
      <c r="I2" s="93" t="s">
        <v>493</v>
      </c>
      <c r="J2" s="86">
        <v>1</v>
      </c>
      <c r="K2" s="93" t="s">
        <v>536</v>
      </c>
      <c r="L2" s="86">
        <v>1</v>
      </c>
      <c r="M2" s="86"/>
      <c r="N2" s="86"/>
      <c r="O2" s="86"/>
      <c r="P2" s="86"/>
      <c r="Q2" s="93" t="s">
        <v>524</v>
      </c>
      <c r="R2" s="86">
        <v>1</v>
      </c>
      <c r="S2" s="93" t="s">
        <v>522</v>
      </c>
      <c r="T2" s="86">
        <v>1</v>
      </c>
      <c r="U2" s="86"/>
      <c r="V2" s="86"/>
    </row>
    <row r="3" spans="1:22" ht="15">
      <c r="A3" s="93" t="s">
        <v>505</v>
      </c>
      <c r="B3" s="86">
        <v>3</v>
      </c>
      <c r="C3" s="93" t="s">
        <v>486</v>
      </c>
      <c r="D3" s="86">
        <v>3</v>
      </c>
      <c r="E3" s="86"/>
      <c r="F3" s="86"/>
      <c r="G3" s="86"/>
      <c r="H3" s="86"/>
      <c r="I3" s="93" t="s">
        <v>492</v>
      </c>
      <c r="J3" s="86">
        <v>1</v>
      </c>
      <c r="K3" s="93" t="s">
        <v>534</v>
      </c>
      <c r="L3" s="86">
        <v>1</v>
      </c>
      <c r="M3" s="86"/>
      <c r="N3" s="86"/>
      <c r="O3" s="86"/>
      <c r="P3" s="86"/>
      <c r="Q3" s="86"/>
      <c r="R3" s="86"/>
      <c r="S3" s="93" t="s">
        <v>520</v>
      </c>
      <c r="T3" s="86">
        <v>1</v>
      </c>
      <c r="U3" s="86"/>
      <c r="V3" s="86"/>
    </row>
    <row r="4" spans="1:22" ht="15">
      <c r="A4" s="93" t="s">
        <v>486</v>
      </c>
      <c r="B4" s="86">
        <v>3</v>
      </c>
      <c r="C4" s="93" t="s">
        <v>505</v>
      </c>
      <c r="D4" s="86">
        <v>2</v>
      </c>
      <c r="E4" s="86"/>
      <c r="F4" s="86"/>
      <c r="G4" s="86"/>
      <c r="H4" s="86"/>
      <c r="I4" s="86"/>
      <c r="J4" s="86"/>
      <c r="K4" s="93" t="s">
        <v>535</v>
      </c>
      <c r="L4" s="86">
        <v>1</v>
      </c>
      <c r="M4" s="86"/>
      <c r="N4" s="86"/>
      <c r="O4" s="86"/>
      <c r="P4" s="86"/>
      <c r="Q4" s="86"/>
      <c r="R4" s="86"/>
      <c r="S4" s="86"/>
      <c r="T4" s="86"/>
      <c r="U4" s="86"/>
      <c r="V4" s="86"/>
    </row>
    <row r="5" spans="1:22" ht="15">
      <c r="A5" s="93" t="s">
        <v>498</v>
      </c>
      <c r="B5" s="86">
        <v>3</v>
      </c>
      <c r="C5" s="93" t="s">
        <v>519</v>
      </c>
      <c r="D5" s="86">
        <v>2</v>
      </c>
      <c r="E5" s="86"/>
      <c r="F5" s="86"/>
      <c r="G5" s="86"/>
      <c r="H5" s="86"/>
      <c r="I5" s="86"/>
      <c r="J5" s="86"/>
      <c r="K5" s="86"/>
      <c r="L5" s="86"/>
      <c r="M5" s="86"/>
      <c r="N5" s="86"/>
      <c r="O5" s="86"/>
      <c r="P5" s="86"/>
      <c r="Q5" s="86"/>
      <c r="R5" s="86"/>
      <c r="S5" s="86"/>
      <c r="T5" s="86"/>
      <c r="U5" s="86"/>
      <c r="V5" s="86"/>
    </row>
    <row r="6" spans="1:22" ht="15">
      <c r="A6" s="93" t="s">
        <v>521</v>
      </c>
      <c r="B6" s="86">
        <v>2</v>
      </c>
      <c r="C6" s="93" t="s">
        <v>485</v>
      </c>
      <c r="D6" s="86">
        <v>1</v>
      </c>
      <c r="E6" s="86"/>
      <c r="F6" s="86"/>
      <c r="G6" s="86"/>
      <c r="H6" s="86"/>
      <c r="I6" s="86"/>
      <c r="J6" s="86"/>
      <c r="K6" s="86"/>
      <c r="L6" s="86"/>
      <c r="M6" s="86"/>
      <c r="N6" s="86"/>
      <c r="O6" s="86"/>
      <c r="P6" s="86"/>
      <c r="Q6" s="86"/>
      <c r="R6" s="86"/>
      <c r="S6" s="86"/>
      <c r="T6" s="86"/>
      <c r="U6" s="86"/>
      <c r="V6" s="86"/>
    </row>
    <row r="7" spans="1:22" ht="15">
      <c r="A7" s="93" t="s">
        <v>519</v>
      </c>
      <c r="B7" s="86">
        <v>2</v>
      </c>
      <c r="C7" s="93" t="s">
        <v>489</v>
      </c>
      <c r="D7" s="86">
        <v>1</v>
      </c>
      <c r="E7" s="86"/>
      <c r="F7" s="86"/>
      <c r="G7" s="86"/>
      <c r="H7" s="86"/>
      <c r="I7" s="86"/>
      <c r="J7" s="86"/>
      <c r="K7" s="86"/>
      <c r="L7" s="86"/>
      <c r="M7" s="86"/>
      <c r="N7" s="86"/>
      <c r="O7" s="86"/>
      <c r="P7" s="86"/>
      <c r="Q7" s="86"/>
      <c r="R7" s="86"/>
      <c r="S7" s="86"/>
      <c r="T7" s="86"/>
      <c r="U7" s="86"/>
      <c r="V7" s="86"/>
    </row>
    <row r="8" spans="1:22" ht="15">
      <c r="A8" s="93" t="s">
        <v>515</v>
      </c>
      <c r="B8" s="86">
        <v>2</v>
      </c>
      <c r="C8" s="93" t="s">
        <v>490</v>
      </c>
      <c r="D8" s="86">
        <v>1</v>
      </c>
      <c r="E8" s="86"/>
      <c r="F8" s="86"/>
      <c r="G8" s="86"/>
      <c r="H8" s="86"/>
      <c r="I8" s="86"/>
      <c r="J8" s="86"/>
      <c r="K8" s="86"/>
      <c r="L8" s="86"/>
      <c r="M8" s="86"/>
      <c r="N8" s="86"/>
      <c r="O8" s="86"/>
      <c r="P8" s="86"/>
      <c r="Q8" s="86"/>
      <c r="R8" s="86"/>
      <c r="S8" s="86"/>
      <c r="T8" s="86"/>
      <c r="U8" s="86"/>
      <c r="V8" s="86"/>
    </row>
    <row r="9" spans="1:22" ht="15">
      <c r="A9" s="93" t="s">
        <v>489</v>
      </c>
      <c r="B9" s="86">
        <v>2</v>
      </c>
      <c r="C9" s="93" t="s">
        <v>494</v>
      </c>
      <c r="D9" s="86">
        <v>1</v>
      </c>
      <c r="E9" s="86"/>
      <c r="F9" s="86"/>
      <c r="G9" s="86"/>
      <c r="H9" s="86"/>
      <c r="I9" s="86"/>
      <c r="J9" s="86"/>
      <c r="K9" s="86"/>
      <c r="L9" s="86"/>
      <c r="M9" s="86"/>
      <c r="N9" s="86"/>
      <c r="O9" s="86"/>
      <c r="P9" s="86"/>
      <c r="Q9" s="86"/>
      <c r="R9" s="86"/>
      <c r="S9" s="86"/>
      <c r="T9" s="86"/>
      <c r="U9" s="86"/>
      <c r="V9" s="86"/>
    </row>
    <row r="10" spans="1:22" ht="15">
      <c r="A10" s="93" t="s">
        <v>536</v>
      </c>
      <c r="B10" s="86">
        <v>1</v>
      </c>
      <c r="C10" s="93" t="s">
        <v>495</v>
      </c>
      <c r="D10" s="86">
        <v>1</v>
      </c>
      <c r="E10" s="86"/>
      <c r="F10" s="86"/>
      <c r="G10" s="86"/>
      <c r="H10" s="86"/>
      <c r="I10" s="86"/>
      <c r="J10" s="86"/>
      <c r="K10" s="86"/>
      <c r="L10" s="86"/>
      <c r="M10" s="86"/>
      <c r="N10" s="86"/>
      <c r="O10" s="86"/>
      <c r="P10" s="86"/>
      <c r="Q10" s="86"/>
      <c r="R10" s="86"/>
      <c r="S10" s="86"/>
      <c r="T10" s="86"/>
      <c r="U10" s="86"/>
      <c r="V10" s="86"/>
    </row>
    <row r="11" spans="1:22" ht="15">
      <c r="A11" s="93" t="s">
        <v>535</v>
      </c>
      <c r="B11" s="86">
        <v>1</v>
      </c>
      <c r="C11" s="93" t="s">
        <v>500</v>
      </c>
      <c r="D11" s="86">
        <v>1</v>
      </c>
      <c r="E11" s="86"/>
      <c r="F11" s="86"/>
      <c r="G11" s="86"/>
      <c r="H11" s="86"/>
      <c r="I11" s="86"/>
      <c r="J11" s="86"/>
      <c r="K11" s="86"/>
      <c r="L11" s="86"/>
      <c r="M11" s="86"/>
      <c r="N11" s="86"/>
      <c r="O11" s="86"/>
      <c r="P11" s="86"/>
      <c r="Q11" s="86"/>
      <c r="R11" s="86"/>
      <c r="S11" s="86"/>
      <c r="T11" s="86"/>
      <c r="U11" s="86"/>
      <c r="V11" s="86"/>
    </row>
    <row r="14" spans="1:22" ht="14.3" customHeight="1">
      <c r="A14" s="13" t="s">
        <v>2266</v>
      </c>
      <c r="B14" s="13" t="s">
        <v>2240</v>
      </c>
      <c r="C14" s="13" t="s">
        <v>2267</v>
      </c>
      <c r="D14" s="13" t="s">
        <v>2243</v>
      </c>
      <c r="E14" s="13" t="s">
        <v>2268</v>
      </c>
      <c r="F14" s="13" t="s">
        <v>2245</v>
      </c>
      <c r="G14" s="13" t="s">
        <v>2269</v>
      </c>
      <c r="H14" s="13" t="s">
        <v>2247</v>
      </c>
      <c r="I14" s="13" t="s">
        <v>2270</v>
      </c>
      <c r="J14" s="13" t="s">
        <v>2249</v>
      </c>
      <c r="K14" s="13" t="s">
        <v>2271</v>
      </c>
      <c r="L14" s="13" t="s">
        <v>2251</v>
      </c>
      <c r="M14" s="86" t="s">
        <v>2272</v>
      </c>
      <c r="N14" s="86" t="s">
        <v>2253</v>
      </c>
      <c r="O14" s="86" t="s">
        <v>2273</v>
      </c>
      <c r="P14" s="86" t="s">
        <v>2255</v>
      </c>
      <c r="Q14" s="13" t="s">
        <v>2274</v>
      </c>
      <c r="R14" s="13" t="s">
        <v>2257</v>
      </c>
      <c r="S14" s="13" t="s">
        <v>2275</v>
      </c>
      <c r="T14" s="13" t="s">
        <v>2259</v>
      </c>
      <c r="U14" s="86" t="s">
        <v>2276</v>
      </c>
      <c r="V14" s="86" t="s">
        <v>2260</v>
      </c>
    </row>
    <row r="15" spans="1:22" ht="15">
      <c r="A15" s="86" t="s">
        <v>549</v>
      </c>
      <c r="B15" s="86">
        <v>7</v>
      </c>
      <c r="C15" s="86" t="s">
        <v>549</v>
      </c>
      <c r="D15" s="86">
        <v>7</v>
      </c>
      <c r="E15" s="86" t="s">
        <v>561</v>
      </c>
      <c r="F15" s="86">
        <v>1</v>
      </c>
      <c r="G15" s="86" t="s">
        <v>542</v>
      </c>
      <c r="H15" s="86">
        <v>1</v>
      </c>
      <c r="I15" s="86" t="s">
        <v>545</v>
      </c>
      <c r="J15" s="86">
        <v>2</v>
      </c>
      <c r="K15" s="86" t="s">
        <v>576</v>
      </c>
      <c r="L15" s="86">
        <v>1</v>
      </c>
      <c r="M15" s="86"/>
      <c r="N15" s="86"/>
      <c r="O15" s="86"/>
      <c r="P15" s="86"/>
      <c r="Q15" s="86" t="s">
        <v>562</v>
      </c>
      <c r="R15" s="86">
        <v>1</v>
      </c>
      <c r="S15" s="86" t="s">
        <v>568</v>
      </c>
      <c r="T15" s="86">
        <v>1</v>
      </c>
      <c r="U15" s="86"/>
      <c r="V15" s="86"/>
    </row>
    <row r="16" spans="1:22" ht="15">
      <c r="A16" s="86" t="s">
        <v>562</v>
      </c>
      <c r="B16" s="86">
        <v>4</v>
      </c>
      <c r="C16" s="86" t="s">
        <v>539</v>
      </c>
      <c r="D16" s="86">
        <v>3</v>
      </c>
      <c r="E16" s="86"/>
      <c r="F16" s="86"/>
      <c r="G16" s="86"/>
      <c r="H16" s="86"/>
      <c r="I16" s="86"/>
      <c r="J16" s="86"/>
      <c r="K16" s="86" t="s">
        <v>552</v>
      </c>
      <c r="L16" s="86">
        <v>1</v>
      </c>
      <c r="M16" s="86"/>
      <c r="N16" s="86"/>
      <c r="O16" s="86"/>
      <c r="P16" s="86"/>
      <c r="Q16" s="86"/>
      <c r="R16" s="86"/>
      <c r="S16" s="86" t="s">
        <v>552</v>
      </c>
      <c r="T16" s="86">
        <v>1</v>
      </c>
      <c r="U16" s="86"/>
      <c r="V16" s="86"/>
    </row>
    <row r="17" spans="1:22" ht="15">
      <c r="A17" s="86" t="s">
        <v>552</v>
      </c>
      <c r="B17" s="86">
        <v>3</v>
      </c>
      <c r="C17" s="86" t="s">
        <v>538</v>
      </c>
      <c r="D17" s="86">
        <v>2</v>
      </c>
      <c r="E17" s="86"/>
      <c r="F17" s="86"/>
      <c r="G17" s="86"/>
      <c r="H17" s="86"/>
      <c r="I17" s="86"/>
      <c r="J17" s="86"/>
      <c r="K17" s="86" t="s">
        <v>564</v>
      </c>
      <c r="L17" s="86">
        <v>1</v>
      </c>
      <c r="M17" s="86"/>
      <c r="N17" s="86"/>
      <c r="O17" s="86"/>
      <c r="P17" s="86"/>
      <c r="Q17" s="86"/>
      <c r="R17" s="86"/>
      <c r="S17" s="86"/>
      <c r="T17" s="86"/>
      <c r="U17" s="86"/>
      <c r="V17" s="86"/>
    </row>
    <row r="18" spans="1:22" ht="15">
      <c r="A18" s="86" t="s">
        <v>538</v>
      </c>
      <c r="B18" s="86">
        <v>3</v>
      </c>
      <c r="C18" s="86" t="s">
        <v>553</v>
      </c>
      <c r="D18" s="86">
        <v>2</v>
      </c>
      <c r="E18" s="86"/>
      <c r="F18" s="86"/>
      <c r="G18" s="86"/>
      <c r="H18" s="86"/>
      <c r="I18" s="86"/>
      <c r="J18" s="86"/>
      <c r="K18" s="86"/>
      <c r="L18" s="86"/>
      <c r="M18" s="86"/>
      <c r="N18" s="86"/>
      <c r="O18" s="86"/>
      <c r="P18" s="86"/>
      <c r="Q18" s="86"/>
      <c r="R18" s="86"/>
      <c r="S18" s="86"/>
      <c r="T18" s="86"/>
      <c r="U18" s="86"/>
      <c r="V18" s="86"/>
    </row>
    <row r="19" spans="1:22" ht="15">
      <c r="A19" s="86" t="s">
        <v>537</v>
      </c>
      <c r="B19" s="86">
        <v>3</v>
      </c>
      <c r="C19" s="86" t="s">
        <v>557</v>
      </c>
      <c r="D19" s="86">
        <v>2</v>
      </c>
      <c r="E19" s="86"/>
      <c r="F19" s="86"/>
      <c r="G19" s="86"/>
      <c r="H19" s="86"/>
      <c r="I19" s="86"/>
      <c r="J19" s="86"/>
      <c r="K19" s="86"/>
      <c r="L19" s="86"/>
      <c r="M19" s="86"/>
      <c r="N19" s="86"/>
      <c r="O19" s="86"/>
      <c r="P19" s="86"/>
      <c r="Q19" s="86"/>
      <c r="R19" s="86"/>
      <c r="S19" s="86"/>
      <c r="T19" s="86"/>
      <c r="U19" s="86"/>
      <c r="V19" s="86"/>
    </row>
    <row r="20" spans="1:22" ht="15">
      <c r="A20" s="86" t="s">
        <v>557</v>
      </c>
      <c r="B20" s="86">
        <v>3</v>
      </c>
      <c r="C20" s="86" t="s">
        <v>537</v>
      </c>
      <c r="D20" s="86">
        <v>2</v>
      </c>
      <c r="E20" s="86"/>
      <c r="F20" s="86"/>
      <c r="G20" s="86"/>
      <c r="H20" s="86"/>
      <c r="I20" s="86"/>
      <c r="J20" s="86"/>
      <c r="K20" s="86"/>
      <c r="L20" s="86"/>
      <c r="M20" s="86"/>
      <c r="N20" s="86"/>
      <c r="O20" s="86"/>
      <c r="P20" s="86"/>
      <c r="Q20" s="86"/>
      <c r="R20" s="86"/>
      <c r="S20" s="86"/>
      <c r="T20" s="86"/>
      <c r="U20" s="86"/>
      <c r="V20" s="86"/>
    </row>
    <row r="21" spans="1:22" ht="15">
      <c r="A21" s="86" t="s">
        <v>539</v>
      </c>
      <c r="B21" s="86">
        <v>3</v>
      </c>
      <c r="C21" s="86" t="s">
        <v>566</v>
      </c>
      <c r="D21" s="86">
        <v>2</v>
      </c>
      <c r="E21" s="86"/>
      <c r="F21" s="86"/>
      <c r="G21" s="86"/>
      <c r="H21" s="86"/>
      <c r="I21" s="86"/>
      <c r="J21" s="86"/>
      <c r="K21" s="86"/>
      <c r="L21" s="86"/>
      <c r="M21" s="86"/>
      <c r="N21" s="86"/>
      <c r="O21" s="86"/>
      <c r="P21" s="86"/>
      <c r="Q21" s="86"/>
      <c r="R21" s="86"/>
      <c r="S21" s="86"/>
      <c r="T21" s="86"/>
      <c r="U21" s="86"/>
      <c r="V21" s="86"/>
    </row>
    <row r="22" spans="1:22" ht="15">
      <c r="A22" s="86" t="s">
        <v>550</v>
      </c>
      <c r="B22" s="86">
        <v>3</v>
      </c>
      <c r="C22" s="86" t="s">
        <v>542</v>
      </c>
      <c r="D22" s="86">
        <v>1</v>
      </c>
      <c r="E22" s="86"/>
      <c r="F22" s="86"/>
      <c r="G22" s="86"/>
      <c r="H22" s="86"/>
      <c r="I22" s="86"/>
      <c r="J22" s="86"/>
      <c r="K22" s="86"/>
      <c r="L22" s="86"/>
      <c r="M22" s="86"/>
      <c r="N22" s="86"/>
      <c r="O22" s="86"/>
      <c r="P22" s="86"/>
      <c r="Q22" s="86"/>
      <c r="R22" s="86"/>
      <c r="S22" s="86"/>
      <c r="T22" s="86"/>
      <c r="U22" s="86"/>
      <c r="V22" s="86"/>
    </row>
    <row r="23" spans="1:22" ht="15">
      <c r="A23" s="86" t="s">
        <v>564</v>
      </c>
      <c r="B23" s="86">
        <v>2</v>
      </c>
      <c r="C23" s="86" t="s">
        <v>543</v>
      </c>
      <c r="D23" s="86">
        <v>1</v>
      </c>
      <c r="E23" s="86"/>
      <c r="F23" s="86"/>
      <c r="G23" s="86"/>
      <c r="H23" s="86"/>
      <c r="I23" s="86"/>
      <c r="J23" s="86"/>
      <c r="K23" s="86"/>
      <c r="L23" s="86"/>
      <c r="M23" s="86"/>
      <c r="N23" s="86"/>
      <c r="O23" s="86"/>
      <c r="P23" s="86"/>
      <c r="Q23" s="86"/>
      <c r="R23" s="86"/>
      <c r="S23" s="86"/>
      <c r="T23" s="86"/>
      <c r="U23" s="86"/>
      <c r="V23" s="86"/>
    </row>
    <row r="24" spans="1:22" ht="15">
      <c r="A24" s="86" t="s">
        <v>546</v>
      </c>
      <c r="B24" s="86">
        <v>2</v>
      </c>
      <c r="C24" s="86" t="s">
        <v>546</v>
      </c>
      <c r="D24" s="86">
        <v>1</v>
      </c>
      <c r="E24" s="86"/>
      <c r="F24" s="86"/>
      <c r="G24" s="86"/>
      <c r="H24" s="86"/>
      <c r="I24" s="86"/>
      <c r="J24" s="86"/>
      <c r="K24" s="86"/>
      <c r="L24" s="86"/>
      <c r="M24" s="86"/>
      <c r="N24" s="86"/>
      <c r="O24" s="86"/>
      <c r="P24" s="86"/>
      <c r="Q24" s="86"/>
      <c r="R24" s="86"/>
      <c r="S24" s="86"/>
      <c r="T24" s="86"/>
      <c r="U24" s="86"/>
      <c r="V24" s="86"/>
    </row>
    <row r="27" spans="1:22" ht="14.3" customHeight="1">
      <c r="A27" s="13" t="s">
        <v>2282</v>
      </c>
      <c r="B27" s="13" t="s">
        <v>2240</v>
      </c>
      <c r="C27" s="13" t="s">
        <v>2291</v>
      </c>
      <c r="D27" s="13" t="s">
        <v>2243</v>
      </c>
      <c r="E27" s="13" t="s">
        <v>2296</v>
      </c>
      <c r="F27" s="13" t="s">
        <v>2245</v>
      </c>
      <c r="G27" s="86" t="s">
        <v>2299</v>
      </c>
      <c r="H27" s="86" t="s">
        <v>2247</v>
      </c>
      <c r="I27" s="13" t="s">
        <v>2300</v>
      </c>
      <c r="J27" s="13" t="s">
        <v>2249</v>
      </c>
      <c r="K27" s="13" t="s">
        <v>2301</v>
      </c>
      <c r="L27" s="13" t="s">
        <v>2251</v>
      </c>
      <c r="M27" s="13" t="s">
        <v>2305</v>
      </c>
      <c r="N27" s="13" t="s">
        <v>2253</v>
      </c>
      <c r="O27" s="86" t="s">
        <v>2307</v>
      </c>
      <c r="P27" s="86" t="s">
        <v>2255</v>
      </c>
      <c r="Q27" s="13" t="s">
        <v>2308</v>
      </c>
      <c r="R27" s="13" t="s">
        <v>2257</v>
      </c>
      <c r="S27" s="13" t="s">
        <v>2312</v>
      </c>
      <c r="T27" s="13" t="s">
        <v>2259</v>
      </c>
      <c r="U27" s="86" t="s">
        <v>2315</v>
      </c>
      <c r="V27" s="86" t="s">
        <v>2260</v>
      </c>
    </row>
    <row r="28" spans="1:22" ht="15">
      <c r="A28" s="86" t="s">
        <v>583</v>
      </c>
      <c r="B28" s="86">
        <v>37</v>
      </c>
      <c r="C28" s="86" t="s">
        <v>583</v>
      </c>
      <c r="D28" s="86">
        <v>12</v>
      </c>
      <c r="E28" s="86" t="s">
        <v>2297</v>
      </c>
      <c r="F28" s="86">
        <v>1</v>
      </c>
      <c r="G28" s="86"/>
      <c r="H28" s="86"/>
      <c r="I28" s="86" t="s">
        <v>583</v>
      </c>
      <c r="J28" s="86">
        <v>5</v>
      </c>
      <c r="K28" s="86" t="s">
        <v>583</v>
      </c>
      <c r="L28" s="86">
        <v>4</v>
      </c>
      <c r="M28" s="86" t="s">
        <v>602</v>
      </c>
      <c r="N28" s="86">
        <v>6</v>
      </c>
      <c r="O28" s="86"/>
      <c r="P28" s="86"/>
      <c r="Q28" s="86" t="s">
        <v>2309</v>
      </c>
      <c r="R28" s="86">
        <v>1</v>
      </c>
      <c r="S28" s="86" t="s">
        <v>2284</v>
      </c>
      <c r="T28" s="86">
        <v>4</v>
      </c>
      <c r="U28" s="86"/>
      <c r="V28" s="86"/>
    </row>
    <row r="29" spans="1:22" ht="15">
      <c r="A29" s="86" t="s">
        <v>2283</v>
      </c>
      <c r="B29" s="86">
        <v>26</v>
      </c>
      <c r="C29" s="86" t="s">
        <v>2283</v>
      </c>
      <c r="D29" s="86">
        <v>9</v>
      </c>
      <c r="E29" s="86" t="s">
        <v>2298</v>
      </c>
      <c r="F29" s="86">
        <v>1</v>
      </c>
      <c r="G29" s="86"/>
      <c r="H29" s="86"/>
      <c r="I29" s="86"/>
      <c r="J29" s="86"/>
      <c r="K29" s="86" t="s">
        <v>2283</v>
      </c>
      <c r="L29" s="86">
        <v>4</v>
      </c>
      <c r="M29" s="86" t="s">
        <v>583</v>
      </c>
      <c r="N29" s="86">
        <v>1</v>
      </c>
      <c r="O29" s="86"/>
      <c r="P29" s="86"/>
      <c r="Q29" s="86" t="s">
        <v>2310</v>
      </c>
      <c r="R29" s="86">
        <v>1</v>
      </c>
      <c r="S29" s="86" t="s">
        <v>2286</v>
      </c>
      <c r="T29" s="86">
        <v>2</v>
      </c>
      <c r="U29" s="86"/>
      <c r="V29" s="86"/>
    </row>
    <row r="30" spans="1:22" ht="15">
      <c r="A30" s="86" t="s">
        <v>602</v>
      </c>
      <c r="B30" s="86">
        <v>7</v>
      </c>
      <c r="C30" s="86" t="s">
        <v>586</v>
      </c>
      <c r="D30" s="86">
        <v>2</v>
      </c>
      <c r="E30" s="86"/>
      <c r="F30" s="86"/>
      <c r="G30" s="86"/>
      <c r="H30" s="86"/>
      <c r="I30" s="86"/>
      <c r="J30" s="86"/>
      <c r="K30" s="86" t="s">
        <v>2302</v>
      </c>
      <c r="L30" s="86">
        <v>2</v>
      </c>
      <c r="M30" s="86" t="s">
        <v>2306</v>
      </c>
      <c r="N30" s="86">
        <v>1</v>
      </c>
      <c r="O30" s="86"/>
      <c r="P30" s="86"/>
      <c r="Q30" s="86" t="s">
        <v>2286</v>
      </c>
      <c r="R30" s="86">
        <v>1</v>
      </c>
      <c r="S30" s="86" t="s">
        <v>2313</v>
      </c>
      <c r="T30" s="86">
        <v>2</v>
      </c>
      <c r="U30" s="86"/>
      <c r="V30" s="86"/>
    </row>
    <row r="31" spans="1:22" ht="15">
      <c r="A31" s="86" t="s">
        <v>2284</v>
      </c>
      <c r="B31" s="86">
        <v>6</v>
      </c>
      <c r="C31" s="86" t="s">
        <v>2288</v>
      </c>
      <c r="D31" s="86">
        <v>2</v>
      </c>
      <c r="E31" s="86"/>
      <c r="F31" s="86"/>
      <c r="G31" s="86"/>
      <c r="H31" s="86"/>
      <c r="I31" s="86"/>
      <c r="J31" s="86"/>
      <c r="K31" s="86" t="s">
        <v>2303</v>
      </c>
      <c r="L31" s="86">
        <v>1</v>
      </c>
      <c r="M31" s="86"/>
      <c r="N31" s="86"/>
      <c r="O31" s="86"/>
      <c r="P31" s="86"/>
      <c r="Q31" s="86" t="s">
        <v>2285</v>
      </c>
      <c r="R31" s="86">
        <v>1</v>
      </c>
      <c r="S31" s="86" t="s">
        <v>583</v>
      </c>
      <c r="T31" s="86">
        <v>2</v>
      </c>
      <c r="U31" s="86"/>
      <c r="V31" s="86"/>
    </row>
    <row r="32" spans="1:22" ht="15">
      <c r="A32" s="86" t="s">
        <v>2285</v>
      </c>
      <c r="B32" s="86">
        <v>3</v>
      </c>
      <c r="C32" s="86" t="s">
        <v>601</v>
      </c>
      <c r="D32" s="86">
        <v>2</v>
      </c>
      <c r="E32" s="86"/>
      <c r="F32" s="86"/>
      <c r="G32" s="86"/>
      <c r="H32" s="86"/>
      <c r="I32" s="86"/>
      <c r="J32" s="86"/>
      <c r="K32" s="86" t="s">
        <v>2304</v>
      </c>
      <c r="L32" s="86">
        <v>1</v>
      </c>
      <c r="M32" s="86"/>
      <c r="N32" s="86"/>
      <c r="O32" s="86"/>
      <c r="P32" s="86"/>
      <c r="Q32" s="86" t="s">
        <v>2283</v>
      </c>
      <c r="R32" s="86">
        <v>1</v>
      </c>
      <c r="S32" s="86" t="s">
        <v>2283</v>
      </c>
      <c r="T32" s="86">
        <v>2</v>
      </c>
      <c r="U32" s="86"/>
      <c r="V32" s="86"/>
    </row>
    <row r="33" spans="1:22" ht="15">
      <c r="A33" s="86" t="s">
        <v>2286</v>
      </c>
      <c r="B33" s="86">
        <v>3</v>
      </c>
      <c r="C33" s="86" t="s">
        <v>2285</v>
      </c>
      <c r="D33" s="86">
        <v>2</v>
      </c>
      <c r="E33" s="86"/>
      <c r="F33" s="86"/>
      <c r="G33" s="86"/>
      <c r="H33" s="86"/>
      <c r="I33" s="86"/>
      <c r="J33" s="86"/>
      <c r="K33" s="86"/>
      <c r="L33" s="86"/>
      <c r="M33" s="86"/>
      <c r="N33" s="86"/>
      <c r="O33" s="86"/>
      <c r="P33" s="86"/>
      <c r="Q33" s="86" t="s">
        <v>2287</v>
      </c>
      <c r="R33" s="86">
        <v>1</v>
      </c>
      <c r="S33" s="86" t="s">
        <v>2314</v>
      </c>
      <c r="T33" s="86">
        <v>2</v>
      </c>
      <c r="U33" s="86"/>
      <c r="V33" s="86"/>
    </row>
    <row r="34" spans="1:22" ht="15">
      <c r="A34" s="86" t="s">
        <v>2287</v>
      </c>
      <c r="B34" s="86">
        <v>3</v>
      </c>
      <c r="C34" s="86" t="s">
        <v>2292</v>
      </c>
      <c r="D34" s="86">
        <v>1</v>
      </c>
      <c r="E34" s="86"/>
      <c r="F34" s="86"/>
      <c r="G34" s="86"/>
      <c r="H34" s="86"/>
      <c r="I34" s="86"/>
      <c r="J34" s="86"/>
      <c r="K34" s="86"/>
      <c r="L34" s="86"/>
      <c r="M34" s="86"/>
      <c r="N34" s="86"/>
      <c r="O34" s="86"/>
      <c r="P34" s="86"/>
      <c r="Q34" s="86" t="s">
        <v>583</v>
      </c>
      <c r="R34" s="86">
        <v>1</v>
      </c>
      <c r="S34" s="86" t="s">
        <v>2287</v>
      </c>
      <c r="T34" s="86">
        <v>1</v>
      </c>
      <c r="U34" s="86"/>
      <c r="V34" s="86"/>
    </row>
    <row r="35" spans="1:22" ht="15">
      <c r="A35" s="86" t="s">
        <v>2288</v>
      </c>
      <c r="B35" s="86">
        <v>3</v>
      </c>
      <c r="C35" s="86" t="s">
        <v>2293</v>
      </c>
      <c r="D35" s="86">
        <v>1</v>
      </c>
      <c r="E35" s="86"/>
      <c r="F35" s="86"/>
      <c r="G35" s="86"/>
      <c r="H35" s="86"/>
      <c r="I35" s="86"/>
      <c r="J35" s="86"/>
      <c r="K35" s="86"/>
      <c r="L35" s="86"/>
      <c r="M35" s="86"/>
      <c r="N35" s="86"/>
      <c r="O35" s="86"/>
      <c r="P35" s="86"/>
      <c r="Q35" s="86" t="s">
        <v>2311</v>
      </c>
      <c r="R35" s="86">
        <v>1</v>
      </c>
      <c r="S35" s="86"/>
      <c r="T35" s="86"/>
      <c r="U35" s="86"/>
      <c r="V35" s="86"/>
    </row>
    <row r="36" spans="1:22" ht="15">
      <c r="A36" s="86" t="s">
        <v>2289</v>
      </c>
      <c r="B36" s="86">
        <v>3</v>
      </c>
      <c r="C36" s="86" t="s">
        <v>2294</v>
      </c>
      <c r="D36" s="86">
        <v>1</v>
      </c>
      <c r="E36" s="86"/>
      <c r="F36" s="86"/>
      <c r="G36" s="86"/>
      <c r="H36" s="86"/>
      <c r="I36" s="86"/>
      <c r="J36" s="86"/>
      <c r="K36" s="86"/>
      <c r="L36" s="86"/>
      <c r="M36" s="86"/>
      <c r="N36" s="86"/>
      <c r="O36" s="86"/>
      <c r="P36" s="86"/>
      <c r="Q36" s="86"/>
      <c r="R36" s="86"/>
      <c r="S36" s="86"/>
      <c r="T36" s="86"/>
      <c r="U36" s="86"/>
      <c r="V36" s="86"/>
    </row>
    <row r="37" spans="1:22" ht="15">
      <c r="A37" s="86" t="s">
        <v>2290</v>
      </c>
      <c r="B37" s="86">
        <v>3</v>
      </c>
      <c r="C37" s="86" t="s">
        <v>2295</v>
      </c>
      <c r="D37" s="86">
        <v>1</v>
      </c>
      <c r="E37" s="86"/>
      <c r="F37" s="86"/>
      <c r="G37" s="86"/>
      <c r="H37" s="86"/>
      <c r="I37" s="86"/>
      <c r="J37" s="86"/>
      <c r="K37" s="86"/>
      <c r="L37" s="86"/>
      <c r="M37" s="86"/>
      <c r="N37" s="86"/>
      <c r="O37" s="86"/>
      <c r="P37" s="86"/>
      <c r="Q37" s="86"/>
      <c r="R37" s="86"/>
      <c r="S37" s="86"/>
      <c r="T37" s="86"/>
      <c r="U37" s="86"/>
      <c r="V37" s="86"/>
    </row>
    <row r="40" spans="1:22" ht="14.3" customHeight="1">
      <c r="A40" s="13" t="s">
        <v>2321</v>
      </c>
      <c r="B40" s="13" t="s">
        <v>2240</v>
      </c>
      <c r="C40" s="13" t="s">
        <v>2330</v>
      </c>
      <c r="D40" s="13" t="s">
        <v>2243</v>
      </c>
      <c r="E40" s="13" t="s">
        <v>2337</v>
      </c>
      <c r="F40" s="13" t="s">
        <v>2245</v>
      </c>
      <c r="G40" s="13" t="s">
        <v>2344</v>
      </c>
      <c r="H40" s="13" t="s">
        <v>2247</v>
      </c>
      <c r="I40" s="13" t="s">
        <v>2353</v>
      </c>
      <c r="J40" s="13" t="s">
        <v>2249</v>
      </c>
      <c r="K40" s="13" t="s">
        <v>2362</v>
      </c>
      <c r="L40" s="13" t="s">
        <v>2251</v>
      </c>
      <c r="M40" s="13" t="s">
        <v>2370</v>
      </c>
      <c r="N40" s="13" t="s">
        <v>2253</v>
      </c>
      <c r="O40" s="13" t="s">
        <v>2379</v>
      </c>
      <c r="P40" s="13" t="s">
        <v>2255</v>
      </c>
      <c r="Q40" s="13" t="s">
        <v>2381</v>
      </c>
      <c r="R40" s="13" t="s">
        <v>2257</v>
      </c>
      <c r="S40" s="13" t="s">
        <v>2388</v>
      </c>
      <c r="T40" s="13" t="s">
        <v>2259</v>
      </c>
      <c r="U40" s="86" t="s">
        <v>2396</v>
      </c>
      <c r="V40" s="86" t="s">
        <v>2260</v>
      </c>
    </row>
    <row r="41" spans="1:22" ht="15">
      <c r="A41" s="95" t="s">
        <v>2322</v>
      </c>
      <c r="B41" s="95">
        <v>122</v>
      </c>
      <c r="C41" s="95" t="s">
        <v>583</v>
      </c>
      <c r="D41" s="95">
        <v>25</v>
      </c>
      <c r="E41" s="95" t="s">
        <v>583</v>
      </c>
      <c r="F41" s="95">
        <v>7</v>
      </c>
      <c r="G41" s="95" t="s">
        <v>360</v>
      </c>
      <c r="H41" s="95">
        <v>5</v>
      </c>
      <c r="I41" s="95" t="s">
        <v>2354</v>
      </c>
      <c r="J41" s="95">
        <v>17</v>
      </c>
      <c r="K41" s="95" t="s">
        <v>2327</v>
      </c>
      <c r="L41" s="95">
        <v>5</v>
      </c>
      <c r="M41" s="95" t="s">
        <v>2371</v>
      </c>
      <c r="N41" s="95">
        <v>6</v>
      </c>
      <c r="O41" s="95" t="s">
        <v>2380</v>
      </c>
      <c r="P41" s="95">
        <v>2</v>
      </c>
      <c r="Q41" s="95" t="s">
        <v>2382</v>
      </c>
      <c r="R41" s="95">
        <v>4</v>
      </c>
      <c r="S41" s="95" t="s">
        <v>2389</v>
      </c>
      <c r="T41" s="95">
        <v>4</v>
      </c>
      <c r="U41" s="95"/>
      <c r="V41" s="95"/>
    </row>
    <row r="42" spans="1:22" ht="15">
      <c r="A42" s="95" t="s">
        <v>2323</v>
      </c>
      <c r="B42" s="95">
        <v>80</v>
      </c>
      <c r="C42" s="95" t="s">
        <v>2283</v>
      </c>
      <c r="D42" s="95">
        <v>19</v>
      </c>
      <c r="E42" s="95" t="s">
        <v>2338</v>
      </c>
      <c r="F42" s="95">
        <v>7</v>
      </c>
      <c r="G42" s="95" t="s">
        <v>583</v>
      </c>
      <c r="H42" s="95">
        <v>5</v>
      </c>
      <c r="I42" s="95" t="s">
        <v>2355</v>
      </c>
      <c r="J42" s="95">
        <v>9</v>
      </c>
      <c r="K42" s="95" t="s">
        <v>2328</v>
      </c>
      <c r="L42" s="95">
        <v>5</v>
      </c>
      <c r="M42" s="95" t="s">
        <v>2372</v>
      </c>
      <c r="N42" s="95">
        <v>6</v>
      </c>
      <c r="O42" s="95"/>
      <c r="P42" s="95"/>
      <c r="Q42" s="95" t="s">
        <v>2383</v>
      </c>
      <c r="R42" s="95">
        <v>4</v>
      </c>
      <c r="S42" s="95" t="s">
        <v>2390</v>
      </c>
      <c r="T42" s="95">
        <v>4</v>
      </c>
      <c r="U42" s="95"/>
      <c r="V42" s="95"/>
    </row>
    <row r="43" spans="1:22" ht="15">
      <c r="A43" s="95" t="s">
        <v>2324</v>
      </c>
      <c r="B43" s="95">
        <v>2</v>
      </c>
      <c r="C43" s="95" t="s">
        <v>2331</v>
      </c>
      <c r="D43" s="95">
        <v>14</v>
      </c>
      <c r="E43" s="95" t="s">
        <v>2339</v>
      </c>
      <c r="F43" s="95">
        <v>7</v>
      </c>
      <c r="G43" s="95" t="s">
        <v>2345</v>
      </c>
      <c r="H43" s="95">
        <v>3</v>
      </c>
      <c r="I43" s="95" t="s">
        <v>2327</v>
      </c>
      <c r="J43" s="95">
        <v>5</v>
      </c>
      <c r="K43" s="95" t="s">
        <v>2363</v>
      </c>
      <c r="L43" s="95">
        <v>2</v>
      </c>
      <c r="M43" s="95" t="s">
        <v>2373</v>
      </c>
      <c r="N43" s="95">
        <v>6</v>
      </c>
      <c r="O43" s="95"/>
      <c r="P43" s="95"/>
      <c r="Q43" s="95" t="s">
        <v>2384</v>
      </c>
      <c r="R43" s="95">
        <v>4</v>
      </c>
      <c r="S43" s="95" t="s">
        <v>314</v>
      </c>
      <c r="T43" s="95">
        <v>4</v>
      </c>
      <c r="U43" s="95"/>
      <c r="V43" s="95"/>
    </row>
    <row r="44" spans="1:22" ht="15">
      <c r="A44" s="95" t="s">
        <v>2325</v>
      </c>
      <c r="B44" s="95">
        <v>3955</v>
      </c>
      <c r="C44" s="95" t="s">
        <v>2327</v>
      </c>
      <c r="D44" s="95">
        <v>13</v>
      </c>
      <c r="E44" s="95" t="s">
        <v>2283</v>
      </c>
      <c r="F44" s="95">
        <v>7</v>
      </c>
      <c r="G44" s="95" t="s">
        <v>2346</v>
      </c>
      <c r="H44" s="95">
        <v>3</v>
      </c>
      <c r="I44" s="95" t="s">
        <v>2356</v>
      </c>
      <c r="J44" s="95">
        <v>5</v>
      </c>
      <c r="K44" s="95" t="s">
        <v>2364</v>
      </c>
      <c r="L44" s="95">
        <v>2</v>
      </c>
      <c r="M44" s="95" t="s">
        <v>2374</v>
      </c>
      <c r="N44" s="95">
        <v>6</v>
      </c>
      <c r="O44" s="95"/>
      <c r="P44" s="95"/>
      <c r="Q44" s="95" t="s">
        <v>2329</v>
      </c>
      <c r="R44" s="95">
        <v>4</v>
      </c>
      <c r="S44" s="95" t="s">
        <v>2391</v>
      </c>
      <c r="T44" s="95">
        <v>4</v>
      </c>
      <c r="U44" s="95"/>
      <c r="V44" s="95"/>
    </row>
    <row r="45" spans="1:22" ht="15">
      <c r="A45" s="95" t="s">
        <v>2326</v>
      </c>
      <c r="B45" s="95">
        <v>4157</v>
      </c>
      <c r="C45" s="95" t="s">
        <v>2328</v>
      </c>
      <c r="D45" s="95">
        <v>10</v>
      </c>
      <c r="E45" s="95" t="s">
        <v>2340</v>
      </c>
      <c r="F45" s="95">
        <v>7</v>
      </c>
      <c r="G45" s="95" t="s">
        <v>2347</v>
      </c>
      <c r="H45" s="95">
        <v>3</v>
      </c>
      <c r="I45" s="95" t="s">
        <v>2357</v>
      </c>
      <c r="J45" s="95">
        <v>5</v>
      </c>
      <c r="K45" s="95" t="s">
        <v>2365</v>
      </c>
      <c r="L45" s="95">
        <v>2</v>
      </c>
      <c r="M45" s="95" t="s">
        <v>331</v>
      </c>
      <c r="N45" s="95">
        <v>6</v>
      </c>
      <c r="O45" s="95"/>
      <c r="P45" s="95"/>
      <c r="Q45" s="95" t="s">
        <v>385</v>
      </c>
      <c r="R45" s="95">
        <v>4</v>
      </c>
      <c r="S45" s="95" t="s">
        <v>2392</v>
      </c>
      <c r="T45" s="95">
        <v>3</v>
      </c>
      <c r="U45" s="95"/>
      <c r="V45" s="95"/>
    </row>
    <row r="46" spans="1:22" ht="15">
      <c r="A46" s="95" t="s">
        <v>2283</v>
      </c>
      <c r="B46" s="95">
        <v>84</v>
      </c>
      <c r="C46" s="95" t="s">
        <v>2332</v>
      </c>
      <c r="D46" s="95">
        <v>9</v>
      </c>
      <c r="E46" s="95" t="s">
        <v>2341</v>
      </c>
      <c r="F46" s="95">
        <v>7</v>
      </c>
      <c r="G46" s="95" t="s">
        <v>2348</v>
      </c>
      <c r="H46" s="95">
        <v>3</v>
      </c>
      <c r="I46" s="95" t="s">
        <v>2358</v>
      </c>
      <c r="J46" s="95">
        <v>5</v>
      </c>
      <c r="K46" s="95" t="s">
        <v>2366</v>
      </c>
      <c r="L46" s="95">
        <v>2</v>
      </c>
      <c r="M46" s="95" t="s">
        <v>330</v>
      </c>
      <c r="N46" s="95">
        <v>6</v>
      </c>
      <c r="O46" s="95"/>
      <c r="P46" s="95"/>
      <c r="Q46" s="95" t="s">
        <v>2309</v>
      </c>
      <c r="R46" s="95">
        <v>4</v>
      </c>
      <c r="S46" s="95" t="s">
        <v>319</v>
      </c>
      <c r="T46" s="95">
        <v>3</v>
      </c>
      <c r="U46" s="95"/>
      <c r="V46" s="95"/>
    </row>
    <row r="47" spans="1:22" ht="15">
      <c r="A47" s="95" t="s">
        <v>583</v>
      </c>
      <c r="B47" s="95">
        <v>81</v>
      </c>
      <c r="C47" s="95" t="s">
        <v>2333</v>
      </c>
      <c r="D47" s="95">
        <v>8</v>
      </c>
      <c r="E47" s="95" t="s">
        <v>371</v>
      </c>
      <c r="F47" s="95">
        <v>7</v>
      </c>
      <c r="G47" s="95" t="s">
        <v>2349</v>
      </c>
      <c r="H47" s="95">
        <v>3</v>
      </c>
      <c r="I47" s="95" t="s">
        <v>2359</v>
      </c>
      <c r="J47" s="95">
        <v>5</v>
      </c>
      <c r="K47" s="95" t="s">
        <v>2367</v>
      </c>
      <c r="L47" s="95">
        <v>2</v>
      </c>
      <c r="M47" s="95" t="s">
        <v>2375</v>
      </c>
      <c r="N47" s="95">
        <v>6</v>
      </c>
      <c r="O47" s="95"/>
      <c r="P47" s="95"/>
      <c r="Q47" s="95" t="s">
        <v>2385</v>
      </c>
      <c r="R47" s="95">
        <v>4</v>
      </c>
      <c r="S47" s="95" t="s">
        <v>2393</v>
      </c>
      <c r="T47" s="95">
        <v>3</v>
      </c>
      <c r="U47" s="95"/>
      <c r="V47" s="95"/>
    </row>
    <row r="48" spans="1:22" ht="15">
      <c r="A48" s="95" t="s">
        <v>2327</v>
      </c>
      <c r="B48" s="95">
        <v>48</v>
      </c>
      <c r="C48" s="95" t="s">
        <v>2334</v>
      </c>
      <c r="D48" s="95">
        <v>8</v>
      </c>
      <c r="E48" s="95" t="s">
        <v>2342</v>
      </c>
      <c r="F48" s="95">
        <v>6</v>
      </c>
      <c r="G48" s="95" t="s">
        <v>2350</v>
      </c>
      <c r="H48" s="95">
        <v>3</v>
      </c>
      <c r="I48" s="95" t="s">
        <v>2287</v>
      </c>
      <c r="J48" s="95">
        <v>5</v>
      </c>
      <c r="K48" s="95" t="s">
        <v>2368</v>
      </c>
      <c r="L48" s="95">
        <v>2</v>
      </c>
      <c r="M48" s="95" t="s">
        <v>2376</v>
      </c>
      <c r="N48" s="95">
        <v>6</v>
      </c>
      <c r="O48" s="95"/>
      <c r="P48" s="95"/>
      <c r="Q48" s="95" t="s">
        <v>2343</v>
      </c>
      <c r="R48" s="95">
        <v>4</v>
      </c>
      <c r="S48" s="95" t="s">
        <v>2394</v>
      </c>
      <c r="T48" s="95">
        <v>3</v>
      </c>
      <c r="U48" s="95"/>
      <c r="V48" s="95"/>
    </row>
    <row r="49" spans="1:22" ht="15">
      <c r="A49" s="95" t="s">
        <v>2328</v>
      </c>
      <c r="B49" s="95">
        <v>34</v>
      </c>
      <c r="C49" s="95" t="s">
        <v>2335</v>
      </c>
      <c r="D49" s="95">
        <v>8</v>
      </c>
      <c r="E49" s="95" t="s">
        <v>2343</v>
      </c>
      <c r="F49" s="95">
        <v>6</v>
      </c>
      <c r="G49" s="95" t="s">
        <v>2351</v>
      </c>
      <c r="H49" s="95">
        <v>3</v>
      </c>
      <c r="I49" s="95" t="s">
        <v>2360</v>
      </c>
      <c r="J49" s="95">
        <v>5</v>
      </c>
      <c r="K49" s="95" t="s">
        <v>395</v>
      </c>
      <c r="L49" s="95">
        <v>2</v>
      </c>
      <c r="M49" s="95" t="s">
        <v>2377</v>
      </c>
      <c r="N49" s="95">
        <v>6</v>
      </c>
      <c r="O49" s="95"/>
      <c r="P49" s="95"/>
      <c r="Q49" s="95" t="s">
        <v>2386</v>
      </c>
      <c r="R49" s="95">
        <v>4</v>
      </c>
      <c r="S49" s="95" t="s">
        <v>2395</v>
      </c>
      <c r="T49" s="95">
        <v>3</v>
      </c>
      <c r="U49" s="95"/>
      <c r="V49" s="95"/>
    </row>
    <row r="50" spans="1:22" ht="15">
      <c r="A50" s="95" t="s">
        <v>2329</v>
      </c>
      <c r="B50" s="95">
        <v>21</v>
      </c>
      <c r="C50" s="95" t="s">
        <v>2336</v>
      </c>
      <c r="D50" s="95">
        <v>7</v>
      </c>
      <c r="E50" s="95" t="s">
        <v>379</v>
      </c>
      <c r="F50" s="95">
        <v>6</v>
      </c>
      <c r="G50" s="95" t="s">
        <v>2352</v>
      </c>
      <c r="H50" s="95">
        <v>3</v>
      </c>
      <c r="I50" s="95" t="s">
        <v>2361</v>
      </c>
      <c r="J50" s="95">
        <v>5</v>
      </c>
      <c r="K50" s="95" t="s">
        <v>2369</v>
      </c>
      <c r="L50" s="95">
        <v>2</v>
      </c>
      <c r="M50" s="95" t="s">
        <v>2378</v>
      </c>
      <c r="N50" s="95">
        <v>6</v>
      </c>
      <c r="O50" s="95"/>
      <c r="P50" s="95"/>
      <c r="Q50" s="95" t="s">
        <v>2387</v>
      </c>
      <c r="R50" s="95">
        <v>4</v>
      </c>
      <c r="S50" s="95" t="s">
        <v>2387</v>
      </c>
      <c r="T50" s="95">
        <v>2</v>
      </c>
      <c r="U50" s="95"/>
      <c r="V50" s="95"/>
    </row>
    <row r="53" spans="1:22" ht="14.3" customHeight="1">
      <c r="A53" s="13" t="s">
        <v>2424</v>
      </c>
      <c r="B53" s="13" t="s">
        <v>2240</v>
      </c>
      <c r="C53" s="13" t="s">
        <v>2435</v>
      </c>
      <c r="D53" s="13" t="s">
        <v>2243</v>
      </c>
      <c r="E53" s="13" t="s">
        <v>2444</v>
      </c>
      <c r="F53" s="13" t="s">
        <v>2245</v>
      </c>
      <c r="G53" s="13" t="s">
        <v>2452</v>
      </c>
      <c r="H53" s="13" t="s">
        <v>2247</v>
      </c>
      <c r="I53" s="13" t="s">
        <v>2463</v>
      </c>
      <c r="J53" s="13" t="s">
        <v>2249</v>
      </c>
      <c r="K53" s="13" t="s">
        <v>2474</v>
      </c>
      <c r="L53" s="13" t="s">
        <v>2251</v>
      </c>
      <c r="M53" s="13" t="s">
        <v>2485</v>
      </c>
      <c r="N53" s="13" t="s">
        <v>2253</v>
      </c>
      <c r="O53" s="86" t="s">
        <v>2496</v>
      </c>
      <c r="P53" s="86" t="s">
        <v>2255</v>
      </c>
      <c r="Q53" s="13" t="s">
        <v>2497</v>
      </c>
      <c r="R53" s="13" t="s">
        <v>2257</v>
      </c>
      <c r="S53" s="13" t="s">
        <v>2507</v>
      </c>
      <c r="T53" s="13" t="s">
        <v>2259</v>
      </c>
      <c r="U53" s="86" t="s">
        <v>2516</v>
      </c>
      <c r="V53" s="86" t="s">
        <v>2260</v>
      </c>
    </row>
    <row r="54" spans="1:22" ht="15">
      <c r="A54" s="95" t="s">
        <v>2425</v>
      </c>
      <c r="B54" s="95">
        <v>10</v>
      </c>
      <c r="C54" s="95" t="s">
        <v>2433</v>
      </c>
      <c r="D54" s="95">
        <v>7</v>
      </c>
      <c r="E54" s="95" t="s">
        <v>2430</v>
      </c>
      <c r="F54" s="95">
        <v>7</v>
      </c>
      <c r="G54" s="95" t="s">
        <v>2453</v>
      </c>
      <c r="H54" s="95">
        <v>3</v>
      </c>
      <c r="I54" s="95" t="s">
        <v>2464</v>
      </c>
      <c r="J54" s="95">
        <v>5</v>
      </c>
      <c r="K54" s="95" t="s">
        <v>2475</v>
      </c>
      <c r="L54" s="95">
        <v>4</v>
      </c>
      <c r="M54" s="95" t="s">
        <v>2486</v>
      </c>
      <c r="N54" s="95">
        <v>6</v>
      </c>
      <c r="O54" s="95"/>
      <c r="P54" s="95"/>
      <c r="Q54" s="95" t="s">
        <v>2498</v>
      </c>
      <c r="R54" s="95">
        <v>4</v>
      </c>
      <c r="S54" s="95" t="s">
        <v>2428</v>
      </c>
      <c r="T54" s="95">
        <v>3</v>
      </c>
      <c r="U54" s="95"/>
      <c r="V54" s="95"/>
    </row>
    <row r="55" spans="1:22" ht="15">
      <c r="A55" s="95" t="s">
        <v>2426</v>
      </c>
      <c r="B55" s="95">
        <v>9</v>
      </c>
      <c r="C55" s="95" t="s">
        <v>2434</v>
      </c>
      <c r="D55" s="95">
        <v>7</v>
      </c>
      <c r="E55" s="95" t="s">
        <v>2431</v>
      </c>
      <c r="F55" s="95">
        <v>7</v>
      </c>
      <c r="G55" s="95" t="s">
        <v>2454</v>
      </c>
      <c r="H55" s="95">
        <v>3</v>
      </c>
      <c r="I55" s="95" t="s">
        <v>2465</v>
      </c>
      <c r="J55" s="95">
        <v>5</v>
      </c>
      <c r="K55" s="95" t="s">
        <v>2476</v>
      </c>
      <c r="L55" s="95">
        <v>2</v>
      </c>
      <c r="M55" s="95" t="s">
        <v>2487</v>
      </c>
      <c r="N55" s="95">
        <v>6</v>
      </c>
      <c r="O55" s="95"/>
      <c r="P55" s="95"/>
      <c r="Q55" s="95" t="s">
        <v>2499</v>
      </c>
      <c r="R55" s="95">
        <v>4</v>
      </c>
      <c r="S55" s="95" t="s">
        <v>2429</v>
      </c>
      <c r="T55" s="95">
        <v>2</v>
      </c>
      <c r="U55" s="95"/>
      <c r="V55" s="95"/>
    </row>
    <row r="56" spans="1:22" ht="15">
      <c r="A56" s="95" t="s">
        <v>2427</v>
      </c>
      <c r="B56" s="95">
        <v>8</v>
      </c>
      <c r="C56" s="95" t="s">
        <v>2436</v>
      </c>
      <c r="D56" s="95">
        <v>7</v>
      </c>
      <c r="E56" s="95" t="s">
        <v>2432</v>
      </c>
      <c r="F56" s="95">
        <v>7</v>
      </c>
      <c r="G56" s="95" t="s">
        <v>2455</v>
      </c>
      <c r="H56" s="95">
        <v>3</v>
      </c>
      <c r="I56" s="95" t="s">
        <v>2466</v>
      </c>
      <c r="J56" s="95">
        <v>5</v>
      </c>
      <c r="K56" s="95" t="s">
        <v>2477</v>
      </c>
      <c r="L56" s="95">
        <v>2</v>
      </c>
      <c r="M56" s="95" t="s">
        <v>2488</v>
      </c>
      <c r="N56" s="95">
        <v>6</v>
      </c>
      <c r="O56" s="95"/>
      <c r="P56" s="95"/>
      <c r="Q56" s="95" t="s">
        <v>2500</v>
      </c>
      <c r="R56" s="95">
        <v>4</v>
      </c>
      <c r="S56" s="95" t="s">
        <v>2508</v>
      </c>
      <c r="T56" s="95">
        <v>2</v>
      </c>
      <c r="U56" s="95"/>
      <c r="V56" s="95"/>
    </row>
    <row r="57" spans="1:22" ht="15">
      <c r="A57" s="95" t="s">
        <v>2428</v>
      </c>
      <c r="B57" s="95">
        <v>8</v>
      </c>
      <c r="C57" s="95" t="s">
        <v>2437</v>
      </c>
      <c r="D57" s="95">
        <v>7</v>
      </c>
      <c r="E57" s="95" t="s">
        <v>2445</v>
      </c>
      <c r="F57" s="95">
        <v>6</v>
      </c>
      <c r="G57" s="95" t="s">
        <v>2456</v>
      </c>
      <c r="H57" s="95">
        <v>3</v>
      </c>
      <c r="I57" s="95" t="s">
        <v>2467</v>
      </c>
      <c r="J57" s="95">
        <v>5</v>
      </c>
      <c r="K57" s="95" t="s">
        <v>2478</v>
      </c>
      <c r="L57" s="95">
        <v>2</v>
      </c>
      <c r="M57" s="95" t="s">
        <v>2489</v>
      </c>
      <c r="N57" s="95">
        <v>6</v>
      </c>
      <c r="O57" s="95"/>
      <c r="P57" s="95"/>
      <c r="Q57" s="95" t="s">
        <v>2501</v>
      </c>
      <c r="R57" s="95">
        <v>4</v>
      </c>
      <c r="S57" s="95" t="s">
        <v>2509</v>
      </c>
      <c r="T57" s="95">
        <v>2</v>
      </c>
      <c r="U57" s="95"/>
      <c r="V57" s="95"/>
    </row>
    <row r="58" spans="1:22" ht="15">
      <c r="A58" s="95" t="s">
        <v>2429</v>
      </c>
      <c r="B58" s="95">
        <v>7</v>
      </c>
      <c r="C58" s="95" t="s">
        <v>2438</v>
      </c>
      <c r="D58" s="95">
        <v>7</v>
      </c>
      <c r="E58" s="95" t="s">
        <v>2446</v>
      </c>
      <c r="F58" s="95">
        <v>5</v>
      </c>
      <c r="G58" s="95" t="s">
        <v>2457</v>
      </c>
      <c r="H58" s="95">
        <v>3</v>
      </c>
      <c r="I58" s="95" t="s">
        <v>2468</v>
      </c>
      <c r="J58" s="95">
        <v>5</v>
      </c>
      <c r="K58" s="95" t="s">
        <v>2479</v>
      </c>
      <c r="L58" s="95">
        <v>2</v>
      </c>
      <c r="M58" s="95" t="s">
        <v>2490</v>
      </c>
      <c r="N58" s="95">
        <v>6</v>
      </c>
      <c r="O58" s="95"/>
      <c r="P58" s="95"/>
      <c r="Q58" s="95" t="s">
        <v>2502</v>
      </c>
      <c r="R58" s="95">
        <v>4</v>
      </c>
      <c r="S58" s="95" t="s">
        <v>2510</v>
      </c>
      <c r="T58" s="95">
        <v>2</v>
      </c>
      <c r="U58" s="95"/>
      <c r="V58" s="95"/>
    </row>
    <row r="59" spans="1:22" ht="15">
      <c r="A59" s="95" t="s">
        <v>2430</v>
      </c>
      <c r="B59" s="95">
        <v>7</v>
      </c>
      <c r="C59" s="95" t="s">
        <v>2439</v>
      </c>
      <c r="D59" s="95">
        <v>7</v>
      </c>
      <c r="E59" s="95" t="s">
        <v>2447</v>
      </c>
      <c r="F59" s="95">
        <v>5</v>
      </c>
      <c r="G59" s="95" t="s">
        <v>2458</v>
      </c>
      <c r="H59" s="95">
        <v>3</v>
      </c>
      <c r="I59" s="95" t="s">
        <v>2469</v>
      </c>
      <c r="J59" s="95">
        <v>5</v>
      </c>
      <c r="K59" s="95" t="s">
        <v>2480</v>
      </c>
      <c r="L59" s="95">
        <v>2</v>
      </c>
      <c r="M59" s="95" t="s">
        <v>2491</v>
      </c>
      <c r="N59" s="95">
        <v>6</v>
      </c>
      <c r="O59" s="95"/>
      <c r="P59" s="95"/>
      <c r="Q59" s="95" t="s">
        <v>2503</v>
      </c>
      <c r="R59" s="95">
        <v>4</v>
      </c>
      <c r="S59" s="95" t="s">
        <v>2511</v>
      </c>
      <c r="T59" s="95">
        <v>2</v>
      </c>
      <c r="U59" s="95"/>
      <c r="V59" s="95"/>
    </row>
    <row r="60" spans="1:22" ht="15">
      <c r="A60" s="95" t="s">
        <v>2431</v>
      </c>
      <c r="B60" s="95">
        <v>7</v>
      </c>
      <c r="C60" s="95" t="s">
        <v>2440</v>
      </c>
      <c r="D60" s="95">
        <v>7</v>
      </c>
      <c r="E60" s="95" t="s">
        <v>2448</v>
      </c>
      <c r="F60" s="95">
        <v>4</v>
      </c>
      <c r="G60" s="95" t="s">
        <v>2459</v>
      </c>
      <c r="H60" s="95">
        <v>3</v>
      </c>
      <c r="I60" s="95" t="s">
        <v>2470</v>
      </c>
      <c r="J60" s="95">
        <v>5</v>
      </c>
      <c r="K60" s="95" t="s">
        <v>2481</v>
      </c>
      <c r="L60" s="95">
        <v>2</v>
      </c>
      <c r="M60" s="95" t="s">
        <v>2492</v>
      </c>
      <c r="N60" s="95">
        <v>6</v>
      </c>
      <c r="O60" s="95"/>
      <c r="P60" s="95"/>
      <c r="Q60" s="95" t="s">
        <v>2504</v>
      </c>
      <c r="R60" s="95">
        <v>4</v>
      </c>
      <c r="S60" s="95" t="s">
        <v>2512</v>
      </c>
      <c r="T60" s="95">
        <v>2</v>
      </c>
      <c r="U60" s="95"/>
      <c r="V60" s="95"/>
    </row>
    <row r="61" spans="1:22" ht="15">
      <c r="A61" s="95" t="s">
        <v>2432</v>
      </c>
      <c r="B61" s="95">
        <v>7</v>
      </c>
      <c r="C61" s="95" t="s">
        <v>2441</v>
      </c>
      <c r="D61" s="95">
        <v>7</v>
      </c>
      <c r="E61" s="95" t="s">
        <v>2449</v>
      </c>
      <c r="F61" s="95">
        <v>4</v>
      </c>
      <c r="G61" s="95" t="s">
        <v>2460</v>
      </c>
      <c r="H61" s="95">
        <v>3</v>
      </c>
      <c r="I61" s="95" t="s">
        <v>2471</v>
      </c>
      <c r="J61" s="95">
        <v>5</v>
      </c>
      <c r="K61" s="95" t="s">
        <v>2482</v>
      </c>
      <c r="L61" s="95">
        <v>2</v>
      </c>
      <c r="M61" s="95" t="s">
        <v>2493</v>
      </c>
      <c r="N61" s="95">
        <v>6</v>
      </c>
      <c r="O61" s="95"/>
      <c r="P61" s="95"/>
      <c r="Q61" s="95" t="s">
        <v>2505</v>
      </c>
      <c r="R61" s="95">
        <v>4</v>
      </c>
      <c r="S61" s="95" t="s">
        <v>2513</v>
      </c>
      <c r="T61" s="95">
        <v>2</v>
      </c>
      <c r="U61" s="95"/>
      <c r="V61" s="95"/>
    </row>
    <row r="62" spans="1:22" ht="15">
      <c r="A62" s="95" t="s">
        <v>2433</v>
      </c>
      <c r="B62" s="95">
        <v>7</v>
      </c>
      <c r="C62" s="95" t="s">
        <v>2442</v>
      </c>
      <c r="D62" s="95">
        <v>7</v>
      </c>
      <c r="E62" s="95" t="s">
        <v>2450</v>
      </c>
      <c r="F62" s="95">
        <v>4</v>
      </c>
      <c r="G62" s="95" t="s">
        <v>2461</v>
      </c>
      <c r="H62" s="95">
        <v>3</v>
      </c>
      <c r="I62" s="95" t="s">
        <v>2472</v>
      </c>
      <c r="J62" s="95">
        <v>5</v>
      </c>
      <c r="K62" s="95" t="s">
        <v>2483</v>
      </c>
      <c r="L62" s="95">
        <v>2</v>
      </c>
      <c r="M62" s="95" t="s">
        <v>2494</v>
      </c>
      <c r="N62" s="95">
        <v>6</v>
      </c>
      <c r="O62" s="95"/>
      <c r="P62" s="95"/>
      <c r="Q62" s="95" t="s">
        <v>2506</v>
      </c>
      <c r="R62" s="95">
        <v>4</v>
      </c>
      <c r="S62" s="95" t="s">
        <v>2514</v>
      </c>
      <c r="T62" s="95">
        <v>2</v>
      </c>
      <c r="U62" s="95"/>
      <c r="V62" s="95"/>
    </row>
    <row r="63" spans="1:22" ht="15">
      <c r="A63" s="95" t="s">
        <v>2434</v>
      </c>
      <c r="B63" s="95">
        <v>7</v>
      </c>
      <c r="C63" s="95" t="s">
        <v>2443</v>
      </c>
      <c r="D63" s="95">
        <v>7</v>
      </c>
      <c r="E63" s="95" t="s">
        <v>2451</v>
      </c>
      <c r="F63" s="95">
        <v>4</v>
      </c>
      <c r="G63" s="95" t="s">
        <v>2462</v>
      </c>
      <c r="H63" s="95">
        <v>3</v>
      </c>
      <c r="I63" s="95" t="s">
        <v>2473</v>
      </c>
      <c r="J63" s="95">
        <v>5</v>
      </c>
      <c r="K63" s="95" t="s">
        <v>2484</v>
      </c>
      <c r="L63" s="95">
        <v>2</v>
      </c>
      <c r="M63" s="95" t="s">
        <v>2495</v>
      </c>
      <c r="N63" s="95">
        <v>6</v>
      </c>
      <c r="O63" s="95"/>
      <c r="P63" s="95"/>
      <c r="Q63" s="95" t="s">
        <v>2429</v>
      </c>
      <c r="R63" s="95">
        <v>4</v>
      </c>
      <c r="S63" s="95" t="s">
        <v>2515</v>
      </c>
      <c r="T63" s="95">
        <v>2</v>
      </c>
      <c r="U63" s="95"/>
      <c r="V63" s="95"/>
    </row>
    <row r="66" spans="1:22" ht="14.3" customHeight="1">
      <c r="A66" s="13" t="s">
        <v>2543</v>
      </c>
      <c r="B66" s="13" t="s">
        <v>2240</v>
      </c>
      <c r="C66" s="86" t="s">
        <v>2545</v>
      </c>
      <c r="D66" s="86" t="s">
        <v>2243</v>
      </c>
      <c r="E66" s="13" t="s">
        <v>2546</v>
      </c>
      <c r="F66" s="13" t="s">
        <v>2245</v>
      </c>
      <c r="G66" s="86" t="s">
        <v>2550</v>
      </c>
      <c r="H66" s="86" t="s">
        <v>2247</v>
      </c>
      <c r="I66" s="86" t="s">
        <v>2552</v>
      </c>
      <c r="J66" s="86" t="s">
        <v>2249</v>
      </c>
      <c r="K66" s="86" t="s">
        <v>2554</v>
      </c>
      <c r="L66" s="86" t="s">
        <v>2251</v>
      </c>
      <c r="M66" s="86" t="s">
        <v>2556</v>
      </c>
      <c r="N66" s="86" t="s">
        <v>2253</v>
      </c>
      <c r="O66" s="13" t="s">
        <v>2558</v>
      </c>
      <c r="P66" s="13" t="s">
        <v>2255</v>
      </c>
      <c r="Q66" s="86" t="s">
        <v>2560</v>
      </c>
      <c r="R66" s="86" t="s">
        <v>2257</v>
      </c>
      <c r="S66" s="13" t="s">
        <v>2562</v>
      </c>
      <c r="T66" s="13" t="s">
        <v>2259</v>
      </c>
      <c r="U66" s="13" t="s">
        <v>2564</v>
      </c>
      <c r="V66" s="13" t="s">
        <v>2260</v>
      </c>
    </row>
    <row r="67" spans="1:22" ht="15">
      <c r="A67" s="86" t="s">
        <v>379</v>
      </c>
      <c r="B67" s="86">
        <v>2</v>
      </c>
      <c r="C67" s="86"/>
      <c r="D67" s="86"/>
      <c r="E67" s="86" t="s">
        <v>379</v>
      </c>
      <c r="F67" s="86">
        <v>2</v>
      </c>
      <c r="G67" s="86"/>
      <c r="H67" s="86"/>
      <c r="I67" s="86"/>
      <c r="J67" s="86"/>
      <c r="K67" s="86"/>
      <c r="L67" s="86"/>
      <c r="M67" s="86"/>
      <c r="N67" s="86"/>
      <c r="O67" s="86" t="s">
        <v>354</v>
      </c>
      <c r="P67" s="86">
        <v>1</v>
      </c>
      <c r="Q67" s="86"/>
      <c r="R67" s="86"/>
      <c r="S67" s="86" t="s">
        <v>319</v>
      </c>
      <c r="T67" s="86">
        <v>1</v>
      </c>
      <c r="U67" s="86" t="s">
        <v>391</v>
      </c>
      <c r="V67" s="86">
        <v>1</v>
      </c>
    </row>
    <row r="68" spans="1:22" ht="15">
      <c r="A68" s="86" t="s">
        <v>267</v>
      </c>
      <c r="B68" s="86">
        <v>2</v>
      </c>
      <c r="C68" s="86"/>
      <c r="D68" s="86"/>
      <c r="E68" s="86" t="s">
        <v>371</v>
      </c>
      <c r="F68" s="86">
        <v>1</v>
      </c>
      <c r="G68" s="86"/>
      <c r="H68" s="86"/>
      <c r="I68" s="86"/>
      <c r="J68" s="86"/>
      <c r="K68" s="86"/>
      <c r="L68" s="86"/>
      <c r="M68" s="86"/>
      <c r="N68" s="86"/>
      <c r="O68" s="86"/>
      <c r="P68" s="86"/>
      <c r="Q68" s="86"/>
      <c r="R68" s="86"/>
      <c r="S68" s="86"/>
      <c r="T68" s="86"/>
      <c r="U68" s="86"/>
      <c r="V68" s="86"/>
    </row>
    <row r="69" spans="1:22" ht="15">
      <c r="A69" s="86" t="s">
        <v>356</v>
      </c>
      <c r="B69" s="86">
        <v>2</v>
      </c>
      <c r="C69" s="86"/>
      <c r="D69" s="86"/>
      <c r="E69" s="86"/>
      <c r="F69" s="86"/>
      <c r="G69" s="86"/>
      <c r="H69" s="86"/>
      <c r="I69" s="86"/>
      <c r="J69" s="86"/>
      <c r="K69" s="86"/>
      <c r="L69" s="86"/>
      <c r="M69" s="86"/>
      <c r="N69" s="86"/>
      <c r="O69" s="86"/>
      <c r="P69" s="86"/>
      <c r="Q69" s="86"/>
      <c r="R69" s="86"/>
      <c r="S69" s="86"/>
      <c r="T69" s="86"/>
      <c r="U69" s="86"/>
      <c r="V69" s="86"/>
    </row>
    <row r="70" spans="1:22" ht="15">
      <c r="A70" s="86" t="s">
        <v>391</v>
      </c>
      <c r="B70" s="86">
        <v>1</v>
      </c>
      <c r="C70" s="86"/>
      <c r="D70" s="86"/>
      <c r="E70" s="86"/>
      <c r="F70" s="86"/>
      <c r="G70" s="86"/>
      <c r="H70" s="86"/>
      <c r="I70" s="86"/>
      <c r="J70" s="86"/>
      <c r="K70" s="86"/>
      <c r="L70" s="86"/>
      <c r="M70" s="86"/>
      <c r="N70" s="86"/>
      <c r="O70" s="86"/>
      <c r="P70" s="86"/>
      <c r="Q70" s="86"/>
      <c r="R70" s="86"/>
      <c r="S70" s="86"/>
      <c r="T70" s="86"/>
      <c r="U70" s="86"/>
      <c r="V70" s="86"/>
    </row>
    <row r="71" spans="1:22" ht="15">
      <c r="A71" s="86" t="s">
        <v>382</v>
      </c>
      <c r="B71" s="86">
        <v>1</v>
      </c>
      <c r="C71" s="86"/>
      <c r="D71" s="86"/>
      <c r="E71" s="86"/>
      <c r="F71" s="86"/>
      <c r="G71" s="86"/>
      <c r="H71" s="86"/>
      <c r="I71" s="86"/>
      <c r="J71" s="86"/>
      <c r="K71" s="86"/>
      <c r="L71" s="86"/>
      <c r="M71" s="86"/>
      <c r="N71" s="86"/>
      <c r="O71" s="86"/>
      <c r="P71" s="86"/>
      <c r="Q71" s="86"/>
      <c r="R71" s="86"/>
      <c r="S71" s="86"/>
      <c r="T71" s="86"/>
      <c r="U71" s="86"/>
      <c r="V71" s="86"/>
    </row>
    <row r="72" spans="1:22" ht="15">
      <c r="A72" s="86" t="s">
        <v>319</v>
      </c>
      <c r="B72" s="86">
        <v>1</v>
      </c>
      <c r="C72" s="86"/>
      <c r="D72" s="86"/>
      <c r="E72" s="86"/>
      <c r="F72" s="86"/>
      <c r="G72" s="86"/>
      <c r="H72" s="86"/>
      <c r="I72" s="86"/>
      <c r="J72" s="86"/>
      <c r="K72" s="86"/>
      <c r="L72" s="86"/>
      <c r="M72" s="86"/>
      <c r="N72" s="86"/>
      <c r="O72" s="86"/>
      <c r="P72" s="86"/>
      <c r="Q72" s="86"/>
      <c r="R72" s="86"/>
      <c r="S72" s="86"/>
      <c r="T72" s="86"/>
      <c r="U72" s="86"/>
      <c r="V72" s="86"/>
    </row>
    <row r="73" spans="1:22" ht="15">
      <c r="A73" s="86" t="s">
        <v>371</v>
      </c>
      <c r="B73" s="86">
        <v>1</v>
      </c>
      <c r="C73" s="86"/>
      <c r="D73" s="86"/>
      <c r="E73" s="86"/>
      <c r="F73" s="86"/>
      <c r="G73" s="86"/>
      <c r="H73" s="86"/>
      <c r="I73" s="86"/>
      <c r="J73" s="86"/>
      <c r="K73" s="86"/>
      <c r="L73" s="86"/>
      <c r="M73" s="86"/>
      <c r="N73" s="86"/>
      <c r="O73" s="86"/>
      <c r="P73" s="86"/>
      <c r="Q73" s="86"/>
      <c r="R73" s="86"/>
      <c r="S73" s="86"/>
      <c r="T73" s="86"/>
      <c r="U73" s="86"/>
      <c r="V73" s="86"/>
    </row>
    <row r="74" spans="1:22" ht="15">
      <c r="A74" s="86" t="s">
        <v>354</v>
      </c>
      <c r="B74" s="86">
        <v>1</v>
      </c>
      <c r="C74" s="86"/>
      <c r="D74" s="86"/>
      <c r="E74" s="86"/>
      <c r="F74" s="86"/>
      <c r="G74" s="86"/>
      <c r="H74" s="86"/>
      <c r="I74" s="86"/>
      <c r="J74" s="86"/>
      <c r="K74" s="86"/>
      <c r="L74" s="86"/>
      <c r="M74" s="86"/>
      <c r="N74" s="86"/>
      <c r="O74" s="86"/>
      <c r="P74" s="86"/>
      <c r="Q74" s="86"/>
      <c r="R74" s="86"/>
      <c r="S74" s="86"/>
      <c r="T74" s="86"/>
      <c r="U74" s="86"/>
      <c r="V74" s="86"/>
    </row>
    <row r="77" spans="1:22" ht="14.3" customHeight="1">
      <c r="A77" s="13" t="s">
        <v>2544</v>
      </c>
      <c r="B77" s="13" t="s">
        <v>2240</v>
      </c>
      <c r="C77" s="13" t="s">
        <v>2547</v>
      </c>
      <c r="D77" s="13" t="s">
        <v>2243</v>
      </c>
      <c r="E77" s="13" t="s">
        <v>2549</v>
      </c>
      <c r="F77" s="13" t="s">
        <v>2245</v>
      </c>
      <c r="G77" s="13" t="s">
        <v>2551</v>
      </c>
      <c r="H77" s="13" t="s">
        <v>2247</v>
      </c>
      <c r="I77" s="13" t="s">
        <v>2553</v>
      </c>
      <c r="J77" s="13" t="s">
        <v>2249</v>
      </c>
      <c r="K77" s="13" t="s">
        <v>2555</v>
      </c>
      <c r="L77" s="13" t="s">
        <v>2251</v>
      </c>
      <c r="M77" s="13" t="s">
        <v>2557</v>
      </c>
      <c r="N77" s="13" t="s">
        <v>2253</v>
      </c>
      <c r="O77" s="13" t="s">
        <v>2559</v>
      </c>
      <c r="P77" s="13" t="s">
        <v>2255</v>
      </c>
      <c r="Q77" s="13" t="s">
        <v>2561</v>
      </c>
      <c r="R77" s="13" t="s">
        <v>2257</v>
      </c>
      <c r="S77" s="13" t="s">
        <v>2563</v>
      </c>
      <c r="T77" s="13" t="s">
        <v>2259</v>
      </c>
      <c r="U77" s="13" t="s">
        <v>2565</v>
      </c>
      <c r="V77" s="13" t="s">
        <v>2260</v>
      </c>
    </row>
    <row r="78" spans="1:22" ht="15">
      <c r="A78" s="86" t="s">
        <v>331</v>
      </c>
      <c r="B78" s="86">
        <v>6</v>
      </c>
      <c r="C78" s="86" t="s">
        <v>306</v>
      </c>
      <c r="D78" s="86">
        <v>1</v>
      </c>
      <c r="E78" s="86" t="s">
        <v>371</v>
      </c>
      <c r="F78" s="86">
        <v>6</v>
      </c>
      <c r="G78" s="86" t="s">
        <v>360</v>
      </c>
      <c r="H78" s="86">
        <v>5</v>
      </c>
      <c r="I78" s="86" t="s">
        <v>357</v>
      </c>
      <c r="J78" s="86">
        <v>5</v>
      </c>
      <c r="K78" s="86" t="s">
        <v>395</v>
      </c>
      <c r="L78" s="86">
        <v>2</v>
      </c>
      <c r="M78" s="86" t="s">
        <v>331</v>
      </c>
      <c r="N78" s="86">
        <v>6</v>
      </c>
      <c r="O78" s="86" t="s">
        <v>353</v>
      </c>
      <c r="P78" s="86">
        <v>1</v>
      </c>
      <c r="Q78" s="86" t="s">
        <v>385</v>
      </c>
      <c r="R78" s="86">
        <v>4</v>
      </c>
      <c r="S78" s="86" t="s">
        <v>314</v>
      </c>
      <c r="T78" s="86">
        <v>4</v>
      </c>
      <c r="U78" s="86" t="s">
        <v>390</v>
      </c>
      <c r="V78" s="86">
        <v>1</v>
      </c>
    </row>
    <row r="79" spans="1:22" ht="15">
      <c r="A79" s="86" t="s">
        <v>330</v>
      </c>
      <c r="B79" s="86">
        <v>6</v>
      </c>
      <c r="C79" s="86" t="s">
        <v>2548</v>
      </c>
      <c r="D79" s="86">
        <v>1</v>
      </c>
      <c r="E79" s="86" t="s">
        <v>372</v>
      </c>
      <c r="F79" s="86">
        <v>6</v>
      </c>
      <c r="G79" s="86" t="s">
        <v>359</v>
      </c>
      <c r="H79" s="86">
        <v>2</v>
      </c>
      <c r="I79" s="86" t="s">
        <v>255</v>
      </c>
      <c r="J79" s="86">
        <v>5</v>
      </c>
      <c r="K79" s="86" t="s">
        <v>394</v>
      </c>
      <c r="L79" s="86">
        <v>2</v>
      </c>
      <c r="M79" s="86" t="s">
        <v>330</v>
      </c>
      <c r="N79" s="86">
        <v>6</v>
      </c>
      <c r="O79" s="86" t="s">
        <v>352</v>
      </c>
      <c r="P79" s="86">
        <v>1</v>
      </c>
      <c r="Q79" s="86" t="s">
        <v>323</v>
      </c>
      <c r="R79" s="86">
        <v>4</v>
      </c>
      <c r="S79" s="86" t="s">
        <v>319</v>
      </c>
      <c r="T79" s="86">
        <v>2</v>
      </c>
      <c r="U79" s="86" t="s">
        <v>389</v>
      </c>
      <c r="V79" s="86">
        <v>1</v>
      </c>
    </row>
    <row r="80" spans="1:22" ht="15">
      <c r="A80" s="86" t="s">
        <v>371</v>
      </c>
      <c r="B80" s="86">
        <v>6</v>
      </c>
      <c r="C80" s="86"/>
      <c r="D80" s="86"/>
      <c r="E80" s="86" t="s">
        <v>381</v>
      </c>
      <c r="F80" s="86">
        <v>4</v>
      </c>
      <c r="G80" s="86" t="s">
        <v>250</v>
      </c>
      <c r="H80" s="86">
        <v>2</v>
      </c>
      <c r="I80" s="86"/>
      <c r="J80" s="86"/>
      <c r="K80" s="86" t="s">
        <v>393</v>
      </c>
      <c r="L80" s="86">
        <v>1</v>
      </c>
      <c r="M80" s="86"/>
      <c r="N80" s="86"/>
      <c r="O80" s="86" t="s">
        <v>351</v>
      </c>
      <c r="P80" s="86">
        <v>1</v>
      </c>
      <c r="Q80" s="86"/>
      <c r="R80" s="86"/>
      <c r="S80" s="86"/>
      <c r="T80" s="86"/>
      <c r="U80" s="86"/>
      <c r="V80" s="86"/>
    </row>
    <row r="81" spans="1:22" ht="15">
      <c r="A81" s="86" t="s">
        <v>372</v>
      </c>
      <c r="B81" s="86">
        <v>6</v>
      </c>
      <c r="C81" s="86"/>
      <c r="D81" s="86"/>
      <c r="E81" s="86" t="s">
        <v>380</v>
      </c>
      <c r="F81" s="86">
        <v>4</v>
      </c>
      <c r="G81" s="86" t="s">
        <v>358</v>
      </c>
      <c r="H81" s="86">
        <v>2</v>
      </c>
      <c r="I81" s="86"/>
      <c r="J81" s="86"/>
      <c r="K81" s="86" t="s">
        <v>392</v>
      </c>
      <c r="L81" s="86">
        <v>1</v>
      </c>
      <c r="M81" s="86"/>
      <c r="N81" s="86"/>
      <c r="O81" s="86" t="s">
        <v>350</v>
      </c>
      <c r="P81" s="86">
        <v>1</v>
      </c>
      <c r="Q81" s="86"/>
      <c r="R81" s="86"/>
      <c r="S81" s="86"/>
      <c r="T81" s="86"/>
      <c r="U81" s="86"/>
      <c r="V81" s="86"/>
    </row>
    <row r="82" spans="1:22" ht="15">
      <c r="A82" s="86" t="s">
        <v>348</v>
      </c>
      <c r="B82" s="86">
        <v>6</v>
      </c>
      <c r="C82" s="86"/>
      <c r="D82" s="86"/>
      <c r="E82" s="86" t="s">
        <v>379</v>
      </c>
      <c r="F82" s="86">
        <v>4</v>
      </c>
      <c r="G82" s="86"/>
      <c r="H82" s="86"/>
      <c r="I82" s="86"/>
      <c r="J82" s="86"/>
      <c r="K82" s="86"/>
      <c r="L82" s="86"/>
      <c r="M82" s="86"/>
      <c r="N82" s="86"/>
      <c r="O82" s="86"/>
      <c r="P82" s="86"/>
      <c r="Q82" s="86"/>
      <c r="R82" s="86"/>
      <c r="S82" s="86"/>
      <c r="T82" s="86"/>
      <c r="U82" s="86"/>
      <c r="V82" s="86"/>
    </row>
    <row r="83" spans="1:22" ht="15">
      <c r="A83" s="86" t="s">
        <v>349</v>
      </c>
      <c r="B83" s="86">
        <v>6</v>
      </c>
      <c r="C83" s="86"/>
      <c r="D83" s="86"/>
      <c r="E83" s="86" t="s">
        <v>365</v>
      </c>
      <c r="F83" s="86">
        <v>3</v>
      </c>
      <c r="G83" s="86"/>
      <c r="H83" s="86"/>
      <c r="I83" s="86"/>
      <c r="J83" s="86"/>
      <c r="K83" s="86"/>
      <c r="L83" s="86"/>
      <c r="M83" s="86"/>
      <c r="N83" s="86"/>
      <c r="O83" s="86"/>
      <c r="P83" s="86"/>
      <c r="Q83" s="86"/>
      <c r="R83" s="86"/>
      <c r="S83" s="86"/>
      <c r="T83" s="86"/>
      <c r="U83" s="86"/>
      <c r="V83" s="86"/>
    </row>
    <row r="84" spans="1:22" ht="15">
      <c r="A84" s="86" t="s">
        <v>360</v>
      </c>
      <c r="B84" s="86">
        <v>5</v>
      </c>
      <c r="C84" s="86"/>
      <c r="D84" s="86"/>
      <c r="E84" s="86" t="s">
        <v>378</v>
      </c>
      <c r="F84" s="86">
        <v>2</v>
      </c>
      <c r="G84" s="86"/>
      <c r="H84" s="86"/>
      <c r="I84" s="86"/>
      <c r="J84" s="86"/>
      <c r="K84" s="86"/>
      <c r="L84" s="86"/>
      <c r="M84" s="86"/>
      <c r="N84" s="86"/>
      <c r="O84" s="86"/>
      <c r="P84" s="86"/>
      <c r="Q84" s="86"/>
      <c r="R84" s="86"/>
      <c r="S84" s="86"/>
      <c r="T84" s="86"/>
      <c r="U84" s="86"/>
      <c r="V84" s="86"/>
    </row>
    <row r="85" spans="1:22" ht="15">
      <c r="A85" s="86" t="s">
        <v>357</v>
      </c>
      <c r="B85" s="86">
        <v>5</v>
      </c>
      <c r="C85" s="86"/>
      <c r="D85" s="86"/>
      <c r="E85" s="86" t="s">
        <v>377</v>
      </c>
      <c r="F85" s="86">
        <v>2</v>
      </c>
      <c r="G85" s="86"/>
      <c r="H85" s="86"/>
      <c r="I85" s="86"/>
      <c r="J85" s="86"/>
      <c r="K85" s="86"/>
      <c r="L85" s="86"/>
      <c r="M85" s="86"/>
      <c r="N85" s="86"/>
      <c r="O85" s="86"/>
      <c r="P85" s="86"/>
      <c r="Q85" s="86"/>
      <c r="R85" s="86"/>
      <c r="S85" s="86"/>
      <c r="T85" s="86"/>
      <c r="U85" s="86"/>
      <c r="V85" s="86"/>
    </row>
    <row r="86" spans="1:22" ht="15">
      <c r="A86" s="86" t="s">
        <v>255</v>
      </c>
      <c r="B86" s="86">
        <v>5</v>
      </c>
      <c r="C86" s="86"/>
      <c r="D86" s="86"/>
      <c r="E86" s="86" t="s">
        <v>376</v>
      </c>
      <c r="F86" s="86">
        <v>2</v>
      </c>
      <c r="G86" s="86"/>
      <c r="H86" s="86"/>
      <c r="I86" s="86"/>
      <c r="J86" s="86"/>
      <c r="K86" s="86"/>
      <c r="L86" s="86"/>
      <c r="M86" s="86"/>
      <c r="N86" s="86"/>
      <c r="O86" s="86"/>
      <c r="P86" s="86"/>
      <c r="Q86" s="86"/>
      <c r="R86" s="86"/>
      <c r="S86" s="86"/>
      <c r="T86" s="86"/>
      <c r="U86" s="86"/>
      <c r="V86" s="86"/>
    </row>
    <row r="87" spans="1:22" ht="15">
      <c r="A87" s="86" t="s">
        <v>381</v>
      </c>
      <c r="B87" s="86">
        <v>4</v>
      </c>
      <c r="C87" s="86"/>
      <c r="D87" s="86"/>
      <c r="E87" s="86" t="s">
        <v>375</v>
      </c>
      <c r="F87" s="86">
        <v>2</v>
      </c>
      <c r="G87" s="86"/>
      <c r="H87" s="86"/>
      <c r="I87" s="86"/>
      <c r="J87" s="86"/>
      <c r="K87" s="86"/>
      <c r="L87" s="86"/>
      <c r="M87" s="86"/>
      <c r="N87" s="86"/>
      <c r="O87" s="86"/>
      <c r="P87" s="86"/>
      <c r="Q87" s="86"/>
      <c r="R87" s="86"/>
      <c r="S87" s="86"/>
      <c r="T87" s="86"/>
      <c r="U87" s="86"/>
      <c r="V87" s="86"/>
    </row>
    <row r="90" spans="1:22" ht="14.3" customHeight="1">
      <c r="A90" s="13" t="s">
        <v>2581</v>
      </c>
      <c r="B90" s="13" t="s">
        <v>2240</v>
      </c>
      <c r="C90" s="13" t="s">
        <v>2582</v>
      </c>
      <c r="D90" s="13" t="s">
        <v>2243</v>
      </c>
      <c r="E90" s="13" t="s">
        <v>2583</v>
      </c>
      <c r="F90" s="13" t="s">
        <v>2245</v>
      </c>
      <c r="G90" s="13" t="s">
        <v>2584</v>
      </c>
      <c r="H90" s="13" t="s">
        <v>2247</v>
      </c>
      <c r="I90" s="13" t="s">
        <v>2585</v>
      </c>
      <c r="J90" s="13" t="s">
        <v>2249</v>
      </c>
      <c r="K90" s="13" t="s">
        <v>2586</v>
      </c>
      <c r="L90" s="13" t="s">
        <v>2251</v>
      </c>
      <c r="M90" s="13" t="s">
        <v>2587</v>
      </c>
      <c r="N90" s="13" t="s">
        <v>2253</v>
      </c>
      <c r="O90" s="13" t="s">
        <v>2588</v>
      </c>
      <c r="P90" s="13" t="s">
        <v>2255</v>
      </c>
      <c r="Q90" s="13" t="s">
        <v>2589</v>
      </c>
      <c r="R90" s="13" t="s">
        <v>2257</v>
      </c>
      <c r="S90" s="13" t="s">
        <v>2590</v>
      </c>
      <c r="T90" s="13" t="s">
        <v>2259</v>
      </c>
      <c r="U90" s="13" t="s">
        <v>2591</v>
      </c>
      <c r="V90" s="13" t="s">
        <v>2260</v>
      </c>
    </row>
    <row r="91" spans="1:22" ht="15">
      <c r="A91" s="115" t="s">
        <v>310</v>
      </c>
      <c r="B91" s="86">
        <v>730379</v>
      </c>
      <c r="C91" s="115" t="s">
        <v>310</v>
      </c>
      <c r="D91" s="86">
        <v>730379</v>
      </c>
      <c r="E91" s="115" t="s">
        <v>371</v>
      </c>
      <c r="F91" s="86">
        <v>65266</v>
      </c>
      <c r="G91" s="115" t="s">
        <v>258</v>
      </c>
      <c r="H91" s="86">
        <v>209126</v>
      </c>
      <c r="I91" s="115" t="s">
        <v>246</v>
      </c>
      <c r="J91" s="86">
        <v>188656</v>
      </c>
      <c r="K91" s="115" t="s">
        <v>392</v>
      </c>
      <c r="L91" s="86">
        <v>34482</v>
      </c>
      <c r="M91" s="115" t="s">
        <v>329</v>
      </c>
      <c r="N91" s="86">
        <v>202939</v>
      </c>
      <c r="O91" s="115" t="s">
        <v>354</v>
      </c>
      <c r="P91" s="86">
        <v>44485</v>
      </c>
      <c r="Q91" s="115" t="s">
        <v>317</v>
      </c>
      <c r="R91" s="86">
        <v>10374</v>
      </c>
      <c r="S91" s="115" t="s">
        <v>319</v>
      </c>
      <c r="T91" s="86">
        <v>15109</v>
      </c>
      <c r="U91" s="115" t="s">
        <v>389</v>
      </c>
      <c r="V91" s="86">
        <v>25773</v>
      </c>
    </row>
    <row r="92" spans="1:22" ht="15">
      <c r="A92" s="115" t="s">
        <v>265</v>
      </c>
      <c r="B92" s="86">
        <v>291916</v>
      </c>
      <c r="C92" s="115" t="s">
        <v>337</v>
      </c>
      <c r="D92" s="86">
        <v>59670</v>
      </c>
      <c r="E92" s="115" t="s">
        <v>367</v>
      </c>
      <c r="F92" s="86">
        <v>40647</v>
      </c>
      <c r="G92" s="115" t="s">
        <v>249</v>
      </c>
      <c r="H92" s="86">
        <v>53065</v>
      </c>
      <c r="I92" s="115" t="s">
        <v>254</v>
      </c>
      <c r="J92" s="86">
        <v>41624</v>
      </c>
      <c r="K92" s="115" t="s">
        <v>393</v>
      </c>
      <c r="L92" s="86">
        <v>22432</v>
      </c>
      <c r="M92" s="115" t="s">
        <v>331</v>
      </c>
      <c r="N92" s="86">
        <v>11084</v>
      </c>
      <c r="O92" s="115" t="s">
        <v>350</v>
      </c>
      <c r="P92" s="86">
        <v>24164</v>
      </c>
      <c r="Q92" s="115" t="s">
        <v>324</v>
      </c>
      <c r="R92" s="86">
        <v>7355</v>
      </c>
      <c r="S92" s="115" t="s">
        <v>313</v>
      </c>
      <c r="T92" s="86">
        <v>2825</v>
      </c>
      <c r="U92" s="115" t="s">
        <v>390</v>
      </c>
      <c r="V92" s="86">
        <v>8930</v>
      </c>
    </row>
    <row r="93" spans="1:22" ht="15">
      <c r="A93" s="115" t="s">
        <v>245</v>
      </c>
      <c r="B93" s="86">
        <v>226188</v>
      </c>
      <c r="C93" s="115" t="s">
        <v>342</v>
      </c>
      <c r="D93" s="86">
        <v>50054</v>
      </c>
      <c r="E93" s="115" t="s">
        <v>295</v>
      </c>
      <c r="F93" s="86">
        <v>21924</v>
      </c>
      <c r="G93" s="115" t="s">
        <v>259</v>
      </c>
      <c r="H93" s="86">
        <v>48634</v>
      </c>
      <c r="I93" s="115" t="s">
        <v>247</v>
      </c>
      <c r="J93" s="86">
        <v>29296</v>
      </c>
      <c r="K93" s="115" t="s">
        <v>395</v>
      </c>
      <c r="L93" s="86">
        <v>21161</v>
      </c>
      <c r="M93" s="115" t="s">
        <v>312</v>
      </c>
      <c r="N93" s="86">
        <v>3837</v>
      </c>
      <c r="O93" s="115" t="s">
        <v>353</v>
      </c>
      <c r="P93" s="86">
        <v>17987</v>
      </c>
      <c r="Q93" s="115" t="s">
        <v>385</v>
      </c>
      <c r="R93" s="86">
        <v>1958</v>
      </c>
      <c r="S93" s="115" t="s">
        <v>299</v>
      </c>
      <c r="T93" s="86">
        <v>2546</v>
      </c>
      <c r="U93" s="115" t="s">
        <v>391</v>
      </c>
      <c r="V93" s="86">
        <v>2417</v>
      </c>
    </row>
    <row r="94" spans="1:22" ht="15">
      <c r="A94" s="115" t="s">
        <v>361</v>
      </c>
      <c r="B94" s="86">
        <v>209861</v>
      </c>
      <c r="C94" s="115" t="s">
        <v>248</v>
      </c>
      <c r="D94" s="86">
        <v>26105</v>
      </c>
      <c r="E94" s="115" t="s">
        <v>369</v>
      </c>
      <c r="F94" s="86">
        <v>20353</v>
      </c>
      <c r="G94" s="115" t="s">
        <v>250</v>
      </c>
      <c r="H94" s="86">
        <v>41393</v>
      </c>
      <c r="I94" s="115" t="s">
        <v>357</v>
      </c>
      <c r="J94" s="86">
        <v>14385</v>
      </c>
      <c r="K94" s="115" t="s">
        <v>394</v>
      </c>
      <c r="L94" s="86">
        <v>15675</v>
      </c>
      <c r="M94" s="115" t="s">
        <v>311</v>
      </c>
      <c r="N94" s="86">
        <v>2490</v>
      </c>
      <c r="O94" s="115" t="s">
        <v>352</v>
      </c>
      <c r="P94" s="86">
        <v>2546</v>
      </c>
      <c r="Q94" s="115" t="s">
        <v>323</v>
      </c>
      <c r="R94" s="86">
        <v>1641</v>
      </c>
      <c r="S94" s="115" t="s">
        <v>318</v>
      </c>
      <c r="T94" s="86">
        <v>2466</v>
      </c>
      <c r="U94" s="115" t="s">
        <v>343</v>
      </c>
      <c r="V94" s="86">
        <v>39</v>
      </c>
    </row>
    <row r="95" spans="1:22" ht="15">
      <c r="A95" s="115" t="s">
        <v>258</v>
      </c>
      <c r="B95" s="86">
        <v>209126</v>
      </c>
      <c r="C95" s="115" t="s">
        <v>288</v>
      </c>
      <c r="D95" s="86">
        <v>19207</v>
      </c>
      <c r="E95" s="115" t="s">
        <v>376</v>
      </c>
      <c r="F95" s="86">
        <v>12264</v>
      </c>
      <c r="G95" s="115" t="s">
        <v>359</v>
      </c>
      <c r="H95" s="86">
        <v>30828</v>
      </c>
      <c r="I95" s="115" t="s">
        <v>241</v>
      </c>
      <c r="J95" s="86">
        <v>11081</v>
      </c>
      <c r="K95" s="115" t="s">
        <v>345</v>
      </c>
      <c r="L95" s="86">
        <v>14345</v>
      </c>
      <c r="M95" s="115" t="s">
        <v>330</v>
      </c>
      <c r="N95" s="86">
        <v>1208</v>
      </c>
      <c r="O95" s="115" t="s">
        <v>351</v>
      </c>
      <c r="P95" s="86">
        <v>800</v>
      </c>
      <c r="Q95" s="115" t="s">
        <v>322</v>
      </c>
      <c r="R95" s="86">
        <v>121</v>
      </c>
      <c r="S95" s="115" t="s">
        <v>314</v>
      </c>
      <c r="T95" s="86">
        <v>586</v>
      </c>
      <c r="U95" s="115"/>
      <c r="V95" s="86"/>
    </row>
    <row r="96" spans="1:22" ht="15">
      <c r="A96" s="115" t="s">
        <v>329</v>
      </c>
      <c r="B96" s="86">
        <v>202939</v>
      </c>
      <c r="C96" s="115" t="s">
        <v>257</v>
      </c>
      <c r="D96" s="86">
        <v>18525</v>
      </c>
      <c r="E96" s="115" t="s">
        <v>380</v>
      </c>
      <c r="F96" s="86">
        <v>9646</v>
      </c>
      <c r="G96" s="115" t="s">
        <v>358</v>
      </c>
      <c r="H96" s="86">
        <v>18766</v>
      </c>
      <c r="I96" s="115" t="s">
        <v>240</v>
      </c>
      <c r="J96" s="86">
        <v>4281</v>
      </c>
      <c r="K96" s="115" t="s">
        <v>347</v>
      </c>
      <c r="L96" s="86">
        <v>11673</v>
      </c>
      <c r="M96" s="115" t="s">
        <v>332</v>
      </c>
      <c r="N96" s="86">
        <v>408</v>
      </c>
      <c r="O96" s="115" t="s">
        <v>234</v>
      </c>
      <c r="P96" s="86">
        <v>536</v>
      </c>
      <c r="Q96" s="115"/>
      <c r="R96" s="86"/>
      <c r="S96" s="115"/>
      <c r="T96" s="86"/>
      <c r="U96" s="115"/>
      <c r="V96" s="86"/>
    </row>
    <row r="97" spans="1:22" ht="15">
      <c r="A97" s="115" t="s">
        <v>246</v>
      </c>
      <c r="B97" s="86">
        <v>188656</v>
      </c>
      <c r="C97" s="115" t="s">
        <v>344</v>
      </c>
      <c r="D97" s="86">
        <v>16665</v>
      </c>
      <c r="E97" s="115" t="s">
        <v>370</v>
      </c>
      <c r="F97" s="86">
        <v>7885</v>
      </c>
      <c r="G97" s="115" t="s">
        <v>251</v>
      </c>
      <c r="H97" s="86">
        <v>1326</v>
      </c>
      <c r="I97" s="115" t="s">
        <v>255</v>
      </c>
      <c r="J97" s="86">
        <v>2521</v>
      </c>
      <c r="K97" s="115" t="s">
        <v>346</v>
      </c>
      <c r="L97" s="86">
        <v>3308</v>
      </c>
      <c r="M97" s="115"/>
      <c r="N97" s="86"/>
      <c r="O97" s="115"/>
      <c r="P97" s="86"/>
      <c r="Q97" s="115"/>
      <c r="R97" s="86"/>
      <c r="S97" s="115"/>
      <c r="T97" s="86"/>
      <c r="U97" s="115"/>
      <c r="V97" s="86"/>
    </row>
    <row r="98" spans="1:22" ht="15">
      <c r="A98" s="115" t="s">
        <v>264</v>
      </c>
      <c r="B98" s="86">
        <v>93800</v>
      </c>
      <c r="C98" s="115" t="s">
        <v>304</v>
      </c>
      <c r="D98" s="86">
        <v>16515</v>
      </c>
      <c r="E98" s="115" t="s">
        <v>375</v>
      </c>
      <c r="F98" s="86">
        <v>4644</v>
      </c>
      <c r="G98" s="115" t="s">
        <v>360</v>
      </c>
      <c r="H98" s="86">
        <v>200</v>
      </c>
      <c r="I98" s="115" t="s">
        <v>256</v>
      </c>
      <c r="J98" s="86">
        <v>425</v>
      </c>
      <c r="K98" s="115"/>
      <c r="L98" s="86"/>
      <c r="M98" s="115"/>
      <c r="N98" s="86"/>
      <c r="O98" s="115"/>
      <c r="P98" s="86"/>
      <c r="Q98" s="115"/>
      <c r="R98" s="86"/>
      <c r="S98" s="115"/>
      <c r="T98" s="86"/>
      <c r="U98" s="115"/>
      <c r="V98" s="86"/>
    </row>
    <row r="99" spans="1:22" ht="15">
      <c r="A99" s="115" t="s">
        <v>294</v>
      </c>
      <c r="B99" s="86">
        <v>84237</v>
      </c>
      <c r="C99" s="115" t="s">
        <v>300</v>
      </c>
      <c r="D99" s="86">
        <v>14371</v>
      </c>
      <c r="E99" s="115" t="s">
        <v>373</v>
      </c>
      <c r="F99" s="86">
        <v>3549</v>
      </c>
      <c r="G99" s="115"/>
      <c r="H99" s="86"/>
      <c r="I99" s="115"/>
      <c r="J99" s="86"/>
      <c r="K99" s="115"/>
      <c r="L99" s="86"/>
      <c r="M99" s="115"/>
      <c r="N99" s="86"/>
      <c r="O99" s="115"/>
      <c r="P99" s="86"/>
      <c r="Q99" s="115"/>
      <c r="R99" s="86"/>
      <c r="S99" s="115"/>
      <c r="T99" s="86"/>
      <c r="U99" s="115"/>
      <c r="V99" s="86"/>
    </row>
    <row r="100" spans="1:22" ht="15">
      <c r="A100" s="115" t="s">
        <v>371</v>
      </c>
      <c r="B100" s="86">
        <v>65266</v>
      </c>
      <c r="C100" s="115" t="s">
        <v>341</v>
      </c>
      <c r="D100" s="86">
        <v>13143</v>
      </c>
      <c r="E100" s="115" t="s">
        <v>297</v>
      </c>
      <c r="F100" s="86">
        <v>3263</v>
      </c>
      <c r="G100" s="115"/>
      <c r="H100" s="86"/>
      <c r="I100" s="115"/>
      <c r="J100" s="86"/>
      <c r="K100" s="115"/>
      <c r="L100" s="86"/>
      <c r="M100" s="115"/>
      <c r="N100" s="86"/>
      <c r="O100" s="115"/>
      <c r="P100" s="86"/>
      <c r="Q100" s="115"/>
      <c r="R100" s="86"/>
      <c r="S100" s="115"/>
      <c r="T100" s="86"/>
      <c r="U100" s="115"/>
      <c r="V100" s="86"/>
    </row>
  </sheetData>
  <hyperlinks>
    <hyperlink ref="A2" r:id="rId1" display="https://homes4income.com/articles/real-estate-investing/4-reasons-millennials-investing-real-estate"/>
    <hyperlink ref="A3" r:id="rId2" display="https://www.inc.com/peter-economy/neuroscience-millennials-need-to-lay-off-the-social-media-heres-why.html"/>
    <hyperlink ref="A4" r:id="rId3" display="https://www.nbcnews.com/know-your-value/feature/why-personal-finance-extra-complicated-female-millennials-ncna993566"/>
    <hyperlink ref="A5" r:id="rId4" display="https://www.iris.xyz/grow/sales-strategy/spending-and-investing-habits-of-millennials"/>
    <hyperlink ref="A6" r:id="rId5" display="https://investmentsandwealth.org/getattachment/bbdef004-2fe8-4e71-a445-918a270b5ff7/IWM19MarApr-TheMillennialInvestor.pdf"/>
    <hyperlink ref="A7" r:id="rId6" display="https://hedgeaccordingly.com/investing-and-millennials-with-financial-advisor-douglas-boneparth/"/>
    <hyperlink ref="A8" r:id="rId7" display="https://twitter.com/SCActionNetwork/status/1118579888288669696"/>
    <hyperlink ref="A9" r:id="rId8" display="https://www.eventbrite.com/e/take-on-investing-a-conversation-book-signing-event-with-erin-lowry-co-host-chelsea-fagan-tickets-59681901173"/>
    <hyperlink ref="A10" r:id="rId9" display="https://www.ft.com/content/7a7dd830-6135-11e9-b285-3acd5d43599e?shareType=nongift"/>
    <hyperlink ref="A11" r:id="rId10" display="https://www.wsj.com/articles/you-dear-investor-are-patient-prudent-and-calm-11555689601"/>
    <hyperlink ref="C2" r:id="rId11" display="https://homes4income.com/articles/real-estate-investing/4-reasons-millennials-investing-real-estate"/>
    <hyperlink ref="C3" r:id="rId12" display="https://www.nbcnews.com/know-your-value/feature/why-personal-finance-extra-complicated-female-millennials-ncna993566"/>
    <hyperlink ref="C4" r:id="rId13" display="https://www.inc.com/peter-economy/neuroscience-millennials-need-to-lay-off-the-social-media-heres-why.html"/>
    <hyperlink ref="C5" r:id="rId14" display="https://hedgeaccordingly.com/investing-and-millennials-with-financial-advisor-douglas-boneparth/"/>
    <hyperlink ref="C6" r:id="rId15" display="http://www.frenkeltopping.co.uk/news/frenkel-topping-launch-sri-solution-as-millennials-call-for-socially-responsible-investing/"/>
    <hyperlink ref="C7" r:id="rId16" display="https://www.eventbrite.com/e/take-on-investing-a-conversation-book-signing-event-with-erin-lowry-co-host-chelsea-fagan-tickets-59681901173"/>
    <hyperlink ref="C8" r:id="rId17" display="https://my.sociabble.com/4X7b6X1aVk"/>
    <hyperlink ref="C9" r:id="rId18" display="https://www.linkedin.com/slink?code=e4tDGPm"/>
    <hyperlink ref="C10" r:id="rId19" display="https://www.wasteyourtime.co/2019/01/online-stock-broker/"/>
    <hyperlink ref="C11" r:id="rId20" display="https://podcasts.apple.com/us/podcast/listen-money-matters-free-your-inner-financial-badass/id736826307#episodeGuid=ca19b898-d240-11e8-8c50-af6ff75cff2b"/>
    <hyperlink ref="E2" r:id="rId21" display="http://www.jamvitz.co.tz/"/>
    <hyperlink ref="G2" r:id="rId22" display="https://www.eventbrite.com/e/take-on-investing-a-conversation-book-signing-event-with-erin-lowry-co-host-chelsea-fagan-tickets-59681901173"/>
    <hyperlink ref="I2" r:id="rId23" display="https://buffalonews.com/2019/04/12/financial-adulting-classes-teach-about-investing-budgeting-with-wine-and-cocktails/"/>
    <hyperlink ref="I3" r:id="rId24" display="https://buffalonews.com/2019/04/12/financial-adulting-classes-teach-about-investing-budgeting-with-wine-and-cocktails/?utm_medium=social&amp;utm_campaign=puma&amp;utm_source=Twitter#Echobox=1555087666"/>
    <hyperlink ref="K2" r:id="rId25" display="https://www.ft.com/content/7a7dd830-6135-11e9-b285-3acd5d43599e?shareType=nongift"/>
    <hyperlink ref="K3" r:id="rId26" display="https://podcasts.apple.com/us/podcast/animal-spirits-podcast/id1310192007?i=1000435138505"/>
    <hyperlink ref="K4" r:id="rId27" display="https://www.wsj.com/articles/you-dear-investor-are-patient-prudent-and-calm-11555689601"/>
    <hyperlink ref="Q2" r:id="rId28" display="https://twitter.com/ahrvoapp/status/1118888190323109891"/>
    <hyperlink ref="S2" r:id="rId29" display="https://crowdfundattny.com/2019/04/16/a-millennials-guide-to-real-estate-investing-podcast/"/>
    <hyperlink ref="S3" r:id="rId30" display="https://podcasts.apple.com/us/podcast/episode-37-blockchain-crowdfunding-in-real-estate-industry/id1382826261?i=1000434970030"/>
  </hyperlinks>
  <printOptions/>
  <pageMargins left="0.7" right="0.7" top="0.75" bottom="0.75" header="0.3" footer="0.3"/>
  <pageSetup orientation="portrait" paperSize="9"/>
  <tableParts>
    <tablePart r:id="rId37"/>
    <tablePart r:id="rId34"/>
    <tablePart r:id="rId32"/>
    <tablePart r:id="rId33"/>
    <tablePart r:id="rId31"/>
    <tablePart r:id="rId38"/>
    <tablePart r:id="rId36"/>
    <tablePart r:id="rId3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99BE32E-0888-482C-8346-620C56FE24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Doc Assar</cp:lastModifiedBy>
  <dcterms:created xsi:type="dcterms:W3CDTF">2008-01-30T00:41:58Z</dcterms:created>
  <dcterms:modified xsi:type="dcterms:W3CDTF">2019-04-21T17:07:43Z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