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730"/>
  <workbookPr codeName="ThisWorkbook" defaultThemeVersion="124226"/>
  <bookViews>
    <workbookView xWindow="0" yWindow="0" windowWidth="11642" windowHeight="7051"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 name="Time Series Edges" sheetId="15" state="hidden" r:id="rId13"/>
    <sheet name="Time Series" sheetId="16" r:id="rId14"/>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<sst xmlns="http://schemas.openxmlformats.org/spreadsheetml/2006/main" count="6441" uniqueCount="1225">
  <si>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</si>
  <si>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</si>
  <si>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</si>
  <si>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</si>
  <si>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</si>
  <si>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</si>
  <si>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</si>
  <si>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</si>
  <si>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</si>
  <si>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</si>
  <si>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</si>
  <si>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</si>
  <si>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</si>
  <si>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</si>
  <si>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</si>
  <si>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</si>
  <si>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</si>
  <si>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</si>
  <si>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</si>
  <si>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</si>
  <si>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</si>
  <si>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</si>
  <si>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</si>
  <si>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</si>
  <si>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</si>
  <si>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</si>
  <si>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</si>
  <si>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</si>
  <si>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</si>
  <si>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</si>
  <si>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</si>
  <si>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</si>
  <si>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</si>
  <si>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</si>
  <si>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</si>
  <si>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</si>
  <si>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</si>
  <si>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</si>
  <si>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</si>
  <si>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</si>
  <si>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</si>
  <si>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</si>
  <si>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</si>
  <si>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</si>
  <si>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</si>
  <si>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</si>
  <si>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</si>
  <si>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</si>
  <si>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</si>
  <si>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</si>
  <si>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</si>
  <si>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</si>
  <si>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</si>
  <si>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</si>
  <si>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</si>
  <si>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</si>
  <si>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</si>
  <si>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</si>
  <si>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</si>
  <si>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</si>
  <si>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</si>
  <si>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</si>
  <si>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</si>
  <si>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</si>
  <si>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</si>
  <si>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</si>
  <si>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</si>
  <si>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</si>
  <si>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</si>
  <si>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</si>
  <si>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</si>
  <si>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</si>
  <si>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</si>
  <si>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</si>
  <si>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</si>
  <si>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</si>
  <si>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</si>
  <si>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</si>
  <si>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</si>
  <si>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</si>
  <si>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</si>
  <si>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</si>
  <si>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</si>
  <si>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</si>
  <si>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</si>
  <si>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</si>
  <si>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</si>
  <si>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</si>
  <si>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</si>
  <si>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</si>
  <si>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</si>
  <si>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</si>
  <si>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</si>
  <si>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</si>
  <si>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</si>
  <si>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</si>
  <si>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</si>
  <si>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</si>
  <si>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</si>
  <si>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</si>
  <si>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</si>
  <si>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</si>
  <si>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</si>
  <si>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</si>
  <si>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</si>
  <si>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</si>
  <si>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</si>
  <si>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</si>
  <si>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</si>
  <si>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</si>
  <si>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</si>
  <si>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</si>
  <si>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</si>
  <si>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</si>
  <si>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</si>
  <si>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</si>
  <si>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</si>
  <si>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</si>
  <si>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</si>
  <si>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</si>
  <si>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</si>
  <si>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</si>
  <si>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</si>
  <si>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</si>
  <si>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</si>
  <si>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</si>
  <si>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</si>
  <si>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</si>
  <si>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</si>
  <si>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</si>
  <si>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</si>
  <si>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</si>
  <si>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</si>
  <si>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</si>
  <si>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</si>
  <si>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</si>
  <si>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</si>
  <si>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</si>
  <si>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</si>
  <si>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</si>
  <si>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</si>
  <si>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</si>
  <si>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</si>
  <si>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</si>
  <si>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</si>
  <si>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</si>
  <si>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</si>
  <si>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</si>
  <si>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</si>
  <si>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</si>
  <si>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</si>
  <si>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</si>
  <si>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</si>
  <si>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</si>
  <si>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</si>
  <si>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</si>
  <si>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</si>
  <si>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</si>
  <si>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</si>
  <si>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</si>
  <si>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</si>
  <si>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</si>
  <si>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</si>
  <si>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</si>
  <si>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</si>
  <si>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</si>
  <si>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</si>
  <si>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</si>
  <si>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</si>
  <si>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</si>
  <si>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</si>
  <si>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</si>
  <si>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</si>
  <si>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</si>
  <si>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</si>
  <si>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</si>
  <si>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</si>
  <si>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</si>
  <si>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</si>
  <si>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</si>
  <si>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</si>
  <si>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</si>
  <si>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</si>
  <si>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</si>
  <si>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</si>
  <si>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</si>
  <si>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</si>
  <si>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</si>
  <si>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</si>
  <si>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</si>
  <si>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</si>
  <si>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</si>
  <si>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</si>
  <si>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</si>
  <si>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</si>
  <si>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</si>
  <si>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</si>
  <si>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</si>
  <si>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</si>
  <si>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</si>
  <si>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</si>
  <si>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</si>
  <si>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</si>
  <si>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</si>
  <si>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</si>
  <si>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</si>
  <si>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</si>
  <si>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</si>
  <si>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</si>
  <si>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</si>
  <si>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</si>
  <si>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</si>
  <si>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</si>
  <si>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</si>
  <si>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</si>
  <si>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</si>
  <si>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</si>
  <si>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</si>
  <si>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</si>
  <si>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</si>
  <si>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</si>
  <si>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</si>
  <si>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</si>
  <si>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</si>
  <si>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</si>
  <si>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</si>
  <si>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</si>
  <si>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</si>
  <si>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</si>
  <si>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</si>
  <si>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</si>
  <si>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</si>
  <si>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armyszk</t>
  </si>
  <si>
    <t>cryptoman58</t>
  </si>
  <si>
    <t>mateusz28123561</t>
  </si>
  <si>
    <t>kimberl87759219</t>
  </si>
  <si>
    <t>bolesla27902973</t>
  </si>
  <si>
    <t>machinelearn_d</t>
  </si>
  <si>
    <t>chidambara09</t>
  </si>
  <si>
    <t>bigdata_joe</t>
  </si>
  <si>
    <t>docassar</t>
  </si>
  <si>
    <t>exchangeclub</t>
  </si>
  <si>
    <t>nodexl</t>
  </si>
  <si>
    <t>fisher85m</t>
  </si>
  <si>
    <t>yamatho2</t>
  </si>
  <si>
    <t>thomashilbig2</t>
  </si>
  <si>
    <t>omkar_raii</t>
  </si>
  <si>
    <t>alison_iot</t>
  </si>
  <si>
    <t>madana_hq</t>
  </si>
  <si>
    <t>sectest9</t>
  </si>
  <si>
    <t>ronald_vanloon</t>
  </si>
  <si>
    <t>mikequindazzi</t>
  </si>
  <si>
    <t>fernandohuamanx</t>
  </si>
  <si>
    <t>thecuriousluke</t>
  </si>
  <si>
    <t>foghorn_iot</t>
  </si>
  <si>
    <t>wil_bielert</t>
  </si>
  <si>
    <t>iiot_world</t>
  </si>
  <si>
    <t>cloudexpo</t>
  </si>
  <si>
    <t>neptanum</t>
  </si>
  <si>
    <t>gp_pulipaka</t>
  </si>
  <si>
    <t>larrykim</t>
  </si>
  <si>
    <t>chatbotagencyau</t>
  </si>
  <si>
    <t>ipfconline1</t>
  </si>
  <si>
    <t>randfish</t>
  </si>
  <si>
    <t>greentechdon</t>
  </si>
  <si>
    <t>agapeofnc</t>
  </si>
  <si>
    <t>toyotaconicelli</t>
  </si>
  <si>
    <t>americanspcc</t>
  </si>
  <si>
    <t>childjusticectr</t>
  </si>
  <si>
    <t>mcapkids</t>
  </si>
  <si>
    <t>bsolder</t>
  </si>
  <si>
    <t>usagymsafesport</t>
  </si>
  <si>
    <t>montcopa</t>
  </si>
  <si>
    <t>missionkidscac</t>
  </si>
  <si>
    <t>anthonykuo</t>
  </si>
  <si>
    <t>drspeightsdo</t>
  </si>
  <si>
    <t>donn_mendoza</t>
  </si>
  <si>
    <t>johnbrown8701</t>
  </si>
  <si>
    <t>realtorbasia</t>
  </si>
  <si>
    <t>iaff_local_1306</t>
  </si>
  <si>
    <t>mjoehlerich</t>
  </si>
  <si>
    <t>dcsirish</t>
  </si>
  <si>
    <t>timothyvermeire</t>
  </si>
  <si>
    <t>sarahlovesdata</t>
  </si>
  <si>
    <t>palacetinebaba</t>
  </si>
  <si>
    <t>profdrkschulte</t>
  </si>
  <si>
    <t>gamergeeknews</t>
  </si>
  <si>
    <t>zendolldata</t>
  </si>
  <si>
    <t>larsmilde</t>
  </si>
  <si>
    <t>mdivya516</t>
  </si>
  <si>
    <t>tableaupublic</t>
  </si>
  <si>
    <t>tableau</t>
  </si>
  <si>
    <t>jdavidsanchez</t>
  </si>
  <si>
    <t>paulfestes</t>
  </si>
  <si>
    <t>jeremiasprassl</t>
  </si>
  <si>
    <t>canyacoin</t>
  </si>
  <si>
    <t>forbes</t>
  </si>
  <si>
    <t>siagige</t>
  </si>
  <si>
    <t>trevorgriffey</t>
  </si>
  <si>
    <t>rockinfreelance</t>
  </si>
  <si>
    <t>learnknowbly</t>
  </si>
  <si>
    <t>dpontarlier</t>
  </si>
  <si>
    <t>airbnb</t>
  </si>
  <si>
    <t>shopsharing</t>
  </si>
  <si>
    <t>vacayo_tech</t>
  </si>
  <si>
    <t>lyft</t>
  </si>
  <si>
    <t>benitamatofska</t>
  </si>
  <si>
    <t>ganghutmedia</t>
  </si>
  <si>
    <t>eraser</t>
  </si>
  <si>
    <t>agami</t>
  </si>
  <si>
    <t>sharingeconomy_</t>
  </si>
  <si>
    <t>Retweet</t>
  </si>
  <si>
    <t>Mentions</t>
  </si>
  <si>
    <t>Replies to</t>
  </si>
  <si>
    <t>@docassar @MikeQuindazzi @Ronald_vanLoon @sectest9 @MADANA_HQ @alison_iot @Omkar_Raii @thomashilbig2 @yamatho2 @Fisher85M Mr Nasir assar thank U 
sorry  3 day delay
@nodexl 
#bigdata #AI #iot #iiot #ios
#cybersecurity
#ecommerce 
#analytics #fashion
#MachineLearning _xD83C__xDF41_</t>
  </si>
  <si>
    <t>iiot machinelearning via NodeXL https://t.co/RKzxWLTobv
@gp_pulipaka
@thecuriousluke
@neptanum
@cloudexpo
@ronald_vanloon
@mikequindazzi
@machinelearn_d
@fisher85m
@chidambara09
@fernandohuamanx
Top hashtags:
#bigdata
#ai
#analytics
#datascience
#machinelearning
#iot</t>
  </si>
  <si>
    <t>iiot ai via NodeXL https://t.co/oW19A3P6K0
@gp_pulipaka
@ronald_vanloon
@mikequindazzi
@fisher85m
@neptanum
@cloudexpo
@chidambara09
@iiot_world
@wil_bielert
@foghorn_iot
Top hashtags:
#ai
#bigdata
#iot
#analytics
#datascience
#iiot
#machinelearning
#pytorch
#python</t>
  </si>
  <si>
    <t>chatbots via NodeXL https://t.co/S2TpDqHEn2
@greentechdon
@randfish
@mikequindazzi
@ronald_vanloon
@sectest9
@ipfconline1
@chatbotagencyau
@fisher85m
@machinelearn_d
@larrykim
Top hashtags:
#chatbots
#ai
#artificialintelligence
#machinelearning
#chatbot
#fintech</t>
  </si>
  <si>
    <t>#NationalChildAbusePreventionMonth via NodeXL https://t.co/tuTV6Hcw3q
@missionkidscac
@montcopa
@usagymsafesport
@bsolder
@exchangeclub
@mcapkids
@childjusticectr
@americanspcc
@toyotaconicelli
@agapeofnc
Top hashtags:
#nationalchildabusepreventionmonth</t>
  </si>
  <si>
    <t>exchangeclub via NodeXL https://t.co/DQd4Wy2yun
@exchangeclub
@docassar
@dcsirish
@mjoehlerich
@iaff_local_1306
@realtorbasia
@johnbrown8701
@donn_mendoza
@drspeightsdo
@anthonykuo
Top hashtags:
#exchangestrong
#exchangefit
#exchangeclub
#givingtuesday
#veteransday</t>
  </si>
  <si>
    <t>It's upon us ... April, #NationalChildAbusePreventionMonth. Observe #BlueMondays and use your blue as an opportunity to talk about Exchange's #NationalProject, the #PreventionOfChildAbuse! First Blue Monday is April 1. https://t.co/L0K7hNmOnH</t>
  </si>
  <si>
    <t>#data19 via NodeXL https://t.co/dF25tNzjU5
@tableau
@tableaupublic
@mdivya516
@larsmilde
@zendolldata
@gamergeeknews
@profdrkschulte
@palacetinebaba
@sarahlovesdata
@timothyvermeire
Top hashtags:
#data19
#tc19
#tableau
#ironviz
#tableauprep
#powerbi
#sap</t>
  </si>
  <si>
    <t>#gigeconomy via NodeXL https://t.co/Rt9nOgaBr9
@agami
@learnknowbly
@rockinfreelance
@trevorgriffey
@siagige
@forbes
@canyacoin
@jeremiasprassl
@paulfestes
@jdavidsanchez
Top hashtags:
#gigeconomy
#elearning
#wol
#startup
#startups
#designstudio
#homeowner
#vacayo</t>
  </si>
  <si>
    <t>sharingeconomy via NodeXL https://t.co/zndh61XLwY
@sharingeconomy_
@agami
@eraser
@ganghutmedia
@benitamatofska
@lyft
@vacayo_tech
@shopsharing
@airbnb
@dpontarlier
Top hashtags:
#sharingeconomy
#gigeconomy
#blockchain
#crypto
#cryptocurrency
#tech</t>
  </si>
  <si>
    <t>https://nodexlgraphgallery.org/Pages/Graph.aspx?graphID=192078</t>
  </si>
  <si>
    <t>https://nodexlgraphgallery.org/Pages/Graph.aspx?graphID=192134</t>
  </si>
  <si>
    <t>https://nodexlgraphgallery.org/Pages/Graph.aspx?graphID=192293</t>
  </si>
  <si>
    <t>https://nodexlgraphgallery.org/Pages/Graph.aspx?graphID=192476</t>
  </si>
  <si>
    <t>https://nodexlgraphgallery.org/Pages/Graph.aspx?graphID=192465</t>
  </si>
  <si>
    <t>https://nodexlgraphgallery.org/Pages/Graph.aspx?graphID=192518</t>
  </si>
  <si>
    <t>https://nodexlgraphgallery.org/Pages/Graph.aspx?graphID=192679</t>
  </si>
  <si>
    <t>https://nodexlgraphgallery.org/Pages/Graph.aspx?graphID=192725</t>
  </si>
  <si>
    <t>nodexlgraphgallery.org</t>
  </si>
  <si>
    <t>bigdata ai iot iiot ios cybersecurity ecommerce analytics fashion machinelearning</t>
  </si>
  <si>
    <t>bigdata ai analytics datascience machinelearning iot</t>
  </si>
  <si>
    <t>ai bigdata iot analytics datascience iiot machinelearning pytorch python</t>
  </si>
  <si>
    <t>chatbots ai artificialintelligence machinelearning chatbot fintech</t>
  </si>
  <si>
    <t>nationalchildabusepreventionmonth nationalchildabusepreventionmonth</t>
  </si>
  <si>
    <t>exchangestrong exchangefit exchangeclub givingtuesday veteransday</t>
  </si>
  <si>
    <t>nationalchildabusepreventionmonth bluemondays nationalproject preventionofchildabuse</t>
  </si>
  <si>
    <t>nationalchildabusepreventionmonth bluemondays</t>
  </si>
  <si>
    <t>data19 data19 tc19 tableau ironviz tableauprep powerbi sap</t>
  </si>
  <si>
    <t>gigeconomy gigeconomy elearning wol startup startups designstudio homeowner vacayo</t>
  </si>
  <si>
    <t>sharingeconomy gigeconomy blockchain crypto cryptocurrency tech</t>
  </si>
  <si>
    <t>https://pbs.twimg.com/media/D26Is5WX4AEbOm2.png</t>
  </si>
  <si>
    <t>http://pbs.twimg.com/profile_images/1107714224804057088/IHWQF67k_normal.png</t>
  </si>
  <si>
    <t>http://pbs.twimg.com/profile_images/997427675881881600/093JAK1J_normal.jpg</t>
  </si>
  <si>
    <t>http://abs.twimg.com/sticky/default_profile_images/default_profile_normal.png</t>
  </si>
  <si>
    <t>http://pbs.twimg.com/profile_images/1041189914728062976/9ZwL6l6o_normal.jpg</t>
  </si>
  <si>
    <t>http://pbs.twimg.com/profile_images/869962597424025601/3NHd0kZ__normal.jpg</t>
  </si>
  <si>
    <t>http://pbs.twimg.com/profile_images/760774125522518016/jhzjWv0i_normal.jpg</t>
  </si>
  <si>
    <t>http://pbs.twimg.com/profile_images/979907202155606016/Rn2YaHvB_normal.jpg</t>
  </si>
  <si>
    <t>http://pbs.twimg.com/profile_images/993645134372798469/pAZy1Q6j_normal.jpg</t>
  </si>
  <si>
    <t>https://twitter.com/armyszk/status/1112797249694777345</t>
  </si>
  <si>
    <t>https://twitter.com/cryptoman58/status/1113061813023735814</t>
  </si>
  <si>
    <t>https://twitter.com/mateusz28123561/status/1113100159783788545</t>
  </si>
  <si>
    <t>https://twitter.com/kimberl87759219/status/1113494064056492033</t>
  </si>
  <si>
    <t>https://twitter.com/bolesla27902973/status/1113830781846216709</t>
  </si>
  <si>
    <t>https://twitter.com/machinelearn_d/status/1112796729525456896</t>
  </si>
  <si>
    <t>https://twitter.com/chidambara09/status/1112794099378065409</t>
  </si>
  <si>
    <t>https://twitter.com/chidambara09/status/1112807303554654208</t>
  </si>
  <si>
    <t>https://twitter.com/bigdata_joe/status/1113848444202803201</t>
  </si>
  <si>
    <t>https://twitter.com/docassar/status/1112013649722437635</t>
  </si>
  <si>
    <t>https://twitter.com/docassar/status/1112079047696224258</t>
  </si>
  <si>
    <t>https://twitter.com/docassar/status/1112810559945302023</t>
  </si>
  <si>
    <t>https://twitter.com/docassar/status/1113443376907603969</t>
  </si>
  <si>
    <t>https://twitter.com/docassar/status/1113443424336740353</t>
  </si>
  <si>
    <t>https://twitter.com/exchangeclub/status/1111976464361156609</t>
  </si>
  <si>
    <t>https://twitter.com/docassar/status/1112312520377810944</t>
  </si>
  <si>
    <t>https://twitter.com/docassar/status/1113641460711161856</t>
  </si>
  <si>
    <t>https://twitter.com/docassar/status/1114236562953445376</t>
  </si>
  <si>
    <t>https://twitter.com/docassar/status/1114238747695095808</t>
  </si>
  <si>
    <t>1112797249694777345</t>
  </si>
  <si>
    <t>1113061813023735814</t>
  </si>
  <si>
    <t>1113100159783788545</t>
  </si>
  <si>
    <t>1113494064056492033</t>
  </si>
  <si>
    <t>1113830781846216709</t>
  </si>
  <si>
    <t>1112796729525456896</t>
  </si>
  <si>
    <t>1112794099378065409</t>
  </si>
  <si>
    <t>1112807303554654208</t>
  </si>
  <si>
    <t>1113848444202803201</t>
  </si>
  <si>
    <t>1112013649722437635</t>
  </si>
  <si>
    <t>1112079047696224258</t>
  </si>
  <si>
    <t>1112810559945302023</t>
  </si>
  <si>
    <t>1113443376907603969</t>
  </si>
  <si>
    <t>1113443424336740353</t>
  </si>
  <si>
    <t>1111976464361156609</t>
  </si>
  <si>
    <t>1112312520377810944</t>
  </si>
  <si>
    <t>1113641460711161856</t>
  </si>
  <si>
    <t>1114236562953445376</t>
  </si>
  <si>
    <t>1114238747695095808</t>
  </si>
  <si>
    <t>1111614294435745792</t>
  </si>
  <si>
    <t/>
  </si>
  <si>
    <t>47893228</t>
  </si>
  <si>
    <t>en</t>
  </si>
  <si>
    <t>Twitter Web Client</t>
  </si>
  <si>
    <t>Twitter for iPhone</t>
  </si>
  <si>
    <t>Twitter Web App</t>
  </si>
  <si>
    <t>Machine Learning Digest</t>
  </si>
  <si>
    <t>Twitter for Android</t>
  </si>
  <si>
    <t>Buffer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</si>
  <si>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</si>
  <si>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</si>
  <si>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</si>
  <si>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</si>
  <si>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</si>
  <si>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</si>
  <si>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</si>
  <si>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</si>
  <si>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</si>
  <si>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</si>
  <si>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</si>
  <si>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</si>
  <si>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</si>
  <si>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</si>
  <si>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</si>
  <si>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</si>
  <si>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</si>
  <si>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</si>
  <si>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</si>
  <si>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</si>
  <si>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</si>
  <si>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H4G3N</t>
  </si>
  <si>
    <t>Chidambara .ML.</t>
  </si>
  <si>
    <t>Nodexl Project</t>
  </si>
  <si>
    <t>Michael Fisher</t>
  </si>
  <si>
    <t>Yamatho Supply LLC</t>
  </si>
  <si>
    <t>Thomas Hilbig 2.0</t>
  </si>
  <si>
    <t>Dr.Omkar Rai</t>
  </si>
  <si>
    <t>Alison Oliver</t>
  </si>
  <si>
    <t>MADANA</t>
  </si>
  <si>
    <t>Security Testing</t>
  </si>
  <si>
    <t>Ronald van Loon #HM19</t>
  </si>
  <si>
    <t>Mike Quindazzi ✨</t>
  </si>
  <si>
    <t>Nasir Assar, Ph.D.</t>
  </si>
  <si>
    <t>Cryptoman</t>
  </si>
  <si>
    <t>Mateusz</t>
  </si>
  <si>
    <t>Kimberly Duncan</t>
  </si>
  <si>
    <t>Boleslaw</t>
  </si>
  <si>
    <t>Machine Learning</t>
  </si>
  <si>
    <t>Joe Bond</t>
  </si>
  <si>
    <t>Fernando Huaman</t>
  </si>
  <si>
    <t>Curious Luke</t>
  </si>
  <si>
    <t>FogHorn</t>
  </si>
  <si>
    <t>Wilhelm Bielert, PhD</t>
  </si>
  <si>
    <t>IIoT World #HM19</t>
  </si>
  <si>
    <t>CloudEXPO ®</t>
  </si>
  <si>
    <t>Neptanum</t>
  </si>
  <si>
    <t>Dr. GP Pulipaka</t>
  </si>
  <si>
    <t>Larry Kim</t>
  </si>
  <si>
    <t>Chatbot Agency</t>
  </si>
  <si>
    <t>ipfconline</t>
  </si>
  <si>
    <t>Rand Fishkin</t>
  </si>
  <si>
    <t>Don Robinson</t>
  </si>
  <si>
    <t>Agape of NC</t>
  </si>
  <si>
    <t>Conicelli Toyota of Conshohocken</t>
  </si>
  <si>
    <t>American SPCC</t>
  </si>
  <si>
    <t>Child Justice Center</t>
  </si>
  <si>
    <t>MCAP</t>
  </si>
  <si>
    <t>bsolder@msn.com</t>
  </si>
  <si>
    <t>USA Gymnastics Safe Sport</t>
  </si>
  <si>
    <t>Montgomery County PA</t>
  </si>
  <si>
    <t>Mission Kids CAC</t>
  </si>
  <si>
    <t>Anthony Kuo</t>
  </si>
  <si>
    <t>Shane Speights</t>
  </si>
  <si>
    <t>Donn Mendoza, Ed.D.</t>
  </si>
  <si>
    <t>John Brown</t>
  </si>
  <si>
    <t>Realtor Barbara -Basia- Geiger</t>
  </si>
  <si>
    <t>IAFF Local1306</t>
  </si>
  <si>
    <t>Mary Oehlerich</t>
  </si>
  <si>
    <t>Dublin City Schools</t>
  </si>
  <si>
    <t>Exchange Club</t>
  </si>
  <si>
    <t>Timothy Vermeiren</t>
  </si>
  <si>
    <t>Sarah Bartlett</t>
  </si>
  <si>
    <t>Faris</t>
  </si>
  <si>
    <t>Klaus Schulte</t>
  </si>
  <si>
    <t>Gamer Geek</t>
  </si>
  <si>
    <t>Lindsay Betzendahl</t>
  </si>
  <si>
    <t>Lars Milde</t>
  </si>
  <si>
    <t>Divya Bharathi</t>
  </si>
  <si>
    <t>Tableau Public</t>
  </si>
  <si>
    <t>Tableau Software</t>
  </si>
  <si>
    <t>J. David Sanchez</t>
  </si>
  <si>
    <t>Paul Estes</t>
  </si>
  <si>
    <t>Jeremias Prassl</t>
  </si>
  <si>
    <t>CanYa</t>
  </si>
  <si>
    <t>Forbes</t>
  </si>
  <si>
    <t>GigE2019</t>
  </si>
  <si>
    <t>Trevor Griffey</t>
  </si>
  <si>
    <t>RockinFreelance</t>
  </si>
  <si>
    <t>Albert ❤️</t>
  </si>
  <si>
    <t>Dan Pontarlier</t>
  </si>
  <si>
    <t>Airbnb</t>
  </si>
  <si>
    <t>ShopSharing</t>
  </si>
  <si>
    <t>Vacayo</t>
  </si>
  <si>
    <t>Lyft</t>
  </si>
  <si>
    <t>Benita Matofska</t>
  </si>
  <si>
    <t>GangHut</t>
  </si>
  <si>
    <t>Juan José Calderón Amador</t>
  </si>
  <si>
    <t>Eddie Cejvan</t>
  </si>
  <si>
    <t>SharingEconomy Italy</t>
  </si>
  <si>
    <t>Be happy  Be healthy Be smile Be cool Be good human</t>
  </si>
  <si>
    <t>(Social) (media) network analysis and visualization add-in for Excel: influencers, segments, &amp; content. Get NodeXL Pro! https://t.co/AlY9U3Lyfo</t>
  </si>
  <si>
    <t>Analyst, Tech Evangelist, #CyberSecurity, #DigitalTransformation, #IoT, #Fintech, #DataScience &amp; #VR Influencer: @DZone &amp; @Onalytica. Made from 100% Geek.</t>
  </si>
  <si>
    <t>We like to bring #innovation to #engineering pros. Passionate for #design of #facilities and services</t>
  </si>
  <si>
    <t>Literally an automated version of @tomhilbig. #BigData #MachineLearning.</t>
  </si>
  <si>
    <t>Director General Software Technology Parks of India @STPIINDIA Government of India. Ph D (Statistics) BHU Varanasi. RTs are not endorsements.Views are personal.</t>
  </si>
  <si>
    <t>#IoT Innovator, #Tech Idea Agent, Life-long Learner. Connecting the World, One Thing at a Time. #Iowa Girl! #IoE #IIoT #BigData #PredictiveAnalytics</t>
  </si>
  <si>
    <t>MADANA is a platform for data analysis that uses Blockchain technology in order to bridge the gap between data and insights.</t>
  </si>
  <si>
    <t>News Hub! Get the latest Security News &amp; Updates!</t>
  </si>
  <si>
    <t>Helping data driven companies generating value•Top10Influencer #AI #BigData #DataScience #IoT #MachineLearning #Analytics• Join me at #HM19 @HPE @Oracle @SAP</t>
  </si>
  <si>
    <t>US #Digital Alliances Sales Leader @PwCUS • EC &amp; Board @LAEDC • Tweets for the C-Suite #CEO #CFO #CMO #CIO #CDO #CISO on Global #Megatrends &amp; #EmergingTech!</t>
  </si>
  <si>
    <t>Data Scientist, college professor, economist, and financial advisor. COWBOYS fan!</t>
  </si>
  <si>
    <t>crypto!</t>
  </si>
  <si>
    <t>Student, Movie Fanatic, #Tech Lover!</t>
  </si>
  <si>
    <t>Machine Learning Digest.  Powered by https://t.co/rHlyfdPfTj</t>
  </si>
  <si>
    <t>#BigData Believer. Songwriter of #Algorithms. Man of Winter. #Data Entrepreneur. Downhill #Skier. Not into Symantec Layers. #DataLakes #Hadoop #MachineLearning</t>
  </si>
  <si>
    <t>System Engineer, IT solutions, Security IT | #CyberSecurity | #networking  #Cloud | #Data | #Network MCSA, MCSM #Microsoft | #Office365, Love the #Gym #Security</t>
  </si>
  <si>
    <t>Luke identifies himself as a: #MachineLearning #Enthusiast _xD83E__xDD16_ ¦ #Biotechnology #Student _xD83E__xDD13_ ¦ former #Chemical #Labtechnician _xD83D__xDC68_‍_xD83D__xDD2C_ ¦  #Human</t>
  </si>
  <si>
    <t>FogHorn is an edge analytics &amp; applications platform for industrial #IoT that integrates with a wide variety of cloud platforms.</t>
  </si>
  <si>
    <t>Chief Digital Officer I distribute news I find personally interesting - contact me any time. #IIoT #AI #Digital</t>
  </si>
  <si>
    <t>#IIoT_World™ is the first Global #DigitalPublication focused 100% on #IIoT, #Industry40, #SmartManufacturing #ICS #security. #1 Industrial IoT #Influencer.</t>
  </si>
  <si>
    <t>CloudEXPO ® is the World’s Most Influential Digital Transformation Brand! [June 24-26 Santa Clara Convention Center] Tickets Here ▸ https://t.co/HwY5ob3JqH</t>
  </si>
  <si>
    <t>Ganapathi Pulipaka | Chief Data Scientist | Global Speaker | PostDoc CS, PhD | Top Data Science Influencer | #SAP | Bestselling Author</t>
  </si>
  <si>
    <t>CEO @MobileMonkey, Founder @WordStream (acquired for $150M) Columnist @Inc, @Medium, @CNBC. Startups, AdWords, Chatbots. Popularized Unicorns in Marketing.</t>
  </si>
  <si>
    <t>Création de Sites Internet Formation et Conseil Informatique #ecommerce #webmaster #seo #DigitalMarketing #foad #seriousgame #AI #BigData</t>
  </si>
  <si>
    <t>Founder @SparkToro, husband to @everywhereist, feminist, he/him, author of Lost &amp; Founder. Formerly @Moz. I tweet ~40X/wk on marketing, tech, &amp; startups.</t>
  </si>
  <si>
    <t>The byproducts of innovative thinking are assembled into revolutionary products and services. #crosstraining #wellness
 #bigdata #poetry #environment</t>
  </si>
  <si>
    <t>AGAPE of NC provides professional social services as a Christian outreach to children &amp; families in need in order to strengthen families. #FosterCare #Adoption</t>
  </si>
  <si>
    <t>You've come to the right dealership! At Conicelli Toyota of Conshohocken we provide everything automotive, with great prices and customer service! 484-533-2354</t>
  </si>
  <si>
    <t>Nonprofit • American Society for the Positive Care of Children • Spread some #TLC!</t>
  </si>
  <si>
    <t>Arthur D Curtis Children's Justice Cntr works with child protection professionals to ensure children are safe; offenders held accountable. Comments are public.</t>
  </si>
  <si>
    <t>MCAP provides child victims of abuse, neglect, and trafficking with free legal representation as they navigate the legal and social service systems.</t>
  </si>
  <si>
    <t>The official Safe Sport account of USA Gymnastics.</t>
  </si>
  <si>
    <t>This is the official Twitter account of Montgomery County, Pennsylvania.
http://t.co/7CbxYTUxp9
http://t.co/ARjB41wZdZ</t>
  </si>
  <si>
    <t>Mission Kids Child Advocacy Center provides a center for the multi-disciplinary team investigation of child abuse cases in Montgomery County, PA.</t>
  </si>
  <si>
    <t>@City_of_Irvine Councilmember | #LDS | @SMU | Purveyor of #shopIrvine #dineIrvine | RTs are my own</t>
  </si>
  <si>
    <t>Dean of the NYIT College of Osteopathic Medicine at Arkansas State.                              Instagram: @drspeightsdo</t>
  </si>
  <si>
    <t>Proud Husband, ISU Redbird &amp; CLC Tiger dad and Round Lake Area School District 116 Superintendent (Tweets are my own...)</t>
  </si>
  <si>
    <t>Reporter and Anchor for RLHS @rlhstheblaize / Future Cronkite News reporter @cronkitenews / ASU Sun Devil _xD83D__xDD31_ _xD83D__xDE08_</t>
  </si>
  <si>
    <t>Realtor -Keller Williams Experience | Dream Home Finder | Certified Staging Consultant | Cancer survivor| Animal Welfare Advocate| RENE | Real Estate Paralegal</t>
  </si>
  <si>
    <t>Official Twitter Account for the Summit-Jackson Professional Firefighters IAFF Local 1306.</t>
  </si>
  <si>
    <t>Activist interested in Philanthropy, Evironment, Education &amp; Tech. Love to Hike, Sail &amp; Fly. RTs do not equal agreement.</t>
  </si>
  <si>
    <t>DCS is comprised of five schools that constantly strive to make education relevant for our students.</t>
  </si>
  <si>
    <t>Exchange is a volunteer, national service organization for men and women who want to serve their community, and enjoy new friendships.</t>
  </si>
  <si>
    <t>Data Viz &amp; Tableau wizard @Biztory | Iron Viz 2018 Global Champion | Tableau Desktop and Server Certified Professional | Runner | Occasional musician</t>
  </si>
  <si>
    <t>#TableauAmbassador | Co-leader of #LondonTUG | 2018 Community Leader Vizzie Winner | #IronViz Europe Finalist | #IronQuest | Work @SlalomUK | Views are my own</t>
  </si>
  <si>
    <t>_xD83C__xDDF5__xD83C__xDDF8_ | UW | Data Sci &amp; AI</t>
  </si>
  <si>
    <t>Professor &amp; vice dean @FHMS_Wirtschaft | @tableau Zen Master &amp; #IronViz European champion | #dataviz blog: https://t.co/HLxqgtysgL | _xD83C__xDDEA__xD83C__xDDFA_</t>
  </si>
  <si>
    <t>Data Scientist by day, geek tech gamer junky by night.    #PowerBi #Tableau #RaspberryPi  influencer _xD83D__xDE1C_, welcome to my stream of consciousness</t>
  </si>
  <si>
    <t>Consultant | #projecthealthviz founder | #VOTD 05/21/18, 6/28/18, 8/27/18, 2/7/19, 3/18/19 | Driven by ❤️ for data | Only chase passion | Views are my own</t>
  </si>
  <si>
    <t>Believing in #Analytics, #Social, #Cloud and #Mobile</t>
  </si>
  <si>
    <t>Tableau Ambassador_xD83D__xDD38_WiDS Ambassador _xD83D__xDD38_Data Scientist_xD83D__xDD38_Former Tableau Public Featured Author_xD83D__xDD38_Viz addicted.</t>
  </si>
  <si>
    <t>Data in. Brilliance out.</t>
  </si>
  <si>
    <t>Tableau helps people see and understand data. For support: @TableauSupport</t>
  </si>
  <si>
    <t>Co-Founder @CapSysGroup &amp; The Gig Academy | 20+ years working with Executives, GMs, Product Managers and their teams to create and implement winning strategies</t>
  </si>
  <si>
    <t>Dad, son, husband, product guy who is relentlessly curious, ridiculously energetic, and radically passionate about technology and the #FutureOfWork.</t>
  </si>
  <si>
    <t>Assoc Prof @magdalenoxford and @OxfordLawFac. Exploring the #futureofwork in the #gigeconomy: Humans as a Service? https://t.co/IIVGwA74Rj Usual disclaimers.</t>
  </si>
  <si>
    <t>The decentralised serviceplace for the world | https://t.co/iSwUKtlshT | https://t.co/Zy9BZNHUYW (#freelance #dapp) | https://t.co/Fec25Cfx7P |
#blockchain</t>
  </si>
  <si>
    <t>Official Twitter account of https://t.co/LUUqtjU6Xh, homepage for the world's business leaders.</t>
  </si>
  <si>
    <t>@SIAnalysts' Collaboration in the Gig Economy brings together the innovation and ideas shaping the future of contingent work. Join us 27 &amp; 28 March 2019!</t>
  </si>
  <si>
    <t>Historian, adjunct faculty, FOIA user, former journalist, union member. Support your local, independent, public-interest journalism.</t>
  </si>
  <si>
    <t>We share ideas and resources for Freelancers who are Rockin' it! Signup for our email list: https://t.co/QqMSzndbDJ</t>
  </si>
  <si>
    <t>Simple | Cloud-based | Easy to Use | Affordable | ❤️ your content with knowbly™</t>
  </si>
  <si>
    <t>_xD83D__xDCBB_ • Consultant in Sustainability and Marketing. _xD83C__xDF31_ • Sustainable Fashion &amp; Travel. _xD83D__xDCBC_ • @ESHClub _xD83D__xDD74__xD83C__xDFFC_ • @rolemodelsmgmt _xD83C__xDFA4_ • _xD83C__xDDEC__xD83C__xDDE7__xD83C__xDDEB__xD83C__xDDF7__xD83C__xDDEE__xD83C__xDDF9__xD83C__xDDEA__xD83C__xDDF8__xD83C__xDDF3__xD83C__xDDF1_</t>
  </si>
  <si>
    <t>@Airbnb is the world’s largest community driven hospitality company, offering unique homes and experiences that let travelers belong anywhere.</t>
  </si>
  <si>
    <t>German start-up acting in the field of micro-producers and offline retail looking for Co-Partners/Advisers/Investors for scaling up business. #sharingeconomy</t>
  </si>
  <si>
    <t>#vacationrental tech w full service management to optimize #Airbnb, #VRBO listings. Get it #rented with higher performance, lower fees &amp; better options. #travel</t>
  </si>
  <si>
    <t>For support, we're happy to help over at @AskLyft.</t>
  </si>
  <si>
    <t>Global #SharingEconomy expert, #speaker #changemaker Chief Sharer @Peoplewhoshare #GlobalSharingWeek #GenerationShare. Helping build a kinder world #CHANGE!</t>
  </si>
  <si>
    <t>Let's tell the world how your marketplace can change it. #marketplaces #platformeconomy #peertopeer #p2p #gigeconomy #apps #marketing</t>
  </si>
  <si>
    <t>elige la cadena de la vida abc1chde2ghij...✘ⓔ-ⓝⓐⓤⓣⓐ, ⓔ-ⓜⓔⓝⓣⓔ Sevilla ★ blockchain ★ elearning ★Ⓐrⓣ ★ P2P ★ economy★HigherED ★ #laEstacionZ #elmuelledelasal</t>
  </si>
  <si>
    <t>Entrepreneur, Angel Investor, La bohème d'Éducation, Irrational Mathematician, Aspiring TEDspian</t>
  </si>
  <si>
    <t>News su #SharingEconomy, #FutureOfWork e #GigEconomy! Managed by @emilianofarina</t>
  </si>
  <si>
    <t xml:space="preserve">Mysore  and  BERLIN </t>
  </si>
  <si>
    <t>https://www.nodexlgraphgallery.org/Pages/Registration.aspx</t>
  </si>
  <si>
    <t>Vernon, CT</t>
  </si>
  <si>
    <t>Wayne PA</t>
  </si>
  <si>
    <t>New Delhi</t>
  </si>
  <si>
    <t>California, USA</t>
  </si>
  <si>
    <t>Berlin, Germany</t>
  </si>
  <si>
    <t>Hyderabad, India</t>
  </si>
  <si>
    <t>#NL. Also on Instagram</t>
  </si>
  <si>
    <t>Los Angeles, CA</t>
  </si>
  <si>
    <t>Jamestown, NC</t>
  </si>
  <si>
    <t>Maastricht, Nederland</t>
  </si>
  <si>
    <t>Loop, Chicago</t>
  </si>
  <si>
    <t>The Earth</t>
  </si>
  <si>
    <t>Salt Lake City, UT</t>
  </si>
  <si>
    <t>Lima, Peru</t>
  </si>
  <si>
    <t>Switzerland</t>
  </si>
  <si>
    <t>Palo Alto, CA</t>
  </si>
  <si>
    <t>Quebec</t>
  </si>
  <si>
    <t>United States</t>
  </si>
  <si>
    <t>New York City | Silicon Valley</t>
  </si>
  <si>
    <t>Boston, MA</t>
  </si>
  <si>
    <t>Marseille, France</t>
  </si>
  <si>
    <t>Seattle, WA</t>
  </si>
  <si>
    <t>New Jersey</t>
  </si>
  <si>
    <t>North Carolina, USA</t>
  </si>
  <si>
    <t>550 Ridge Pike, Conshohocken, PA</t>
  </si>
  <si>
    <t>Carlsbad, CA</t>
  </si>
  <si>
    <t>Clark County, WA</t>
  </si>
  <si>
    <t>Norristown, PA</t>
  </si>
  <si>
    <t>Connecticut, USA</t>
  </si>
  <si>
    <t>Indianapolis, IN</t>
  </si>
  <si>
    <t>Montgomery County, PA</t>
  </si>
  <si>
    <t>Irvine, CA</t>
  </si>
  <si>
    <t>Jonesboro, AR</t>
  </si>
  <si>
    <t>Round Lake, IL</t>
  </si>
  <si>
    <t>Chicago, IL</t>
  </si>
  <si>
    <t>Naperville, IL</t>
  </si>
  <si>
    <t>Jackson, MI</t>
  </si>
  <si>
    <t>Washington State</t>
  </si>
  <si>
    <t>Dublin, Georgia</t>
  </si>
  <si>
    <t>Nationwide</t>
  </si>
  <si>
    <t>Mechelen, Belgium</t>
  </si>
  <si>
    <t>Basingstoke, England</t>
  </si>
  <si>
    <t>Münster, Deutschland</t>
  </si>
  <si>
    <t>CT</t>
  </si>
  <si>
    <t>Frankfurt, Germany</t>
  </si>
  <si>
    <t>Bengaluru, India</t>
  </si>
  <si>
    <t>Oxford, UK</t>
  </si>
  <si>
    <t>Melbourne, Victoria</t>
  </si>
  <si>
    <t>New York, NY</t>
  </si>
  <si>
    <t>London, England</t>
  </si>
  <si>
    <t>Long Beach, CA</t>
  </si>
  <si>
    <t>San Rafael, CA</t>
  </si>
  <si>
    <t>Paris, France</t>
  </si>
  <si>
    <t>Frankfurt am Main</t>
  </si>
  <si>
    <t>Mountain View, CA</t>
  </si>
  <si>
    <t>Worldwide</t>
  </si>
  <si>
    <t>The global platform economy</t>
  </si>
  <si>
    <t>Sevilla</t>
  </si>
  <si>
    <t>Melbourne, Australia</t>
  </si>
  <si>
    <t>Italia</t>
  </si>
  <si>
    <t>https://t.co/FKKr76FLpx</t>
  </si>
  <si>
    <t>https://t.co/QAzg8qeYz5</t>
  </si>
  <si>
    <t>https://t.co/Qza2o3WTeO</t>
  </si>
  <si>
    <t>https://t.co/D8mo2y29Nh</t>
  </si>
  <si>
    <t>https://t.co/B5UjeonDGY</t>
  </si>
  <si>
    <t>https://t.co/l8qpXn9ZRL</t>
  </si>
  <si>
    <t>https://t.co/JwJpxIylVc</t>
  </si>
  <si>
    <t>https://t.co/fnfsmuGsii</t>
  </si>
  <si>
    <t>https://t.co/ANfWqWqqSU</t>
  </si>
  <si>
    <t>https://t.co/Guf3bpXFrd</t>
  </si>
  <si>
    <t>https://t.co/hbTWQzesBA</t>
  </si>
  <si>
    <t>https://t.co/QLTRhm8yg9</t>
  </si>
  <si>
    <t>https://t.co/ZKVASRcmaF</t>
  </si>
  <si>
    <t>https://t.co/VoAA0buCmB</t>
  </si>
  <si>
    <t>http://CloudComputingExpo.com</t>
  </si>
  <si>
    <t>https://t.co/CHWoaV475R</t>
  </si>
  <si>
    <t>https://t.co/lvIODUHxYS</t>
  </si>
  <si>
    <t>https://t.co/GBIheG6pPy</t>
  </si>
  <si>
    <t>https://t.co/ftYJ3kAoX8</t>
  </si>
  <si>
    <t>https://t.co/VW3npQa5kS</t>
  </si>
  <si>
    <t>http://t.co/hLIWjjbaIa</t>
  </si>
  <si>
    <t>http://t.co/ItBTjH3TJ3</t>
  </si>
  <si>
    <t>https://t.co/gcxi5IZTQS</t>
  </si>
  <si>
    <t>http://t.co/37vM6eyjII</t>
  </si>
  <si>
    <t>https://t.co/yL3yG495Np</t>
  </si>
  <si>
    <t>https://t.co/gVbkfFoeVP</t>
  </si>
  <si>
    <t>http://t.co/7CbxYTUxp9</t>
  </si>
  <si>
    <t>http://t.co/eW3C9QiSZU</t>
  </si>
  <si>
    <t>https://t.co/b1mTlovXzk</t>
  </si>
  <si>
    <t>https://t.co/NUAsQRKMos</t>
  </si>
  <si>
    <t>https://t.co/ECiQQmauzS</t>
  </si>
  <si>
    <t>https://t.co/Jcd8lv1YPV</t>
  </si>
  <si>
    <t>http://t.co/m2q9w4HWkQ</t>
  </si>
  <si>
    <t>https://t.co/b68BepbKkw</t>
  </si>
  <si>
    <t>https://t.co/qQEiKEXXOk</t>
  </si>
  <si>
    <t>https://t.co/1TKwAxKdMa</t>
  </si>
  <si>
    <t>https://t.co/IFyZd581rz</t>
  </si>
  <si>
    <t>https://t.co/UeuTjJcfNt</t>
  </si>
  <si>
    <t>https://t.co/6J3dLyeNZE</t>
  </si>
  <si>
    <t>http://t.co/YwSlyMGUSK</t>
  </si>
  <si>
    <t>https://t.co/bidGdqVIlt</t>
  </si>
  <si>
    <t>https://t.co/oA7MMqNDsE</t>
  </si>
  <si>
    <t>https://t.co/QYvJaA1AgV</t>
  </si>
  <si>
    <t>https://t.co/TQfUJYVgeB</t>
  </si>
  <si>
    <t>http://t.co/KH6EtekF5q</t>
  </si>
  <si>
    <t>https://t.co/FQeKLZEkYY</t>
  </si>
  <si>
    <t>https://t.co/ln2KVMWr3a</t>
  </si>
  <si>
    <t>https://t.co/PUzPGu2gWr</t>
  </si>
  <si>
    <t>https://t.co/e4YepvJkcv</t>
  </si>
  <si>
    <t>https://t.co/ICRFcVg2rO</t>
  </si>
  <si>
    <t>https://t.co/jnLqbxOdfi</t>
  </si>
  <si>
    <t>http://t.co/Xmdt4lGMMg</t>
  </si>
  <si>
    <t>https://t.co/scRWh0qGx2</t>
  </si>
  <si>
    <t>https://t.co/VZxgmDd2Ub</t>
  </si>
  <si>
    <t>https://t.co/EpWHtOnUpM</t>
  </si>
  <si>
    <t>https://t.co/Ey4ecSkFRg</t>
  </si>
  <si>
    <t>https://t.co/EP9tasQgf5</t>
  </si>
  <si>
    <t>https://t.co/OmDDKj8TXb</t>
  </si>
  <si>
    <t>https://pbs.twimg.com/profile_banners/740061090818691072/1552934920</t>
  </si>
  <si>
    <t>https://pbs.twimg.com/profile_banners/737142202481016832/1538216794</t>
  </si>
  <si>
    <t>https://pbs.twimg.com/profile_banners/87606674/1405285356</t>
  </si>
  <si>
    <t>https://pbs.twimg.com/profile_banners/846014785246367745/1497302270</t>
  </si>
  <si>
    <t>https://pbs.twimg.com/profile_banners/2785271728/1496354326</t>
  </si>
  <si>
    <t>https://pbs.twimg.com/profile_banners/930871517860319232/1534697123</t>
  </si>
  <si>
    <t>https://pbs.twimg.com/profile_banners/2923411356/1552482558</t>
  </si>
  <si>
    <t>https://pbs.twimg.com/profile_banners/886945008955293696/1506684184</t>
  </si>
  <si>
    <t>https://pbs.twimg.com/profile_banners/710123736175783938/1458287472</t>
  </si>
  <si>
    <t>https://pbs.twimg.com/profile_banners/555031989/1504691055</t>
  </si>
  <si>
    <t>https://pbs.twimg.com/profile_banners/2344530218/1527574812</t>
  </si>
  <si>
    <t>https://pbs.twimg.com/profile_banners/47893228/1536497307</t>
  </si>
  <si>
    <t>https://pbs.twimg.com/profile_banners/974134415407419392/1537073908</t>
  </si>
  <si>
    <t>https://pbs.twimg.com/profile_banners/973882991486357505/1522462769</t>
  </si>
  <si>
    <t>https://pbs.twimg.com/profile_banners/316507808/1532193551</t>
  </si>
  <si>
    <t>https://pbs.twimg.com/profile_banners/1064108650271309826/1542538859</t>
  </si>
  <si>
    <t>https://pbs.twimg.com/profile_banners/2707096166/1520451450</t>
  </si>
  <si>
    <t>https://pbs.twimg.com/profile_banners/821567125785612288/1541493475</t>
  </si>
  <si>
    <t>https://pbs.twimg.com/profile_banners/18854457/1526137583</t>
  </si>
  <si>
    <t>https://pbs.twimg.com/profile_banners/1072440385794801665/1552663910</t>
  </si>
  <si>
    <t>https://pbs.twimg.com/profile_banners/4263007693/1534167328</t>
  </si>
  <si>
    <t>https://pbs.twimg.com/profile_banners/17850785/1554428313</t>
  </si>
  <si>
    <t>https://pbs.twimg.com/profile_banners/705539763349164032/1543420399</t>
  </si>
  <si>
    <t>https://pbs.twimg.com/profile_banners/6527972/1398234270</t>
  </si>
  <si>
    <t>https://pbs.twimg.com/profile_banners/16967457/1548345008</t>
  </si>
  <si>
    <t>https://pbs.twimg.com/profile_banners/837767251411550208/1503948269</t>
  </si>
  <si>
    <t>https://pbs.twimg.com/profile_banners/525777251/1483111691</t>
  </si>
  <si>
    <t>https://pbs.twimg.com/profile_banners/248878096/1552781308</t>
  </si>
  <si>
    <t>https://pbs.twimg.com/profile_banners/848214087536320512/1491505123</t>
  </si>
  <si>
    <t>https://pbs.twimg.com/profile_banners/2584407613/1509630745</t>
  </si>
  <si>
    <t>https://pbs.twimg.com/profile_banners/481481181/1424890667</t>
  </si>
  <si>
    <t>https://pbs.twimg.com/profile_banners/941301509878403072/1516898027</t>
  </si>
  <si>
    <t>https://pbs.twimg.com/profile_banners/14517623/1494352722</t>
  </si>
  <si>
    <t>https://pbs.twimg.com/profile_banners/194391044/1533138243</t>
  </si>
  <si>
    <t>https://pbs.twimg.com/profile_banners/187582031/1530470459</t>
  </si>
  <si>
    <t>https://pbs.twimg.com/profile_banners/1068226265256202240/1543520272</t>
  </si>
  <si>
    <t>https://pbs.twimg.com/profile_banners/3231263797/1553554805</t>
  </si>
  <si>
    <t>https://pbs.twimg.com/profile_banners/910894201507864577/1518284855</t>
  </si>
  <si>
    <t>https://pbs.twimg.com/profile_banners/781245247825125376/1475111333</t>
  </si>
  <si>
    <t>https://pbs.twimg.com/profile_banners/295672198/1496519169</t>
  </si>
  <si>
    <t>https://pbs.twimg.com/profile_banners/22968469/1546533846</t>
  </si>
  <si>
    <t>https://pbs.twimg.com/profile_banners/1479467042/1540557365</t>
  </si>
  <si>
    <t>https://pbs.twimg.com/profile_banners/3254807333/1540651726</t>
  </si>
  <si>
    <t>https://pbs.twimg.com/profile_banners/2973326635/1545320046</t>
  </si>
  <si>
    <t>https://pbs.twimg.com/profile_banners/871679652582109184/1540521943</t>
  </si>
  <si>
    <t>https://pbs.twimg.com/profile_banners/316331833/1431495420</t>
  </si>
  <si>
    <t>https://pbs.twimg.com/profile_banners/114211971/1540568110</t>
  </si>
  <si>
    <t>https://pbs.twimg.com/profile_banners/724704224865439745/1511259907</t>
  </si>
  <si>
    <t>https://pbs.twimg.com/profile_banners/519769200/1449260809</t>
  </si>
  <si>
    <t>https://pbs.twimg.com/profile_banners/14792516/1531952279</t>
  </si>
  <si>
    <t>https://pbs.twimg.com/profile_banners/26453293/1458802094</t>
  </si>
  <si>
    <t>https://pbs.twimg.com/profile_banners/3981379633/1466796408</t>
  </si>
  <si>
    <t>https://pbs.twimg.com/profile_banners/844238242581008384/1515794247</t>
  </si>
  <si>
    <t>https://pbs.twimg.com/profile_banners/4759711813/1531293782</t>
  </si>
  <si>
    <t>https://pbs.twimg.com/profile_banners/91478624/1531316097</t>
  </si>
  <si>
    <t>https://pbs.twimg.com/profile_banners/735965687894540289/1487706502</t>
  </si>
  <si>
    <t>https://pbs.twimg.com/profile_banners/1346146615/1459444209</t>
  </si>
  <si>
    <t>https://pbs.twimg.com/profile_banners/849531190654709761/1491437073</t>
  </si>
  <si>
    <t>https://pbs.twimg.com/profile_banners/946818766284795905/1539275333</t>
  </si>
  <si>
    <t>https://pbs.twimg.com/profile_banners/16877302/1552474174</t>
  </si>
  <si>
    <t>https://pbs.twimg.com/profile_banners/17416571/1540244642</t>
  </si>
  <si>
    <t>https://pbs.twimg.com/profile_banners/2445516270/1413137245</t>
  </si>
  <si>
    <t>https://pbs.twimg.com/profile_banners/779330766874509312/1513060127</t>
  </si>
  <si>
    <t>https://pbs.twimg.com/profile_banners/569569550/1553858437</t>
  </si>
  <si>
    <t>https://pbs.twimg.com/profile_banners/112258462/1549039900</t>
  </si>
  <si>
    <t>https://pbs.twimg.com/profile_banners/4797637954/1532329207</t>
  </si>
  <si>
    <t>https://pbs.twimg.com/profile_banners/3122211/1525990941</t>
  </si>
  <si>
    <t>https://pbs.twimg.com/profile_banners/2769370665/1410647428</t>
  </si>
  <si>
    <t>pl</t>
  </si>
  <si>
    <t>de</t>
  </si>
  <si>
    <t>nl</t>
  </si>
  <si>
    <t>es</t>
  </si>
  <si>
    <t>en-gb</t>
  </si>
  <si>
    <t>it</t>
  </si>
  <si>
    <t>http://abs.twimg.com/images/themes/theme1/bg.png</t>
  </si>
  <si>
    <t>http://abs.twimg.com/images/themes/theme19/bg.gif</t>
  </si>
  <si>
    <t>http://abs.twimg.com/images/themes/theme2/bg.gif</t>
  </si>
  <si>
    <t>http://abs.twimg.com/images/themes/theme14/bg.gif</t>
  </si>
  <si>
    <t>http://abs.twimg.com/images/themes/theme4/bg.gif</t>
  </si>
  <si>
    <t>http://abs.twimg.com/images/themes/theme9/bg.gif</t>
  </si>
  <si>
    <t>http://abs.twimg.com/images/themes/theme7/bg.gif</t>
  </si>
  <si>
    <t>http://abs.twimg.com/images/themes/theme15/bg.png</t>
  </si>
  <si>
    <t>http://abs.twimg.com/images/themes/theme18/bg.gif</t>
  </si>
  <si>
    <t>http://abs.twimg.com/images/themes/theme16/bg.gif</t>
  </si>
  <si>
    <t>http://pbs.twimg.com/profile_images/849132774661308416/pa2Uplq1_normal.jpg</t>
  </si>
  <si>
    <t>http://pbs.twimg.com/profile_images/1020448812459061248/juZN4AhA_normal.jpg</t>
  </si>
  <si>
    <t>http://pbs.twimg.com/profile_images/786122831901892608/VN-JIX7b_normal.jpg</t>
  </si>
  <si>
    <t>http://pbs.twimg.com/profile_images/1042035585970581510/oQfSazaq_normal.jpg</t>
  </si>
  <si>
    <t>http://pbs.twimg.com/profile_images/806124338428538880/WUIWN-qP_normal.jpg</t>
  </si>
  <si>
    <t>http://pbs.twimg.com/profile_images/985621665118797824/3ATfZ8e1_normal.jpg</t>
  </si>
  <si>
    <t>http://pbs.twimg.com/profile_images/912614457347596288/iOFjxJb1_normal.jpg</t>
  </si>
  <si>
    <t>http://pbs.twimg.com/profile_images/710735123876982784/GjV7JWMk_normal.jpg</t>
  </si>
  <si>
    <t>http://pbs.twimg.com/profile_images/1107936345769607169/sJKWJd7g_normal.png</t>
  </si>
  <si>
    <t>http://pbs.twimg.com/profile_images/986333512067301376/k0XKQzVO_normal.jpg</t>
  </si>
  <si>
    <t>http://pbs.twimg.com/profile_images/742746180988370944/iSebM70v_normal.jpg</t>
  </si>
  <si>
    <t>http://pbs.twimg.com/profile_images/1076462504002375680/grqsiD9i_normal.jpg</t>
  </si>
  <si>
    <t>http://pbs.twimg.com/profile_images/971472786760777728/Aqmo9EQ2_normal.jpg</t>
  </si>
  <si>
    <t>http://pbs.twimg.com/profile_images/775315482/WB_normal.jpg</t>
  </si>
  <si>
    <t>http://pbs.twimg.com/profile_images/1005145658939068416/ciyeeppk_normal.jpg</t>
  </si>
  <si>
    <t>http://pbs.twimg.com/profile_images/1096413438480474112/1L0lBUOi_normal.jpg</t>
  </si>
  <si>
    <t>http://pbs.twimg.com/profile_images/1106886080094179328/2gFCp6r0_normal.jpg</t>
  </si>
  <si>
    <t>http://pbs.twimg.com/profile_images/998301258413850625/9BZwTjgv_normal.jpg</t>
  </si>
  <si>
    <t>http://pbs.twimg.com/profile_images/634035372733898752/6aSBCDd9_normal.jpg</t>
  </si>
  <si>
    <t>http://pbs.twimg.com/profile_images/729065804004769793/St2_Pum9_normal.jpg</t>
  </si>
  <si>
    <t>http://pbs.twimg.com/profile_images/858074513438683136/9Ad9myFy_normal.jpg</t>
  </si>
  <si>
    <t>http://pbs.twimg.com/profile_images/1088467528379260928/Jpqavmrb_normal.jpg</t>
  </si>
  <si>
    <t>http://pbs.twimg.com/profile_images/902251385198182400/d9a9SaXn_normal.jpg</t>
  </si>
  <si>
    <t>http://pbs.twimg.com/profile_images/756172501697368064/nLkQ13Dm_normal.jpg</t>
  </si>
  <si>
    <t>http://pbs.twimg.com/profile_images/1020054021791346688/s2FF-4OD_normal.jpg</t>
  </si>
  <si>
    <t>http://pbs.twimg.com/profile_images/991460229513592832/YbZDB8PL_normal.jpg</t>
  </si>
  <si>
    <t>http://pbs.twimg.com/profile_images/739818139484098560/bsSJVt2o_normal.jpg</t>
  </si>
  <si>
    <t>http://pbs.twimg.com/profile_images/570658932726861824/MSzOYUtx_normal.jpeg</t>
  </si>
  <si>
    <t>http://pbs.twimg.com/profile_images/955454387974893568/IslMVw-s_normal.jpg</t>
  </si>
  <si>
    <t>http://pbs.twimg.com/profile_images/461244054643044352/fTMlu2pG_normal.jpeg</t>
  </si>
  <si>
    <t>http://pbs.twimg.com/profile_images/1024682713230524417/NpZBnhzl_normal.jpg</t>
  </si>
  <si>
    <t>http://pbs.twimg.com/profile_images/1014636945606000640/USlXY8Ll_normal.jpg</t>
  </si>
  <si>
    <t>http://pbs.twimg.com/profile_images/590202104452550657/_50lJv8o_normal.jpg</t>
  </si>
  <si>
    <t>http://pbs.twimg.com/profile_images/1068227765672050689/1VI7p8Ut_normal.jpg</t>
  </si>
  <si>
    <t>http://pbs.twimg.com/profile_images/1112788172709064707/v2_wnRrz_normal.jpg</t>
  </si>
  <si>
    <t>http://pbs.twimg.com/profile_images/948403715546992640/vEGtbWir_normal.jpg</t>
  </si>
  <si>
    <t>http://pbs.twimg.com/profile_images/971540385934782464/RrG06GeZ_normal.jpg</t>
  </si>
  <si>
    <t>http://pbs.twimg.com/profile_images/430046644684341248/-WZKVmST_normal.jpeg</t>
  </si>
  <si>
    <t>http://pbs.twimg.com/profile_images/859789812643102721/0alLPsO0_normal.jpg</t>
  </si>
  <si>
    <t>http://pbs.twimg.com/profile_images/1112703841479393280/dLDj79mP_normal.png</t>
  </si>
  <si>
    <t>http://pbs.twimg.com/profile_images/534978605411864576/i9_fQD8p_normal.jpeg</t>
  </si>
  <si>
    <t>http://pbs.twimg.com/profile_images/1055549714752589830/562uL3Ib_normal.jpg</t>
  </si>
  <si>
    <t>http://pbs.twimg.com/profile_images/1098953559314497536/E06rrchd_normal.jpg</t>
  </si>
  <si>
    <t>http://pbs.twimg.com/profile_images/1055582427903655937/566ye3qB_normal.jpg</t>
  </si>
  <si>
    <t>http://pbs.twimg.com/profile_images/1404245782/igeek_normal.jpg</t>
  </si>
  <si>
    <t>http://pbs.twimg.com/profile_images/1041852515829141513/fu6mDO6P_normal.jpg</t>
  </si>
  <si>
    <t>http://pbs.twimg.com/profile_images/1535512557/Lars_Milde_lowres_small_normal.jpg</t>
  </si>
  <si>
    <t>http://pbs.twimg.com/profile_images/919770395598663680/w84wRLdj_normal.jpg</t>
  </si>
  <si>
    <t>http://pbs.twimg.com/profile_images/672874678512259072/G5p7v76u_normal.png</t>
  </si>
  <si>
    <t>http://pbs.twimg.com/profile_images/1019707946349969408/ZadESXl4_normal.jpg</t>
  </si>
  <si>
    <t>http://pbs.twimg.com/profile_images/864982031947636736/IbBMwe-n_normal.jpg</t>
  </si>
  <si>
    <t>http://pbs.twimg.com/profile_images/917029999739150336/_1MIm166_normal.jpg</t>
  </si>
  <si>
    <t>http://pbs.twimg.com/profile_images/856809160389910528/EKorrY7K_normal.jpg</t>
  </si>
  <si>
    <t>http://pbs.twimg.com/profile_images/947607797696307200/L4j4os8y_normal.jpg</t>
  </si>
  <si>
    <t>http://pbs.twimg.com/profile_images/1106672424605630465/IC9ipKIt_normal.png</t>
  </si>
  <si>
    <t>http://pbs.twimg.com/profile_images/978417497618579456/k8cG-qXg_normal.jpg</t>
  </si>
  <si>
    <t>http://pbs.twimg.com/profile_images/1044276457424347139/qN5CvqF5_normal.jpg</t>
  </si>
  <si>
    <t>http://pbs.twimg.com/profile_images/849774741267202048/nYrpRdMy_normal.jpg</t>
  </si>
  <si>
    <t>http://pbs.twimg.com/profile_images/1093970319293861888/QvzTar_n_normal.jpg</t>
  </si>
  <si>
    <t>http://pbs.twimg.com/profile_images/1002880596866158592/SeY6ZH0T_normal.jpg</t>
  </si>
  <si>
    <t>http://pbs.twimg.com/profile_images/1011661817704165376/leYahCm7_normal.jpg</t>
  </si>
  <si>
    <t>http://pbs.twimg.com/profile_images/879010173385412608/OgPTX4-n_normal.jpg</t>
  </si>
  <si>
    <t>http://pbs.twimg.com/profile_images/818302183414333441/l2__L0d3_normal.jpg</t>
  </si>
  <si>
    <t>http://pbs.twimg.com/profile_images/1063591416918552576/lg72DZIS_normal.jpg</t>
  </si>
  <si>
    <t>http://pbs.twimg.com/profile_images/816236868731813888/jVHoOHee_normal.jpg</t>
  </si>
  <si>
    <t>http://pbs.twimg.com/profile_images/1021292080969207813/DpMQ6SIB_normal.jpg</t>
  </si>
  <si>
    <t>http://pbs.twimg.com/profile_images/994702690893664262/0BxqBxIU_normal.jpg</t>
  </si>
  <si>
    <t>http://pbs.twimg.com/profile_images/736540655673970690/iaE5FPxL_normal.jpg</t>
  </si>
  <si>
    <t>http://pbs.twimg.com/profile_images/870037910304825345/ocYOARMe_normal.jpg</t>
  </si>
  <si>
    <t>Open Twitter Page for This Person</t>
  </si>
  <si>
    <t>https://twitter.com/armyszk</t>
  </si>
  <si>
    <t>https://twitter.com/chidambara09</t>
  </si>
  <si>
    <t>https://twitter.com/nodexl</t>
  </si>
  <si>
    <t>https://twitter.com/fisher85m</t>
  </si>
  <si>
    <t>https://twitter.com/yamatho2</t>
  </si>
  <si>
    <t>https://twitter.com/thomashilbig2</t>
  </si>
  <si>
    <t>https://twitter.com/omkar_raii</t>
  </si>
  <si>
    <t>https://twitter.com/alison_iot</t>
  </si>
  <si>
    <t>https://twitter.com/madana_hq</t>
  </si>
  <si>
    <t>https://twitter.com/sectest9</t>
  </si>
  <si>
    <t>https://twitter.com/ronald_vanloon</t>
  </si>
  <si>
    <t>https://twitter.com/mikequindazzi</t>
  </si>
  <si>
    <t>https://twitter.com/docassar</t>
  </si>
  <si>
    <t>https://twitter.com/cryptoman58</t>
  </si>
  <si>
    <t>https://twitter.com/mateusz28123561</t>
  </si>
  <si>
    <t>https://twitter.com/kimberl87759219</t>
  </si>
  <si>
    <t>https://twitter.com/bolesla27902973</t>
  </si>
  <si>
    <t>https://twitter.com/machinelearn_d</t>
  </si>
  <si>
    <t>https://twitter.com/bigdata_joe</t>
  </si>
  <si>
    <t>https://twitter.com/fernandohuamanx</t>
  </si>
  <si>
    <t>https://twitter.com/thecuriousluke</t>
  </si>
  <si>
    <t>https://twitter.com/foghorn_iot</t>
  </si>
  <si>
    <t>https://twitter.com/wil_bielert</t>
  </si>
  <si>
    <t>https://twitter.com/iiot_world</t>
  </si>
  <si>
    <t>https://twitter.com/cloudexpo</t>
  </si>
  <si>
    <t>https://twitter.com/neptanum</t>
  </si>
  <si>
    <t>https://twitter.com/gp_pulipaka</t>
  </si>
  <si>
    <t>https://twitter.com/larrykim</t>
  </si>
  <si>
    <t>https://twitter.com/chatbotagencyau</t>
  </si>
  <si>
    <t>https://twitter.com/ipfconline1</t>
  </si>
  <si>
    <t>https://twitter.com/randfish</t>
  </si>
  <si>
    <t>https://twitter.com/greentechdon</t>
  </si>
  <si>
    <t>https://twitter.com/agapeofnc</t>
  </si>
  <si>
    <t>https://twitter.com/toyotaconicelli</t>
  </si>
  <si>
    <t>https://twitter.com/americanspcc</t>
  </si>
  <si>
    <t>https://twitter.com/childjusticectr</t>
  </si>
  <si>
    <t>https://twitter.com/mcapkids</t>
  </si>
  <si>
    <t>https://twitter.com/bsolder</t>
  </si>
  <si>
    <t>https://twitter.com/usagymsafesport</t>
  </si>
  <si>
    <t>https://twitter.com/montcopa</t>
  </si>
  <si>
    <t>https://twitter.com/missionkidscac</t>
  </si>
  <si>
    <t>https://twitter.com/anthonykuo</t>
  </si>
  <si>
    <t>https://twitter.com/drspeightsdo</t>
  </si>
  <si>
    <t>https://twitter.com/donn_mendoza</t>
  </si>
  <si>
    <t>https://twitter.com/johnbrown8701</t>
  </si>
  <si>
    <t>https://twitter.com/realtorbasia</t>
  </si>
  <si>
    <t>https://twitter.com/iaff_local_1306</t>
  </si>
  <si>
    <t>https://twitter.com/mjoehlerich</t>
  </si>
  <si>
    <t>https://twitter.com/dcsirish</t>
  </si>
  <si>
    <t>https://twitter.com/exchangeclub</t>
  </si>
  <si>
    <t>https://twitter.com/timothyvermeire</t>
  </si>
  <si>
    <t>https://twitter.com/sarahlovesdata</t>
  </si>
  <si>
    <t>https://twitter.com/palacetinebaba</t>
  </si>
  <si>
    <t>https://twitter.com/profdrkschulte</t>
  </si>
  <si>
    <t>https://twitter.com/gamergeeknews</t>
  </si>
  <si>
    <t>https://twitter.com/zendolldata</t>
  </si>
  <si>
    <t>https://twitter.com/larsmilde</t>
  </si>
  <si>
    <t>https://twitter.com/mdivya516</t>
  </si>
  <si>
    <t>https://twitter.com/tableaupublic</t>
  </si>
  <si>
    <t>https://twitter.com/tableau</t>
  </si>
  <si>
    <t>https://twitter.com/jdavidsanchez</t>
  </si>
  <si>
    <t>https://twitter.com/paulfestes</t>
  </si>
  <si>
    <t>https://twitter.com/jeremiasprassl</t>
  </si>
  <si>
    <t>https://twitter.com/canyacoin</t>
  </si>
  <si>
    <t>https://twitter.com/forbes</t>
  </si>
  <si>
    <t>https://twitter.com/siagige</t>
  </si>
  <si>
    <t>https://twitter.com/trevorgriffey</t>
  </si>
  <si>
    <t>https://twitter.com/rockinfreelance</t>
  </si>
  <si>
    <t>https://twitter.com/learnknowbly</t>
  </si>
  <si>
    <t>https://twitter.com/dpontarlier</t>
  </si>
  <si>
    <t>https://twitter.com/airbnb</t>
  </si>
  <si>
    <t>https://twitter.com/shopsharing</t>
  </si>
  <si>
    <t>https://twitter.com/vacayo_tech</t>
  </si>
  <si>
    <t>https://twitter.com/lyft</t>
  </si>
  <si>
    <t>https://twitter.com/benitamatofska</t>
  </si>
  <si>
    <t>https://twitter.com/ganghutmedia</t>
  </si>
  <si>
    <t>https://twitter.com/eraser</t>
  </si>
  <si>
    <t>https://twitter.com/agami</t>
  </si>
  <si>
    <t>https://twitter.com/sharingeconomy_</t>
  </si>
  <si>
    <t>armyszk
@docassar @MikeQuindazzi @Ronald_vanLoon
@sectest9 @MADANA_HQ @alison_iot
@Omkar_Raii @thomashilbig2 @yamatho2
@Fisher85M Mr Nasir assar thank
U sorry 3 day delay @nodexl #bigdata
#AI #iot #iiot #ios #cybersecurity
#ecommerce #analytics #fashion
#MachineLearning _xD83C__xDF41_</t>
  </si>
  <si>
    <t>chidambara09
@docassar @MikeQuindazzi @Ronald_vanLoon
@sectest9 @MADANA_HQ @alison_iot
@Omkar_Raii @thomashilbig2 @yamatho2
@Fisher85M Mr Nasir assar thank
U sorry 3 day delay @nodexl #bigdata
#AI #iot #iiot #ios #cybersecurity
#ecommerce #analytics #fashion
#MachineLearning _xD83C__xDF41_</t>
  </si>
  <si>
    <t xml:space="preserve">nodexl
</t>
  </si>
  <si>
    <t xml:space="preserve">fisher85m
</t>
  </si>
  <si>
    <t xml:space="preserve">yamatho2
</t>
  </si>
  <si>
    <t xml:space="preserve">thomashilbig2
</t>
  </si>
  <si>
    <t xml:space="preserve">omkar_raii
</t>
  </si>
  <si>
    <t xml:space="preserve">alison_iot
</t>
  </si>
  <si>
    <t xml:space="preserve">madana_hq
</t>
  </si>
  <si>
    <t xml:space="preserve">sectest9
</t>
  </si>
  <si>
    <t xml:space="preserve">ronald_vanloon
</t>
  </si>
  <si>
    <t xml:space="preserve">mikequindazzi
</t>
  </si>
  <si>
    <t>docassar
sharingeconomy via NodeXL https://t.co/zndh61XLwY
@sharingeconomy_ @agami @eraser
@ganghutmedia @benitamatofska @lyft
@vacayo_tech @shopsharing @airbnb
@dpontarlier Top hashtags: #sharingeconomy
#gigeconomy #blockchain #crypto
#cryptocurrency #tech</t>
  </si>
  <si>
    <t>cryptoman58
@docassar @MikeQuindazzi @Ronald_vanLoon
@sectest9 @MADANA_HQ @alison_iot
@Omkar_Raii @thomashilbig2 @yamatho2
@Fisher85M Mr Nasir assar thank
U sorry 3 day delay @nodexl #bigdata
#AI #iot #iiot #ios #cybersecurity
#ecommerce #analytics #fashion
#MachineLearning _xD83C__xDF41_</t>
  </si>
  <si>
    <t>mateusz28123561
@docassar @MikeQuindazzi @Ronald_vanLoon
@sectest9 @MADANA_HQ @alison_iot
@Omkar_Raii @thomashilbig2 @yamatho2
@Fisher85M Mr Nasir assar thank
U sorry 3 day delay @nodexl #bigdata
#AI #iot #iiot #ios #cybersecurity
#ecommerce #analytics #fashion
#MachineLearning _xD83C__xDF41_</t>
  </si>
  <si>
    <t>kimberl87759219
@docassar @MikeQuindazzi @Ronald_vanLoon
@sectest9 @MADANA_HQ @alison_iot
@Omkar_Raii @thomashilbig2 @yamatho2
@Fisher85M Mr Nasir assar thank
U sorry 3 day delay @nodexl #bigdata
#AI #iot #iiot #ios #cybersecurity
#ecommerce #analytics #fashion
#MachineLearning _xD83C__xDF41_</t>
  </si>
  <si>
    <t>bolesla27902973
@docassar @MikeQuindazzi @Ronald_vanLoon
@sectest9 @MADANA_HQ @alison_iot
@Omkar_Raii @thomashilbig2 @yamatho2
@Fisher85M Mr Nasir assar thank
U sorry 3 day delay @nodexl #bigdata
#AI #iot #iiot #ios #cybersecurity
#ecommerce #analytics #fashion
#MachineLearning _xD83C__xDF41_</t>
  </si>
  <si>
    <t>machinelearn_d
@docassar @MikeQuindazzi @Ronald_vanLoon
@sectest9 @MADANA_HQ @alison_iot
@Omkar_Raii @thomashilbig2 @yamatho2
@Fisher85M Mr Nasir assar thank
U sorry 3 day delay @nodexl #bigdata
#AI #iot #iiot #ios #cybersecurity
#ecommerce #analytics #fashion
#MachineLearning _xD83C__xDF41_</t>
  </si>
  <si>
    <t>bigdata_joe
@docassar @MikeQuindazzi @Ronald_vanLoon
@sectest9 @MADANA_HQ @alison_iot
@Omkar_Raii @thomashilbig2 @yamatho2
@Fisher85M Mr Nasir assar thank
U sorry 3 day delay @nodexl #bigdata
#AI #iot #iiot #ios #cybersecurity
#ecommerce #analytics #fashion
#MachineLearning _xD83C__xDF41_</t>
  </si>
  <si>
    <t xml:space="preserve">fernandohuamanx
</t>
  </si>
  <si>
    <t xml:space="preserve">thecuriousluke
</t>
  </si>
  <si>
    <t xml:space="preserve">foghorn_iot
</t>
  </si>
  <si>
    <t xml:space="preserve">wil_bielert
</t>
  </si>
  <si>
    <t xml:space="preserve">iiot_world
</t>
  </si>
  <si>
    <t xml:space="preserve">cloudexpo
</t>
  </si>
  <si>
    <t xml:space="preserve">neptanum
</t>
  </si>
  <si>
    <t xml:space="preserve">gp_pulipaka
</t>
  </si>
  <si>
    <t xml:space="preserve">larrykim
</t>
  </si>
  <si>
    <t xml:space="preserve">chatbotagencyau
</t>
  </si>
  <si>
    <t xml:space="preserve">ipfconline1
</t>
  </si>
  <si>
    <t xml:space="preserve">randfish
</t>
  </si>
  <si>
    <t xml:space="preserve">greentechdon
</t>
  </si>
  <si>
    <t xml:space="preserve">agapeofnc
</t>
  </si>
  <si>
    <t xml:space="preserve">toyotaconicelli
</t>
  </si>
  <si>
    <t xml:space="preserve">americanspcc
</t>
  </si>
  <si>
    <t xml:space="preserve">childjusticectr
</t>
  </si>
  <si>
    <t xml:space="preserve">mcapkids
</t>
  </si>
  <si>
    <t xml:space="preserve">bsolder
</t>
  </si>
  <si>
    <t xml:space="preserve">usagymsafesport
</t>
  </si>
  <si>
    <t xml:space="preserve">montcopa
</t>
  </si>
  <si>
    <t xml:space="preserve">missionkidscac
</t>
  </si>
  <si>
    <t xml:space="preserve">anthonykuo
</t>
  </si>
  <si>
    <t xml:space="preserve">drspeightsdo
</t>
  </si>
  <si>
    <t xml:space="preserve">donn_mendoza
</t>
  </si>
  <si>
    <t xml:space="preserve">johnbrown8701
</t>
  </si>
  <si>
    <t xml:space="preserve">realtorbasia
</t>
  </si>
  <si>
    <t xml:space="preserve">iaff_local_1306
</t>
  </si>
  <si>
    <t xml:space="preserve">mjoehlerich
</t>
  </si>
  <si>
    <t xml:space="preserve">dcsirish
</t>
  </si>
  <si>
    <t>exchangeclub
It's upon us ... April, #NationalChildAbusePreventionMonth.
Observe #BlueMondays and use your
blue as an opportunity to talk
about Exchange's #NationalProject,
the #PreventionOfChildAbuse! First
Blue Monday is April 1. https://t.co/L0K7hNmOnH</t>
  </si>
  <si>
    <t xml:space="preserve">timothyvermeire
</t>
  </si>
  <si>
    <t xml:space="preserve">sarahlovesdata
</t>
  </si>
  <si>
    <t xml:space="preserve">palacetinebaba
</t>
  </si>
  <si>
    <t xml:space="preserve">profdrkschulte
</t>
  </si>
  <si>
    <t xml:space="preserve">gamergeeknews
</t>
  </si>
  <si>
    <t xml:space="preserve">zendolldata
</t>
  </si>
  <si>
    <t xml:space="preserve">larsmilde
</t>
  </si>
  <si>
    <t xml:space="preserve">mdivya516
</t>
  </si>
  <si>
    <t xml:space="preserve">tableaupublic
</t>
  </si>
  <si>
    <t xml:space="preserve">tableau
</t>
  </si>
  <si>
    <t xml:space="preserve">jdavidsanchez
</t>
  </si>
  <si>
    <t xml:space="preserve">paulfestes
</t>
  </si>
  <si>
    <t xml:space="preserve">jeremiasprassl
</t>
  </si>
  <si>
    <t xml:space="preserve">canyacoin
</t>
  </si>
  <si>
    <t xml:space="preserve">forbes
</t>
  </si>
  <si>
    <t xml:space="preserve">siagige
</t>
  </si>
  <si>
    <t xml:space="preserve">trevorgriffey
</t>
  </si>
  <si>
    <t xml:space="preserve">rockinfreelance
</t>
  </si>
  <si>
    <t xml:space="preserve">learnknowbly
</t>
  </si>
  <si>
    <t xml:space="preserve">dpontarlier
</t>
  </si>
  <si>
    <t xml:space="preserve">airbnb
</t>
  </si>
  <si>
    <t xml:space="preserve">shopsharing
</t>
  </si>
  <si>
    <t xml:space="preserve">vacayo_tech
</t>
  </si>
  <si>
    <t xml:space="preserve">lyft
</t>
  </si>
  <si>
    <t xml:space="preserve">benitamatofska
</t>
  </si>
  <si>
    <t xml:space="preserve">ganghutmedia
</t>
  </si>
  <si>
    <t xml:space="preserve">eraser
</t>
  </si>
  <si>
    <t xml:space="preserve">agami
</t>
  </si>
  <si>
    <t xml:space="preserve">sharingeconomy_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</si>
  <si>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</si>
  <si>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</si>
  <si>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</si>
  <si>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</si>
  <si>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</si>
  <si>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</si>
  <si>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</si>
  <si>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</si>
  <si>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</si>
  <si>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</si>
  <si>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</si>
  <si>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</si>
  <si>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</si>
  <si>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</si>
  <si>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</si>
  <si>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</si>
  <si>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</si>
  <si>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</si>
  <si>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</si>
  <si>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</si>
  <si>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</si>
  <si>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</si>
  <si>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</si>
  <si>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G2 Count</t>
  </si>
  <si>
    <t>Top URLs in Tweet</t>
  </si>
  <si>
    <t>https://nodexlgraphgallery.org/Pages/Graph.aspx?graphID=192725 https://nodexlgraphgallery.org/Pages/Graph.aspx?graphID=192078 https://nodexlgraphgallery.org/Pages/Graph.aspx?graphID=192134 https://nodexlgraphgallery.org/Pages/Graph.aspx?graphID=192293 https://nodexlgraphgallery.org/Pages/Graph.aspx?graphID=192476 https://nodexlgraphgallery.org/Pages/Graph.aspx?graphID=192465 https://nodexlgraphgallery.org/Pages/Graph.aspx?graphID=192518 https://nodexlgraphgallery.org/Pages/Graph.aspx?graphID=192679</t>
  </si>
  <si>
    <t>Top Domains in Tweet in Entire Graph</t>
  </si>
  <si>
    <t>Top Domains in Tweet in G1</t>
  </si>
  <si>
    <t>Top Domains in Tweet in G2</t>
  </si>
  <si>
    <t>Top Domains in Tweet</t>
  </si>
  <si>
    <t>Top Hashtags in Tweet in Entire Graph</t>
  </si>
  <si>
    <t>nationalchildabusepreventionmonth</t>
  </si>
  <si>
    <t>ai</t>
  </si>
  <si>
    <t>machinelearning</t>
  </si>
  <si>
    <t>gigeconomy</t>
  </si>
  <si>
    <t>bigdata</t>
  </si>
  <si>
    <t>iot</t>
  </si>
  <si>
    <t>analytics</t>
  </si>
  <si>
    <t>data19</t>
  </si>
  <si>
    <t>bluemondays</t>
  </si>
  <si>
    <t>datascience</t>
  </si>
  <si>
    <t>Top Hashtags in Tweet in G1</t>
  </si>
  <si>
    <t>Top Hashtags in Tweet in G2</t>
  </si>
  <si>
    <t>iiot</t>
  </si>
  <si>
    <t>ios</t>
  </si>
  <si>
    <t>cybersecurity</t>
  </si>
  <si>
    <t>ecommerce</t>
  </si>
  <si>
    <t>fashion</t>
  </si>
  <si>
    <t>Top Hashtags in Tweet</t>
  </si>
  <si>
    <t>nationalchildabusepreventionmonth gigeconomy ai machinelearning bigdata analytics datascience iot bluemondays data19</t>
  </si>
  <si>
    <t>Top Words in Tweet in Entire Graph</t>
  </si>
  <si>
    <t>Words in Sentiment List#1: Positive</t>
  </si>
  <si>
    <t>Words in Sentiment List#2: Negative</t>
  </si>
  <si>
    <t>Words in Sentiment List#3: Angry/Violent</t>
  </si>
  <si>
    <t>Non-categorized Words</t>
  </si>
  <si>
    <t>Total Words</t>
  </si>
  <si>
    <t>#ai</t>
  </si>
  <si>
    <t>Top Words in Tweet in G1</t>
  </si>
  <si>
    <t>top</t>
  </si>
  <si>
    <t>hashtags</t>
  </si>
  <si>
    <t>april</t>
  </si>
  <si>
    <t>#nationalchildabusepreventionmonth</t>
  </si>
  <si>
    <t>blue</t>
  </si>
  <si>
    <t>#gigeconomy</t>
  </si>
  <si>
    <t>Top Words in Tweet in G2</t>
  </si>
  <si>
    <t>Top Words in Tweet</t>
  </si>
  <si>
    <t>nodexl top hashtags april #nationalchildabusepreventionmonth blue #gigeconomy ronald_vanloon mikequindazzi fisher85m</t>
  </si>
  <si>
    <t>docassar mikequindazzi ronald_vanloon sectest9 madana_hq alison_iot omkar_raii thomashilbig2 yamatho2 fisher85m</t>
  </si>
  <si>
    <t>Top Word Pairs in Tweet in Entire Graph</t>
  </si>
  <si>
    <t>mikequindazzi,ronald_vanloon</t>
  </si>
  <si>
    <t>ronald_vanloon,sectest9</t>
  </si>
  <si>
    <t>#bigdata,#ai</t>
  </si>
  <si>
    <t>docassar,mikequindazzi</t>
  </si>
  <si>
    <t>sectest9,madana_hq</t>
  </si>
  <si>
    <t>madana_hq,alison_iot</t>
  </si>
  <si>
    <t>alison_iot,omkar_raii</t>
  </si>
  <si>
    <t>omkar_raii,thomashilbig2</t>
  </si>
  <si>
    <t>thomashilbig2,yamatho2</t>
  </si>
  <si>
    <t>yamatho2,fisher85m</t>
  </si>
  <si>
    <t>Top Word Pairs in Tweet in G1</t>
  </si>
  <si>
    <t>top,hashtags</t>
  </si>
  <si>
    <t>nodexl,gp_pulipaka</t>
  </si>
  <si>
    <t>neptanum,cloudexpo</t>
  </si>
  <si>
    <t>ronald_vanloon,mikequindazzi</t>
  </si>
  <si>
    <t>#analytics,#datascience</t>
  </si>
  <si>
    <t>upon,april</t>
  </si>
  <si>
    <t>april,#nationalchildabusepreventionmonth</t>
  </si>
  <si>
    <t>#nationalchildabusepreventionmonth,observe</t>
  </si>
  <si>
    <t>observe,#bluemondays</t>
  </si>
  <si>
    <t>#bluemondays,use</t>
  </si>
  <si>
    <t>Top Word Pairs in Tweet in G2</t>
  </si>
  <si>
    <t>fisher85m,mr</t>
  </si>
  <si>
    <t>Top Word Pairs in Tweet</t>
  </si>
  <si>
    <t>top,hashtags  nodexl,gp_pulipaka  neptanum,cloudexpo  ronald_vanloon,mikequindazzi  #analytics,#datascience  upon,april  april,#nationalchildabusepreventionmonth  #nationalchildabusepreventionmonth,observe  observe,#bluemondays  #bluemondays,use</t>
  </si>
  <si>
    <t>docassar,mikequindazzi  mikequindazzi,ronald_vanloon  ronald_vanloon,sectest9  sectest9,madana_hq  madana_hq,alison_iot  alison_iot,omkar_raii  omkar_raii,thomashilbig2  thomashilbig2,yamatho2  yamatho2,fisher85m  fisher85m,mr</t>
  </si>
  <si>
    <t>Top Replied-To in Entire Graph</t>
  </si>
  <si>
    <t>Top Mentioned in Entire Graph</t>
  </si>
  <si>
    <t>Top Replied-To in G1</t>
  </si>
  <si>
    <t>Top Replied-To in G2</t>
  </si>
  <si>
    <t>Top Mentioned in G1</t>
  </si>
  <si>
    <t>Top Mentioned in G2</t>
  </si>
  <si>
    <t>Top Replied-To in Tweet</t>
  </si>
  <si>
    <t>Top Mentioned in Tweet</t>
  </si>
  <si>
    <t>ronald_vanloon mikequindazzi fisher85m agami gp_pulipaka neptanum cloudexpo machinelearn_d chidambara09 exchangeclub</t>
  </si>
  <si>
    <t>mikequindazzi ronald_vanloon sectest9 madana_hq alison_iot omkar_raii thomashilbig2 yamatho2 fisher85m nodexl</t>
  </si>
  <si>
    <t>Top Tweeters in Entire Graph</t>
  </si>
  <si>
    <t>Top Tweeters in G1</t>
  </si>
  <si>
    <t>Top Tweeters in G2</t>
  </si>
  <si>
    <t>Top Tweeters</t>
  </si>
  <si>
    <t>gamergeeknews eraser mjoehlerich forbes cloudexpo ipfconline1 wil_bielert lyft agami larrykim</t>
  </si>
  <si>
    <t>sectest9 chidambara09 yamatho2 machinelearn_d ronald_vanloon mikequindazzi thomashilbig2 fisher85m alison_iot bigdata_joe</t>
  </si>
  <si>
    <t>Top URLs in Tweet by Count</t>
  </si>
  <si>
    <t>https://nodexlgraphgallery.org/Pages/Graph.aspx?graphID=192725 https://nodexlgraphgallery.org/Pages/Graph.aspx?graphID=192679 https://nodexlgraphgallery.org/Pages/Graph.aspx?graphID=192518 https://nodexlgraphgallery.org/Pages/Graph.aspx?graphID=192465 https://nodexlgraphgallery.org/Pages/Graph.aspx?graphID=192476 https://nodexlgraphgallery.org/Pages/Graph.aspx?graphID=192293 https://nodexlgraphgallery.org/Pages/Graph.aspx?graphID=192134 https://nodexlgraphgallery.org/Pages/Graph.aspx?graphID=192078</t>
  </si>
  <si>
    <t>Top URLs in Tweet by Salience</t>
  </si>
  <si>
    <t>Top Domains in Tweet by Count</t>
  </si>
  <si>
    <t>Top Domains in Tweet by Salience</t>
  </si>
  <si>
    <t>Top Hashtags in Tweet by Count</t>
  </si>
  <si>
    <t>gigeconomy nationalchildabusepreventionmonth ai machinelearning data19 bigdata iot analytics datascience sharingeconomy</t>
  </si>
  <si>
    <t>Top Hashtags in Tweet by Salience</t>
  </si>
  <si>
    <t>gigeconomy nationalchildabusepreventionmonth data19 ai machinelearning bigdata iot analytics datascience sharingeconomy</t>
  </si>
  <si>
    <t>Top Words in Tweet by Count</t>
  </si>
  <si>
    <t>mikequindazzi ronald_vanloon sectest9 madana_hq alison_iot omkar_raii thomashilbig2 yamatho2 fisher85m mr</t>
  </si>
  <si>
    <t>via nodexl top hashtags #gigeconomy exchangeclub #nationalchildabusepreventionmonth mikequindazzi ronald_vanloon fisher85m</t>
  </si>
  <si>
    <t>april blue upon #nationalchildabusepreventionmonth observe #bluemondays use opportunity talk exchange's</t>
  </si>
  <si>
    <t>Top Words in Tweet by Salience</t>
  </si>
  <si>
    <t>#gigeconomy exchangeclub #nationalchildabusepreventionmonth #data19 april blue mikequindazzi ronald_vanloon fisher85m #ai</t>
  </si>
  <si>
    <t>Top Word Pairs in Tweet by Count</t>
  </si>
  <si>
    <t>via,nodexl  top,hashtags  nodexl,gp_pulipaka  ronald_vanloon,mikequindazzi  neptanum,cloudexpo  #analytics,#datascience  sharingeconomy,via  nodexl,sharingeconomy_  sharingeconomy_,agami  agami,eraser</t>
  </si>
  <si>
    <t>upon,april  april,#nationalchildabusepreventionmonth  #nationalchildabusepreventionmonth,observe  observe,#bluemondays  #bluemondays,use  use,blue  blue,opportunity  opportunity,talk  talk,exchange's  exchange's,#nationalproject</t>
  </si>
  <si>
    <t>Top Word Pairs in Tweet by Salience</t>
  </si>
  <si>
    <t>nodexl,gp_pulipaka  ronald_vanloon,mikequindazzi  neptanum,cloudexpo  #analytics,#datascience  sharingeconomy,via  nodexl,sharingeconomy_  sharingeconomy_,agami  agami,eraser  eraser,ganghutmedia  ganghutmedia,benitamatofska</t>
  </si>
  <si>
    <t>Word</t>
  </si>
  <si>
    <t>#machinelearning</t>
  </si>
  <si>
    <t>#bigdata</t>
  </si>
  <si>
    <t>#iot</t>
  </si>
  <si>
    <t>#analytics</t>
  </si>
  <si>
    <t>#iiot</t>
  </si>
  <si>
    <t>mr</t>
  </si>
  <si>
    <t>nasir</t>
  </si>
  <si>
    <t>assar</t>
  </si>
  <si>
    <t>thank</t>
  </si>
  <si>
    <t>u</t>
  </si>
  <si>
    <t>sorry</t>
  </si>
  <si>
    <t>3</t>
  </si>
  <si>
    <t>day</t>
  </si>
  <si>
    <t>delay</t>
  </si>
  <si>
    <t>#ios</t>
  </si>
  <si>
    <t>#cybersecurity</t>
  </si>
  <si>
    <t>#ecommerce</t>
  </si>
  <si>
    <t>#fashion</t>
  </si>
  <si>
    <t>#data19</t>
  </si>
  <si>
    <t>upon</t>
  </si>
  <si>
    <t>observe</t>
  </si>
  <si>
    <t>#bluemondays</t>
  </si>
  <si>
    <t>use</t>
  </si>
  <si>
    <t>opportunity</t>
  </si>
  <si>
    <t>talk</t>
  </si>
  <si>
    <t>exchange's</t>
  </si>
  <si>
    <t>#nationalproject</t>
  </si>
  <si>
    <t>#preventionofchildabuse</t>
  </si>
  <si>
    <t>first</t>
  </si>
  <si>
    <t>monday</t>
  </si>
  <si>
    <t>1</t>
  </si>
  <si>
    <t>#datascience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</si>
  <si>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</si>
  <si>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</si>
  <si>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</si>
  <si>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</si>
  <si>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</si>
  <si>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</si>
  <si>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</si>
  <si>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</si>
  <si>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</si>
  <si>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</si>
  <si>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</si>
  <si>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</si>
  <si>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</si>
  <si>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</si>
  <si>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</si>
  <si>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</si>
  <si>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</si>
  <si>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</si>
  <si>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</si>
  <si>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</si>
  <si>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</si>
  <si>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</si>
  <si>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</si>
  <si>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</si>
  <si>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</si>
  <si>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</si>
  <si>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</si>
  <si>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</si>
  <si>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</si>
  <si>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</si>
  <si>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Green</t>
  </si>
  <si>
    <t>131, 62, 0</t>
  </si>
  <si>
    <t>Red</t>
  </si>
  <si>
    <t>G1: nodexl top hashtags april #nationalchildabusepreventionmonth blue #gigeconomy ronald_vanloon mikequindazzi fisher85m</t>
  </si>
  <si>
    <t>G2: docassar mikequindazzi ronald_vanloon sectest9 madana_hq alison_iot omkar_raii thomashilbig2 yamatho2 fisher85m</t>
  </si>
  <si>
    <t>Subgraph</t>
  </si>
  <si>
    <t>GraphSource░TwitterSearch▓GraphTerm░docassar▓ImportDescription░The graph represents a network of 79 Twitter users whose recent tweets contained "docassar", or who were replied to or mentioned in those tweets, taken from a data set limited to a maximum of 18,000 tweets.  The network was obtained from Twitter on Monday, 08 April 2019 at 20:51 UTC.
The tweets in the network were tweeted over the 6-day, 3-hour, 21-minute period from Saturday, 30 March 2019 at 15:28 UTC to Friday, 05 April 2019 at 18:49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"mentions".▓ImportSuggestedTitle░docassar Twitter NodeXL SNA Map and Report for Monday, 08 April 2019 at 20:50 UTC▓ImportSuggestedFileNameNoExtension░2019-04-08 20-50-59 NodeXL Twitter Search docassar▓GroupingDescription░The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</si>
  <si>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</si>
  <si>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</si>
  <si>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</si>
  <si>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</si>
  <si>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</si>
  <si>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</si>
  <si>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</si>
  <si>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</si>
  <si>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</si>
  <si>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</si>
  <si>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</si>
  <si>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</si>
  <si>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</si>
  <si>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98, 79, 0</t>
  </si>
  <si>
    <t>Edge Weight▓1▓9▓0▓True▓Green▓Red▓▓Edge Weight▓1▓1▓0▓3▓10▓False▓Edge Weight▓1▓9▓0▓32▓6▓False▓▓0▓0▓0▓True▓Black▓Black▓▓Followers▓15▓796479▓0▓162▓1000▓False▓▓0▓0▓0▓0▓0▓False▓▓0▓0▓0▓0▓0▓False▓▓0▓0▓0▓0▓0▓False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</si>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</sst>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762408"/>
        <c:axId val="66535081"/>
      </c:barChart>
      <c:catAx>
        <c:axId val="297624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535081"/>
        <c:crosses val="autoZero"/>
        <c:auto val="1"/>
        <c:lblOffset val="100"/>
        <c:noMultiLvlLbl val="0"/>
      </c:catAx>
      <c:valAx>
        <c:axId val="66535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62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docassar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3/30/2019 13:00</c:v>
                </c:pt>
                <c:pt idx="1">
                  <c:v>3/30/2019 15:28</c:v>
                </c:pt>
                <c:pt idx="2">
                  <c:v>3/30/2019 19:48</c:v>
                </c:pt>
                <c:pt idx="3">
                  <c:v>3/31/2019 11:15</c:v>
                </c:pt>
                <c:pt idx="4">
                  <c:v>4/1/2019 19:09</c:v>
                </c:pt>
                <c:pt idx="5">
                  <c:v>4/1/2019 19:19</c:v>
                </c:pt>
                <c:pt idx="6">
                  <c:v>4/1/2019 19:21</c:v>
                </c:pt>
                <c:pt idx="7">
                  <c:v>4/1/2019 20:01</c:v>
                </c:pt>
                <c:pt idx="8">
                  <c:v>4/1/2019 20:14</c:v>
                </c:pt>
                <c:pt idx="9">
                  <c:v>4/2/2019 12:53</c:v>
                </c:pt>
                <c:pt idx="10">
                  <c:v>4/2/2019 15:25</c:v>
                </c:pt>
                <c:pt idx="11">
                  <c:v>4/3/2019 14:09</c:v>
                </c:pt>
                <c:pt idx="12">
                  <c:v>4/3/2019 14:09</c:v>
                </c:pt>
                <c:pt idx="13">
                  <c:v>4/3/2019 17:30</c:v>
                </c:pt>
                <c:pt idx="14">
                  <c:v>4/4/2019 3:16</c:v>
                </c:pt>
                <c:pt idx="15">
                  <c:v>4/4/2019 15:48</c:v>
                </c:pt>
                <c:pt idx="16">
                  <c:v>4/4/2019 16:58</c:v>
                </c:pt>
                <c:pt idx="17">
                  <c:v>4/5/2019 18:41</c:v>
                </c:pt>
                <c:pt idx="18">
                  <c:v>4/5/2019 18:49</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25137346"/>
        <c:axId val="24909523"/>
      </c:barChart>
      <c:catAx>
        <c:axId val="25137346"/>
        <c:scaling>
          <c:orientation val="minMax"/>
        </c:scaling>
        <c:axPos val="b"/>
        <c:delete val="0"/>
        <c:numFmt formatCode="General" sourceLinked="1"/>
        <c:majorTickMark val="out"/>
        <c:minorTickMark val="none"/>
        <c:tickLblPos val="nextTo"/>
        <c:crossAx val="24909523"/>
        <c:crosses val="autoZero"/>
        <c:auto val="1"/>
        <c:lblOffset val="100"/>
        <c:noMultiLvlLbl val="0"/>
      </c:catAx>
      <c:valAx>
        <c:axId val="24909523"/>
        <c:scaling>
          <c:orientation val="minMax"/>
        </c:scaling>
        <c:axPos val="l"/>
        <c:majorGridlines/>
        <c:delete val="0"/>
        <c:numFmt formatCode="General" sourceLinked="1"/>
        <c:majorTickMark val="out"/>
        <c:minorTickMark val="none"/>
        <c:tickLblPos val="nextTo"/>
        <c:crossAx val="251373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944818"/>
        <c:axId val="20632451"/>
      </c:barChart>
      <c:catAx>
        <c:axId val="619448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632451"/>
        <c:crosses val="autoZero"/>
        <c:auto val="1"/>
        <c:lblOffset val="100"/>
        <c:noMultiLvlLbl val="0"/>
      </c:catAx>
      <c:valAx>
        <c:axId val="20632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44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474332"/>
        <c:axId val="60615805"/>
      </c:barChart>
      <c:catAx>
        <c:axId val="514743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615805"/>
        <c:crosses val="autoZero"/>
        <c:auto val="1"/>
        <c:lblOffset val="100"/>
        <c:noMultiLvlLbl val="0"/>
      </c:catAx>
      <c:valAx>
        <c:axId val="60615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74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671334"/>
        <c:axId val="10933143"/>
      </c:barChart>
      <c:catAx>
        <c:axId val="86713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933143"/>
        <c:crosses val="autoZero"/>
        <c:auto val="1"/>
        <c:lblOffset val="100"/>
        <c:noMultiLvlLbl val="0"/>
      </c:catAx>
      <c:valAx>
        <c:axId val="10933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7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289424"/>
        <c:axId val="13169361"/>
      </c:barChart>
      <c:catAx>
        <c:axId val="312894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169361"/>
        <c:crosses val="autoZero"/>
        <c:auto val="1"/>
        <c:lblOffset val="100"/>
        <c:noMultiLvlLbl val="0"/>
      </c:catAx>
      <c:valAx>
        <c:axId val="13169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89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415386"/>
        <c:axId val="60085291"/>
      </c:barChart>
      <c:catAx>
        <c:axId val="514153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85291"/>
        <c:crosses val="autoZero"/>
        <c:auto val="1"/>
        <c:lblOffset val="100"/>
        <c:noMultiLvlLbl val="0"/>
      </c:catAx>
      <c:valAx>
        <c:axId val="60085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1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896708"/>
        <c:axId val="35070373"/>
      </c:barChart>
      <c:catAx>
        <c:axId val="38967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70373"/>
        <c:crosses val="autoZero"/>
        <c:auto val="1"/>
        <c:lblOffset val="100"/>
        <c:noMultiLvlLbl val="0"/>
      </c:catAx>
      <c:valAx>
        <c:axId val="35070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6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197902"/>
        <c:axId val="22127935"/>
      </c:barChart>
      <c:catAx>
        <c:axId val="471979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127935"/>
        <c:crosses val="autoZero"/>
        <c:auto val="1"/>
        <c:lblOffset val="100"/>
        <c:noMultiLvlLbl val="0"/>
      </c:catAx>
      <c:valAx>
        <c:axId val="22127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7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933688"/>
        <c:axId val="47532281"/>
      </c:barChart>
      <c:catAx>
        <c:axId val="64933688"/>
        <c:scaling>
          <c:orientation val="minMax"/>
        </c:scaling>
        <c:axPos val="b"/>
        <c:delete val="1"/>
        <c:majorTickMark val="out"/>
        <c:minorTickMark val="none"/>
        <c:tickLblPos val="none"/>
        <c:crossAx val="47532281"/>
        <c:crosses val="autoZero"/>
        <c:auto val="1"/>
        <c:lblOffset val="100"/>
        <c:noMultiLvlLbl val="0"/>
      </c:catAx>
      <c:valAx>
        <c:axId val="47532281"/>
        <c:scaling>
          <c:orientation val="minMax"/>
        </c:scaling>
        <c:axPos val="l"/>
        <c:delete val="1"/>
        <c:majorTickMark val="out"/>
        <c:minorTickMark val="none"/>
        <c:tickLblPos val="none"/>
        <c:crossAx val="649336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676275</xdr:colOff>
      <xdr:row>2</xdr:row>
      <xdr:rowOff>457200</xdr:rowOff>
    </xdr:to>
    <xdr:pic>
      <xdr:nvPicPr>
        <xdr:cNvPr id="161" name="Subgraph-armysz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647700" cy="428625"/>
        </a:xfrm>
        <a:prstGeom prst="rect">
          <a:avLst/>
        </a:prstGeom>
        <a:ln>
          <a:noFill/>
        </a:ln>
      </xdr:spPr>
    </xdr:pic>
    <xdr:clientData/>
  </xdr:twoCellAnchor>
  <xdr:twoCellAnchor editAs="oneCell">
    <xdr:from>
      <xdr:col>1</xdr:col>
      <xdr:colOff>28575</xdr:colOff>
      <xdr:row>3</xdr:row>
      <xdr:rowOff>28575</xdr:rowOff>
    </xdr:from>
    <xdr:to>
      <xdr:col>1</xdr:col>
      <xdr:colOff>676275</xdr:colOff>
      <xdr:row>3</xdr:row>
      <xdr:rowOff>457200</xdr:rowOff>
    </xdr:to>
    <xdr:pic>
      <xdr:nvPicPr>
        <xdr:cNvPr id="163" name="Subgraph-chidambara09"/>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76325"/>
          <a:ext cx="647700" cy="428625"/>
        </a:xfrm>
        <a:prstGeom prst="rect">
          <a:avLst/>
        </a:prstGeom>
        <a:ln>
          <a:noFill/>
        </a:ln>
      </xdr:spPr>
    </xdr:pic>
    <xdr:clientData/>
  </xdr:twoCellAnchor>
  <xdr:twoCellAnchor editAs="oneCell">
    <xdr:from>
      <xdr:col>1</xdr:col>
      <xdr:colOff>28575</xdr:colOff>
      <xdr:row>4</xdr:row>
      <xdr:rowOff>28575</xdr:rowOff>
    </xdr:from>
    <xdr:to>
      <xdr:col>1</xdr:col>
      <xdr:colOff>676275</xdr:colOff>
      <xdr:row>4</xdr:row>
      <xdr:rowOff>457200</xdr:rowOff>
    </xdr:to>
    <xdr:pic>
      <xdr:nvPicPr>
        <xdr:cNvPr id="165" name="Subgraph-nodex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52575"/>
          <a:ext cx="647700" cy="428625"/>
        </a:xfrm>
        <a:prstGeom prst="rect">
          <a:avLst/>
        </a:prstGeom>
        <a:ln>
          <a:noFill/>
        </a:ln>
      </xdr:spPr>
    </xdr:pic>
    <xdr:clientData/>
  </xdr:twoCellAnchor>
  <xdr:twoCellAnchor editAs="oneCell">
    <xdr:from>
      <xdr:col>1</xdr:col>
      <xdr:colOff>28575</xdr:colOff>
      <xdr:row>5</xdr:row>
      <xdr:rowOff>28575</xdr:rowOff>
    </xdr:from>
    <xdr:to>
      <xdr:col>1</xdr:col>
      <xdr:colOff>676275</xdr:colOff>
      <xdr:row>5</xdr:row>
      <xdr:rowOff>457200</xdr:rowOff>
    </xdr:to>
    <xdr:pic>
      <xdr:nvPicPr>
        <xdr:cNvPr id="167" name="Subgraph-fisher85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28825"/>
          <a:ext cx="647700" cy="428625"/>
        </a:xfrm>
        <a:prstGeom prst="rect">
          <a:avLst/>
        </a:prstGeom>
        <a:ln>
          <a:noFill/>
        </a:ln>
      </xdr:spPr>
    </xdr:pic>
    <xdr:clientData/>
  </xdr:twoCellAnchor>
  <xdr:twoCellAnchor editAs="oneCell">
    <xdr:from>
      <xdr:col>1</xdr:col>
      <xdr:colOff>28575</xdr:colOff>
      <xdr:row>6</xdr:row>
      <xdr:rowOff>28575</xdr:rowOff>
    </xdr:from>
    <xdr:to>
      <xdr:col>1</xdr:col>
      <xdr:colOff>676275</xdr:colOff>
      <xdr:row>6</xdr:row>
      <xdr:rowOff>457200</xdr:rowOff>
    </xdr:to>
    <xdr:pic>
      <xdr:nvPicPr>
        <xdr:cNvPr id="169" name="Subgraph-yamatho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05075"/>
          <a:ext cx="647700" cy="428625"/>
        </a:xfrm>
        <a:prstGeom prst="rect">
          <a:avLst/>
        </a:prstGeom>
        <a:ln>
          <a:noFill/>
        </a:ln>
      </xdr:spPr>
    </xdr:pic>
    <xdr:clientData/>
  </xdr:twoCellAnchor>
  <xdr:twoCellAnchor editAs="oneCell">
    <xdr:from>
      <xdr:col>1</xdr:col>
      <xdr:colOff>28575</xdr:colOff>
      <xdr:row>7</xdr:row>
      <xdr:rowOff>28575</xdr:rowOff>
    </xdr:from>
    <xdr:to>
      <xdr:col>1</xdr:col>
      <xdr:colOff>676275</xdr:colOff>
      <xdr:row>7</xdr:row>
      <xdr:rowOff>457200</xdr:rowOff>
    </xdr:to>
    <xdr:pic>
      <xdr:nvPicPr>
        <xdr:cNvPr id="171" name="Subgraph-thomashilbig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81325"/>
          <a:ext cx="647700" cy="428625"/>
        </a:xfrm>
        <a:prstGeom prst="rect">
          <a:avLst/>
        </a:prstGeom>
        <a:ln>
          <a:noFill/>
        </a:ln>
      </xdr:spPr>
    </xdr:pic>
    <xdr:clientData/>
  </xdr:twoCellAnchor>
  <xdr:twoCellAnchor editAs="oneCell">
    <xdr:from>
      <xdr:col>1</xdr:col>
      <xdr:colOff>28575</xdr:colOff>
      <xdr:row>8</xdr:row>
      <xdr:rowOff>28575</xdr:rowOff>
    </xdr:from>
    <xdr:to>
      <xdr:col>1</xdr:col>
      <xdr:colOff>676275</xdr:colOff>
      <xdr:row>8</xdr:row>
      <xdr:rowOff>457200</xdr:rowOff>
    </xdr:to>
    <xdr:pic>
      <xdr:nvPicPr>
        <xdr:cNvPr id="173" name="Subgraph-omkar_rai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57575"/>
          <a:ext cx="647700" cy="428625"/>
        </a:xfrm>
        <a:prstGeom prst="rect">
          <a:avLst/>
        </a:prstGeom>
        <a:ln>
          <a:noFill/>
        </a:ln>
      </xdr:spPr>
    </xdr:pic>
    <xdr:clientData/>
  </xdr:twoCellAnchor>
  <xdr:twoCellAnchor editAs="oneCell">
    <xdr:from>
      <xdr:col>1</xdr:col>
      <xdr:colOff>28575</xdr:colOff>
      <xdr:row>9</xdr:row>
      <xdr:rowOff>28575</xdr:rowOff>
    </xdr:from>
    <xdr:to>
      <xdr:col>1</xdr:col>
      <xdr:colOff>676275</xdr:colOff>
      <xdr:row>9</xdr:row>
      <xdr:rowOff>457200</xdr:rowOff>
    </xdr:to>
    <xdr:pic>
      <xdr:nvPicPr>
        <xdr:cNvPr id="175" name="Subgraph-alison_io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933825"/>
          <a:ext cx="647700" cy="428625"/>
        </a:xfrm>
        <a:prstGeom prst="rect">
          <a:avLst/>
        </a:prstGeom>
        <a:ln>
          <a:noFill/>
        </a:ln>
      </xdr:spPr>
    </xdr:pic>
    <xdr:clientData/>
  </xdr:twoCellAnchor>
  <xdr:twoCellAnchor editAs="oneCell">
    <xdr:from>
      <xdr:col>1</xdr:col>
      <xdr:colOff>28575</xdr:colOff>
      <xdr:row>10</xdr:row>
      <xdr:rowOff>28575</xdr:rowOff>
    </xdr:from>
    <xdr:to>
      <xdr:col>1</xdr:col>
      <xdr:colOff>676275</xdr:colOff>
      <xdr:row>10</xdr:row>
      <xdr:rowOff>457200</xdr:rowOff>
    </xdr:to>
    <xdr:pic>
      <xdr:nvPicPr>
        <xdr:cNvPr id="177" name="Subgraph-madana_hq"/>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10075"/>
          <a:ext cx="647700" cy="428625"/>
        </a:xfrm>
        <a:prstGeom prst="rect">
          <a:avLst/>
        </a:prstGeom>
        <a:ln>
          <a:noFill/>
        </a:ln>
      </xdr:spPr>
    </xdr:pic>
    <xdr:clientData/>
  </xdr:twoCellAnchor>
  <xdr:twoCellAnchor editAs="oneCell">
    <xdr:from>
      <xdr:col>1</xdr:col>
      <xdr:colOff>28575</xdr:colOff>
      <xdr:row>11</xdr:row>
      <xdr:rowOff>28575</xdr:rowOff>
    </xdr:from>
    <xdr:to>
      <xdr:col>1</xdr:col>
      <xdr:colOff>676275</xdr:colOff>
      <xdr:row>11</xdr:row>
      <xdr:rowOff>457200</xdr:rowOff>
    </xdr:to>
    <xdr:pic>
      <xdr:nvPicPr>
        <xdr:cNvPr id="179" name="Subgraph-sectest9"/>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86325"/>
          <a:ext cx="647700" cy="428625"/>
        </a:xfrm>
        <a:prstGeom prst="rect">
          <a:avLst/>
        </a:prstGeom>
        <a:ln>
          <a:noFill/>
        </a:ln>
      </xdr:spPr>
    </xdr:pic>
    <xdr:clientData/>
  </xdr:twoCellAnchor>
  <xdr:twoCellAnchor editAs="oneCell">
    <xdr:from>
      <xdr:col>1</xdr:col>
      <xdr:colOff>28575</xdr:colOff>
      <xdr:row>12</xdr:row>
      <xdr:rowOff>28575</xdr:rowOff>
    </xdr:from>
    <xdr:to>
      <xdr:col>1</xdr:col>
      <xdr:colOff>676275</xdr:colOff>
      <xdr:row>12</xdr:row>
      <xdr:rowOff>457200</xdr:rowOff>
    </xdr:to>
    <xdr:pic>
      <xdr:nvPicPr>
        <xdr:cNvPr id="181" name="Subgraph-ronald_vanloo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62575"/>
          <a:ext cx="647700" cy="428625"/>
        </a:xfrm>
        <a:prstGeom prst="rect">
          <a:avLst/>
        </a:prstGeom>
        <a:ln>
          <a:noFill/>
        </a:ln>
      </xdr:spPr>
    </xdr:pic>
    <xdr:clientData/>
  </xdr:twoCellAnchor>
  <xdr:twoCellAnchor editAs="oneCell">
    <xdr:from>
      <xdr:col>1</xdr:col>
      <xdr:colOff>28575</xdr:colOff>
      <xdr:row>13</xdr:row>
      <xdr:rowOff>28575</xdr:rowOff>
    </xdr:from>
    <xdr:to>
      <xdr:col>1</xdr:col>
      <xdr:colOff>676275</xdr:colOff>
      <xdr:row>13</xdr:row>
      <xdr:rowOff>457200</xdr:rowOff>
    </xdr:to>
    <xdr:pic>
      <xdr:nvPicPr>
        <xdr:cNvPr id="183" name="Subgraph-mikequindazz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38825"/>
          <a:ext cx="647700" cy="428625"/>
        </a:xfrm>
        <a:prstGeom prst="rect">
          <a:avLst/>
        </a:prstGeom>
        <a:ln>
          <a:noFill/>
        </a:ln>
      </xdr:spPr>
    </xdr:pic>
    <xdr:clientData/>
  </xdr:twoCellAnchor>
  <xdr:twoCellAnchor editAs="oneCell">
    <xdr:from>
      <xdr:col>1</xdr:col>
      <xdr:colOff>28575</xdr:colOff>
      <xdr:row>14</xdr:row>
      <xdr:rowOff>28575</xdr:rowOff>
    </xdr:from>
    <xdr:to>
      <xdr:col>1</xdr:col>
      <xdr:colOff>676275</xdr:colOff>
      <xdr:row>14</xdr:row>
      <xdr:rowOff>457200</xdr:rowOff>
    </xdr:to>
    <xdr:pic>
      <xdr:nvPicPr>
        <xdr:cNvPr id="185" name="Subgraph-docassa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15075"/>
          <a:ext cx="647700" cy="428625"/>
        </a:xfrm>
        <a:prstGeom prst="rect">
          <a:avLst/>
        </a:prstGeom>
        <a:ln>
          <a:noFill/>
        </a:ln>
      </xdr:spPr>
    </xdr:pic>
    <xdr:clientData/>
  </xdr:twoCellAnchor>
  <xdr:twoCellAnchor editAs="oneCell">
    <xdr:from>
      <xdr:col>1</xdr:col>
      <xdr:colOff>28575</xdr:colOff>
      <xdr:row>15</xdr:row>
      <xdr:rowOff>28575</xdr:rowOff>
    </xdr:from>
    <xdr:to>
      <xdr:col>1</xdr:col>
      <xdr:colOff>676275</xdr:colOff>
      <xdr:row>15</xdr:row>
      <xdr:rowOff>457200</xdr:rowOff>
    </xdr:to>
    <xdr:pic>
      <xdr:nvPicPr>
        <xdr:cNvPr id="187" name="Subgraph-cryptoman5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91325"/>
          <a:ext cx="647700" cy="428625"/>
        </a:xfrm>
        <a:prstGeom prst="rect">
          <a:avLst/>
        </a:prstGeom>
        <a:ln>
          <a:noFill/>
        </a:ln>
      </xdr:spPr>
    </xdr:pic>
    <xdr:clientData/>
  </xdr:twoCellAnchor>
  <xdr:twoCellAnchor editAs="oneCell">
    <xdr:from>
      <xdr:col>1</xdr:col>
      <xdr:colOff>28575</xdr:colOff>
      <xdr:row>16</xdr:row>
      <xdr:rowOff>28575</xdr:rowOff>
    </xdr:from>
    <xdr:to>
      <xdr:col>1</xdr:col>
      <xdr:colOff>676275</xdr:colOff>
      <xdr:row>16</xdr:row>
      <xdr:rowOff>457200</xdr:rowOff>
    </xdr:to>
    <xdr:pic>
      <xdr:nvPicPr>
        <xdr:cNvPr id="189" name="Subgraph-mateusz2812356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267575"/>
          <a:ext cx="647700" cy="428625"/>
        </a:xfrm>
        <a:prstGeom prst="rect">
          <a:avLst/>
        </a:prstGeom>
        <a:ln>
          <a:noFill/>
        </a:ln>
      </xdr:spPr>
    </xdr:pic>
    <xdr:clientData/>
  </xdr:twoCellAnchor>
  <xdr:twoCellAnchor editAs="oneCell">
    <xdr:from>
      <xdr:col>1</xdr:col>
      <xdr:colOff>28575</xdr:colOff>
      <xdr:row>17</xdr:row>
      <xdr:rowOff>28575</xdr:rowOff>
    </xdr:from>
    <xdr:to>
      <xdr:col>1</xdr:col>
      <xdr:colOff>676275</xdr:colOff>
      <xdr:row>17</xdr:row>
      <xdr:rowOff>457200</xdr:rowOff>
    </xdr:to>
    <xdr:pic>
      <xdr:nvPicPr>
        <xdr:cNvPr id="191" name="Subgraph-kimberl877592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743825"/>
          <a:ext cx="647700" cy="428625"/>
        </a:xfrm>
        <a:prstGeom prst="rect">
          <a:avLst/>
        </a:prstGeom>
        <a:ln>
          <a:noFill/>
        </a:ln>
      </xdr:spPr>
    </xdr:pic>
    <xdr:clientData/>
  </xdr:twoCellAnchor>
  <xdr:twoCellAnchor editAs="oneCell">
    <xdr:from>
      <xdr:col>1</xdr:col>
      <xdr:colOff>28575</xdr:colOff>
      <xdr:row>18</xdr:row>
      <xdr:rowOff>28575</xdr:rowOff>
    </xdr:from>
    <xdr:to>
      <xdr:col>1</xdr:col>
      <xdr:colOff>676275</xdr:colOff>
      <xdr:row>18</xdr:row>
      <xdr:rowOff>457200</xdr:rowOff>
    </xdr:to>
    <xdr:pic>
      <xdr:nvPicPr>
        <xdr:cNvPr id="193" name="Subgraph-bolesla27902973"/>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220075"/>
          <a:ext cx="647700" cy="428625"/>
        </a:xfrm>
        <a:prstGeom prst="rect">
          <a:avLst/>
        </a:prstGeom>
        <a:ln>
          <a:noFill/>
        </a:ln>
      </xdr:spPr>
    </xdr:pic>
    <xdr:clientData/>
  </xdr:twoCellAnchor>
  <xdr:twoCellAnchor editAs="oneCell">
    <xdr:from>
      <xdr:col>1</xdr:col>
      <xdr:colOff>28575</xdr:colOff>
      <xdr:row>19</xdr:row>
      <xdr:rowOff>28575</xdr:rowOff>
    </xdr:from>
    <xdr:to>
      <xdr:col>1</xdr:col>
      <xdr:colOff>676275</xdr:colOff>
      <xdr:row>19</xdr:row>
      <xdr:rowOff>457200</xdr:rowOff>
    </xdr:to>
    <xdr:pic>
      <xdr:nvPicPr>
        <xdr:cNvPr id="195" name="Subgraph-machinelearn_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696325"/>
          <a:ext cx="647700" cy="428625"/>
        </a:xfrm>
        <a:prstGeom prst="rect">
          <a:avLst/>
        </a:prstGeom>
        <a:ln>
          <a:noFill/>
        </a:ln>
      </xdr:spPr>
    </xdr:pic>
    <xdr:clientData/>
  </xdr:twoCellAnchor>
  <xdr:twoCellAnchor editAs="oneCell">
    <xdr:from>
      <xdr:col>1</xdr:col>
      <xdr:colOff>28575</xdr:colOff>
      <xdr:row>20</xdr:row>
      <xdr:rowOff>28575</xdr:rowOff>
    </xdr:from>
    <xdr:to>
      <xdr:col>1</xdr:col>
      <xdr:colOff>676275</xdr:colOff>
      <xdr:row>20</xdr:row>
      <xdr:rowOff>457200</xdr:rowOff>
    </xdr:to>
    <xdr:pic>
      <xdr:nvPicPr>
        <xdr:cNvPr id="197" name="Subgraph-bigdata_jo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172575"/>
          <a:ext cx="647700" cy="428625"/>
        </a:xfrm>
        <a:prstGeom prst="rect">
          <a:avLst/>
        </a:prstGeom>
        <a:ln>
          <a:noFill/>
        </a:ln>
      </xdr:spPr>
    </xdr:pic>
    <xdr:clientData/>
  </xdr:twoCellAnchor>
  <xdr:twoCellAnchor editAs="oneCell">
    <xdr:from>
      <xdr:col>1</xdr:col>
      <xdr:colOff>28575</xdr:colOff>
      <xdr:row>21</xdr:row>
      <xdr:rowOff>28575</xdr:rowOff>
    </xdr:from>
    <xdr:to>
      <xdr:col>1</xdr:col>
      <xdr:colOff>676275</xdr:colOff>
      <xdr:row>21</xdr:row>
      <xdr:rowOff>457200</xdr:rowOff>
    </xdr:to>
    <xdr:pic>
      <xdr:nvPicPr>
        <xdr:cNvPr id="199" name="Subgraph-fernandohuamanx"/>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9648825"/>
          <a:ext cx="647700" cy="428625"/>
        </a:xfrm>
        <a:prstGeom prst="rect">
          <a:avLst/>
        </a:prstGeom>
        <a:ln>
          <a:noFill/>
        </a:ln>
      </xdr:spPr>
    </xdr:pic>
    <xdr:clientData/>
  </xdr:twoCellAnchor>
  <xdr:twoCellAnchor editAs="oneCell">
    <xdr:from>
      <xdr:col>1</xdr:col>
      <xdr:colOff>28575</xdr:colOff>
      <xdr:row>22</xdr:row>
      <xdr:rowOff>28575</xdr:rowOff>
    </xdr:from>
    <xdr:to>
      <xdr:col>1</xdr:col>
      <xdr:colOff>676275</xdr:colOff>
      <xdr:row>22</xdr:row>
      <xdr:rowOff>457200</xdr:rowOff>
    </xdr:to>
    <xdr:pic>
      <xdr:nvPicPr>
        <xdr:cNvPr id="201" name="Subgraph-thecuriousluk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125075"/>
          <a:ext cx="647700" cy="428625"/>
        </a:xfrm>
        <a:prstGeom prst="rect">
          <a:avLst/>
        </a:prstGeom>
        <a:ln>
          <a:noFill/>
        </a:ln>
      </xdr:spPr>
    </xdr:pic>
    <xdr:clientData/>
  </xdr:twoCellAnchor>
  <xdr:twoCellAnchor editAs="oneCell">
    <xdr:from>
      <xdr:col>1</xdr:col>
      <xdr:colOff>28575</xdr:colOff>
      <xdr:row>23</xdr:row>
      <xdr:rowOff>28575</xdr:rowOff>
    </xdr:from>
    <xdr:to>
      <xdr:col>1</xdr:col>
      <xdr:colOff>676275</xdr:colOff>
      <xdr:row>23</xdr:row>
      <xdr:rowOff>457200</xdr:rowOff>
    </xdr:to>
    <xdr:pic>
      <xdr:nvPicPr>
        <xdr:cNvPr id="203" name="Subgraph-foghorn_io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0601325"/>
          <a:ext cx="647700" cy="428625"/>
        </a:xfrm>
        <a:prstGeom prst="rect">
          <a:avLst/>
        </a:prstGeom>
        <a:ln>
          <a:noFill/>
        </a:ln>
      </xdr:spPr>
    </xdr:pic>
    <xdr:clientData/>
  </xdr:twoCellAnchor>
  <xdr:twoCellAnchor editAs="oneCell">
    <xdr:from>
      <xdr:col>1</xdr:col>
      <xdr:colOff>28575</xdr:colOff>
      <xdr:row>24</xdr:row>
      <xdr:rowOff>28575</xdr:rowOff>
    </xdr:from>
    <xdr:to>
      <xdr:col>1</xdr:col>
      <xdr:colOff>676275</xdr:colOff>
      <xdr:row>24</xdr:row>
      <xdr:rowOff>457200</xdr:rowOff>
    </xdr:to>
    <xdr:pic>
      <xdr:nvPicPr>
        <xdr:cNvPr id="205" name="Subgraph-wil_bieler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647700" cy="428625"/>
        </a:xfrm>
        <a:prstGeom prst="rect">
          <a:avLst/>
        </a:prstGeom>
        <a:ln>
          <a:noFill/>
        </a:ln>
      </xdr:spPr>
    </xdr:pic>
    <xdr:clientData/>
  </xdr:twoCellAnchor>
  <xdr:twoCellAnchor editAs="oneCell">
    <xdr:from>
      <xdr:col>1</xdr:col>
      <xdr:colOff>28575</xdr:colOff>
      <xdr:row>25</xdr:row>
      <xdr:rowOff>28575</xdr:rowOff>
    </xdr:from>
    <xdr:to>
      <xdr:col>1</xdr:col>
      <xdr:colOff>676275</xdr:colOff>
      <xdr:row>25</xdr:row>
      <xdr:rowOff>457200</xdr:rowOff>
    </xdr:to>
    <xdr:pic>
      <xdr:nvPicPr>
        <xdr:cNvPr id="207" name="Subgraph-iiot_worl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553825"/>
          <a:ext cx="647700" cy="428625"/>
        </a:xfrm>
        <a:prstGeom prst="rect">
          <a:avLst/>
        </a:prstGeom>
        <a:ln>
          <a:noFill/>
        </a:ln>
      </xdr:spPr>
    </xdr:pic>
    <xdr:clientData/>
  </xdr:twoCellAnchor>
  <xdr:twoCellAnchor editAs="oneCell">
    <xdr:from>
      <xdr:col>1</xdr:col>
      <xdr:colOff>28575</xdr:colOff>
      <xdr:row>26</xdr:row>
      <xdr:rowOff>28575</xdr:rowOff>
    </xdr:from>
    <xdr:to>
      <xdr:col>1</xdr:col>
      <xdr:colOff>676275</xdr:colOff>
      <xdr:row>26</xdr:row>
      <xdr:rowOff>457200</xdr:rowOff>
    </xdr:to>
    <xdr:pic>
      <xdr:nvPicPr>
        <xdr:cNvPr id="209" name="Subgraph-cloudexp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030075"/>
          <a:ext cx="647700" cy="428625"/>
        </a:xfrm>
        <a:prstGeom prst="rect">
          <a:avLst/>
        </a:prstGeom>
        <a:ln>
          <a:noFill/>
        </a:ln>
      </xdr:spPr>
    </xdr:pic>
    <xdr:clientData/>
  </xdr:twoCellAnchor>
  <xdr:twoCellAnchor editAs="oneCell">
    <xdr:from>
      <xdr:col>1</xdr:col>
      <xdr:colOff>28575</xdr:colOff>
      <xdr:row>27</xdr:row>
      <xdr:rowOff>28575</xdr:rowOff>
    </xdr:from>
    <xdr:to>
      <xdr:col>1</xdr:col>
      <xdr:colOff>676275</xdr:colOff>
      <xdr:row>27</xdr:row>
      <xdr:rowOff>457200</xdr:rowOff>
    </xdr:to>
    <xdr:pic>
      <xdr:nvPicPr>
        <xdr:cNvPr id="211" name="Subgraph-neptanu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506325"/>
          <a:ext cx="647700" cy="428625"/>
        </a:xfrm>
        <a:prstGeom prst="rect">
          <a:avLst/>
        </a:prstGeom>
        <a:ln>
          <a:noFill/>
        </a:ln>
      </xdr:spPr>
    </xdr:pic>
    <xdr:clientData/>
  </xdr:twoCellAnchor>
  <xdr:twoCellAnchor editAs="oneCell">
    <xdr:from>
      <xdr:col>1</xdr:col>
      <xdr:colOff>28575</xdr:colOff>
      <xdr:row>28</xdr:row>
      <xdr:rowOff>28575</xdr:rowOff>
    </xdr:from>
    <xdr:to>
      <xdr:col>1</xdr:col>
      <xdr:colOff>676275</xdr:colOff>
      <xdr:row>28</xdr:row>
      <xdr:rowOff>457200</xdr:rowOff>
    </xdr:to>
    <xdr:pic>
      <xdr:nvPicPr>
        <xdr:cNvPr id="213" name="Subgraph-gp_pulipak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982575"/>
          <a:ext cx="647700" cy="428625"/>
        </a:xfrm>
        <a:prstGeom prst="rect">
          <a:avLst/>
        </a:prstGeom>
        <a:ln>
          <a:noFill/>
        </a:ln>
      </xdr:spPr>
    </xdr:pic>
    <xdr:clientData/>
  </xdr:twoCellAnchor>
  <xdr:twoCellAnchor editAs="oneCell">
    <xdr:from>
      <xdr:col>1</xdr:col>
      <xdr:colOff>28575</xdr:colOff>
      <xdr:row>29</xdr:row>
      <xdr:rowOff>28575</xdr:rowOff>
    </xdr:from>
    <xdr:to>
      <xdr:col>1</xdr:col>
      <xdr:colOff>676275</xdr:colOff>
      <xdr:row>29</xdr:row>
      <xdr:rowOff>457200</xdr:rowOff>
    </xdr:to>
    <xdr:pic>
      <xdr:nvPicPr>
        <xdr:cNvPr id="215" name="Subgraph-larryki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458825"/>
          <a:ext cx="647700" cy="428625"/>
        </a:xfrm>
        <a:prstGeom prst="rect">
          <a:avLst/>
        </a:prstGeom>
        <a:ln>
          <a:noFill/>
        </a:ln>
      </xdr:spPr>
    </xdr:pic>
    <xdr:clientData/>
  </xdr:twoCellAnchor>
  <xdr:twoCellAnchor editAs="oneCell">
    <xdr:from>
      <xdr:col>1</xdr:col>
      <xdr:colOff>28575</xdr:colOff>
      <xdr:row>30</xdr:row>
      <xdr:rowOff>28575</xdr:rowOff>
    </xdr:from>
    <xdr:to>
      <xdr:col>1</xdr:col>
      <xdr:colOff>676275</xdr:colOff>
      <xdr:row>30</xdr:row>
      <xdr:rowOff>457200</xdr:rowOff>
    </xdr:to>
    <xdr:pic>
      <xdr:nvPicPr>
        <xdr:cNvPr id="217" name="Subgraph-chatbotagencya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935075"/>
          <a:ext cx="647700" cy="428625"/>
        </a:xfrm>
        <a:prstGeom prst="rect">
          <a:avLst/>
        </a:prstGeom>
        <a:ln>
          <a:noFill/>
        </a:ln>
      </xdr:spPr>
    </xdr:pic>
    <xdr:clientData/>
  </xdr:twoCellAnchor>
  <xdr:twoCellAnchor editAs="oneCell">
    <xdr:from>
      <xdr:col>1</xdr:col>
      <xdr:colOff>28575</xdr:colOff>
      <xdr:row>31</xdr:row>
      <xdr:rowOff>28575</xdr:rowOff>
    </xdr:from>
    <xdr:to>
      <xdr:col>1</xdr:col>
      <xdr:colOff>676275</xdr:colOff>
      <xdr:row>31</xdr:row>
      <xdr:rowOff>457200</xdr:rowOff>
    </xdr:to>
    <xdr:pic>
      <xdr:nvPicPr>
        <xdr:cNvPr id="219" name="Subgraph-ipfconline1"/>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411325"/>
          <a:ext cx="647700" cy="428625"/>
        </a:xfrm>
        <a:prstGeom prst="rect">
          <a:avLst/>
        </a:prstGeom>
        <a:ln>
          <a:noFill/>
        </a:ln>
      </xdr:spPr>
    </xdr:pic>
    <xdr:clientData/>
  </xdr:twoCellAnchor>
  <xdr:twoCellAnchor editAs="oneCell">
    <xdr:from>
      <xdr:col>1</xdr:col>
      <xdr:colOff>28575</xdr:colOff>
      <xdr:row>32</xdr:row>
      <xdr:rowOff>28575</xdr:rowOff>
    </xdr:from>
    <xdr:to>
      <xdr:col>1</xdr:col>
      <xdr:colOff>676275</xdr:colOff>
      <xdr:row>32</xdr:row>
      <xdr:rowOff>457200</xdr:rowOff>
    </xdr:to>
    <xdr:pic>
      <xdr:nvPicPr>
        <xdr:cNvPr id="221" name="Subgraph-randfis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887575"/>
          <a:ext cx="647700" cy="428625"/>
        </a:xfrm>
        <a:prstGeom prst="rect">
          <a:avLst/>
        </a:prstGeom>
        <a:ln>
          <a:noFill/>
        </a:ln>
      </xdr:spPr>
    </xdr:pic>
    <xdr:clientData/>
  </xdr:twoCellAnchor>
  <xdr:twoCellAnchor editAs="oneCell">
    <xdr:from>
      <xdr:col>1</xdr:col>
      <xdr:colOff>28575</xdr:colOff>
      <xdr:row>33</xdr:row>
      <xdr:rowOff>28575</xdr:rowOff>
    </xdr:from>
    <xdr:to>
      <xdr:col>1</xdr:col>
      <xdr:colOff>676275</xdr:colOff>
      <xdr:row>33</xdr:row>
      <xdr:rowOff>457200</xdr:rowOff>
    </xdr:to>
    <xdr:pic>
      <xdr:nvPicPr>
        <xdr:cNvPr id="223" name="Subgraph-greentechd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363825"/>
          <a:ext cx="647700" cy="428625"/>
        </a:xfrm>
        <a:prstGeom prst="rect">
          <a:avLst/>
        </a:prstGeom>
        <a:ln>
          <a:noFill/>
        </a:ln>
      </xdr:spPr>
    </xdr:pic>
    <xdr:clientData/>
  </xdr:twoCellAnchor>
  <xdr:twoCellAnchor editAs="oneCell">
    <xdr:from>
      <xdr:col>1</xdr:col>
      <xdr:colOff>28575</xdr:colOff>
      <xdr:row>34</xdr:row>
      <xdr:rowOff>28575</xdr:rowOff>
    </xdr:from>
    <xdr:to>
      <xdr:col>1</xdr:col>
      <xdr:colOff>676275</xdr:colOff>
      <xdr:row>34</xdr:row>
      <xdr:rowOff>457200</xdr:rowOff>
    </xdr:to>
    <xdr:pic>
      <xdr:nvPicPr>
        <xdr:cNvPr id="225" name="Subgraph-agapeofn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840075"/>
          <a:ext cx="647700" cy="428625"/>
        </a:xfrm>
        <a:prstGeom prst="rect">
          <a:avLst/>
        </a:prstGeom>
        <a:ln>
          <a:noFill/>
        </a:ln>
      </xdr:spPr>
    </xdr:pic>
    <xdr:clientData/>
  </xdr:twoCellAnchor>
  <xdr:twoCellAnchor editAs="oneCell">
    <xdr:from>
      <xdr:col>1</xdr:col>
      <xdr:colOff>28575</xdr:colOff>
      <xdr:row>35</xdr:row>
      <xdr:rowOff>28575</xdr:rowOff>
    </xdr:from>
    <xdr:to>
      <xdr:col>1</xdr:col>
      <xdr:colOff>676275</xdr:colOff>
      <xdr:row>35</xdr:row>
      <xdr:rowOff>457200</xdr:rowOff>
    </xdr:to>
    <xdr:pic>
      <xdr:nvPicPr>
        <xdr:cNvPr id="227" name="Subgraph-toyotaconicell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316325"/>
          <a:ext cx="647700" cy="428625"/>
        </a:xfrm>
        <a:prstGeom prst="rect">
          <a:avLst/>
        </a:prstGeom>
        <a:ln>
          <a:noFill/>
        </a:ln>
      </xdr:spPr>
    </xdr:pic>
    <xdr:clientData/>
  </xdr:twoCellAnchor>
  <xdr:twoCellAnchor editAs="oneCell">
    <xdr:from>
      <xdr:col>1</xdr:col>
      <xdr:colOff>28575</xdr:colOff>
      <xdr:row>36</xdr:row>
      <xdr:rowOff>28575</xdr:rowOff>
    </xdr:from>
    <xdr:to>
      <xdr:col>1</xdr:col>
      <xdr:colOff>676275</xdr:colOff>
      <xdr:row>36</xdr:row>
      <xdr:rowOff>457200</xdr:rowOff>
    </xdr:to>
    <xdr:pic>
      <xdr:nvPicPr>
        <xdr:cNvPr id="229" name="Subgraph-americanspcc"/>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792575"/>
          <a:ext cx="647700" cy="428625"/>
        </a:xfrm>
        <a:prstGeom prst="rect">
          <a:avLst/>
        </a:prstGeom>
        <a:ln>
          <a:noFill/>
        </a:ln>
      </xdr:spPr>
    </xdr:pic>
    <xdr:clientData/>
  </xdr:twoCellAnchor>
  <xdr:twoCellAnchor editAs="oneCell">
    <xdr:from>
      <xdr:col>1</xdr:col>
      <xdr:colOff>28575</xdr:colOff>
      <xdr:row>37</xdr:row>
      <xdr:rowOff>28575</xdr:rowOff>
    </xdr:from>
    <xdr:to>
      <xdr:col>1</xdr:col>
      <xdr:colOff>676275</xdr:colOff>
      <xdr:row>37</xdr:row>
      <xdr:rowOff>457200</xdr:rowOff>
    </xdr:to>
    <xdr:pic>
      <xdr:nvPicPr>
        <xdr:cNvPr id="231" name="Subgraph-childjusticect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268825"/>
          <a:ext cx="647700" cy="428625"/>
        </a:xfrm>
        <a:prstGeom prst="rect">
          <a:avLst/>
        </a:prstGeom>
        <a:ln>
          <a:noFill/>
        </a:ln>
      </xdr:spPr>
    </xdr:pic>
    <xdr:clientData/>
  </xdr:twoCellAnchor>
  <xdr:twoCellAnchor editAs="oneCell">
    <xdr:from>
      <xdr:col>1</xdr:col>
      <xdr:colOff>28575</xdr:colOff>
      <xdr:row>38</xdr:row>
      <xdr:rowOff>28575</xdr:rowOff>
    </xdr:from>
    <xdr:to>
      <xdr:col>1</xdr:col>
      <xdr:colOff>676275</xdr:colOff>
      <xdr:row>38</xdr:row>
      <xdr:rowOff>457200</xdr:rowOff>
    </xdr:to>
    <xdr:pic>
      <xdr:nvPicPr>
        <xdr:cNvPr id="233" name="Subgraph-mcapkid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7745075"/>
          <a:ext cx="647700" cy="428625"/>
        </a:xfrm>
        <a:prstGeom prst="rect">
          <a:avLst/>
        </a:prstGeom>
        <a:ln>
          <a:noFill/>
        </a:ln>
      </xdr:spPr>
    </xdr:pic>
    <xdr:clientData/>
  </xdr:twoCellAnchor>
  <xdr:twoCellAnchor editAs="oneCell">
    <xdr:from>
      <xdr:col>1</xdr:col>
      <xdr:colOff>28575</xdr:colOff>
      <xdr:row>39</xdr:row>
      <xdr:rowOff>28575</xdr:rowOff>
    </xdr:from>
    <xdr:to>
      <xdr:col>1</xdr:col>
      <xdr:colOff>676275</xdr:colOff>
      <xdr:row>39</xdr:row>
      <xdr:rowOff>457200</xdr:rowOff>
    </xdr:to>
    <xdr:pic>
      <xdr:nvPicPr>
        <xdr:cNvPr id="235" name="Subgraph-bsold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221325"/>
          <a:ext cx="647700" cy="428625"/>
        </a:xfrm>
        <a:prstGeom prst="rect">
          <a:avLst/>
        </a:prstGeom>
        <a:ln>
          <a:noFill/>
        </a:ln>
      </xdr:spPr>
    </xdr:pic>
    <xdr:clientData/>
  </xdr:twoCellAnchor>
  <xdr:twoCellAnchor editAs="oneCell">
    <xdr:from>
      <xdr:col>1</xdr:col>
      <xdr:colOff>28575</xdr:colOff>
      <xdr:row>40</xdr:row>
      <xdr:rowOff>28575</xdr:rowOff>
    </xdr:from>
    <xdr:to>
      <xdr:col>1</xdr:col>
      <xdr:colOff>676275</xdr:colOff>
      <xdr:row>40</xdr:row>
      <xdr:rowOff>457200</xdr:rowOff>
    </xdr:to>
    <xdr:pic>
      <xdr:nvPicPr>
        <xdr:cNvPr id="237" name="Subgraph-usagymsafespor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8697575"/>
          <a:ext cx="647700" cy="428625"/>
        </a:xfrm>
        <a:prstGeom prst="rect">
          <a:avLst/>
        </a:prstGeom>
        <a:ln>
          <a:noFill/>
        </a:ln>
      </xdr:spPr>
    </xdr:pic>
    <xdr:clientData/>
  </xdr:twoCellAnchor>
  <xdr:twoCellAnchor editAs="oneCell">
    <xdr:from>
      <xdr:col>1</xdr:col>
      <xdr:colOff>28575</xdr:colOff>
      <xdr:row>41</xdr:row>
      <xdr:rowOff>28575</xdr:rowOff>
    </xdr:from>
    <xdr:to>
      <xdr:col>1</xdr:col>
      <xdr:colOff>676275</xdr:colOff>
      <xdr:row>41</xdr:row>
      <xdr:rowOff>457200</xdr:rowOff>
    </xdr:to>
    <xdr:pic>
      <xdr:nvPicPr>
        <xdr:cNvPr id="239" name="Subgraph-montcop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173825"/>
          <a:ext cx="647700" cy="428625"/>
        </a:xfrm>
        <a:prstGeom prst="rect">
          <a:avLst/>
        </a:prstGeom>
        <a:ln>
          <a:noFill/>
        </a:ln>
      </xdr:spPr>
    </xdr:pic>
    <xdr:clientData/>
  </xdr:twoCellAnchor>
  <xdr:twoCellAnchor editAs="oneCell">
    <xdr:from>
      <xdr:col>1</xdr:col>
      <xdr:colOff>28575</xdr:colOff>
      <xdr:row>42</xdr:row>
      <xdr:rowOff>28575</xdr:rowOff>
    </xdr:from>
    <xdr:to>
      <xdr:col>1</xdr:col>
      <xdr:colOff>676275</xdr:colOff>
      <xdr:row>42</xdr:row>
      <xdr:rowOff>457200</xdr:rowOff>
    </xdr:to>
    <xdr:pic>
      <xdr:nvPicPr>
        <xdr:cNvPr id="241" name="Subgraph-missionkidsca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650075"/>
          <a:ext cx="647700" cy="428625"/>
        </a:xfrm>
        <a:prstGeom prst="rect">
          <a:avLst/>
        </a:prstGeom>
        <a:ln>
          <a:noFill/>
        </a:ln>
      </xdr:spPr>
    </xdr:pic>
    <xdr:clientData/>
  </xdr:twoCellAnchor>
  <xdr:twoCellAnchor editAs="oneCell">
    <xdr:from>
      <xdr:col>1</xdr:col>
      <xdr:colOff>28575</xdr:colOff>
      <xdr:row>43</xdr:row>
      <xdr:rowOff>28575</xdr:rowOff>
    </xdr:from>
    <xdr:to>
      <xdr:col>1</xdr:col>
      <xdr:colOff>676275</xdr:colOff>
      <xdr:row>43</xdr:row>
      <xdr:rowOff>457200</xdr:rowOff>
    </xdr:to>
    <xdr:pic>
      <xdr:nvPicPr>
        <xdr:cNvPr id="243" name="Subgraph-anthonyku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0126325"/>
          <a:ext cx="647700" cy="428625"/>
        </a:xfrm>
        <a:prstGeom prst="rect">
          <a:avLst/>
        </a:prstGeom>
        <a:ln>
          <a:noFill/>
        </a:ln>
      </xdr:spPr>
    </xdr:pic>
    <xdr:clientData/>
  </xdr:twoCellAnchor>
  <xdr:twoCellAnchor editAs="oneCell">
    <xdr:from>
      <xdr:col>1</xdr:col>
      <xdr:colOff>28575</xdr:colOff>
      <xdr:row>44</xdr:row>
      <xdr:rowOff>28575</xdr:rowOff>
    </xdr:from>
    <xdr:to>
      <xdr:col>1</xdr:col>
      <xdr:colOff>676275</xdr:colOff>
      <xdr:row>44</xdr:row>
      <xdr:rowOff>457200</xdr:rowOff>
    </xdr:to>
    <xdr:pic>
      <xdr:nvPicPr>
        <xdr:cNvPr id="245" name="Subgraph-drspeightsd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0602575"/>
          <a:ext cx="647700" cy="428625"/>
        </a:xfrm>
        <a:prstGeom prst="rect">
          <a:avLst/>
        </a:prstGeom>
        <a:ln>
          <a:noFill/>
        </a:ln>
      </xdr:spPr>
    </xdr:pic>
    <xdr:clientData/>
  </xdr:twoCellAnchor>
  <xdr:twoCellAnchor editAs="oneCell">
    <xdr:from>
      <xdr:col>1</xdr:col>
      <xdr:colOff>28575</xdr:colOff>
      <xdr:row>45</xdr:row>
      <xdr:rowOff>28575</xdr:rowOff>
    </xdr:from>
    <xdr:to>
      <xdr:col>1</xdr:col>
      <xdr:colOff>676275</xdr:colOff>
      <xdr:row>45</xdr:row>
      <xdr:rowOff>457200</xdr:rowOff>
    </xdr:to>
    <xdr:pic>
      <xdr:nvPicPr>
        <xdr:cNvPr id="247" name="Subgraph-donn_mendoz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78825"/>
          <a:ext cx="647700" cy="428625"/>
        </a:xfrm>
        <a:prstGeom prst="rect">
          <a:avLst/>
        </a:prstGeom>
        <a:ln>
          <a:noFill/>
        </a:ln>
      </xdr:spPr>
    </xdr:pic>
    <xdr:clientData/>
  </xdr:twoCellAnchor>
  <xdr:twoCellAnchor editAs="oneCell">
    <xdr:from>
      <xdr:col>1</xdr:col>
      <xdr:colOff>28575</xdr:colOff>
      <xdr:row>46</xdr:row>
      <xdr:rowOff>28575</xdr:rowOff>
    </xdr:from>
    <xdr:to>
      <xdr:col>1</xdr:col>
      <xdr:colOff>676275</xdr:colOff>
      <xdr:row>46</xdr:row>
      <xdr:rowOff>457200</xdr:rowOff>
    </xdr:to>
    <xdr:pic>
      <xdr:nvPicPr>
        <xdr:cNvPr id="249" name="Subgraph-johnbrown870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555075"/>
          <a:ext cx="647700" cy="428625"/>
        </a:xfrm>
        <a:prstGeom prst="rect">
          <a:avLst/>
        </a:prstGeom>
        <a:ln>
          <a:noFill/>
        </a:ln>
      </xdr:spPr>
    </xdr:pic>
    <xdr:clientData/>
  </xdr:twoCellAnchor>
  <xdr:twoCellAnchor editAs="oneCell">
    <xdr:from>
      <xdr:col>1</xdr:col>
      <xdr:colOff>28575</xdr:colOff>
      <xdr:row>47</xdr:row>
      <xdr:rowOff>28575</xdr:rowOff>
    </xdr:from>
    <xdr:to>
      <xdr:col>1</xdr:col>
      <xdr:colOff>676275</xdr:colOff>
      <xdr:row>47</xdr:row>
      <xdr:rowOff>457200</xdr:rowOff>
    </xdr:to>
    <xdr:pic>
      <xdr:nvPicPr>
        <xdr:cNvPr id="251" name="Subgraph-realtorbasi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031325"/>
          <a:ext cx="647700" cy="428625"/>
        </a:xfrm>
        <a:prstGeom prst="rect">
          <a:avLst/>
        </a:prstGeom>
        <a:ln>
          <a:noFill/>
        </a:ln>
      </xdr:spPr>
    </xdr:pic>
    <xdr:clientData/>
  </xdr:twoCellAnchor>
  <xdr:twoCellAnchor editAs="oneCell">
    <xdr:from>
      <xdr:col>1</xdr:col>
      <xdr:colOff>28575</xdr:colOff>
      <xdr:row>48</xdr:row>
      <xdr:rowOff>28575</xdr:rowOff>
    </xdr:from>
    <xdr:to>
      <xdr:col>1</xdr:col>
      <xdr:colOff>676275</xdr:colOff>
      <xdr:row>48</xdr:row>
      <xdr:rowOff>457200</xdr:rowOff>
    </xdr:to>
    <xdr:pic>
      <xdr:nvPicPr>
        <xdr:cNvPr id="253" name="Subgraph-iaff_local_1306"/>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507575"/>
          <a:ext cx="647700" cy="428625"/>
        </a:xfrm>
        <a:prstGeom prst="rect">
          <a:avLst/>
        </a:prstGeom>
        <a:ln>
          <a:noFill/>
        </a:ln>
      </xdr:spPr>
    </xdr:pic>
    <xdr:clientData/>
  </xdr:twoCellAnchor>
  <xdr:twoCellAnchor editAs="oneCell">
    <xdr:from>
      <xdr:col>1</xdr:col>
      <xdr:colOff>28575</xdr:colOff>
      <xdr:row>49</xdr:row>
      <xdr:rowOff>28575</xdr:rowOff>
    </xdr:from>
    <xdr:to>
      <xdr:col>1</xdr:col>
      <xdr:colOff>676275</xdr:colOff>
      <xdr:row>49</xdr:row>
      <xdr:rowOff>457200</xdr:rowOff>
    </xdr:to>
    <xdr:pic>
      <xdr:nvPicPr>
        <xdr:cNvPr id="255" name="Subgraph-mjoehleric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983825"/>
          <a:ext cx="647700" cy="428625"/>
        </a:xfrm>
        <a:prstGeom prst="rect">
          <a:avLst/>
        </a:prstGeom>
        <a:ln>
          <a:noFill/>
        </a:ln>
      </xdr:spPr>
    </xdr:pic>
    <xdr:clientData/>
  </xdr:twoCellAnchor>
  <xdr:twoCellAnchor editAs="oneCell">
    <xdr:from>
      <xdr:col>1</xdr:col>
      <xdr:colOff>28575</xdr:colOff>
      <xdr:row>50</xdr:row>
      <xdr:rowOff>28575</xdr:rowOff>
    </xdr:from>
    <xdr:to>
      <xdr:col>1</xdr:col>
      <xdr:colOff>676275</xdr:colOff>
      <xdr:row>50</xdr:row>
      <xdr:rowOff>457200</xdr:rowOff>
    </xdr:to>
    <xdr:pic>
      <xdr:nvPicPr>
        <xdr:cNvPr id="257" name="Subgraph-dcsiris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460075"/>
          <a:ext cx="647700" cy="428625"/>
        </a:xfrm>
        <a:prstGeom prst="rect">
          <a:avLst/>
        </a:prstGeom>
        <a:ln>
          <a:noFill/>
        </a:ln>
      </xdr:spPr>
    </xdr:pic>
    <xdr:clientData/>
  </xdr:twoCellAnchor>
  <xdr:twoCellAnchor editAs="oneCell">
    <xdr:from>
      <xdr:col>1</xdr:col>
      <xdr:colOff>28575</xdr:colOff>
      <xdr:row>51</xdr:row>
      <xdr:rowOff>28575</xdr:rowOff>
    </xdr:from>
    <xdr:to>
      <xdr:col>1</xdr:col>
      <xdr:colOff>676275</xdr:colOff>
      <xdr:row>51</xdr:row>
      <xdr:rowOff>457200</xdr:rowOff>
    </xdr:to>
    <xdr:pic>
      <xdr:nvPicPr>
        <xdr:cNvPr id="259" name="Subgraph-exchangeclub"/>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936325"/>
          <a:ext cx="647700" cy="428625"/>
        </a:xfrm>
        <a:prstGeom prst="rect">
          <a:avLst/>
        </a:prstGeom>
        <a:ln>
          <a:noFill/>
        </a:ln>
      </xdr:spPr>
    </xdr:pic>
    <xdr:clientData/>
  </xdr:twoCellAnchor>
  <xdr:twoCellAnchor editAs="oneCell">
    <xdr:from>
      <xdr:col>1</xdr:col>
      <xdr:colOff>28575</xdr:colOff>
      <xdr:row>52</xdr:row>
      <xdr:rowOff>28575</xdr:rowOff>
    </xdr:from>
    <xdr:to>
      <xdr:col>1</xdr:col>
      <xdr:colOff>676275</xdr:colOff>
      <xdr:row>52</xdr:row>
      <xdr:rowOff>457200</xdr:rowOff>
    </xdr:to>
    <xdr:pic>
      <xdr:nvPicPr>
        <xdr:cNvPr id="261" name="Subgraph-timothyvermeir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4412575"/>
          <a:ext cx="647700" cy="428625"/>
        </a:xfrm>
        <a:prstGeom prst="rect">
          <a:avLst/>
        </a:prstGeom>
        <a:ln>
          <a:noFill/>
        </a:ln>
      </xdr:spPr>
    </xdr:pic>
    <xdr:clientData/>
  </xdr:twoCellAnchor>
  <xdr:twoCellAnchor editAs="oneCell">
    <xdr:from>
      <xdr:col>1</xdr:col>
      <xdr:colOff>28575</xdr:colOff>
      <xdr:row>53</xdr:row>
      <xdr:rowOff>28575</xdr:rowOff>
    </xdr:from>
    <xdr:to>
      <xdr:col>1</xdr:col>
      <xdr:colOff>676275</xdr:colOff>
      <xdr:row>53</xdr:row>
      <xdr:rowOff>457200</xdr:rowOff>
    </xdr:to>
    <xdr:pic>
      <xdr:nvPicPr>
        <xdr:cNvPr id="263" name="Subgraph-sarahlovesdat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4888825"/>
          <a:ext cx="647700" cy="428625"/>
        </a:xfrm>
        <a:prstGeom prst="rect">
          <a:avLst/>
        </a:prstGeom>
        <a:ln>
          <a:noFill/>
        </a:ln>
      </xdr:spPr>
    </xdr:pic>
    <xdr:clientData/>
  </xdr:twoCellAnchor>
  <xdr:twoCellAnchor editAs="oneCell">
    <xdr:from>
      <xdr:col>1</xdr:col>
      <xdr:colOff>28575</xdr:colOff>
      <xdr:row>54</xdr:row>
      <xdr:rowOff>28575</xdr:rowOff>
    </xdr:from>
    <xdr:to>
      <xdr:col>1</xdr:col>
      <xdr:colOff>676275</xdr:colOff>
      <xdr:row>54</xdr:row>
      <xdr:rowOff>457200</xdr:rowOff>
    </xdr:to>
    <xdr:pic>
      <xdr:nvPicPr>
        <xdr:cNvPr id="265" name="Subgraph-palacetinebab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5365075"/>
          <a:ext cx="647700" cy="428625"/>
        </a:xfrm>
        <a:prstGeom prst="rect">
          <a:avLst/>
        </a:prstGeom>
        <a:ln>
          <a:noFill/>
        </a:ln>
      </xdr:spPr>
    </xdr:pic>
    <xdr:clientData/>
  </xdr:twoCellAnchor>
  <xdr:twoCellAnchor editAs="oneCell">
    <xdr:from>
      <xdr:col>1</xdr:col>
      <xdr:colOff>28575</xdr:colOff>
      <xdr:row>55</xdr:row>
      <xdr:rowOff>28575</xdr:rowOff>
    </xdr:from>
    <xdr:to>
      <xdr:col>1</xdr:col>
      <xdr:colOff>676275</xdr:colOff>
      <xdr:row>55</xdr:row>
      <xdr:rowOff>457200</xdr:rowOff>
    </xdr:to>
    <xdr:pic>
      <xdr:nvPicPr>
        <xdr:cNvPr id="267" name="Subgraph-profdrkschult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841325"/>
          <a:ext cx="647700" cy="428625"/>
        </a:xfrm>
        <a:prstGeom prst="rect">
          <a:avLst/>
        </a:prstGeom>
        <a:ln>
          <a:noFill/>
        </a:ln>
      </xdr:spPr>
    </xdr:pic>
    <xdr:clientData/>
  </xdr:twoCellAnchor>
  <xdr:twoCellAnchor editAs="oneCell">
    <xdr:from>
      <xdr:col>1</xdr:col>
      <xdr:colOff>28575</xdr:colOff>
      <xdr:row>56</xdr:row>
      <xdr:rowOff>28575</xdr:rowOff>
    </xdr:from>
    <xdr:to>
      <xdr:col>1</xdr:col>
      <xdr:colOff>676275</xdr:colOff>
      <xdr:row>56</xdr:row>
      <xdr:rowOff>457200</xdr:rowOff>
    </xdr:to>
    <xdr:pic>
      <xdr:nvPicPr>
        <xdr:cNvPr id="269" name="Subgraph-gamergeek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6317575"/>
          <a:ext cx="647700" cy="428625"/>
        </a:xfrm>
        <a:prstGeom prst="rect">
          <a:avLst/>
        </a:prstGeom>
        <a:ln>
          <a:noFill/>
        </a:ln>
      </xdr:spPr>
    </xdr:pic>
    <xdr:clientData/>
  </xdr:twoCellAnchor>
  <xdr:twoCellAnchor editAs="oneCell">
    <xdr:from>
      <xdr:col>1</xdr:col>
      <xdr:colOff>28575</xdr:colOff>
      <xdr:row>57</xdr:row>
      <xdr:rowOff>28575</xdr:rowOff>
    </xdr:from>
    <xdr:to>
      <xdr:col>1</xdr:col>
      <xdr:colOff>676275</xdr:colOff>
      <xdr:row>57</xdr:row>
      <xdr:rowOff>457200</xdr:rowOff>
    </xdr:to>
    <xdr:pic>
      <xdr:nvPicPr>
        <xdr:cNvPr id="271" name="Subgraph-zendolldat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6793825"/>
          <a:ext cx="647700" cy="428625"/>
        </a:xfrm>
        <a:prstGeom prst="rect">
          <a:avLst/>
        </a:prstGeom>
        <a:ln>
          <a:noFill/>
        </a:ln>
      </xdr:spPr>
    </xdr:pic>
    <xdr:clientData/>
  </xdr:twoCellAnchor>
  <xdr:twoCellAnchor editAs="oneCell">
    <xdr:from>
      <xdr:col>1</xdr:col>
      <xdr:colOff>28575</xdr:colOff>
      <xdr:row>58</xdr:row>
      <xdr:rowOff>28575</xdr:rowOff>
    </xdr:from>
    <xdr:to>
      <xdr:col>1</xdr:col>
      <xdr:colOff>676275</xdr:colOff>
      <xdr:row>58</xdr:row>
      <xdr:rowOff>457200</xdr:rowOff>
    </xdr:to>
    <xdr:pic>
      <xdr:nvPicPr>
        <xdr:cNvPr id="273" name="Subgraph-larsmild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7270075"/>
          <a:ext cx="647700" cy="428625"/>
        </a:xfrm>
        <a:prstGeom prst="rect">
          <a:avLst/>
        </a:prstGeom>
        <a:ln>
          <a:noFill/>
        </a:ln>
      </xdr:spPr>
    </xdr:pic>
    <xdr:clientData/>
  </xdr:twoCellAnchor>
  <xdr:twoCellAnchor editAs="oneCell">
    <xdr:from>
      <xdr:col>1</xdr:col>
      <xdr:colOff>28575</xdr:colOff>
      <xdr:row>59</xdr:row>
      <xdr:rowOff>28575</xdr:rowOff>
    </xdr:from>
    <xdr:to>
      <xdr:col>1</xdr:col>
      <xdr:colOff>676275</xdr:colOff>
      <xdr:row>59</xdr:row>
      <xdr:rowOff>457200</xdr:rowOff>
    </xdr:to>
    <xdr:pic>
      <xdr:nvPicPr>
        <xdr:cNvPr id="275" name="Subgraph-mdivya516"/>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7746325"/>
          <a:ext cx="647700" cy="428625"/>
        </a:xfrm>
        <a:prstGeom prst="rect">
          <a:avLst/>
        </a:prstGeom>
        <a:ln>
          <a:noFill/>
        </a:ln>
      </xdr:spPr>
    </xdr:pic>
    <xdr:clientData/>
  </xdr:twoCellAnchor>
  <xdr:twoCellAnchor editAs="oneCell">
    <xdr:from>
      <xdr:col>1</xdr:col>
      <xdr:colOff>28575</xdr:colOff>
      <xdr:row>60</xdr:row>
      <xdr:rowOff>28575</xdr:rowOff>
    </xdr:from>
    <xdr:to>
      <xdr:col>1</xdr:col>
      <xdr:colOff>676275</xdr:colOff>
      <xdr:row>60</xdr:row>
      <xdr:rowOff>457200</xdr:rowOff>
    </xdr:to>
    <xdr:pic>
      <xdr:nvPicPr>
        <xdr:cNvPr id="277" name="Subgraph-tableaupubli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8222575"/>
          <a:ext cx="647700" cy="428625"/>
        </a:xfrm>
        <a:prstGeom prst="rect">
          <a:avLst/>
        </a:prstGeom>
        <a:ln>
          <a:noFill/>
        </a:ln>
      </xdr:spPr>
    </xdr:pic>
    <xdr:clientData/>
  </xdr:twoCellAnchor>
  <xdr:twoCellAnchor editAs="oneCell">
    <xdr:from>
      <xdr:col>1</xdr:col>
      <xdr:colOff>28575</xdr:colOff>
      <xdr:row>61</xdr:row>
      <xdr:rowOff>28575</xdr:rowOff>
    </xdr:from>
    <xdr:to>
      <xdr:col>1</xdr:col>
      <xdr:colOff>676275</xdr:colOff>
      <xdr:row>61</xdr:row>
      <xdr:rowOff>457200</xdr:rowOff>
    </xdr:to>
    <xdr:pic>
      <xdr:nvPicPr>
        <xdr:cNvPr id="279" name="Subgraph-tablea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8698825"/>
          <a:ext cx="647700" cy="428625"/>
        </a:xfrm>
        <a:prstGeom prst="rect">
          <a:avLst/>
        </a:prstGeom>
        <a:ln>
          <a:noFill/>
        </a:ln>
      </xdr:spPr>
    </xdr:pic>
    <xdr:clientData/>
  </xdr:twoCellAnchor>
  <xdr:twoCellAnchor editAs="oneCell">
    <xdr:from>
      <xdr:col>1</xdr:col>
      <xdr:colOff>28575</xdr:colOff>
      <xdr:row>62</xdr:row>
      <xdr:rowOff>28575</xdr:rowOff>
    </xdr:from>
    <xdr:to>
      <xdr:col>1</xdr:col>
      <xdr:colOff>676275</xdr:colOff>
      <xdr:row>62</xdr:row>
      <xdr:rowOff>457200</xdr:rowOff>
    </xdr:to>
    <xdr:pic>
      <xdr:nvPicPr>
        <xdr:cNvPr id="281" name="Subgraph-jdavidsanchez"/>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9175075"/>
          <a:ext cx="647700" cy="428625"/>
        </a:xfrm>
        <a:prstGeom prst="rect">
          <a:avLst/>
        </a:prstGeom>
        <a:ln>
          <a:noFill/>
        </a:ln>
      </xdr:spPr>
    </xdr:pic>
    <xdr:clientData/>
  </xdr:twoCellAnchor>
  <xdr:twoCellAnchor editAs="oneCell">
    <xdr:from>
      <xdr:col>1</xdr:col>
      <xdr:colOff>28575</xdr:colOff>
      <xdr:row>63</xdr:row>
      <xdr:rowOff>28575</xdr:rowOff>
    </xdr:from>
    <xdr:to>
      <xdr:col>1</xdr:col>
      <xdr:colOff>676275</xdr:colOff>
      <xdr:row>63</xdr:row>
      <xdr:rowOff>457200</xdr:rowOff>
    </xdr:to>
    <xdr:pic>
      <xdr:nvPicPr>
        <xdr:cNvPr id="283" name="Subgraph-paulfest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9651325"/>
          <a:ext cx="647700" cy="428625"/>
        </a:xfrm>
        <a:prstGeom prst="rect">
          <a:avLst/>
        </a:prstGeom>
        <a:ln>
          <a:noFill/>
        </a:ln>
      </xdr:spPr>
    </xdr:pic>
    <xdr:clientData/>
  </xdr:twoCellAnchor>
  <xdr:twoCellAnchor editAs="oneCell">
    <xdr:from>
      <xdr:col>1</xdr:col>
      <xdr:colOff>28575</xdr:colOff>
      <xdr:row>64</xdr:row>
      <xdr:rowOff>28575</xdr:rowOff>
    </xdr:from>
    <xdr:to>
      <xdr:col>1</xdr:col>
      <xdr:colOff>676275</xdr:colOff>
      <xdr:row>64</xdr:row>
      <xdr:rowOff>457200</xdr:rowOff>
    </xdr:to>
    <xdr:pic>
      <xdr:nvPicPr>
        <xdr:cNvPr id="285" name="Subgraph-jeremiasprass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127575"/>
          <a:ext cx="647700" cy="428625"/>
        </a:xfrm>
        <a:prstGeom prst="rect">
          <a:avLst/>
        </a:prstGeom>
        <a:ln>
          <a:noFill/>
        </a:ln>
      </xdr:spPr>
    </xdr:pic>
    <xdr:clientData/>
  </xdr:twoCellAnchor>
  <xdr:twoCellAnchor editAs="oneCell">
    <xdr:from>
      <xdr:col>1</xdr:col>
      <xdr:colOff>28575</xdr:colOff>
      <xdr:row>65</xdr:row>
      <xdr:rowOff>28575</xdr:rowOff>
    </xdr:from>
    <xdr:to>
      <xdr:col>1</xdr:col>
      <xdr:colOff>676275</xdr:colOff>
      <xdr:row>65</xdr:row>
      <xdr:rowOff>457200</xdr:rowOff>
    </xdr:to>
    <xdr:pic>
      <xdr:nvPicPr>
        <xdr:cNvPr id="287" name="Subgraph-canyacoi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603825"/>
          <a:ext cx="647700" cy="428625"/>
        </a:xfrm>
        <a:prstGeom prst="rect">
          <a:avLst/>
        </a:prstGeom>
        <a:ln>
          <a:noFill/>
        </a:ln>
      </xdr:spPr>
    </xdr:pic>
    <xdr:clientData/>
  </xdr:twoCellAnchor>
  <xdr:twoCellAnchor editAs="oneCell">
    <xdr:from>
      <xdr:col>1</xdr:col>
      <xdr:colOff>28575</xdr:colOff>
      <xdr:row>66</xdr:row>
      <xdr:rowOff>28575</xdr:rowOff>
    </xdr:from>
    <xdr:to>
      <xdr:col>1</xdr:col>
      <xdr:colOff>676275</xdr:colOff>
      <xdr:row>66</xdr:row>
      <xdr:rowOff>457200</xdr:rowOff>
    </xdr:to>
    <xdr:pic>
      <xdr:nvPicPr>
        <xdr:cNvPr id="289" name="Subgraph-forb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1080075"/>
          <a:ext cx="647700" cy="428625"/>
        </a:xfrm>
        <a:prstGeom prst="rect">
          <a:avLst/>
        </a:prstGeom>
        <a:ln>
          <a:noFill/>
        </a:ln>
      </xdr:spPr>
    </xdr:pic>
    <xdr:clientData/>
  </xdr:twoCellAnchor>
  <xdr:twoCellAnchor editAs="oneCell">
    <xdr:from>
      <xdr:col>1</xdr:col>
      <xdr:colOff>28575</xdr:colOff>
      <xdr:row>67</xdr:row>
      <xdr:rowOff>28575</xdr:rowOff>
    </xdr:from>
    <xdr:to>
      <xdr:col>1</xdr:col>
      <xdr:colOff>676275</xdr:colOff>
      <xdr:row>67</xdr:row>
      <xdr:rowOff>457200</xdr:rowOff>
    </xdr:to>
    <xdr:pic>
      <xdr:nvPicPr>
        <xdr:cNvPr id="291" name="Subgraph-siagig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1556325"/>
          <a:ext cx="647700" cy="428625"/>
        </a:xfrm>
        <a:prstGeom prst="rect">
          <a:avLst/>
        </a:prstGeom>
        <a:ln>
          <a:noFill/>
        </a:ln>
      </xdr:spPr>
    </xdr:pic>
    <xdr:clientData/>
  </xdr:twoCellAnchor>
  <xdr:twoCellAnchor editAs="oneCell">
    <xdr:from>
      <xdr:col>1</xdr:col>
      <xdr:colOff>28575</xdr:colOff>
      <xdr:row>68</xdr:row>
      <xdr:rowOff>28575</xdr:rowOff>
    </xdr:from>
    <xdr:to>
      <xdr:col>1</xdr:col>
      <xdr:colOff>676275</xdr:colOff>
      <xdr:row>68</xdr:row>
      <xdr:rowOff>457200</xdr:rowOff>
    </xdr:to>
    <xdr:pic>
      <xdr:nvPicPr>
        <xdr:cNvPr id="293" name="Subgraph-trevorgriffe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2032575"/>
          <a:ext cx="647700" cy="428625"/>
        </a:xfrm>
        <a:prstGeom prst="rect">
          <a:avLst/>
        </a:prstGeom>
        <a:ln>
          <a:noFill/>
        </a:ln>
      </xdr:spPr>
    </xdr:pic>
    <xdr:clientData/>
  </xdr:twoCellAnchor>
  <xdr:twoCellAnchor editAs="oneCell">
    <xdr:from>
      <xdr:col>1</xdr:col>
      <xdr:colOff>28575</xdr:colOff>
      <xdr:row>69</xdr:row>
      <xdr:rowOff>28575</xdr:rowOff>
    </xdr:from>
    <xdr:to>
      <xdr:col>1</xdr:col>
      <xdr:colOff>676275</xdr:colOff>
      <xdr:row>69</xdr:row>
      <xdr:rowOff>457200</xdr:rowOff>
    </xdr:to>
    <xdr:pic>
      <xdr:nvPicPr>
        <xdr:cNvPr id="295" name="Subgraph-rockinfreelanc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2508825"/>
          <a:ext cx="647700" cy="428625"/>
        </a:xfrm>
        <a:prstGeom prst="rect">
          <a:avLst/>
        </a:prstGeom>
        <a:ln>
          <a:noFill/>
        </a:ln>
      </xdr:spPr>
    </xdr:pic>
    <xdr:clientData/>
  </xdr:twoCellAnchor>
  <xdr:twoCellAnchor editAs="oneCell">
    <xdr:from>
      <xdr:col>1</xdr:col>
      <xdr:colOff>28575</xdr:colOff>
      <xdr:row>70</xdr:row>
      <xdr:rowOff>28575</xdr:rowOff>
    </xdr:from>
    <xdr:to>
      <xdr:col>1</xdr:col>
      <xdr:colOff>676275</xdr:colOff>
      <xdr:row>70</xdr:row>
      <xdr:rowOff>457200</xdr:rowOff>
    </xdr:to>
    <xdr:pic>
      <xdr:nvPicPr>
        <xdr:cNvPr id="297" name="Subgraph-learnknowbl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2985075"/>
          <a:ext cx="647700" cy="428625"/>
        </a:xfrm>
        <a:prstGeom prst="rect">
          <a:avLst/>
        </a:prstGeom>
        <a:ln>
          <a:noFill/>
        </a:ln>
      </xdr:spPr>
    </xdr:pic>
    <xdr:clientData/>
  </xdr:twoCellAnchor>
  <xdr:twoCellAnchor editAs="oneCell">
    <xdr:from>
      <xdr:col>1</xdr:col>
      <xdr:colOff>28575</xdr:colOff>
      <xdr:row>71</xdr:row>
      <xdr:rowOff>28575</xdr:rowOff>
    </xdr:from>
    <xdr:to>
      <xdr:col>1</xdr:col>
      <xdr:colOff>676275</xdr:colOff>
      <xdr:row>71</xdr:row>
      <xdr:rowOff>457200</xdr:rowOff>
    </xdr:to>
    <xdr:pic>
      <xdr:nvPicPr>
        <xdr:cNvPr id="299" name="Subgraph-dpontarli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3461325"/>
          <a:ext cx="647700" cy="428625"/>
        </a:xfrm>
        <a:prstGeom prst="rect">
          <a:avLst/>
        </a:prstGeom>
        <a:ln>
          <a:noFill/>
        </a:ln>
      </xdr:spPr>
    </xdr:pic>
    <xdr:clientData/>
  </xdr:twoCellAnchor>
  <xdr:twoCellAnchor editAs="oneCell">
    <xdr:from>
      <xdr:col>1</xdr:col>
      <xdr:colOff>28575</xdr:colOff>
      <xdr:row>72</xdr:row>
      <xdr:rowOff>28575</xdr:rowOff>
    </xdr:from>
    <xdr:to>
      <xdr:col>1</xdr:col>
      <xdr:colOff>676275</xdr:colOff>
      <xdr:row>72</xdr:row>
      <xdr:rowOff>457200</xdr:rowOff>
    </xdr:to>
    <xdr:pic>
      <xdr:nvPicPr>
        <xdr:cNvPr id="301" name="Subgraph-airbnb"/>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3937575"/>
          <a:ext cx="647700" cy="428625"/>
        </a:xfrm>
        <a:prstGeom prst="rect">
          <a:avLst/>
        </a:prstGeom>
        <a:ln>
          <a:noFill/>
        </a:ln>
      </xdr:spPr>
    </xdr:pic>
    <xdr:clientData/>
  </xdr:twoCellAnchor>
  <xdr:twoCellAnchor editAs="oneCell">
    <xdr:from>
      <xdr:col>1</xdr:col>
      <xdr:colOff>28575</xdr:colOff>
      <xdr:row>73</xdr:row>
      <xdr:rowOff>28575</xdr:rowOff>
    </xdr:from>
    <xdr:to>
      <xdr:col>1</xdr:col>
      <xdr:colOff>676275</xdr:colOff>
      <xdr:row>73</xdr:row>
      <xdr:rowOff>457200</xdr:rowOff>
    </xdr:to>
    <xdr:pic>
      <xdr:nvPicPr>
        <xdr:cNvPr id="303" name="Subgraph-shopsharin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4413825"/>
          <a:ext cx="647700" cy="428625"/>
        </a:xfrm>
        <a:prstGeom prst="rect">
          <a:avLst/>
        </a:prstGeom>
        <a:ln>
          <a:noFill/>
        </a:ln>
      </xdr:spPr>
    </xdr:pic>
    <xdr:clientData/>
  </xdr:twoCellAnchor>
  <xdr:twoCellAnchor editAs="oneCell">
    <xdr:from>
      <xdr:col>1</xdr:col>
      <xdr:colOff>28575</xdr:colOff>
      <xdr:row>74</xdr:row>
      <xdr:rowOff>28575</xdr:rowOff>
    </xdr:from>
    <xdr:to>
      <xdr:col>1</xdr:col>
      <xdr:colOff>676275</xdr:colOff>
      <xdr:row>74</xdr:row>
      <xdr:rowOff>457200</xdr:rowOff>
    </xdr:to>
    <xdr:pic>
      <xdr:nvPicPr>
        <xdr:cNvPr id="305" name="Subgraph-vacayo_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4890075"/>
          <a:ext cx="647700" cy="428625"/>
        </a:xfrm>
        <a:prstGeom prst="rect">
          <a:avLst/>
        </a:prstGeom>
        <a:ln>
          <a:noFill/>
        </a:ln>
      </xdr:spPr>
    </xdr:pic>
    <xdr:clientData/>
  </xdr:twoCellAnchor>
  <xdr:twoCellAnchor editAs="oneCell">
    <xdr:from>
      <xdr:col>1</xdr:col>
      <xdr:colOff>28575</xdr:colOff>
      <xdr:row>75</xdr:row>
      <xdr:rowOff>28575</xdr:rowOff>
    </xdr:from>
    <xdr:to>
      <xdr:col>1</xdr:col>
      <xdr:colOff>676275</xdr:colOff>
      <xdr:row>75</xdr:row>
      <xdr:rowOff>457200</xdr:rowOff>
    </xdr:to>
    <xdr:pic>
      <xdr:nvPicPr>
        <xdr:cNvPr id="307" name="Subgraph-lyf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5366325"/>
          <a:ext cx="647700" cy="428625"/>
        </a:xfrm>
        <a:prstGeom prst="rect">
          <a:avLst/>
        </a:prstGeom>
        <a:ln>
          <a:noFill/>
        </a:ln>
      </xdr:spPr>
    </xdr:pic>
    <xdr:clientData/>
  </xdr:twoCellAnchor>
  <xdr:twoCellAnchor editAs="oneCell">
    <xdr:from>
      <xdr:col>1</xdr:col>
      <xdr:colOff>28575</xdr:colOff>
      <xdr:row>76</xdr:row>
      <xdr:rowOff>28575</xdr:rowOff>
    </xdr:from>
    <xdr:to>
      <xdr:col>1</xdr:col>
      <xdr:colOff>676275</xdr:colOff>
      <xdr:row>76</xdr:row>
      <xdr:rowOff>457200</xdr:rowOff>
    </xdr:to>
    <xdr:pic>
      <xdr:nvPicPr>
        <xdr:cNvPr id="309" name="Subgraph-benitamatofsk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5842575"/>
          <a:ext cx="647700" cy="428625"/>
        </a:xfrm>
        <a:prstGeom prst="rect">
          <a:avLst/>
        </a:prstGeom>
        <a:ln>
          <a:noFill/>
        </a:ln>
      </xdr:spPr>
    </xdr:pic>
    <xdr:clientData/>
  </xdr:twoCellAnchor>
  <xdr:twoCellAnchor editAs="oneCell">
    <xdr:from>
      <xdr:col>1</xdr:col>
      <xdr:colOff>28575</xdr:colOff>
      <xdr:row>77</xdr:row>
      <xdr:rowOff>28575</xdr:rowOff>
    </xdr:from>
    <xdr:to>
      <xdr:col>1</xdr:col>
      <xdr:colOff>676275</xdr:colOff>
      <xdr:row>77</xdr:row>
      <xdr:rowOff>457200</xdr:rowOff>
    </xdr:to>
    <xdr:pic>
      <xdr:nvPicPr>
        <xdr:cNvPr id="311" name="Subgraph-ganghutmedi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6318825"/>
          <a:ext cx="647700" cy="428625"/>
        </a:xfrm>
        <a:prstGeom prst="rect">
          <a:avLst/>
        </a:prstGeom>
        <a:ln>
          <a:noFill/>
        </a:ln>
      </xdr:spPr>
    </xdr:pic>
    <xdr:clientData/>
  </xdr:twoCellAnchor>
  <xdr:twoCellAnchor editAs="oneCell">
    <xdr:from>
      <xdr:col>1</xdr:col>
      <xdr:colOff>28575</xdr:colOff>
      <xdr:row>78</xdr:row>
      <xdr:rowOff>28575</xdr:rowOff>
    </xdr:from>
    <xdr:to>
      <xdr:col>1</xdr:col>
      <xdr:colOff>676275</xdr:colOff>
      <xdr:row>78</xdr:row>
      <xdr:rowOff>457200</xdr:rowOff>
    </xdr:to>
    <xdr:pic>
      <xdr:nvPicPr>
        <xdr:cNvPr id="313" name="Subgraph-eras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6795075"/>
          <a:ext cx="647700" cy="428625"/>
        </a:xfrm>
        <a:prstGeom prst="rect">
          <a:avLst/>
        </a:prstGeom>
        <a:ln>
          <a:noFill/>
        </a:ln>
      </xdr:spPr>
    </xdr:pic>
    <xdr:clientData/>
  </xdr:twoCellAnchor>
  <xdr:twoCellAnchor editAs="oneCell">
    <xdr:from>
      <xdr:col>1</xdr:col>
      <xdr:colOff>28575</xdr:colOff>
      <xdr:row>79</xdr:row>
      <xdr:rowOff>28575</xdr:rowOff>
    </xdr:from>
    <xdr:to>
      <xdr:col>1</xdr:col>
      <xdr:colOff>676275</xdr:colOff>
      <xdr:row>79</xdr:row>
      <xdr:rowOff>457200</xdr:rowOff>
    </xdr:to>
    <xdr:pic>
      <xdr:nvPicPr>
        <xdr:cNvPr id="315" name="Subgraph-agam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7271325"/>
          <a:ext cx="647700" cy="428625"/>
        </a:xfrm>
        <a:prstGeom prst="rect">
          <a:avLst/>
        </a:prstGeom>
        <a:ln>
          <a:noFill/>
        </a:ln>
      </xdr:spPr>
    </xdr:pic>
    <xdr:clientData/>
  </xdr:twoCellAnchor>
  <xdr:twoCellAnchor editAs="oneCell">
    <xdr:from>
      <xdr:col>1</xdr:col>
      <xdr:colOff>28575</xdr:colOff>
      <xdr:row>80</xdr:row>
      <xdr:rowOff>28575</xdr:rowOff>
    </xdr:from>
    <xdr:to>
      <xdr:col>1</xdr:col>
      <xdr:colOff>676275</xdr:colOff>
      <xdr:row>80</xdr:row>
      <xdr:rowOff>457200</xdr:rowOff>
    </xdr:to>
    <xdr:pic>
      <xdr:nvPicPr>
        <xdr:cNvPr id="317" name="Subgraph-sharingeconomy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7747575"/>
          <a:ext cx="6477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180975</xdr:colOff>
      <xdr:row>21</xdr:row>
      <xdr:rowOff>133350</xdr:rowOff>
    </xdr:to>
    <xdr:graphicFrame macro="">
      <xdr:nvGraphicFramePr>
        <xdr:cNvPr id="2" name="Chart 1"/>
        <xdr:cNvGraphicFramePr/>
      </xdr:nvGraphicFramePr>
      <xdr:xfrm>
        <a:off x="123825" y="123825"/>
        <a:ext cx="9925050" cy="4010025"/>
      </xdr:xfrm>
      <a:graphic>
        <a:graphicData uri="http://schemas.openxmlformats.org/drawingml/2006/chart">
          <c:chart xmlns:c="http://schemas.openxmlformats.org/drawingml/2006/chart" r:id="rId1"/>
        </a:graphicData>
      </a:graphic>
    </xdr:graphicFrame>
    <xdr:clientData/>
  </xdr:twoCellAnchor>
  <xdr:oneCellAnchor>
    <xdr:from>
      <xdr:col>4</xdr:col>
      <xdr:colOff>552450</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410075"/>
            <a:ext cx="1247775" cy="133350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28575</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29275" y="4410075"/>
            <a:ext cx="1247775" cy="133350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Doc Assar" refreshedVersion="6">
  <cacheSource type="worksheet">
    <worksheetSource ref="A2:BL21" sheet="Time Series Edges"/>
  </cacheSource>
  <cacheFields count="6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bigdata ai iot iiot ios cybersecurity ecommerce analytics fashion machinelearning"/>
        <s v="bigdata ai analytics datascience machinelearning iot"/>
        <s v="ai bigdata iot analytics datascience iiot machinelearning pytorch python"/>
        <s v="chatbots ai artificialintelligence machinelearning chatbot fintech"/>
        <s v="nationalchildabusepreventionmonth nationalchildabusepreventionmonth"/>
        <s v="exchangestrong exchangefit exchangeclub givingtuesday veteransday"/>
        <s v="nationalchildabusepreventionmonth bluemondays nationalproject preventionofchildabuse"/>
        <s v="nationalchildabusepreventionmonth bluemondays"/>
        <s v="data19 data19 tc19 tableau ironviz tableauprep powerbi sap"/>
        <s v="gigeconomy gigeconomy elearning wol startup startups designstudio homeowner vacayo"/>
        <s v="sharingeconomy gigeconomy blockchain crypto cryptocurrency 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19-04-01T19:21:53.000"/>
        <d v="2019-04-02T12:53:10.000"/>
        <d v="2019-04-02T15:25:33.000"/>
        <d v="2019-04-03T17:30:47.000"/>
        <d v="2019-04-04T15:48:47.000"/>
        <d v="2019-04-01T19:19:49.000"/>
        <d v="2019-04-01T19:09:22.000"/>
        <d v="2019-04-01T20:01:50.000"/>
        <d v="2019-04-04T16:58:58.000"/>
        <d v="2019-03-30T15:28:08.000"/>
        <d v="2019-03-30T19:48:01.000"/>
        <d v="2019-04-01T20:14:47.000"/>
        <d v="2019-04-03T14:09:22.000"/>
        <d v="2019-04-03T14:09:33.000"/>
        <d v="2019-03-30T13:00:23.000"/>
        <d v="2019-03-31T11:15:45.000"/>
        <d v="2019-04-04T03:16:29.000"/>
        <d v="2019-04-05T18:41:12.000"/>
        <d v="2019-04-05T18:49:53.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850917896"/>
    </ext>
  </extLst>
</pivotCacheDefinition>
</file>

<file path=xl/pivotCache/pivotCacheRecords1.xml><?xml version="1.0" encoding="utf-8"?>
<pivotCacheRecords xmlns="http://schemas.openxmlformats.org/spreadsheetml/2006/main" xmlns:r="http://schemas.openxmlformats.org/officeDocument/2006/relationships" count="19">
  <r>
    <s v="armyszk"/>
    <s v="chidambara09"/>
    <s v="Green"/>
    <n v="3"/>
    <s v="Solid"/>
    <n v="32"/>
    <m/>
    <m/>
    <m/>
    <m/>
    <s v="No"/>
    <n v="3"/>
    <m/>
    <m/>
    <x v="0"/>
    <d v="2019-04-01T19:21:53.000"/>
    <s v="@docassar @MikeQuindazzi @Ronald_vanLoon @sectest9 @MADANA_HQ @alison_iot @Omkar_Raii @thomashilbig2 @yamatho2 @Fisher85M Mr Nasir assar thank U _x000a_sorry  3 day delay_x000a_@nodexl _x000a_#bigdata #AI #iot #iiot #ios_x000a_#cybersecurity_x000a_#ecommerce _x000a_#analytics #fashion_x000a_#MachineLearning 🍁"/>
    <m/>
    <m/>
    <x v="0"/>
    <m/>
    <s v="http://pbs.twimg.com/profile_images/1107714224804057088/IHWQF67k_normal.png"/>
    <x v="0"/>
    <s v="https://twitter.com/armyszk/status/1112797249694777345"/>
    <m/>
    <m/>
    <s v="1112797249694777345"/>
    <m/>
    <b v="0"/>
    <n v="0"/>
    <s v=""/>
    <b v="0"/>
    <s v="en"/>
    <m/>
    <s v=""/>
    <b v="0"/>
    <n v="10"/>
    <s v="1112794099378065409"/>
    <s v="Twitter Web Client"/>
    <b v="0"/>
    <s v="1112794099378065409"/>
    <s v="Tweet"/>
    <n v="0"/>
    <n v="0"/>
    <m/>
    <m/>
    <m/>
    <m/>
    <m/>
    <m/>
    <m/>
    <m/>
    <n v="1"/>
    <s v="2"/>
    <s v="2"/>
    <m/>
    <m/>
    <m/>
    <m/>
    <m/>
    <m/>
    <m/>
    <m/>
    <m/>
  </r>
  <r>
    <s v="cryptoman58"/>
    <s v="chidambara09"/>
    <s v="Green"/>
    <n v="3"/>
    <s v="Solid"/>
    <n v="32"/>
    <m/>
    <m/>
    <m/>
    <m/>
    <s v="No"/>
    <n v="15"/>
    <m/>
    <m/>
    <x v="0"/>
    <d v="2019-04-02T12:53:10.000"/>
    <s v="@docassar @MikeQuindazzi @Ronald_vanLoon @sectest9 @MADANA_HQ @alison_iot @Omkar_Raii @thomashilbig2 @yamatho2 @Fisher85M Mr Nasir assar thank U _x000a_sorry  3 day delay_x000a_@nodexl _x000a_#bigdata #AI #iot #iiot #ios_x000a_#cybersecurity_x000a_#ecommerce _x000a_#analytics #fashion_x000a_#MachineLearning 🍁"/>
    <m/>
    <m/>
    <x v="0"/>
    <m/>
    <s v="http://pbs.twimg.com/profile_images/997427675881881600/093JAK1J_normal.jpg"/>
    <x v="1"/>
    <s v="https://twitter.com/cryptoman58/status/1113061813023735814"/>
    <m/>
    <m/>
    <s v="1113061813023735814"/>
    <m/>
    <b v="0"/>
    <n v="0"/>
    <s v=""/>
    <b v="0"/>
    <s v="en"/>
    <m/>
    <s v=""/>
    <b v="0"/>
    <n v="10"/>
    <s v="1112794099378065409"/>
    <s v="Twitter for iPhone"/>
    <b v="0"/>
    <s v="1112794099378065409"/>
    <s v="Tweet"/>
    <n v="0"/>
    <n v="0"/>
    <m/>
    <m/>
    <m/>
    <m/>
    <m/>
    <m/>
    <m/>
    <m/>
    <n v="1"/>
    <s v="2"/>
    <s v="2"/>
    <m/>
    <m/>
    <m/>
    <m/>
    <m/>
    <m/>
    <m/>
    <m/>
    <m/>
  </r>
  <r>
    <s v="mateusz28123561"/>
    <s v="chidambara09"/>
    <s v="Green"/>
    <n v="3"/>
    <s v="Solid"/>
    <n v="32"/>
    <m/>
    <m/>
    <m/>
    <m/>
    <s v="No"/>
    <n v="27"/>
    <m/>
    <m/>
    <x v="0"/>
    <d v="2019-04-02T15:25:33.000"/>
    <s v="@docassar @MikeQuindazzi @Ronald_vanLoon @sectest9 @MADANA_HQ @alison_iot @Omkar_Raii @thomashilbig2 @yamatho2 @Fisher85M Mr Nasir assar thank U _x000a_sorry  3 day delay_x000a_@nodexl _x000a_#bigdata #AI #iot #iiot #ios_x000a_#cybersecurity_x000a_#ecommerce _x000a_#analytics #fashion_x000a_#MachineLearning 🍁"/>
    <m/>
    <m/>
    <x v="0"/>
    <m/>
    <s v="http://abs.twimg.com/sticky/default_profile_images/default_profile_normal.png"/>
    <x v="2"/>
    <s v="https://twitter.com/mateusz28123561/status/1113100159783788545"/>
    <m/>
    <m/>
    <s v="1113100159783788545"/>
    <m/>
    <b v="0"/>
    <n v="0"/>
    <s v=""/>
    <b v="0"/>
    <s v="en"/>
    <m/>
    <s v=""/>
    <b v="0"/>
    <n v="10"/>
    <s v="1112794099378065409"/>
    <s v="Twitter Web App"/>
    <b v="0"/>
    <s v="1112794099378065409"/>
    <s v="Tweet"/>
    <n v="0"/>
    <n v="0"/>
    <m/>
    <m/>
    <m/>
    <m/>
    <m/>
    <m/>
    <m/>
    <m/>
    <n v="1"/>
    <s v="2"/>
    <s v="2"/>
    <m/>
    <m/>
    <m/>
    <m/>
    <m/>
    <m/>
    <m/>
    <m/>
    <m/>
  </r>
  <r>
    <s v="kimberl87759219"/>
    <s v="chidambara09"/>
    <s v="Green"/>
    <n v="3"/>
    <s v="Solid"/>
    <n v="32"/>
    <m/>
    <m/>
    <m/>
    <m/>
    <s v="No"/>
    <n v="39"/>
    <m/>
    <m/>
    <x v="0"/>
    <d v="2019-04-03T17:30:47.000"/>
    <s v="@docassar @MikeQuindazzi @Ronald_vanLoon @sectest9 @MADANA_HQ @alison_iot @Omkar_Raii @thomashilbig2 @yamatho2 @Fisher85M Mr Nasir assar thank U _x000a_sorry  3 day delay_x000a_@nodexl _x000a_#bigdata #AI #iot #iiot #ios_x000a_#cybersecurity_x000a_#ecommerce _x000a_#analytics #fashion_x000a_#MachineLearning 🍁"/>
    <m/>
    <m/>
    <x v="0"/>
    <m/>
    <s v="http://pbs.twimg.com/profile_images/1041189914728062976/9ZwL6l6o_normal.jpg"/>
    <x v="3"/>
    <s v="https://twitter.com/kimberl87759219/status/1113494064056492033"/>
    <m/>
    <m/>
    <s v="1113494064056492033"/>
    <m/>
    <b v="0"/>
    <n v="0"/>
    <s v=""/>
    <b v="0"/>
    <s v="en"/>
    <m/>
    <s v=""/>
    <b v="0"/>
    <n v="10"/>
    <s v="1112794099378065409"/>
    <s v="Twitter Web Client"/>
    <b v="0"/>
    <s v="1112794099378065409"/>
    <s v="Tweet"/>
    <n v="0"/>
    <n v="0"/>
    <m/>
    <m/>
    <m/>
    <m/>
    <m/>
    <m/>
    <m/>
    <m/>
    <n v="1"/>
    <s v="2"/>
    <s v="2"/>
    <m/>
    <m/>
    <m/>
    <m/>
    <m/>
    <m/>
    <m/>
    <m/>
    <m/>
  </r>
  <r>
    <s v="bolesla27902973"/>
    <s v="chidambara09"/>
    <s v="Green"/>
    <n v="3"/>
    <s v="Solid"/>
    <n v="32"/>
    <m/>
    <m/>
    <m/>
    <m/>
    <s v="No"/>
    <n v="51"/>
    <m/>
    <m/>
    <x v="0"/>
    <d v="2019-04-04T15:48:47.000"/>
    <s v="@docassar @MikeQuindazzi @Ronald_vanLoon @sectest9 @MADANA_HQ @alison_iot @Omkar_Raii @thomashilbig2 @yamatho2 @Fisher85M Mr Nasir assar thank U _x000a_sorry  3 day delay_x000a_@nodexl _x000a_#bigdata #AI #iot #iiot #ios_x000a_#cybersecurity_x000a_#ecommerce _x000a_#analytics #fashion_x000a_#MachineLearning 🍁"/>
    <m/>
    <m/>
    <x v="0"/>
    <m/>
    <s v="http://abs.twimg.com/sticky/default_profile_images/default_profile_normal.png"/>
    <x v="4"/>
    <s v="https://twitter.com/bolesla27902973/status/1113830781846216709"/>
    <m/>
    <m/>
    <s v="1113830781846216709"/>
    <m/>
    <b v="0"/>
    <n v="0"/>
    <s v=""/>
    <b v="0"/>
    <s v="en"/>
    <m/>
    <s v=""/>
    <b v="0"/>
    <n v="10"/>
    <s v="1112794099378065409"/>
    <s v="Twitter Web App"/>
    <b v="0"/>
    <s v="1112794099378065409"/>
    <s v="Tweet"/>
    <n v="0"/>
    <n v="0"/>
    <m/>
    <m/>
    <m/>
    <m/>
    <m/>
    <m/>
    <m/>
    <m/>
    <n v="1"/>
    <s v="2"/>
    <s v="2"/>
    <m/>
    <m/>
    <m/>
    <m/>
    <m/>
    <m/>
    <m/>
    <m/>
    <m/>
  </r>
  <r>
    <s v="machinelearn_d"/>
    <s v="nodexl"/>
    <s v="Green"/>
    <n v="3"/>
    <s v="Solid"/>
    <n v="32"/>
    <m/>
    <m/>
    <m/>
    <m/>
    <s v="No"/>
    <n v="63"/>
    <m/>
    <m/>
    <x v="1"/>
    <d v="2019-04-01T19:19:49.000"/>
    <s v="@docassar @MikeQuindazzi @Ronald_vanLoon @sectest9 @MADANA_HQ @alison_iot @Omkar_Raii @thomashilbig2 @yamatho2 @Fisher85M Mr Nasir assar thank U _x000a_sorry  3 day delay_x000a_@nodexl _x000a_#bigdata #AI #iot #iiot #ios_x000a_#cybersecurity_x000a_#ecommerce _x000a_#analytics #fashion_x000a_#MachineLearning 🍁"/>
    <m/>
    <m/>
    <x v="0"/>
    <m/>
    <s v="http://pbs.twimg.com/profile_images/869962597424025601/3NHd0kZ__normal.jpg"/>
    <x v="5"/>
    <s v="https://twitter.com/machinelearn_d/status/1112796729525456896"/>
    <m/>
    <m/>
    <s v="1112796729525456896"/>
    <m/>
    <b v="0"/>
    <n v="0"/>
    <s v=""/>
    <b v="0"/>
    <s v="en"/>
    <m/>
    <s v=""/>
    <b v="0"/>
    <n v="10"/>
    <s v="1112794099378065409"/>
    <s v="Machine Learning Digest"/>
    <b v="0"/>
    <s v="1112794099378065409"/>
    <s v="Tweet"/>
    <n v="0"/>
    <n v="0"/>
    <m/>
    <m/>
    <m/>
    <m/>
    <m/>
    <m/>
    <m/>
    <m/>
    <n v="1"/>
    <s v="2"/>
    <s v="2"/>
    <m/>
    <m/>
    <m/>
    <m/>
    <m/>
    <m/>
    <m/>
    <m/>
    <m/>
  </r>
  <r>
    <s v="chidambara09"/>
    <s v="nodexl"/>
    <s v="131, 62, 0"/>
    <n v="3"/>
    <s v="Dash Dot Dot"/>
    <n v="19"/>
    <m/>
    <m/>
    <m/>
    <m/>
    <s v="No"/>
    <n v="64"/>
    <m/>
    <m/>
    <x v="1"/>
    <d v="2019-04-01T19:09:22.000"/>
    <s v="@docassar @MikeQuindazzi @Ronald_vanLoon @sectest9 @MADANA_HQ @alison_iot @Omkar_Raii @thomashilbig2 @yamatho2 @Fisher85M Mr Nasir assar thank U _x000a_sorry  3 day delay_x000a_@nodexl _x000a_#bigdata #AI #iot #iiot #ios_x000a_#cybersecurity_x000a_#ecommerce _x000a_#analytics #fashion_x000a_#MachineLearning 🍁"/>
    <m/>
    <m/>
    <x v="1"/>
    <m/>
    <s v="http://pbs.twimg.com/profile_images/760774125522518016/jhzjWv0i_normal.jpg"/>
    <x v="6"/>
    <s v="https://twitter.com/chidambara09/status/1112794099378065409"/>
    <m/>
    <m/>
    <s v="1112794099378065409"/>
    <s v="1111614294435745792"/>
    <b v="0"/>
    <n v="2"/>
    <s v="47893228"/>
    <b v="0"/>
    <s v="en"/>
    <m/>
    <s v=""/>
    <b v="0"/>
    <n v="10"/>
    <s v=""/>
    <s v="Twitter for Android"/>
    <b v="0"/>
    <s v="1111614294435745792"/>
    <s v="Tweet"/>
    <n v="0"/>
    <n v="0"/>
    <m/>
    <m/>
    <m/>
    <m/>
    <m/>
    <m/>
    <m/>
    <m/>
    <n v="4"/>
    <s v="2"/>
    <s v="2"/>
    <m/>
    <m/>
    <m/>
    <m/>
    <m/>
    <m/>
    <m/>
    <m/>
    <m/>
  </r>
  <r>
    <s v="chidambara09"/>
    <s v="nodexl"/>
    <s v="131, 62, 0"/>
    <n v="3"/>
    <s v="Dash Dot Dot"/>
    <n v="19"/>
    <m/>
    <m/>
    <m/>
    <m/>
    <s v="No"/>
    <n v="65"/>
    <m/>
    <m/>
    <x v="1"/>
    <d v="2019-04-01T20:01:50.000"/>
    <s v="@docassar @MikeQuindazzi @Ronald_vanLoon @sectest9 @MADANA_HQ @alison_iot @Omkar_Raii @thomashilbig2 @yamatho2 @Fisher85M Mr Nasir assar thank U _x000a_sorry  3 day delay_x000a_@nodexl _x000a_#bigdata #AI #iot #iiot #ios_x000a_#cybersecurity_x000a_#ecommerce _x000a_#analytics #fashion_x000a_#MachineLearning 🍁"/>
    <m/>
    <m/>
    <x v="0"/>
    <m/>
    <s v="http://pbs.twimg.com/profile_images/760774125522518016/jhzjWv0i_normal.jpg"/>
    <x v="7"/>
    <s v="https://twitter.com/chidambara09/status/1112807303554654208"/>
    <m/>
    <m/>
    <s v="1112807303554654208"/>
    <m/>
    <b v="0"/>
    <n v="0"/>
    <s v=""/>
    <b v="0"/>
    <s v="en"/>
    <m/>
    <s v=""/>
    <b v="0"/>
    <n v="10"/>
    <s v="1112794099378065409"/>
    <s v="Twitter for Android"/>
    <b v="0"/>
    <s v="1112794099378065409"/>
    <s v="Tweet"/>
    <n v="0"/>
    <n v="0"/>
    <m/>
    <m/>
    <m/>
    <m/>
    <m/>
    <m/>
    <m/>
    <m/>
    <n v="4"/>
    <s v="2"/>
    <s v="2"/>
    <m/>
    <m/>
    <m/>
    <m/>
    <m/>
    <m/>
    <m/>
    <m/>
    <m/>
  </r>
  <r>
    <s v="bigdata_joe"/>
    <s v="nodexl"/>
    <s v="Green"/>
    <n v="3"/>
    <s v="Solid"/>
    <n v="32"/>
    <m/>
    <m/>
    <m/>
    <m/>
    <s v="No"/>
    <n v="66"/>
    <m/>
    <m/>
    <x v="1"/>
    <d v="2019-04-04T16:58:58.000"/>
    <s v="@docassar @MikeQuindazzi @Ronald_vanLoon @sectest9 @MADANA_HQ @alison_iot @Omkar_Raii @thomashilbig2 @yamatho2 @Fisher85M Mr Nasir assar thank U _x000a_sorry  3 day delay_x000a_@nodexl _x000a_#bigdata #AI #iot #iiot #ios_x000a_#cybersecurity_x000a_#ecommerce _x000a_#analytics #fashion_x000a_#MachineLearning 🍁"/>
    <m/>
    <m/>
    <x v="0"/>
    <m/>
    <s v="http://pbs.twimg.com/profile_images/979907202155606016/Rn2YaHvB_normal.jpg"/>
    <x v="8"/>
    <s v="https://twitter.com/bigdata_joe/status/1113848444202803201"/>
    <m/>
    <m/>
    <s v="1113848444202803201"/>
    <m/>
    <b v="0"/>
    <n v="0"/>
    <s v=""/>
    <b v="0"/>
    <s v="en"/>
    <m/>
    <s v=""/>
    <b v="0"/>
    <n v="10"/>
    <s v="1112794099378065409"/>
    <s v="Twitter Web Client"/>
    <b v="0"/>
    <s v="1112794099378065409"/>
    <s v="Tweet"/>
    <n v="0"/>
    <n v="0"/>
    <m/>
    <m/>
    <m/>
    <m/>
    <m/>
    <m/>
    <m/>
    <m/>
    <n v="1"/>
    <s v="2"/>
    <s v="2"/>
    <m/>
    <m/>
    <m/>
    <m/>
    <m/>
    <m/>
    <m/>
    <m/>
    <m/>
  </r>
  <r>
    <s v="docassar"/>
    <s v="fernandohuamanx"/>
    <s v="Green"/>
    <n v="3"/>
    <s v="Solid"/>
    <n v="32"/>
    <m/>
    <m/>
    <m/>
    <m/>
    <s v="No"/>
    <n v="93"/>
    <m/>
    <m/>
    <x v="1"/>
    <d v="2019-03-30T15:28:08.000"/>
    <s v="iiot machinelearning via NodeXL https://t.co/RKzxWLTobv_x000a_@gp_pulipaka_x000a_@thecuriousluke_x000a_@neptanum_x000a_@cloudexpo_x000a_@ronald_vanloon_x000a_@mikequindazzi_x000a_@machinelearn_d_x000a_@fisher85m_x000a_@chidambara09_x000a_@fernandohuamanx_x000a__x000a_Top hashtags:_x000a_#bigdata_x000a_#ai_x000a_#analytics_x000a_#datascience_x000a_#machinelearning_x000a_#iot"/>
    <s v="https://nodexlgraphgallery.org/Pages/Graph.aspx?graphID=192078"/>
    <s v="nodexlgraphgallery.org"/>
    <x v="2"/>
    <m/>
    <s v="http://pbs.twimg.com/profile_images/993645134372798469/pAZy1Q6j_normal.jpg"/>
    <x v="9"/>
    <s v="https://twitter.com/docassar/status/1112013649722437635"/>
    <m/>
    <m/>
    <s v="1112013649722437635"/>
    <m/>
    <b v="0"/>
    <n v="1"/>
    <s v=""/>
    <b v="0"/>
    <s v="en"/>
    <m/>
    <s v=""/>
    <b v="0"/>
    <n v="0"/>
    <s v=""/>
    <s v="Twitter Web Client"/>
    <b v="0"/>
    <s v="1112013649722437635"/>
    <s v="Tweet"/>
    <n v="0"/>
    <n v="0"/>
    <m/>
    <m/>
    <m/>
    <m/>
    <m/>
    <m/>
    <m/>
    <m/>
    <n v="1"/>
    <s v="1"/>
    <s v="1"/>
    <m/>
    <m/>
    <m/>
    <m/>
    <m/>
    <m/>
    <m/>
    <m/>
    <m/>
  </r>
  <r>
    <s v="docassar"/>
    <s v="foghorn_iot"/>
    <s v="Green"/>
    <n v="3"/>
    <s v="Solid"/>
    <n v="32"/>
    <m/>
    <m/>
    <m/>
    <m/>
    <s v="No"/>
    <n v="95"/>
    <m/>
    <m/>
    <x v="1"/>
    <d v="2019-03-30T19:48:01.000"/>
    <s v="iiot ai via NodeXL https://t.co/oW19A3P6K0_x000a_@gp_pulipaka_x000a_@ronald_vanloon_x000a_@mikequindazzi_x000a_@fisher85m_x000a_@neptanum_x000a_@cloudexpo_x000a_@chidambara09_x000a_@iiot_world_x000a_@wil_bielert_x000a_@foghorn_iot_x000a__x000a_Top hashtags:_x000a_#ai_x000a_#bigdata_x000a_#iot_x000a_#analytics_x000a_#datascience_x000a_#iiot_x000a_#machinelearning_x000a_#pytorch_x000a_#python"/>
    <s v="https://nodexlgraphgallery.org/Pages/Graph.aspx?graphID=192134"/>
    <s v="nodexlgraphgallery.org"/>
    <x v="3"/>
    <m/>
    <s v="http://pbs.twimg.com/profile_images/993645134372798469/pAZy1Q6j_normal.jpg"/>
    <x v="10"/>
    <s v="https://twitter.com/docassar/status/1112079047696224258"/>
    <m/>
    <m/>
    <s v="1112079047696224258"/>
    <m/>
    <b v="0"/>
    <n v="1"/>
    <s v=""/>
    <b v="0"/>
    <s v="en"/>
    <m/>
    <s v=""/>
    <b v="0"/>
    <n v="2"/>
    <s v=""/>
    <s v="Twitter Web Client"/>
    <b v="0"/>
    <s v="1112079047696224258"/>
    <s v="Tweet"/>
    <n v="0"/>
    <n v="0"/>
    <m/>
    <m/>
    <m/>
    <m/>
    <m/>
    <m/>
    <m/>
    <m/>
    <n v="1"/>
    <s v="1"/>
    <s v="1"/>
    <m/>
    <m/>
    <m/>
    <m/>
    <m/>
    <m/>
    <m/>
    <m/>
    <m/>
  </r>
  <r>
    <s v="docassar"/>
    <s v="larrykim"/>
    <s v="Green"/>
    <n v="3"/>
    <s v="Solid"/>
    <n v="32"/>
    <m/>
    <m/>
    <m/>
    <m/>
    <s v="No"/>
    <n v="118"/>
    <m/>
    <m/>
    <x v="1"/>
    <d v="2019-04-01T20:14:47.000"/>
    <s v="chatbots via NodeXL https://t.co/S2TpDqHEn2_x000a_@greentechdon_x000a_@randfish_x000a_@mikequindazzi_x000a_@ronald_vanloon_x000a_@sectest9_x000a_@ipfconline1_x000a_@chatbotagencyau_x000a_@fisher85m_x000a_@machinelearn_d_x000a_@larrykim_x000a__x000a_Top hashtags:_x000a_#chatbots_x000a_#ai_x000a_#artificialintelligence_x000a_#machinelearning_x000a_#chatbot_x000a_#fintech"/>
    <s v="https://nodexlgraphgallery.org/Pages/Graph.aspx?graphID=192293"/>
    <s v="nodexlgraphgallery.org"/>
    <x v="4"/>
    <m/>
    <s v="http://pbs.twimg.com/profile_images/993645134372798469/pAZy1Q6j_normal.jpg"/>
    <x v="11"/>
    <s v="https://twitter.com/docassar/status/1112810559945302023"/>
    <m/>
    <m/>
    <s v="1112810559945302023"/>
    <m/>
    <b v="0"/>
    <n v="6"/>
    <s v=""/>
    <b v="0"/>
    <s v="en"/>
    <m/>
    <s v=""/>
    <b v="0"/>
    <n v="0"/>
    <s v=""/>
    <s v="Twitter Web Client"/>
    <b v="0"/>
    <s v="1112810559945302023"/>
    <s v="Tweet"/>
    <n v="0"/>
    <n v="0"/>
    <m/>
    <m/>
    <m/>
    <m/>
    <m/>
    <m/>
    <m/>
    <m/>
    <n v="1"/>
    <s v="1"/>
    <s v="1"/>
    <m/>
    <m/>
    <m/>
    <m/>
    <m/>
    <m/>
    <m/>
    <m/>
    <m/>
  </r>
  <r>
    <s v="docassar"/>
    <s v="agapeofnc"/>
    <s v="Green"/>
    <n v="3"/>
    <s v="Solid"/>
    <n v="32"/>
    <m/>
    <m/>
    <m/>
    <m/>
    <s v="No"/>
    <n v="140"/>
    <m/>
    <m/>
    <x v="1"/>
    <d v="2019-04-03T14:09:22.000"/>
    <s v="#NationalChildAbusePreventionMonth via NodeXL https://t.co/tuTV6Hcw3q_x000a_@missionkidscac_x000a_@montcopa_x000a_@usagymsafesport_x000a_@bsolder_x000a_@exchangeclub_x000a_@mcapkids_x000a_@childjusticectr_x000a_@americanspcc_x000a_@toyotaconicelli_x000a_@agapeofnc_x000a__x000a_Top hashtags:_x000a_#nationalchildabusepreventionmonth"/>
    <s v="https://nodexlgraphgallery.org/Pages/Graph.aspx?graphID=192476"/>
    <s v="nodexlgraphgallery.org"/>
    <x v="5"/>
    <m/>
    <s v="http://pbs.twimg.com/profile_images/993645134372798469/pAZy1Q6j_normal.jpg"/>
    <x v="12"/>
    <s v="https://twitter.com/docassar/status/1113443376907603969"/>
    <m/>
    <m/>
    <s v="1113443376907603969"/>
    <m/>
    <b v="0"/>
    <n v="5"/>
    <s v=""/>
    <b v="0"/>
    <s v="en"/>
    <m/>
    <s v=""/>
    <b v="0"/>
    <n v="0"/>
    <s v=""/>
    <s v="Twitter Web Client"/>
    <b v="0"/>
    <s v="1113443376907603969"/>
    <s v="Tweet"/>
    <n v="0"/>
    <n v="0"/>
    <m/>
    <m/>
    <m/>
    <m/>
    <m/>
    <m/>
    <m/>
    <m/>
    <n v="1"/>
    <s v="1"/>
    <s v="1"/>
    <m/>
    <m/>
    <m/>
    <m/>
    <m/>
    <m/>
    <m/>
    <m/>
    <m/>
  </r>
  <r>
    <s v="docassar"/>
    <s v="anthonykuo"/>
    <s v="Green"/>
    <n v="3"/>
    <s v="Solid"/>
    <n v="32"/>
    <m/>
    <m/>
    <m/>
    <m/>
    <s v="No"/>
    <n v="149"/>
    <m/>
    <m/>
    <x v="1"/>
    <d v="2019-04-03T14:09:33.000"/>
    <s v="exchangeclub via NodeXL https://t.co/DQd4Wy2yun_x000a_@exchangeclub_x000a_@docassar_x000a_@dcsirish_x000a_@mjoehlerich_x000a_@iaff_local_1306_x000a_@realtorbasia_x000a_@johnbrown8701_x000a_@donn_mendoza_x000a_@drspeightsdo_x000a_@anthonykuo_x000a__x000a_Top hashtags:_x000a_#exchangestrong_x000a_#exchangefit_x000a_#exchangeclub_x000a_#givingtuesday_x000a_#veteransday"/>
    <s v="https://nodexlgraphgallery.org/Pages/Graph.aspx?graphID=192465"/>
    <s v="nodexlgraphgallery.org"/>
    <x v="6"/>
    <m/>
    <s v="http://pbs.twimg.com/profile_images/993645134372798469/pAZy1Q6j_normal.jpg"/>
    <x v="13"/>
    <s v="https://twitter.com/docassar/status/1113443424336740353"/>
    <m/>
    <m/>
    <s v="1113443424336740353"/>
    <m/>
    <b v="0"/>
    <n v="6"/>
    <s v=""/>
    <b v="0"/>
    <s v="en"/>
    <m/>
    <s v=""/>
    <b v="0"/>
    <n v="1"/>
    <s v=""/>
    <s v="Twitter Web Client"/>
    <b v="0"/>
    <s v="1113443424336740353"/>
    <s v="Tweet"/>
    <n v="0"/>
    <n v="0"/>
    <m/>
    <m/>
    <m/>
    <m/>
    <m/>
    <m/>
    <m/>
    <m/>
    <n v="1"/>
    <s v="1"/>
    <s v="1"/>
    <m/>
    <m/>
    <m/>
    <m/>
    <m/>
    <m/>
    <m/>
    <m/>
    <m/>
  </r>
  <r>
    <s v="exchangeclub"/>
    <s v="exchangeclub"/>
    <s v="Green"/>
    <n v="3"/>
    <s v="Solid"/>
    <n v="32"/>
    <m/>
    <m/>
    <m/>
    <m/>
    <s v="No"/>
    <n v="157"/>
    <m/>
    <m/>
    <x v="2"/>
    <d v="2019-03-30T13:00:23.000"/>
    <s v="It's upon us ... April, #NationalChildAbusePreventionMonth. Observe #BlueMondays and use your blue as an opportunity to talk about Exchange's #NationalProject, the #PreventionOfChildAbuse! First Blue Monday is April 1. https://t.co/L0K7hNmOnH"/>
    <m/>
    <m/>
    <x v="7"/>
    <s v="https://pbs.twimg.com/media/D26Is5WX4AEbOm2.png"/>
    <s v="https://pbs.twimg.com/media/D26Is5WX4AEbOm2.png"/>
    <x v="14"/>
    <s v="https://twitter.com/exchangeclub/status/1111976464361156609"/>
    <m/>
    <m/>
    <s v="1111976464361156609"/>
    <m/>
    <b v="0"/>
    <n v="7"/>
    <s v=""/>
    <b v="0"/>
    <s v="en"/>
    <m/>
    <s v=""/>
    <b v="0"/>
    <n v="6"/>
    <s v=""/>
    <s v="Buffer"/>
    <b v="0"/>
    <s v="1111976464361156609"/>
    <s v="Retweet"/>
    <n v="0"/>
    <n v="0"/>
    <m/>
    <m/>
    <m/>
    <m/>
    <m/>
    <m/>
    <m/>
    <m/>
    <n v="1"/>
    <s v="1"/>
    <s v="1"/>
    <n v="0"/>
    <n v="0"/>
    <n v="0"/>
    <n v="0"/>
    <n v="0"/>
    <n v="0"/>
    <n v="27"/>
    <n v="100"/>
    <n v="27"/>
  </r>
  <r>
    <s v="docassar"/>
    <s v="exchangeclub"/>
    <s v="Green"/>
    <n v="3"/>
    <s v="Solid"/>
    <n v="32"/>
    <m/>
    <m/>
    <m/>
    <m/>
    <s v="No"/>
    <n v="158"/>
    <m/>
    <m/>
    <x v="0"/>
    <d v="2019-03-31T11:15:45.000"/>
    <s v="It's upon us ... April, #NationalChildAbusePreventionMonth. Observe #BlueMondays and use your blue as an opportunity to talk about Exchange's #NationalProject, the #PreventionOfChildAbuse! First Blue Monday is April 1. https://t.co/L0K7hNmOnH"/>
    <m/>
    <m/>
    <x v="8"/>
    <m/>
    <s v="http://pbs.twimg.com/profile_images/993645134372798469/pAZy1Q6j_normal.jpg"/>
    <x v="15"/>
    <s v="https://twitter.com/docassar/status/1112312520377810944"/>
    <m/>
    <m/>
    <s v="1112312520377810944"/>
    <m/>
    <b v="0"/>
    <n v="0"/>
    <s v=""/>
    <b v="0"/>
    <s v="en"/>
    <m/>
    <s v=""/>
    <b v="0"/>
    <n v="6"/>
    <s v="1111976464361156609"/>
    <s v="Twitter Web Client"/>
    <b v="0"/>
    <s v="1111976464361156609"/>
    <s v="Tweet"/>
    <n v="0"/>
    <n v="0"/>
    <m/>
    <m/>
    <m/>
    <m/>
    <m/>
    <m/>
    <m/>
    <m/>
    <n v="1"/>
    <s v="1"/>
    <s v="1"/>
    <n v="0"/>
    <n v="0"/>
    <n v="0"/>
    <n v="0"/>
    <n v="0"/>
    <n v="0"/>
    <n v="27"/>
    <n v="100"/>
    <n v="27"/>
  </r>
  <r>
    <s v="docassar"/>
    <s v="timothyvermeire"/>
    <s v="Green"/>
    <n v="3"/>
    <s v="Solid"/>
    <n v="32"/>
    <m/>
    <m/>
    <m/>
    <m/>
    <s v="No"/>
    <n v="161"/>
    <m/>
    <m/>
    <x v="1"/>
    <d v="2019-04-04T03:16:29.000"/>
    <s v="#data19 via NodeXL https://t.co/dF25tNzjU5_x000a_@tableau_x000a_@tableaupublic_x000a_@mdivya516_x000a_@larsmilde_x000a_@zendolldata_x000a_@gamergeeknews_x000a_@profdrkschulte_x000a_@palacetinebaba_x000a_@sarahlovesdata_x000a_@timothyvermeire_x000a__x000a_Top hashtags:_x000a_#data19_x000a_#tc19_x000a_#tableau_x000a_#ironviz_x000a_#tableauprep_x000a_#powerbi_x000a_#sap"/>
    <s v="https://nodexlgraphgallery.org/Pages/Graph.aspx?graphID=192518"/>
    <s v="nodexlgraphgallery.org"/>
    <x v="9"/>
    <m/>
    <s v="http://pbs.twimg.com/profile_images/993645134372798469/pAZy1Q6j_normal.jpg"/>
    <x v="16"/>
    <s v="https://twitter.com/docassar/status/1113641460711161856"/>
    <m/>
    <m/>
    <s v="1113641460711161856"/>
    <m/>
    <b v="0"/>
    <n v="13"/>
    <s v=""/>
    <b v="0"/>
    <s v="en"/>
    <m/>
    <s v=""/>
    <b v="0"/>
    <n v="4"/>
    <s v=""/>
    <s v="Twitter Web Client"/>
    <b v="0"/>
    <s v="1113641460711161856"/>
    <s v="Tweet"/>
    <n v="0"/>
    <n v="0"/>
    <m/>
    <m/>
    <m/>
    <m/>
    <m/>
    <m/>
    <m/>
    <m/>
    <n v="1"/>
    <s v="1"/>
    <s v="1"/>
    <m/>
    <m/>
    <m/>
    <m/>
    <m/>
    <m/>
    <m/>
    <m/>
    <m/>
  </r>
  <r>
    <s v="docassar"/>
    <s v="jdavidsanchez"/>
    <s v="Green"/>
    <n v="3"/>
    <s v="Solid"/>
    <n v="32"/>
    <m/>
    <m/>
    <m/>
    <m/>
    <s v="No"/>
    <n v="171"/>
    <m/>
    <m/>
    <x v="1"/>
    <d v="2019-04-05T18:41:12.000"/>
    <s v="#gigeconomy via NodeXL https://t.co/Rt9nOgaBr9_x000a_@agami_x000a_@learnknowbly_x000a_@rockinfreelance_x000a_@trevorgriffey_x000a_@siagige_x000a_@forbes_x000a_@canyacoin_x000a_@jeremiasprassl_x000a_@paulfestes_x000a_@jdavidsanchez_x000a__x000a_Top hashtags:_x000a_#gigeconomy_x000a_#elearning_x000a_#wol_x000a_#startup_x000a_#startups_x000a_#designstudio_x000a_#homeowner_x000a_#vacayo"/>
    <s v="https://nodexlgraphgallery.org/Pages/Graph.aspx?graphID=192679"/>
    <s v="nodexlgraphgallery.org"/>
    <x v="10"/>
    <m/>
    <s v="http://pbs.twimg.com/profile_images/993645134372798469/pAZy1Q6j_normal.jpg"/>
    <x v="17"/>
    <s v="https://twitter.com/docassar/status/1114236562953445376"/>
    <m/>
    <m/>
    <s v="1114236562953445376"/>
    <m/>
    <b v="0"/>
    <n v="5"/>
    <s v=""/>
    <b v="0"/>
    <s v="en"/>
    <m/>
    <s v=""/>
    <b v="0"/>
    <n v="1"/>
    <s v=""/>
    <s v="Twitter Web Client"/>
    <b v="0"/>
    <s v="1114236562953445376"/>
    <s v="Tweet"/>
    <n v="0"/>
    <n v="0"/>
    <m/>
    <m/>
    <m/>
    <m/>
    <m/>
    <m/>
    <m/>
    <m/>
    <n v="1"/>
    <s v="1"/>
    <s v="1"/>
    <m/>
    <m/>
    <m/>
    <m/>
    <m/>
    <m/>
    <m/>
    <m/>
    <m/>
  </r>
  <r>
    <s v="docassar"/>
    <s v="dpontarlier"/>
    <s v="Green"/>
    <n v="3"/>
    <s v="Solid"/>
    <n v="32"/>
    <m/>
    <m/>
    <m/>
    <m/>
    <s v="No"/>
    <n v="180"/>
    <m/>
    <m/>
    <x v="1"/>
    <d v="2019-04-05T18:49:53.000"/>
    <s v="sharingeconomy via NodeXL https://t.co/zndh61XLwY_x000a_@sharingeconomy__x000a_@agami_x000a_@eraser_x000a_@ganghutmedia_x000a_@benitamatofska_x000a_@lyft_x000a_@vacayo_tech_x000a_@shopsharing_x000a_@airbnb_x000a_@dpontarlier_x000a__x000a_Top hashtags:_x000a_#sharingeconomy_x000a_#gigeconomy_x000a_#blockchain_x000a_#crypto_x000a_#cryptocurrency_x000a_#tech"/>
    <s v="https://nodexlgraphgallery.org/Pages/Graph.aspx?graphID=192725"/>
    <s v="nodexlgraphgallery.org"/>
    <x v="11"/>
    <m/>
    <s v="http://pbs.twimg.com/profile_images/993645134372798469/pAZy1Q6j_normal.jpg"/>
    <x v="18"/>
    <s v="https://twitter.com/docassar/status/1114238747695095808"/>
    <m/>
    <m/>
    <s v="1114238747695095808"/>
    <m/>
    <b v="0"/>
    <n v="5"/>
    <s v=""/>
    <b v="0"/>
    <s v="en"/>
    <m/>
    <s v=""/>
    <b v="0"/>
    <n v="3"/>
    <s v=""/>
    <s v="Twitter Web Client"/>
    <b v="0"/>
    <s v="111423874769509580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5" firstHeaderRow="1" firstDataRow="1" firstDataCol="1"/>
  <pivotFields count="6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4"/>
        <item x="9"/>
        <item x="10"/>
        <item x="15"/>
        <item x="6"/>
        <item x="5"/>
        <item x="0"/>
        <item x="7"/>
        <item x="11"/>
        <item x="1"/>
        <item x="2"/>
        <item x="12"/>
        <item x="13"/>
        <item x="3"/>
        <item x="16"/>
        <item x="4"/>
        <item x="8"/>
        <item x="17"/>
        <item x="1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850917896">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850917896">
      <items count="12">
        <i x="3" s="1"/>
        <i x="2" s="1"/>
        <i x="1" s="1"/>
        <i x="4" s="1"/>
        <i x="9" s="1"/>
        <i x="6" s="1"/>
        <i x="10" s="1"/>
        <i x="8" s="1"/>
        <i x="7" s="1"/>
        <i x="5"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710"/>
  <slicer name="Hashtags in Tweet" cache="Slicer_Hashtags_in_Tweet" caption="Hashtags in Tweet" rowHeight="234710"/>
</slicers>
</file>

<file path=xl/tables/table1.xml><?xml version="1.0" encoding="utf-8"?>
<table xmlns="http://schemas.openxmlformats.org/spreadsheetml/2006/main" id="1" name="Edges" displayName="Edges" ref="A2:BL190" totalsRowShown="0" headerRowDxfId="364" dataDxfId="363">
  <autoFilter ref="A2:BL190"/>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352"/>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Twitter Page for Tweet" dataDxfId="339"/>
    <tableColumn id="25" name="Latitude" dataDxfId="338"/>
    <tableColumn id="26" name="Longitude" dataDxfId="337"/>
    <tableColumn id="27" name="Imported ID" dataDxfId="336"/>
    <tableColumn id="28" name="In-Reply-To Tweet ID" dataDxfId="335"/>
    <tableColumn id="29" name="Favorited" dataDxfId="334"/>
    <tableColumn id="30" name="Favorite Count" dataDxfId="333"/>
    <tableColumn id="31" name="In-Reply-To User ID" dataDxfId="332"/>
    <tableColumn id="32" name="Is Quote Status" dataDxfId="331"/>
    <tableColumn id="33" name="Language" dataDxfId="330"/>
    <tableColumn id="34" name="Possibly Sensitive" dataDxfId="329"/>
    <tableColumn id="35" name="Quoted Status ID" dataDxfId="328"/>
    <tableColumn id="36" name="Retweeted" dataDxfId="327"/>
    <tableColumn id="37" name="Retweet Count" dataDxfId="326"/>
    <tableColumn id="38" name="Retweet ID" dataDxfId="325"/>
    <tableColumn id="39" name="Source" dataDxfId="324"/>
    <tableColumn id="40" name="Truncated" dataDxfId="323"/>
    <tableColumn id="41" name="Unified Twitter ID" dataDxfId="322"/>
    <tableColumn id="42" name="Imported Tweet Type" dataDxfId="321"/>
    <tableColumn id="43" name="Added By Extended Analysis" dataDxfId="320"/>
    <tableColumn id="44" name="Corrected By Extended Analysis" dataDxfId="319"/>
    <tableColumn id="45" name="Place Bounding Box" dataDxfId="318"/>
    <tableColumn id="46" name="Place Country" dataDxfId="317"/>
    <tableColumn id="47" name="Place Country Code" dataDxfId="316"/>
    <tableColumn id="48" name="Place Full Name" dataDxfId="315"/>
    <tableColumn id="49" name="Place ID" dataDxfId="314"/>
    <tableColumn id="50" name="Place Name" dataDxfId="313"/>
    <tableColumn id="51" name="Place Type" dataDxfId="312"/>
    <tableColumn id="52" name="Place URL" dataDxfId="311"/>
    <tableColumn id="53" name="Edge Weight"/>
    <tableColumn id="54" name="Vertex 1 Group" dataDxfId="310">
      <calculatedColumnFormula>REPLACE(INDEX(GroupVertices[Group], MATCH(Edges[[#This Row],[Vertex 1]],GroupVertices[Vertex],0)),1,1,"")</calculatedColumnFormula>
    </tableColumn>
    <tableColumn id="55" name="Vertex 2 Group" dataDxfId="309">
      <calculatedColumnFormula>REPLACE(INDEX(GroupVertices[Group], MATCH(Edges[[#This Row],[Vertex 2]],GroupVertices[Vertex],0)),1,1,"")</calculatedColumnFormula>
    </tableColumn>
    <tableColumn id="56" name="Sentiment List #1: Positive Word Count" dataDxfId="308"/>
    <tableColumn id="57" name="Sentiment List #1: Positive Word Percentage (%)" dataDxfId="307"/>
    <tableColumn id="58" name="Sentiment List #2: Negative Word Count" dataDxfId="306"/>
    <tableColumn id="59" name="Sentiment List #2: Negative Word Percentage (%)" dataDxfId="305"/>
    <tableColumn id="60" name="Sentiment List #3: Angry/Violent Word Count" dataDxfId="304"/>
    <tableColumn id="61" name="Sentiment List #3: Angry/Violent Word Percentage (%)" dataDxfId="303"/>
    <tableColumn id="62" name="Non-categorized Word Count" dataDxfId="302"/>
    <tableColumn id="63" name="Non-categorized Word Percentage (%)" dataDxfId="301"/>
    <tableColumn id="64" name="Edge Content Word Count" dataDxfId="30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160" dataDxfId="159">
  <autoFilter ref="A2:C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2.xml><?xml version="1.0" encoding="utf-8"?>
<table xmlns="http://schemas.openxmlformats.org/spreadsheetml/2006/main" id="24" name="TwitterSearchNetworkTopItems_1" displayName="TwitterSearchNetworkTopItems_1" ref="A1:F9" totalsRowShown="0" headerRowDxfId="155" dataDxfId="154">
  <autoFilter ref="A1:F9"/>
  <tableColumns count="6">
    <tableColumn id="1" name="Top URLs in Tweet in Entire Graph" dataDxfId="153"/>
    <tableColumn id="2" name="Entire Graph Count" dataDxfId="152"/>
    <tableColumn id="3" name="Top URLs in Tweet in G1" dataDxfId="151"/>
    <tableColumn id="4" name="G1 Count" dataDxfId="150"/>
    <tableColumn id="5" name="Top URLs in Tweet in G2" dataDxfId="149"/>
    <tableColumn id="6" name="G2 Count" dataDxfId="148"/>
  </tableColumns>
  <tableStyleInfo name="NodeXL Table" showFirstColumn="0" showLastColumn="0" showRowStripes="1" showColumnStripes="0"/>
</table>
</file>

<file path=xl/tables/table13.xml><?xml version="1.0" encoding="utf-8"?>
<table xmlns="http://schemas.openxmlformats.org/spreadsheetml/2006/main" id="25" name="TwitterSearchNetworkTopItems_2" displayName="TwitterSearchNetworkTopItems_2" ref="A12:F13" totalsRowShown="0" headerRowDxfId="147" dataDxfId="146">
  <autoFilter ref="A12:F13"/>
  <tableColumns count="6">
    <tableColumn id="1" name="Top Domains in Tweet in Entire Graph" dataDxfId="145"/>
    <tableColumn id="2" name="Entire Graph Count" dataDxfId="144"/>
    <tableColumn id="3" name="Top Domains in Tweet in G1" dataDxfId="143"/>
    <tableColumn id="4" name="G1 Count" dataDxfId="142"/>
    <tableColumn id="5" name="Top Domains in Tweet in G2" dataDxfId="141"/>
    <tableColumn id="6" name="G2 Count" dataDxfId="140"/>
  </tableColumns>
  <tableStyleInfo name="NodeXL Table" showFirstColumn="0" showLastColumn="0" showRowStripes="1" showColumnStripes="0"/>
</table>
</file>

<file path=xl/tables/table14.xml><?xml version="1.0" encoding="utf-8"?>
<table xmlns="http://schemas.openxmlformats.org/spreadsheetml/2006/main" id="26" name="TwitterSearchNetworkTopItems_3" displayName="TwitterSearchNetworkTopItems_3" ref="A16:F26" totalsRowShown="0" headerRowDxfId="139" dataDxfId="138">
  <autoFilter ref="A16:F26"/>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15.xml><?xml version="1.0" encoding="utf-8"?>
<table xmlns="http://schemas.openxmlformats.org/spreadsheetml/2006/main" id="27" name="TwitterSearchNetworkTopItems_4" displayName="TwitterSearchNetworkTopItems_4" ref="A29:F39" totalsRowShown="0" headerRowDxfId="131" dataDxfId="130">
  <autoFilter ref="A29:F39"/>
  <tableColumns count="6">
    <tableColumn id="1" name="Top Words in Tweet in Entire Graph" dataDxfId="129"/>
    <tableColumn id="2" name="Entire Graph Count" dataDxfId="128"/>
    <tableColumn id="3" name="Top Words in Tweet in G1" dataDxfId="127"/>
    <tableColumn id="4" name="G1 Count" dataDxfId="126"/>
    <tableColumn id="5" name="Top Words in Tweet in G2" dataDxfId="125"/>
    <tableColumn id="6" name="G2 Count" dataDxfId="124"/>
  </tableColumns>
  <tableStyleInfo name="NodeXL Table" showFirstColumn="0" showLastColumn="0" showRowStripes="1" showColumnStripes="0"/>
</table>
</file>

<file path=xl/tables/table16.xml><?xml version="1.0" encoding="utf-8"?>
<table xmlns="http://schemas.openxmlformats.org/spreadsheetml/2006/main" id="28" name="TwitterSearchNetworkTopItems_5" displayName="TwitterSearchNetworkTopItems_5" ref="A42:F52" totalsRowShown="0" headerRowDxfId="123" dataDxfId="122">
  <autoFilter ref="A42:F52"/>
  <tableColumns count="6">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s>
  <tableStyleInfo name="NodeXL Table" showFirstColumn="0" showLastColumn="0" showRowStripes="1" showColumnStripes="0"/>
</table>
</file>

<file path=xl/tables/table17.xml><?xml version="1.0" encoding="utf-8"?>
<table xmlns="http://schemas.openxmlformats.org/spreadsheetml/2006/main" id="29" name="TwitterSearchNetworkTopItems_6" displayName="TwitterSearchNetworkTopItems_6" ref="A55:F56" totalsRowShown="0" headerRowDxfId="115" dataDxfId="114">
  <autoFilter ref="A55:F56"/>
  <tableColumns count="6">
    <tableColumn id="1" name="Top Replied-To in Entire Graph" dataDxfId="113"/>
    <tableColumn id="2" name="Entire Graph Count" dataDxfId="112"/>
    <tableColumn id="3" name="Top Replied-To in G1" dataDxfId="111"/>
    <tableColumn id="4" name="G1 Count" dataDxfId="110"/>
    <tableColumn id="5" name="Top Replied-To in G2" dataDxfId="109"/>
    <tableColumn id="6" name="G2 Count" dataDxfId="108"/>
  </tableColumns>
  <tableStyleInfo name="NodeXL Table" showFirstColumn="0" showLastColumn="0" showRowStripes="1" showColumnStripes="0"/>
</table>
</file>

<file path=xl/tables/table18.xml><?xml version="1.0" encoding="utf-8"?>
<table xmlns="http://schemas.openxmlformats.org/spreadsheetml/2006/main" id="30" name="TwitterSearchNetworkTopItems_7" displayName="TwitterSearchNetworkTopItems_7" ref="A59:F69" totalsRowShown="0" headerRowDxfId="107" dataDxfId="106">
  <autoFilter ref="A59:F69"/>
  <tableColumns count="6">
    <tableColumn id="1" name="Top Mentioned in Entire Graph" dataDxfId="105"/>
    <tableColumn id="2" name="Entire Graph Count" dataDxfId="104"/>
    <tableColumn id="3" name="Top Mentioned in G1" dataDxfId="103"/>
    <tableColumn id="4" name="G1 Count" dataDxfId="102"/>
    <tableColumn id="5" name="Top Mentioned in G2" dataDxfId="101"/>
    <tableColumn id="6" name="G2 Count" dataDxfId="100"/>
  </tableColumns>
  <tableStyleInfo name="NodeXL Table" showFirstColumn="0" showLastColumn="0" showRowStripes="1" showColumnStripes="0"/>
</table>
</file>

<file path=xl/tables/table19.xml><?xml version="1.0" encoding="utf-8"?>
<table xmlns="http://schemas.openxmlformats.org/spreadsheetml/2006/main" id="31" name="TwitterSearchNetworkTopItems_8" displayName="TwitterSearchNetworkTopItems_8" ref="A72:F82" totalsRowShown="0" headerRowDxfId="99" dataDxfId="98">
  <autoFilter ref="A72:F82"/>
  <tableColumns count="6">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1" totalsRowShown="0" headerRowDxfId="299" dataDxfId="298">
  <autoFilter ref="A2:BT81"/>
  <tableColumns count="72">
    <tableColumn id="1" name="Vertex" dataDxfId="297"/>
    <tableColumn id="72" name="Subgraph"/>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280"/>
    <tableColumn id="22" name="In-Degree" dataDxfId="279"/>
    <tableColumn id="23" name="Out-Degree" dataDxfId="278"/>
    <tableColumn id="24" name="Betweenness Centrality" dataDxfId="277"/>
    <tableColumn id="25" name="Closeness Centrality" dataDxfId="276"/>
    <tableColumn id="26" name="Eigenvector Centrality" dataDxfId="275"/>
    <tableColumn id="15" name="PageRank" dataDxfId="274"/>
    <tableColumn id="27" name="Clustering Coefficient" dataDxfId="273"/>
    <tableColumn id="29" name="Reciprocated Vertex Pair Ratio" dataDxfId="272"/>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47"/>
    <tableColumn id="52" name="Vertex Group" dataDxfId="246">
      <calculatedColumnFormula>REPLACE(INDEX(GroupVertices[Group], MATCH(Vertices[[#This Row],[Vertex]],GroupVertices[Vertex],0)),1,1,"")</calculatedColumnFormula>
    </tableColumn>
    <tableColumn id="53" name="Top URLs in Tweet by Count" dataDxfId="245"/>
    <tableColumn id="54" name="Top URLs in Tweet by Salience" dataDxfId="244"/>
    <tableColumn id="55" name="Top Domains in Tweet by Count" dataDxfId="243"/>
    <tableColumn id="56" name="Top Domains in Tweet by Salience" dataDxfId="242"/>
    <tableColumn id="57" name="Top Hashtags in Tweet by Count" dataDxfId="241"/>
    <tableColumn id="58" name="Top Hashtags in Tweet by Salience" dataDxfId="240"/>
    <tableColumn id="59" name="Top Words in Tweet by Count" dataDxfId="239"/>
    <tableColumn id="60" name="Top Words in Tweet by Salience" dataDxfId="238"/>
    <tableColumn id="61" name="Top Word Pairs in Tweet by Count" dataDxfId="237"/>
    <tableColumn id="62" name="Top Word Pairs in Tweet by Salience" dataDxfId="236"/>
    <tableColumn id="63" name="Sentiment List #1: Positive Word Count" dataDxfId="235"/>
    <tableColumn id="64" name="Sentiment List #1: Positive Word Percentage (%)" dataDxfId="234"/>
    <tableColumn id="65" name="Sentiment List #2: Negative Word Count" dataDxfId="233"/>
    <tableColumn id="66" name="Sentiment List #2: Negative Word Percentage (%)" dataDxfId="232"/>
    <tableColumn id="67" name="Sentiment List #3: Angry/Violent Word Count" dataDxfId="231"/>
    <tableColumn id="68" name="Sentiment List #3: Angry/Violent Word Percentage (%)" dataDxfId="230"/>
    <tableColumn id="69" name="Non-categorized Word Count" dataDxfId="229"/>
    <tableColumn id="70" name="Non-categorized Word Percentage (%)" dataDxfId="228"/>
    <tableColumn id="71" name="Vertex Content Word Count" dataDxfId="227"/>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1" totalsRowShown="0" headerRowDxfId="91" dataDxfId="90">
  <autoFilter ref="A1:G131"/>
  <tableColumns count="7">
    <tableColumn id="1" name="Word" dataDxfId="89"/>
    <tableColumn id="2" name="Count" dataDxfId="88"/>
    <tableColumn id="3" name="Salience" dataDxfId="87"/>
    <tableColumn id="4" name="Group" dataDxfId="86"/>
    <tableColumn id="5" name="Word on Sentiment List #1: Positive" dataDxfId="85"/>
    <tableColumn id="6" name="Word on Sentiment List #2: Negative" dataDxfId="84"/>
    <tableColumn id="7" name="Word on Sentiment List #3: Angry/Violent" dataDxfId="83"/>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01" totalsRowShown="0" headerRowDxfId="82" dataDxfId="81">
  <autoFilter ref="A1:L101"/>
  <tableColumns count="12">
    <tableColumn id="1" name="Word 1" dataDxfId="80"/>
    <tableColumn id="2" name="Word 2" dataDxfId="79"/>
    <tableColumn id="3" name="Count" dataDxfId="78"/>
    <tableColumn id="4" name="Salience" dataDxfId="77"/>
    <tableColumn id="5" name="Mutual Information" dataDxfId="76"/>
    <tableColumn id="6" name="Group" dataDxfId="75"/>
    <tableColumn id="7" name="Word1 on Sentiment List #1: Positive" dataDxfId="74"/>
    <tableColumn id="8" name="Word1 on Sentiment List #2: Negative" dataDxfId="73"/>
    <tableColumn id="9" name="Word1 on Sentiment List #3: Angry/Violent" dataDxfId="72"/>
    <tableColumn id="10" name="Word2 on Sentiment List #1: Positive" dataDxfId="71"/>
    <tableColumn id="11" name="Word2 on Sentiment List #2: Negative" dataDxfId="70"/>
    <tableColumn id="12" name="Word2 on Sentiment List #3: Angry/Violent" dataDxfId="69"/>
  </tableColumns>
  <tableStyleInfo name="NodeXL Table" showFirstColumn="0" showLastColumn="0" showRowStripes="1" showColumnStripes="0"/>
</table>
</file>

<file path=xl/tables/table22.xml><?xml version="1.0" encoding="utf-8"?>
<table xmlns="http://schemas.openxmlformats.org/spreadsheetml/2006/main" id="3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23.xml><?xml version="1.0" encoding="utf-8"?>
<table xmlns="http://schemas.openxmlformats.org/spreadsheetml/2006/main" id="33" name="Edges34" displayName="Edges34" ref="A2:BL21" totalsRowShown="0" headerRowDxfId="64" dataDxfId="63">
  <autoFilter ref="A2:BL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MATCH(Edges34[[#This Row],[Vertex 1]],GroupVertices[Vertex],0)),1,1,"")</calculatedColumnFormula>
    </tableColumn>
    <tableColumn id="55" name="Vertex 2 Group" dataDxfId="9">
      <calculatedColumnFormula>REPLACE(INDEX(GroupVertices[Group], MATCH(Edges34[[#This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226">
  <autoFilter ref="A2:AO4"/>
  <tableColumns count="41">
    <tableColumn id="1" name="Group" dataDxfId="225"/>
    <tableColumn id="2" name="Vertex Color" dataDxfId="224"/>
    <tableColumn id="3" name="Vertex Shape" dataDxfId="223"/>
    <tableColumn id="22" name="Visibility" dataDxfId="222"/>
    <tableColumn id="4" name="Collapsed?"/>
    <tableColumn id="18" name="Label" dataDxfId="221"/>
    <tableColumn id="20" name="Collapsed X"/>
    <tableColumn id="21" name="Collapsed Y"/>
    <tableColumn id="6" name="ID" dataDxfId="220"/>
    <tableColumn id="19" name="Collapsed Properties" dataDxfId="219"/>
    <tableColumn id="5" name="Vertices" dataDxfId="218"/>
    <tableColumn id="7" name="Unique Edges" dataDxfId="217"/>
    <tableColumn id="8" name="Edges With Duplicates" dataDxfId="216"/>
    <tableColumn id="9" name="Total Edges" dataDxfId="215"/>
    <tableColumn id="10" name="Self-Loops" dataDxfId="214"/>
    <tableColumn id="24" name="Reciprocated Vertex Pair Ratio" dataDxfId="213"/>
    <tableColumn id="25" name="Reciprocated Edge Ratio" dataDxfId="212"/>
    <tableColumn id="11" name="Connected Components" dataDxfId="211"/>
    <tableColumn id="12" name="Single-Vertex Connected Components" dataDxfId="210"/>
    <tableColumn id="13" name="Maximum Vertices in a Connected Component" dataDxfId="209"/>
    <tableColumn id="14" name="Maximum Edges in a Connected Component" dataDxfId="208"/>
    <tableColumn id="15" name="Maximum Geodesic Distance (Diameter)" dataDxfId="207"/>
    <tableColumn id="16" name="Average Geodesic Distance" dataDxfId="206"/>
    <tableColumn id="17" name="Graph Density" dataDxfId="205"/>
    <tableColumn id="23" name="Top URLs in Tweet" dataDxfId="204"/>
    <tableColumn id="26" name="Top Domains in Tweet" dataDxfId="203"/>
    <tableColumn id="27" name="Top Hashtags in Tweet" dataDxfId="202"/>
    <tableColumn id="28" name="Top Words in Tweet" dataDxfId="201"/>
    <tableColumn id="29" name="Top Word Pairs in Tweet" dataDxfId="200"/>
    <tableColumn id="30" name="Top Replied-To in Tweet" dataDxfId="199"/>
    <tableColumn id="31" name="Top Mentioned in Tweet" dataDxfId="198"/>
    <tableColumn id="32" name="Top Tweeters" dataDxfId="197"/>
    <tableColumn id="33" name="Sentiment List #1: Positive Word Count" dataDxfId="196"/>
    <tableColumn id="34" name="Sentiment List #1: Positive Word Percentage (%)" dataDxfId="195"/>
    <tableColumn id="35" name="Sentiment List #2: Negative Word Count" dataDxfId="194"/>
    <tableColumn id="36" name="Sentiment List #2: Negative Word Percentage (%)" dataDxfId="193"/>
    <tableColumn id="37" name="Sentiment List #3: Angry/Violent Word Count" dataDxfId="192"/>
    <tableColumn id="38" name="Sentiment List #3: Angry/Violent Word Percentage (%)" dataDxfId="191"/>
    <tableColumn id="39" name="Non-categorized Word Count" dataDxfId="190"/>
    <tableColumn id="40" name="Non-categorized Word Percentage (%)" dataDxfId="189"/>
    <tableColumn id="41" name="Group Content Word Count" dataDxfId="18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187" dataDxfId="186">
  <autoFilter ref="A1:C80"/>
  <tableColumns count="3">
    <tableColumn id="1" name="Group" dataDxfId="185"/>
    <tableColumn id="2" name="Vertex" dataDxfId="184"/>
    <tableColumn id="3" name="Vertex ID" dataDxfId="18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182"/>
    <tableColumn id="2" name="Value" dataDxfId="18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0"/>
    <tableColumn id="2" name="Degree Frequency" dataDxfId="179">
      <calculatedColumnFormula>COUNTIF(Vertices[Degree], "&gt;= " &amp; D2) - COUNTIF(Vertices[Degree], "&gt;=" &amp; D3)</calculatedColumnFormula>
    </tableColumn>
    <tableColumn id="3" name="In-Degree Bin" dataDxfId="178"/>
    <tableColumn id="4" name="In-Degree Frequency" dataDxfId="177">
      <calculatedColumnFormula>COUNTIF(Vertices[In-Degree], "&gt;= " &amp; F2) - COUNTIF(Vertices[In-Degree], "&gt;=" &amp; F3)</calculatedColumnFormula>
    </tableColumn>
    <tableColumn id="5" name="Out-Degree Bin" dataDxfId="176"/>
    <tableColumn id="6" name="Out-Degree Frequency" dataDxfId="175">
      <calculatedColumnFormula>COUNTIF(Vertices[Out-Degree], "&gt;= " &amp; H2) - COUNTIF(Vertices[Out-Degree], "&gt;=" &amp; H3)</calculatedColumnFormula>
    </tableColumn>
    <tableColumn id="7" name="Betweenness Centrality Bin" dataDxfId="174"/>
    <tableColumn id="8" name="Betweenness Centrality Frequency" dataDxfId="173">
      <calculatedColumnFormula>COUNTIF(Vertices[Betweenness Centrality], "&gt;= " &amp; J2) - COUNTIF(Vertices[Betweenness Centrality], "&gt;=" &amp; J3)</calculatedColumnFormula>
    </tableColumn>
    <tableColumn id="9" name="Closeness Centrality Bin" dataDxfId="172"/>
    <tableColumn id="10" name="Closeness Centrality Frequency" dataDxfId="171">
      <calculatedColumnFormula>COUNTIF(Vertices[Closeness Centrality], "&gt;= " &amp; L2) - COUNTIF(Vertices[Closeness Centrality], "&gt;=" &amp; L3)</calculatedColumnFormula>
    </tableColumn>
    <tableColumn id="11" name="Eigenvector Centrality Bin" dataDxfId="170"/>
    <tableColumn id="12" name="Eigenvector Centrality Frequency" dataDxfId="169">
      <calculatedColumnFormula>COUNTIF(Vertices[Eigenvector Centrality], "&gt;= " &amp; N2) - COUNTIF(Vertices[Eigenvector Centrality], "&gt;=" &amp; N3)</calculatedColumnFormula>
    </tableColumn>
    <tableColumn id="18" name="PageRank Bin" dataDxfId="168"/>
    <tableColumn id="17" name="PageRank Frequency" dataDxfId="167">
      <calculatedColumnFormula>COUNTIF(Vertices[Eigenvector Centrality], "&gt;= " &amp; P2) - COUNTIF(Vertices[Eigenvector Centrality], "&gt;=" &amp; P3)</calculatedColumnFormula>
    </tableColumn>
    <tableColumn id="13" name="Clustering Coefficient Bin" dataDxfId="166"/>
    <tableColumn id="14" name="Clustering Coefficient Frequency" dataDxfId="165">
      <calculatedColumnFormula>COUNTIF(Vertices[Clustering Coefficient], "&gt;= " &amp; R2) - COUNTIF(Vertices[Clustering Coefficient], "&gt;=" &amp; R3)</calculatedColumnFormula>
    </tableColumn>
    <tableColumn id="15" name="Dynamic Filter Bin" dataDxfId="164"/>
    <tableColumn id="16" name="Dynamic Filter Frequency" dataDxfId="1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1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2078" TargetMode="External" /><Relationship Id="rId2" Type="http://schemas.openxmlformats.org/officeDocument/2006/relationships/hyperlink" Target="https://nodexlgraphgallery.org/Pages/Graph.aspx?graphID=192078" TargetMode="External" /><Relationship Id="rId3" Type="http://schemas.openxmlformats.org/officeDocument/2006/relationships/hyperlink" Target="https://nodexlgraphgallery.org/Pages/Graph.aspx?graphID=192134" TargetMode="External" /><Relationship Id="rId4" Type="http://schemas.openxmlformats.org/officeDocument/2006/relationships/hyperlink" Target="https://nodexlgraphgallery.org/Pages/Graph.aspx?graphID=192134" TargetMode="External" /><Relationship Id="rId5" Type="http://schemas.openxmlformats.org/officeDocument/2006/relationships/hyperlink" Target="https://nodexlgraphgallery.org/Pages/Graph.aspx?graphID=192134" TargetMode="External" /><Relationship Id="rId6" Type="http://schemas.openxmlformats.org/officeDocument/2006/relationships/hyperlink" Target="https://nodexlgraphgallery.org/Pages/Graph.aspx?graphID=192078" TargetMode="External" /><Relationship Id="rId7" Type="http://schemas.openxmlformats.org/officeDocument/2006/relationships/hyperlink" Target="https://nodexlgraphgallery.org/Pages/Graph.aspx?graphID=192134" TargetMode="External" /><Relationship Id="rId8" Type="http://schemas.openxmlformats.org/officeDocument/2006/relationships/hyperlink" Target="https://nodexlgraphgallery.org/Pages/Graph.aspx?graphID=192078" TargetMode="External" /><Relationship Id="rId9" Type="http://schemas.openxmlformats.org/officeDocument/2006/relationships/hyperlink" Target="https://nodexlgraphgallery.org/Pages/Graph.aspx?graphID=192134" TargetMode="External" /><Relationship Id="rId10" Type="http://schemas.openxmlformats.org/officeDocument/2006/relationships/hyperlink" Target="https://nodexlgraphgallery.org/Pages/Graph.aspx?graphID=192078" TargetMode="External" /><Relationship Id="rId11" Type="http://schemas.openxmlformats.org/officeDocument/2006/relationships/hyperlink" Target="https://nodexlgraphgallery.org/Pages/Graph.aspx?graphID=192134" TargetMode="External" /><Relationship Id="rId12" Type="http://schemas.openxmlformats.org/officeDocument/2006/relationships/hyperlink" Target="https://nodexlgraphgallery.org/Pages/Graph.aspx?graphID=192078" TargetMode="External" /><Relationship Id="rId13" Type="http://schemas.openxmlformats.org/officeDocument/2006/relationships/hyperlink" Target="https://nodexlgraphgallery.org/Pages/Graph.aspx?graphID=192134" TargetMode="External" /><Relationship Id="rId14" Type="http://schemas.openxmlformats.org/officeDocument/2006/relationships/hyperlink" Target="https://nodexlgraphgallery.org/Pages/Graph.aspx?graphID=192293" TargetMode="External" /><Relationship Id="rId15" Type="http://schemas.openxmlformats.org/officeDocument/2006/relationships/hyperlink" Target="https://nodexlgraphgallery.org/Pages/Graph.aspx?graphID=192078" TargetMode="External" /><Relationship Id="rId16" Type="http://schemas.openxmlformats.org/officeDocument/2006/relationships/hyperlink" Target="https://nodexlgraphgallery.org/Pages/Graph.aspx?graphID=192293" TargetMode="External" /><Relationship Id="rId17" Type="http://schemas.openxmlformats.org/officeDocument/2006/relationships/hyperlink" Target="https://nodexlgraphgallery.org/Pages/Graph.aspx?graphID=192078" TargetMode="External" /><Relationship Id="rId18" Type="http://schemas.openxmlformats.org/officeDocument/2006/relationships/hyperlink" Target="https://nodexlgraphgallery.org/Pages/Graph.aspx?graphID=192134" TargetMode="External" /><Relationship Id="rId19" Type="http://schemas.openxmlformats.org/officeDocument/2006/relationships/hyperlink" Target="https://nodexlgraphgallery.org/Pages/Graph.aspx?graphID=192293" TargetMode="External" /><Relationship Id="rId20" Type="http://schemas.openxmlformats.org/officeDocument/2006/relationships/hyperlink" Target="https://nodexlgraphgallery.org/Pages/Graph.aspx?graphID=192293" TargetMode="External" /><Relationship Id="rId21" Type="http://schemas.openxmlformats.org/officeDocument/2006/relationships/hyperlink" Target="https://nodexlgraphgallery.org/Pages/Graph.aspx?graphID=192293" TargetMode="External" /><Relationship Id="rId22" Type="http://schemas.openxmlformats.org/officeDocument/2006/relationships/hyperlink" Target="https://nodexlgraphgallery.org/Pages/Graph.aspx?graphID=192293" TargetMode="External" /><Relationship Id="rId23" Type="http://schemas.openxmlformats.org/officeDocument/2006/relationships/hyperlink" Target="https://nodexlgraphgallery.org/Pages/Graph.aspx?graphID=192078" TargetMode="External" /><Relationship Id="rId24" Type="http://schemas.openxmlformats.org/officeDocument/2006/relationships/hyperlink" Target="https://nodexlgraphgallery.org/Pages/Graph.aspx?graphID=192134" TargetMode="External" /><Relationship Id="rId25" Type="http://schemas.openxmlformats.org/officeDocument/2006/relationships/hyperlink" Target="https://nodexlgraphgallery.org/Pages/Graph.aspx?graphID=192293" TargetMode="External" /><Relationship Id="rId26" Type="http://schemas.openxmlformats.org/officeDocument/2006/relationships/hyperlink" Target="https://nodexlgraphgallery.org/Pages/Graph.aspx?graphID=192078" TargetMode="External" /><Relationship Id="rId27" Type="http://schemas.openxmlformats.org/officeDocument/2006/relationships/hyperlink" Target="https://nodexlgraphgallery.org/Pages/Graph.aspx?graphID=192134" TargetMode="External" /><Relationship Id="rId28" Type="http://schemas.openxmlformats.org/officeDocument/2006/relationships/hyperlink" Target="https://nodexlgraphgallery.org/Pages/Graph.aspx?graphID=192293" TargetMode="External" /><Relationship Id="rId29" Type="http://schemas.openxmlformats.org/officeDocument/2006/relationships/hyperlink" Target="https://nodexlgraphgallery.org/Pages/Graph.aspx?graphID=192293" TargetMode="External" /><Relationship Id="rId30" Type="http://schemas.openxmlformats.org/officeDocument/2006/relationships/hyperlink" Target="https://nodexlgraphgallery.org/Pages/Graph.aspx?graphID=192293" TargetMode="External" /><Relationship Id="rId31" Type="http://schemas.openxmlformats.org/officeDocument/2006/relationships/hyperlink" Target="https://nodexlgraphgallery.org/Pages/Graph.aspx?graphID=192476" TargetMode="External" /><Relationship Id="rId32" Type="http://schemas.openxmlformats.org/officeDocument/2006/relationships/hyperlink" Target="https://nodexlgraphgallery.org/Pages/Graph.aspx?graphID=192476" TargetMode="External" /><Relationship Id="rId33" Type="http://schemas.openxmlformats.org/officeDocument/2006/relationships/hyperlink" Target="https://nodexlgraphgallery.org/Pages/Graph.aspx?graphID=192476" TargetMode="External" /><Relationship Id="rId34" Type="http://schemas.openxmlformats.org/officeDocument/2006/relationships/hyperlink" Target="https://nodexlgraphgallery.org/Pages/Graph.aspx?graphID=192476" TargetMode="External" /><Relationship Id="rId35" Type="http://schemas.openxmlformats.org/officeDocument/2006/relationships/hyperlink" Target="https://nodexlgraphgallery.org/Pages/Graph.aspx?graphID=192476" TargetMode="External" /><Relationship Id="rId36" Type="http://schemas.openxmlformats.org/officeDocument/2006/relationships/hyperlink" Target="https://nodexlgraphgallery.org/Pages/Graph.aspx?graphID=192476" TargetMode="External" /><Relationship Id="rId37" Type="http://schemas.openxmlformats.org/officeDocument/2006/relationships/hyperlink" Target="https://nodexlgraphgallery.org/Pages/Graph.aspx?graphID=192476" TargetMode="External" /><Relationship Id="rId38" Type="http://schemas.openxmlformats.org/officeDocument/2006/relationships/hyperlink" Target="https://nodexlgraphgallery.org/Pages/Graph.aspx?graphID=192476" TargetMode="External" /><Relationship Id="rId39" Type="http://schemas.openxmlformats.org/officeDocument/2006/relationships/hyperlink" Target="https://nodexlgraphgallery.org/Pages/Graph.aspx?graphID=192476" TargetMode="External" /><Relationship Id="rId40" Type="http://schemas.openxmlformats.org/officeDocument/2006/relationships/hyperlink" Target="https://nodexlgraphgallery.org/Pages/Graph.aspx?graphID=192465" TargetMode="External" /><Relationship Id="rId41" Type="http://schemas.openxmlformats.org/officeDocument/2006/relationships/hyperlink" Target="https://nodexlgraphgallery.org/Pages/Graph.aspx?graphID=192465" TargetMode="External" /><Relationship Id="rId42" Type="http://schemas.openxmlformats.org/officeDocument/2006/relationships/hyperlink" Target="https://nodexlgraphgallery.org/Pages/Graph.aspx?graphID=192465" TargetMode="External" /><Relationship Id="rId43" Type="http://schemas.openxmlformats.org/officeDocument/2006/relationships/hyperlink" Target="https://nodexlgraphgallery.org/Pages/Graph.aspx?graphID=192465" TargetMode="External" /><Relationship Id="rId44" Type="http://schemas.openxmlformats.org/officeDocument/2006/relationships/hyperlink" Target="https://nodexlgraphgallery.org/Pages/Graph.aspx?graphID=192465" TargetMode="External" /><Relationship Id="rId45" Type="http://schemas.openxmlformats.org/officeDocument/2006/relationships/hyperlink" Target="https://nodexlgraphgallery.org/Pages/Graph.aspx?graphID=192465" TargetMode="External" /><Relationship Id="rId46" Type="http://schemas.openxmlformats.org/officeDocument/2006/relationships/hyperlink" Target="https://nodexlgraphgallery.org/Pages/Graph.aspx?graphID=192465" TargetMode="External" /><Relationship Id="rId47" Type="http://schemas.openxmlformats.org/officeDocument/2006/relationships/hyperlink" Target="https://nodexlgraphgallery.org/Pages/Graph.aspx?graphID=192465" TargetMode="External" /><Relationship Id="rId48" Type="http://schemas.openxmlformats.org/officeDocument/2006/relationships/hyperlink" Target="https://nodexlgraphgallery.org/Pages/Graph.aspx?graphID=192476" TargetMode="External" /><Relationship Id="rId49" Type="http://schemas.openxmlformats.org/officeDocument/2006/relationships/hyperlink" Target="https://nodexlgraphgallery.org/Pages/Graph.aspx?graphID=192465" TargetMode="External" /><Relationship Id="rId50" Type="http://schemas.openxmlformats.org/officeDocument/2006/relationships/hyperlink" Target="https://nodexlgraphgallery.org/Pages/Graph.aspx?graphID=192518" TargetMode="External" /><Relationship Id="rId51" Type="http://schemas.openxmlformats.org/officeDocument/2006/relationships/hyperlink" Target="https://nodexlgraphgallery.org/Pages/Graph.aspx?graphID=192518" TargetMode="External" /><Relationship Id="rId52" Type="http://schemas.openxmlformats.org/officeDocument/2006/relationships/hyperlink" Target="https://nodexlgraphgallery.org/Pages/Graph.aspx?graphID=192518" TargetMode="External" /><Relationship Id="rId53" Type="http://schemas.openxmlformats.org/officeDocument/2006/relationships/hyperlink" Target="https://nodexlgraphgallery.org/Pages/Graph.aspx?graphID=192518" TargetMode="External" /><Relationship Id="rId54" Type="http://schemas.openxmlformats.org/officeDocument/2006/relationships/hyperlink" Target="https://nodexlgraphgallery.org/Pages/Graph.aspx?graphID=192518" TargetMode="External" /><Relationship Id="rId55" Type="http://schemas.openxmlformats.org/officeDocument/2006/relationships/hyperlink" Target="https://nodexlgraphgallery.org/Pages/Graph.aspx?graphID=192518" TargetMode="External" /><Relationship Id="rId56" Type="http://schemas.openxmlformats.org/officeDocument/2006/relationships/hyperlink" Target="https://nodexlgraphgallery.org/Pages/Graph.aspx?graphID=192518" TargetMode="External" /><Relationship Id="rId57" Type="http://schemas.openxmlformats.org/officeDocument/2006/relationships/hyperlink" Target="https://nodexlgraphgallery.org/Pages/Graph.aspx?graphID=192518" TargetMode="External" /><Relationship Id="rId58" Type="http://schemas.openxmlformats.org/officeDocument/2006/relationships/hyperlink" Target="https://nodexlgraphgallery.org/Pages/Graph.aspx?graphID=192518" TargetMode="External" /><Relationship Id="rId59" Type="http://schemas.openxmlformats.org/officeDocument/2006/relationships/hyperlink" Target="https://nodexlgraphgallery.org/Pages/Graph.aspx?graphID=192518" TargetMode="External" /><Relationship Id="rId60" Type="http://schemas.openxmlformats.org/officeDocument/2006/relationships/hyperlink" Target="https://nodexlgraphgallery.org/Pages/Graph.aspx?graphID=192679" TargetMode="External" /><Relationship Id="rId61" Type="http://schemas.openxmlformats.org/officeDocument/2006/relationships/hyperlink" Target="https://nodexlgraphgallery.org/Pages/Graph.aspx?graphID=192679" TargetMode="External" /><Relationship Id="rId62" Type="http://schemas.openxmlformats.org/officeDocument/2006/relationships/hyperlink" Target="https://nodexlgraphgallery.org/Pages/Graph.aspx?graphID=192679" TargetMode="External" /><Relationship Id="rId63" Type="http://schemas.openxmlformats.org/officeDocument/2006/relationships/hyperlink" Target="https://nodexlgraphgallery.org/Pages/Graph.aspx?graphID=192679" TargetMode="External" /><Relationship Id="rId64" Type="http://schemas.openxmlformats.org/officeDocument/2006/relationships/hyperlink" Target="https://nodexlgraphgallery.org/Pages/Graph.aspx?graphID=192679" TargetMode="External" /><Relationship Id="rId65" Type="http://schemas.openxmlformats.org/officeDocument/2006/relationships/hyperlink" Target="https://nodexlgraphgallery.org/Pages/Graph.aspx?graphID=192679" TargetMode="External" /><Relationship Id="rId66" Type="http://schemas.openxmlformats.org/officeDocument/2006/relationships/hyperlink" Target="https://nodexlgraphgallery.org/Pages/Graph.aspx?graphID=192679" TargetMode="External" /><Relationship Id="rId67" Type="http://schemas.openxmlformats.org/officeDocument/2006/relationships/hyperlink" Target="https://nodexlgraphgallery.org/Pages/Graph.aspx?graphID=192679" TargetMode="External" /><Relationship Id="rId68" Type="http://schemas.openxmlformats.org/officeDocument/2006/relationships/hyperlink" Target="https://nodexlgraphgallery.org/Pages/Graph.aspx?graphID=192679" TargetMode="External" /><Relationship Id="rId69" Type="http://schemas.openxmlformats.org/officeDocument/2006/relationships/hyperlink" Target="https://nodexlgraphgallery.org/Pages/Graph.aspx?graphID=192725" TargetMode="External" /><Relationship Id="rId70" Type="http://schemas.openxmlformats.org/officeDocument/2006/relationships/hyperlink" Target="https://nodexlgraphgallery.org/Pages/Graph.aspx?graphID=192725" TargetMode="External" /><Relationship Id="rId71" Type="http://schemas.openxmlformats.org/officeDocument/2006/relationships/hyperlink" Target="https://nodexlgraphgallery.org/Pages/Graph.aspx?graphID=192725" TargetMode="External" /><Relationship Id="rId72" Type="http://schemas.openxmlformats.org/officeDocument/2006/relationships/hyperlink" Target="https://nodexlgraphgallery.org/Pages/Graph.aspx?graphID=192725" TargetMode="External" /><Relationship Id="rId73" Type="http://schemas.openxmlformats.org/officeDocument/2006/relationships/hyperlink" Target="https://nodexlgraphgallery.org/Pages/Graph.aspx?graphID=192725" TargetMode="External" /><Relationship Id="rId74" Type="http://schemas.openxmlformats.org/officeDocument/2006/relationships/hyperlink" Target="https://nodexlgraphgallery.org/Pages/Graph.aspx?graphID=192725" TargetMode="External" /><Relationship Id="rId75" Type="http://schemas.openxmlformats.org/officeDocument/2006/relationships/hyperlink" Target="https://nodexlgraphgallery.org/Pages/Graph.aspx?graphID=192725" TargetMode="External" /><Relationship Id="rId76" Type="http://schemas.openxmlformats.org/officeDocument/2006/relationships/hyperlink" Target="https://nodexlgraphgallery.org/Pages/Graph.aspx?graphID=192725" TargetMode="External" /><Relationship Id="rId77" Type="http://schemas.openxmlformats.org/officeDocument/2006/relationships/hyperlink" Target="https://nodexlgraphgallery.org/Pages/Graph.aspx?graphID=192679" TargetMode="External" /><Relationship Id="rId78" Type="http://schemas.openxmlformats.org/officeDocument/2006/relationships/hyperlink" Target="https://nodexlgraphgallery.org/Pages/Graph.aspx?graphID=192725" TargetMode="External" /><Relationship Id="rId79" Type="http://schemas.openxmlformats.org/officeDocument/2006/relationships/hyperlink" Target="https://nodexlgraphgallery.org/Pages/Graph.aspx?graphID=192725" TargetMode="External" /><Relationship Id="rId80" Type="http://schemas.openxmlformats.org/officeDocument/2006/relationships/hyperlink" Target="https://pbs.twimg.com/media/D26Is5WX4AEbOm2.png" TargetMode="External" /><Relationship Id="rId81" Type="http://schemas.openxmlformats.org/officeDocument/2006/relationships/hyperlink" Target="http://pbs.twimg.com/profile_images/1107714224804057088/IHWQF67k_normal.png" TargetMode="External" /><Relationship Id="rId82" Type="http://schemas.openxmlformats.org/officeDocument/2006/relationships/hyperlink" Target="http://pbs.twimg.com/profile_images/1107714224804057088/IHWQF67k_normal.png" TargetMode="External" /><Relationship Id="rId83" Type="http://schemas.openxmlformats.org/officeDocument/2006/relationships/hyperlink" Target="http://pbs.twimg.com/profile_images/1107714224804057088/IHWQF67k_normal.png" TargetMode="External" /><Relationship Id="rId84" Type="http://schemas.openxmlformats.org/officeDocument/2006/relationships/hyperlink" Target="http://pbs.twimg.com/profile_images/1107714224804057088/IHWQF67k_normal.png" TargetMode="External" /><Relationship Id="rId85" Type="http://schemas.openxmlformats.org/officeDocument/2006/relationships/hyperlink" Target="http://pbs.twimg.com/profile_images/1107714224804057088/IHWQF67k_normal.png" TargetMode="External" /><Relationship Id="rId86" Type="http://schemas.openxmlformats.org/officeDocument/2006/relationships/hyperlink" Target="http://pbs.twimg.com/profile_images/1107714224804057088/IHWQF67k_normal.png" TargetMode="External" /><Relationship Id="rId87" Type="http://schemas.openxmlformats.org/officeDocument/2006/relationships/hyperlink" Target="http://pbs.twimg.com/profile_images/1107714224804057088/IHWQF67k_normal.png" TargetMode="External" /><Relationship Id="rId88" Type="http://schemas.openxmlformats.org/officeDocument/2006/relationships/hyperlink" Target="http://pbs.twimg.com/profile_images/1107714224804057088/IHWQF67k_normal.png" TargetMode="External" /><Relationship Id="rId89" Type="http://schemas.openxmlformats.org/officeDocument/2006/relationships/hyperlink" Target="http://pbs.twimg.com/profile_images/1107714224804057088/IHWQF67k_normal.png" TargetMode="External" /><Relationship Id="rId90" Type="http://schemas.openxmlformats.org/officeDocument/2006/relationships/hyperlink" Target="http://pbs.twimg.com/profile_images/1107714224804057088/IHWQF67k_normal.png" TargetMode="External" /><Relationship Id="rId91" Type="http://schemas.openxmlformats.org/officeDocument/2006/relationships/hyperlink" Target="http://pbs.twimg.com/profile_images/1107714224804057088/IHWQF67k_normal.png" TargetMode="External" /><Relationship Id="rId92" Type="http://schemas.openxmlformats.org/officeDocument/2006/relationships/hyperlink" Target="http://pbs.twimg.com/profile_images/1107714224804057088/IHWQF67k_normal.png" TargetMode="External" /><Relationship Id="rId93" Type="http://schemas.openxmlformats.org/officeDocument/2006/relationships/hyperlink" Target="http://pbs.twimg.com/profile_images/997427675881881600/093JAK1J_normal.jpg" TargetMode="External" /><Relationship Id="rId94" Type="http://schemas.openxmlformats.org/officeDocument/2006/relationships/hyperlink" Target="http://pbs.twimg.com/profile_images/997427675881881600/093JAK1J_normal.jpg" TargetMode="External" /><Relationship Id="rId95" Type="http://schemas.openxmlformats.org/officeDocument/2006/relationships/hyperlink" Target="http://pbs.twimg.com/profile_images/997427675881881600/093JAK1J_normal.jpg" TargetMode="External" /><Relationship Id="rId96" Type="http://schemas.openxmlformats.org/officeDocument/2006/relationships/hyperlink" Target="http://pbs.twimg.com/profile_images/997427675881881600/093JAK1J_normal.jpg" TargetMode="External" /><Relationship Id="rId97" Type="http://schemas.openxmlformats.org/officeDocument/2006/relationships/hyperlink" Target="http://pbs.twimg.com/profile_images/997427675881881600/093JAK1J_normal.jpg" TargetMode="External" /><Relationship Id="rId98" Type="http://schemas.openxmlformats.org/officeDocument/2006/relationships/hyperlink" Target="http://pbs.twimg.com/profile_images/997427675881881600/093JAK1J_normal.jpg" TargetMode="External" /><Relationship Id="rId99" Type="http://schemas.openxmlformats.org/officeDocument/2006/relationships/hyperlink" Target="http://pbs.twimg.com/profile_images/997427675881881600/093JAK1J_normal.jpg" TargetMode="External" /><Relationship Id="rId100" Type="http://schemas.openxmlformats.org/officeDocument/2006/relationships/hyperlink" Target="http://pbs.twimg.com/profile_images/997427675881881600/093JAK1J_normal.jpg" TargetMode="External" /><Relationship Id="rId101" Type="http://schemas.openxmlformats.org/officeDocument/2006/relationships/hyperlink" Target="http://pbs.twimg.com/profile_images/997427675881881600/093JAK1J_normal.jpg" TargetMode="External" /><Relationship Id="rId102" Type="http://schemas.openxmlformats.org/officeDocument/2006/relationships/hyperlink" Target="http://pbs.twimg.com/profile_images/997427675881881600/093JAK1J_normal.jpg" TargetMode="External" /><Relationship Id="rId103" Type="http://schemas.openxmlformats.org/officeDocument/2006/relationships/hyperlink" Target="http://pbs.twimg.com/profile_images/997427675881881600/093JAK1J_normal.jpg" TargetMode="External" /><Relationship Id="rId104" Type="http://schemas.openxmlformats.org/officeDocument/2006/relationships/hyperlink" Target="http://pbs.twimg.com/profile_images/997427675881881600/093JAK1J_normal.jpg" TargetMode="External" /><Relationship Id="rId105" Type="http://schemas.openxmlformats.org/officeDocument/2006/relationships/hyperlink" Target="http://abs.twimg.com/sticky/default_profile_images/default_profile_normal.pn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abs.twimg.com/sticky/default_profile_images/default_profile_normal.pn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abs.twimg.com/sticky/default_profile_images/default_profile_normal.png" TargetMode="External" /><Relationship Id="rId113" Type="http://schemas.openxmlformats.org/officeDocument/2006/relationships/hyperlink" Target="http://abs.twimg.com/sticky/default_profile_images/default_profile_normal.png" TargetMode="External" /><Relationship Id="rId114" Type="http://schemas.openxmlformats.org/officeDocument/2006/relationships/hyperlink" Target="http://abs.twimg.com/sticky/default_profile_images/default_profile_normal.pn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pbs.twimg.com/profile_images/1041189914728062976/9ZwL6l6o_normal.jpg" TargetMode="External" /><Relationship Id="rId118" Type="http://schemas.openxmlformats.org/officeDocument/2006/relationships/hyperlink" Target="http://pbs.twimg.com/profile_images/1041189914728062976/9ZwL6l6o_normal.jpg" TargetMode="External" /><Relationship Id="rId119" Type="http://schemas.openxmlformats.org/officeDocument/2006/relationships/hyperlink" Target="http://pbs.twimg.com/profile_images/1041189914728062976/9ZwL6l6o_normal.jpg" TargetMode="External" /><Relationship Id="rId120" Type="http://schemas.openxmlformats.org/officeDocument/2006/relationships/hyperlink" Target="http://pbs.twimg.com/profile_images/1041189914728062976/9ZwL6l6o_normal.jpg" TargetMode="External" /><Relationship Id="rId121" Type="http://schemas.openxmlformats.org/officeDocument/2006/relationships/hyperlink" Target="http://pbs.twimg.com/profile_images/1041189914728062976/9ZwL6l6o_normal.jpg" TargetMode="External" /><Relationship Id="rId122" Type="http://schemas.openxmlformats.org/officeDocument/2006/relationships/hyperlink" Target="http://pbs.twimg.com/profile_images/1041189914728062976/9ZwL6l6o_normal.jpg" TargetMode="External" /><Relationship Id="rId123" Type="http://schemas.openxmlformats.org/officeDocument/2006/relationships/hyperlink" Target="http://pbs.twimg.com/profile_images/1041189914728062976/9ZwL6l6o_normal.jpg" TargetMode="External" /><Relationship Id="rId124" Type="http://schemas.openxmlformats.org/officeDocument/2006/relationships/hyperlink" Target="http://pbs.twimg.com/profile_images/1041189914728062976/9ZwL6l6o_normal.jpg" TargetMode="External" /><Relationship Id="rId125" Type="http://schemas.openxmlformats.org/officeDocument/2006/relationships/hyperlink" Target="http://pbs.twimg.com/profile_images/1041189914728062976/9ZwL6l6o_normal.jpg" TargetMode="External" /><Relationship Id="rId126" Type="http://schemas.openxmlformats.org/officeDocument/2006/relationships/hyperlink" Target="http://pbs.twimg.com/profile_images/1041189914728062976/9ZwL6l6o_normal.jpg" TargetMode="External" /><Relationship Id="rId127" Type="http://schemas.openxmlformats.org/officeDocument/2006/relationships/hyperlink" Target="http://pbs.twimg.com/profile_images/1041189914728062976/9ZwL6l6o_normal.jpg" TargetMode="External" /><Relationship Id="rId128" Type="http://schemas.openxmlformats.org/officeDocument/2006/relationships/hyperlink" Target="http://pbs.twimg.com/profile_images/1041189914728062976/9ZwL6l6o_normal.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abs.twimg.com/sticky/default_profile_images/default_profile_normal.pn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abs.twimg.com/sticky/default_profile_images/default_profile_normal.png" TargetMode="External" /><Relationship Id="rId133" Type="http://schemas.openxmlformats.org/officeDocument/2006/relationships/hyperlink" Target="http://abs.twimg.com/sticky/default_profile_images/default_profile_normal.pn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abs.twimg.com/sticky/default_profile_images/default_profile_normal.png" TargetMode="External" /><Relationship Id="rId138" Type="http://schemas.openxmlformats.org/officeDocument/2006/relationships/hyperlink" Target="http://abs.twimg.com/sticky/default_profile_images/default_profile_normal.pn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abs.twimg.com/sticky/default_profile_images/default_profile_normal.png" TargetMode="External" /><Relationship Id="rId141" Type="http://schemas.openxmlformats.org/officeDocument/2006/relationships/hyperlink" Target="http://pbs.twimg.com/profile_images/869962597424025601/3NHd0kZ__normal.jpg" TargetMode="External" /><Relationship Id="rId142" Type="http://schemas.openxmlformats.org/officeDocument/2006/relationships/hyperlink" Target="http://pbs.twimg.com/profile_images/760774125522518016/jhzjWv0i_normal.jpg" TargetMode="External" /><Relationship Id="rId143" Type="http://schemas.openxmlformats.org/officeDocument/2006/relationships/hyperlink" Target="http://pbs.twimg.com/profile_images/760774125522518016/jhzjWv0i_normal.jpg" TargetMode="External" /><Relationship Id="rId144" Type="http://schemas.openxmlformats.org/officeDocument/2006/relationships/hyperlink" Target="http://pbs.twimg.com/profile_images/979907202155606016/Rn2YaHvB_normal.jpg" TargetMode="External" /><Relationship Id="rId145" Type="http://schemas.openxmlformats.org/officeDocument/2006/relationships/hyperlink" Target="http://pbs.twimg.com/profile_images/869962597424025601/3NHd0kZ__normal.jpg" TargetMode="External" /><Relationship Id="rId146" Type="http://schemas.openxmlformats.org/officeDocument/2006/relationships/hyperlink" Target="http://pbs.twimg.com/profile_images/760774125522518016/jhzjWv0i_normal.jpg" TargetMode="External" /><Relationship Id="rId147" Type="http://schemas.openxmlformats.org/officeDocument/2006/relationships/hyperlink" Target="http://pbs.twimg.com/profile_images/760774125522518016/jhzjWv0i_normal.jpg" TargetMode="External" /><Relationship Id="rId148" Type="http://schemas.openxmlformats.org/officeDocument/2006/relationships/hyperlink" Target="http://pbs.twimg.com/profile_images/979907202155606016/Rn2YaHvB_normal.jpg" TargetMode="External" /><Relationship Id="rId149" Type="http://schemas.openxmlformats.org/officeDocument/2006/relationships/hyperlink" Target="http://pbs.twimg.com/profile_images/869962597424025601/3NHd0kZ__normal.jpg" TargetMode="External" /><Relationship Id="rId150" Type="http://schemas.openxmlformats.org/officeDocument/2006/relationships/hyperlink" Target="http://pbs.twimg.com/profile_images/760774125522518016/jhzjWv0i_normal.jpg" TargetMode="External" /><Relationship Id="rId151" Type="http://schemas.openxmlformats.org/officeDocument/2006/relationships/hyperlink" Target="http://pbs.twimg.com/profile_images/760774125522518016/jhzjWv0i_normal.jpg" TargetMode="External" /><Relationship Id="rId152" Type="http://schemas.openxmlformats.org/officeDocument/2006/relationships/hyperlink" Target="http://pbs.twimg.com/profile_images/979907202155606016/Rn2YaHvB_normal.jpg" TargetMode="External" /><Relationship Id="rId153" Type="http://schemas.openxmlformats.org/officeDocument/2006/relationships/hyperlink" Target="http://pbs.twimg.com/profile_images/869962597424025601/3NHd0kZ__normal.jpg" TargetMode="External" /><Relationship Id="rId154" Type="http://schemas.openxmlformats.org/officeDocument/2006/relationships/hyperlink" Target="http://pbs.twimg.com/profile_images/760774125522518016/jhzjWv0i_normal.jpg" TargetMode="External" /><Relationship Id="rId155" Type="http://schemas.openxmlformats.org/officeDocument/2006/relationships/hyperlink" Target="http://pbs.twimg.com/profile_images/760774125522518016/jhzjWv0i_normal.jpg" TargetMode="External" /><Relationship Id="rId156" Type="http://schemas.openxmlformats.org/officeDocument/2006/relationships/hyperlink" Target="http://pbs.twimg.com/profile_images/979907202155606016/Rn2YaHvB_normal.jpg" TargetMode="External" /><Relationship Id="rId157" Type="http://schemas.openxmlformats.org/officeDocument/2006/relationships/hyperlink" Target="http://pbs.twimg.com/profile_images/869962597424025601/3NHd0kZ__normal.jpg" TargetMode="External" /><Relationship Id="rId158" Type="http://schemas.openxmlformats.org/officeDocument/2006/relationships/hyperlink" Target="http://pbs.twimg.com/profile_images/760774125522518016/jhzjWv0i_normal.jpg" TargetMode="External" /><Relationship Id="rId159" Type="http://schemas.openxmlformats.org/officeDocument/2006/relationships/hyperlink" Target="http://pbs.twimg.com/profile_images/760774125522518016/jhzjWv0i_normal.jpg" TargetMode="External" /><Relationship Id="rId160" Type="http://schemas.openxmlformats.org/officeDocument/2006/relationships/hyperlink" Target="http://pbs.twimg.com/profile_images/979907202155606016/Rn2YaHvB_normal.jpg" TargetMode="External" /><Relationship Id="rId161" Type="http://schemas.openxmlformats.org/officeDocument/2006/relationships/hyperlink" Target="http://pbs.twimg.com/profile_images/869962597424025601/3NHd0kZ__normal.jpg" TargetMode="External" /><Relationship Id="rId162" Type="http://schemas.openxmlformats.org/officeDocument/2006/relationships/hyperlink" Target="http://pbs.twimg.com/profile_images/760774125522518016/jhzjWv0i_normal.jpg" TargetMode="External" /><Relationship Id="rId163" Type="http://schemas.openxmlformats.org/officeDocument/2006/relationships/hyperlink" Target="http://pbs.twimg.com/profile_images/760774125522518016/jhzjWv0i_normal.jpg" TargetMode="External" /><Relationship Id="rId164" Type="http://schemas.openxmlformats.org/officeDocument/2006/relationships/hyperlink" Target="http://pbs.twimg.com/profile_images/979907202155606016/Rn2YaHvB_normal.jpg" TargetMode="External" /><Relationship Id="rId165" Type="http://schemas.openxmlformats.org/officeDocument/2006/relationships/hyperlink" Target="http://pbs.twimg.com/profile_images/979907202155606016/Rn2YaHvB_normal.jpg" TargetMode="External" /><Relationship Id="rId166" Type="http://schemas.openxmlformats.org/officeDocument/2006/relationships/hyperlink" Target="http://pbs.twimg.com/profile_images/979907202155606016/Rn2YaHvB_normal.jpg" TargetMode="External" /><Relationship Id="rId167" Type="http://schemas.openxmlformats.org/officeDocument/2006/relationships/hyperlink" Target="http://pbs.twimg.com/profile_images/979907202155606016/Rn2YaHvB_normal.jpg" TargetMode="External" /><Relationship Id="rId168" Type="http://schemas.openxmlformats.org/officeDocument/2006/relationships/hyperlink" Target="http://pbs.twimg.com/profile_images/979907202155606016/Rn2YaHvB_normal.jpg" TargetMode="External" /><Relationship Id="rId169" Type="http://schemas.openxmlformats.org/officeDocument/2006/relationships/hyperlink" Target="http://pbs.twimg.com/profile_images/979907202155606016/Rn2YaHvB_normal.jpg" TargetMode="External" /><Relationship Id="rId170" Type="http://schemas.openxmlformats.org/officeDocument/2006/relationships/hyperlink" Target="http://pbs.twimg.com/profile_images/979907202155606016/Rn2YaHvB_normal.jpg" TargetMode="External" /><Relationship Id="rId171" Type="http://schemas.openxmlformats.org/officeDocument/2006/relationships/hyperlink" Target="http://pbs.twimg.com/profile_images/993645134372798469/pAZy1Q6j_normal.jpg" TargetMode="External" /><Relationship Id="rId172" Type="http://schemas.openxmlformats.org/officeDocument/2006/relationships/hyperlink" Target="http://pbs.twimg.com/profile_images/993645134372798469/pAZy1Q6j_normal.jpg" TargetMode="External" /><Relationship Id="rId173" Type="http://schemas.openxmlformats.org/officeDocument/2006/relationships/hyperlink" Target="http://pbs.twimg.com/profile_images/993645134372798469/pAZy1Q6j_normal.jpg" TargetMode="External" /><Relationship Id="rId174" Type="http://schemas.openxmlformats.org/officeDocument/2006/relationships/hyperlink" Target="http://pbs.twimg.com/profile_images/993645134372798469/pAZy1Q6j_normal.jpg" TargetMode="External" /><Relationship Id="rId175" Type="http://schemas.openxmlformats.org/officeDocument/2006/relationships/hyperlink" Target="http://pbs.twimg.com/profile_images/993645134372798469/pAZy1Q6j_normal.jpg" TargetMode="External" /><Relationship Id="rId176" Type="http://schemas.openxmlformats.org/officeDocument/2006/relationships/hyperlink" Target="http://pbs.twimg.com/profile_images/869962597424025601/3NHd0kZ__normal.jpg" TargetMode="External" /><Relationship Id="rId177" Type="http://schemas.openxmlformats.org/officeDocument/2006/relationships/hyperlink" Target="http://pbs.twimg.com/profile_images/760774125522518016/jhzjWv0i_normal.jpg" TargetMode="External" /><Relationship Id="rId178" Type="http://schemas.openxmlformats.org/officeDocument/2006/relationships/hyperlink" Target="http://pbs.twimg.com/profile_images/760774125522518016/jhzjWv0i_normal.jpg" TargetMode="External" /><Relationship Id="rId179" Type="http://schemas.openxmlformats.org/officeDocument/2006/relationships/hyperlink" Target="http://pbs.twimg.com/profile_images/760774125522518016/jhzjWv0i_normal.jpg" TargetMode="External" /><Relationship Id="rId180" Type="http://schemas.openxmlformats.org/officeDocument/2006/relationships/hyperlink" Target="http://pbs.twimg.com/profile_images/760774125522518016/jhzjWv0i_normal.jpg" TargetMode="External" /><Relationship Id="rId181" Type="http://schemas.openxmlformats.org/officeDocument/2006/relationships/hyperlink" Target="http://pbs.twimg.com/profile_images/760774125522518016/jhzjWv0i_normal.jpg" TargetMode="External" /><Relationship Id="rId182" Type="http://schemas.openxmlformats.org/officeDocument/2006/relationships/hyperlink" Target="http://pbs.twimg.com/profile_images/760774125522518016/jhzjWv0i_normal.jpg" TargetMode="External" /><Relationship Id="rId183" Type="http://schemas.openxmlformats.org/officeDocument/2006/relationships/hyperlink" Target="http://pbs.twimg.com/profile_images/760774125522518016/jhzjWv0i_normal.jpg" TargetMode="External" /><Relationship Id="rId184" Type="http://schemas.openxmlformats.org/officeDocument/2006/relationships/hyperlink" Target="http://pbs.twimg.com/profile_images/760774125522518016/jhzjWv0i_normal.jpg" TargetMode="External" /><Relationship Id="rId185" Type="http://schemas.openxmlformats.org/officeDocument/2006/relationships/hyperlink" Target="http://pbs.twimg.com/profile_images/760774125522518016/jhzjWv0i_normal.jpg" TargetMode="External" /><Relationship Id="rId186" Type="http://schemas.openxmlformats.org/officeDocument/2006/relationships/hyperlink" Target="http://pbs.twimg.com/profile_images/760774125522518016/jhzjWv0i_normal.jpg" TargetMode="External" /><Relationship Id="rId187" Type="http://schemas.openxmlformats.org/officeDocument/2006/relationships/hyperlink" Target="http://pbs.twimg.com/profile_images/760774125522518016/jhzjWv0i_normal.jpg" TargetMode="External" /><Relationship Id="rId188" Type="http://schemas.openxmlformats.org/officeDocument/2006/relationships/hyperlink" Target="http://pbs.twimg.com/profile_images/993645134372798469/pAZy1Q6j_normal.jpg" TargetMode="External" /><Relationship Id="rId189" Type="http://schemas.openxmlformats.org/officeDocument/2006/relationships/hyperlink" Target="http://pbs.twimg.com/profile_images/993645134372798469/pAZy1Q6j_normal.jpg" TargetMode="External" /><Relationship Id="rId190" Type="http://schemas.openxmlformats.org/officeDocument/2006/relationships/hyperlink" Target="http://pbs.twimg.com/profile_images/993645134372798469/pAZy1Q6j_normal.jpg" TargetMode="External" /><Relationship Id="rId191" Type="http://schemas.openxmlformats.org/officeDocument/2006/relationships/hyperlink" Target="http://pbs.twimg.com/profile_images/993645134372798469/pAZy1Q6j_normal.jpg" TargetMode="External" /><Relationship Id="rId192" Type="http://schemas.openxmlformats.org/officeDocument/2006/relationships/hyperlink" Target="http://pbs.twimg.com/profile_images/993645134372798469/pAZy1Q6j_normal.jpg" TargetMode="External" /><Relationship Id="rId193" Type="http://schemas.openxmlformats.org/officeDocument/2006/relationships/hyperlink" Target="http://pbs.twimg.com/profile_images/993645134372798469/pAZy1Q6j_normal.jpg" TargetMode="External" /><Relationship Id="rId194" Type="http://schemas.openxmlformats.org/officeDocument/2006/relationships/hyperlink" Target="http://pbs.twimg.com/profile_images/993645134372798469/pAZy1Q6j_normal.jpg" TargetMode="External" /><Relationship Id="rId195" Type="http://schemas.openxmlformats.org/officeDocument/2006/relationships/hyperlink" Target="http://pbs.twimg.com/profile_images/993645134372798469/pAZy1Q6j_normal.jpg" TargetMode="External" /><Relationship Id="rId196" Type="http://schemas.openxmlformats.org/officeDocument/2006/relationships/hyperlink" Target="http://pbs.twimg.com/profile_images/993645134372798469/pAZy1Q6j_normal.jpg" TargetMode="External" /><Relationship Id="rId197" Type="http://schemas.openxmlformats.org/officeDocument/2006/relationships/hyperlink" Target="http://pbs.twimg.com/profile_images/869962597424025601/3NHd0kZ__normal.jpg" TargetMode="External" /><Relationship Id="rId198" Type="http://schemas.openxmlformats.org/officeDocument/2006/relationships/hyperlink" Target="http://pbs.twimg.com/profile_images/869962597424025601/3NHd0kZ__normal.jpg" TargetMode="External" /><Relationship Id="rId199" Type="http://schemas.openxmlformats.org/officeDocument/2006/relationships/hyperlink" Target="http://pbs.twimg.com/profile_images/869962597424025601/3NHd0kZ__normal.jpg" TargetMode="External" /><Relationship Id="rId200" Type="http://schemas.openxmlformats.org/officeDocument/2006/relationships/hyperlink" Target="http://pbs.twimg.com/profile_images/869962597424025601/3NHd0kZ__normal.jpg" TargetMode="External" /><Relationship Id="rId201" Type="http://schemas.openxmlformats.org/officeDocument/2006/relationships/hyperlink" Target="http://pbs.twimg.com/profile_images/869962597424025601/3NHd0kZ__normal.jpg" TargetMode="External" /><Relationship Id="rId202" Type="http://schemas.openxmlformats.org/officeDocument/2006/relationships/hyperlink" Target="http://pbs.twimg.com/profile_images/993645134372798469/pAZy1Q6j_normal.jpg" TargetMode="External" /><Relationship Id="rId203" Type="http://schemas.openxmlformats.org/officeDocument/2006/relationships/hyperlink" Target="http://pbs.twimg.com/profile_images/993645134372798469/pAZy1Q6j_normal.jpg" TargetMode="External" /><Relationship Id="rId204" Type="http://schemas.openxmlformats.org/officeDocument/2006/relationships/hyperlink" Target="http://pbs.twimg.com/profile_images/993645134372798469/pAZy1Q6j_normal.jpg" TargetMode="External" /><Relationship Id="rId205" Type="http://schemas.openxmlformats.org/officeDocument/2006/relationships/hyperlink" Target="http://pbs.twimg.com/profile_images/993645134372798469/pAZy1Q6j_normal.jpg" TargetMode="External" /><Relationship Id="rId206" Type="http://schemas.openxmlformats.org/officeDocument/2006/relationships/hyperlink" Target="http://pbs.twimg.com/profile_images/993645134372798469/pAZy1Q6j_normal.jpg" TargetMode="External" /><Relationship Id="rId207" Type="http://schemas.openxmlformats.org/officeDocument/2006/relationships/hyperlink" Target="http://pbs.twimg.com/profile_images/993645134372798469/pAZy1Q6j_normal.jpg" TargetMode="External" /><Relationship Id="rId208" Type="http://schemas.openxmlformats.org/officeDocument/2006/relationships/hyperlink" Target="http://pbs.twimg.com/profile_images/993645134372798469/pAZy1Q6j_normal.jpg" TargetMode="External" /><Relationship Id="rId209" Type="http://schemas.openxmlformats.org/officeDocument/2006/relationships/hyperlink" Target="http://pbs.twimg.com/profile_images/993645134372798469/pAZy1Q6j_normal.jpg" TargetMode="External" /><Relationship Id="rId210" Type="http://schemas.openxmlformats.org/officeDocument/2006/relationships/hyperlink" Target="http://pbs.twimg.com/profile_images/993645134372798469/pAZy1Q6j_normal.jpg" TargetMode="External" /><Relationship Id="rId211" Type="http://schemas.openxmlformats.org/officeDocument/2006/relationships/hyperlink" Target="http://pbs.twimg.com/profile_images/993645134372798469/pAZy1Q6j_normal.jpg" TargetMode="External" /><Relationship Id="rId212" Type="http://schemas.openxmlformats.org/officeDocument/2006/relationships/hyperlink" Target="http://pbs.twimg.com/profile_images/993645134372798469/pAZy1Q6j_normal.jpg" TargetMode="External" /><Relationship Id="rId213" Type="http://schemas.openxmlformats.org/officeDocument/2006/relationships/hyperlink" Target="http://pbs.twimg.com/profile_images/993645134372798469/pAZy1Q6j_normal.jpg" TargetMode="External" /><Relationship Id="rId214" Type="http://schemas.openxmlformats.org/officeDocument/2006/relationships/hyperlink" Target="http://pbs.twimg.com/profile_images/993645134372798469/pAZy1Q6j_normal.jpg" TargetMode="External" /><Relationship Id="rId215" Type="http://schemas.openxmlformats.org/officeDocument/2006/relationships/hyperlink" Target="http://pbs.twimg.com/profile_images/993645134372798469/pAZy1Q6j_normal.jpg" TargetMode="External" /><Relationship Id="rId216" Type="http://schemas.openxmlformats.org/officeDocument/2006/relationships/hyperlink" Target="http://pbs.twimg.com/profile_images/993645134372798469/pAZy1Q6j_normal.jpg" TargetMode="External" /><Relationship Id="rId217" Type="http://schemas.openxmlformats.org/officeDocument/2006/relationships/hyperlink" Target="http://pbs.twimg.com/profile_images/993645134372798469/pAZy1Q6j_normal.jpg" TargetMode="External" /><Relationship Id="rId218" Type="http://schemas.openxmlformats.org/officeDocument/2006/relationships/hyperlink" Target="http://pbs.twimg.com/profile_images/993645134372798469/pAZy1Q6j_normal.jpg" TargetMode="External" /><Relationship Id="rId219" Type="http://schemas.openxmlformats.org/officeDocument/2006/relationships/hyperlink" Target="http://pbs.twimg.com/profile_images/993645134372798469/pAZy1Q6j_normal.jpg" TargetMode="External" /><Relationship Id="rId220" Type="http://schemas.openxmlformats.org/officeDocument/2006/relationships/hyperlink" Target="http://pbs.twimg.com/profile_images/993645134372798469/pAZy1Q6j_normal.jpg" TargetMode="External" /><Relationship Id="rId221" Type="http://schemas.openxmlformats.org/officeDocument/2006/relationships/hyperlink" Target="http://pbs.twimg.com/profile_images/993645134372798469/pAZy1Q6j_normal.jpg" TargetMode="External" /><Relationship Id="rId222" Type="http://schemas.openxmlformats.org/officeDocument/2006/relationships/hyperlink" Target="http://pbs.twimg.com/profile_images/993645134372798469/pAZy1Q6j_normal.jpg" TargetMode="External" /><Relationship Id="rId223" Type="http://schemas.openxmlformats.org/officeDocument/2006/relationships/hyperlink" Target="http://pbs.twimg.com/profile_images/993645134372798469/pAZy1Q6j_normal.jpg" TargetMode="External" /><Relationship Id="rId224" Type="http://schemas.openxmlformats.org/officeDocument/2006/relationships/hyperlink" Target="http://pbs.twimg.com/profile_images/993645134372798469/pAZy1Q6j_normal.jpg" TargetMode="External" /><Relationship Id="rId225" Type="http://schemas.openxmlformats.org/officeDocument/2006/relationships/hyperlink" Target="http://pbs.twimg.com/profile_images/993645134372798469/pAZy1Q6j_normal.jpg" TargetMode="External" /><Relationship Id="rId226" Type="http://schemas.openxmlformats.org/officeDocument/2006/relationships/hyperlink" Target="http://pbs.twimg.com/profile_images/993645134372798469/pAZy1Q6j_normal.jpg" TargetMode="External" /><Relationship Id="rId227" Type="http://schemas.openxmlformats.org/officeDocument/2006/relationships/hyperlink" Target="http://pbs.twimg.com/profile_images/993645134372798469/pAZy1Q6j_normal.jpg" TargetMode="External" /><Relationship Id="rId228" Type="http://schemas.openxmlformats.org/officeDocument/2006/relationships/hyperlink" Target="http://pbs.twimg.com/profile_images/993645134372798469/pAZy1Q6j_normal.jpg" TargetMode="External" /><Relationship Id="rId229" Type="http://schemas.openxmlformats.org/officeDocument/2006/relationships/hyperlink" Target="http://pbs.twimg.com/profile_images/993645134372798469/pAZy1Q6j_normal.jpg" TargetMode="External" /><Relationship Id="rId230" Type="http://schemas.openxmlformats.org/officeDocument/2006/relationships/hyperlink" Target="http://pbs.twimg.com/profile_images/993645134372798469/pAZy1Q6j_normal.jpg" TargetMode="External" /><Relationship Id="rId231" Type="http://schemas.openxmlformats.org/officeDocument/2006/relationships/hyperlink" Target="http://pbs.twimg.com/profile_images/993645134372798469/pAZy1Q6j_normal.jpg" TargetMode="External" /><Relationship Id="rId232" Type="http://schemas.openxmlformats.org/officeDocument/2006/relationships/hyperlink" Target="http://pbs.twimg.com/profile_images/993645134372798469/pAZy1Q6j_normal.jpg" TargetMode="External" /><Relationship Id="rId233" Type="http://schemas.openxmlformats.org/officeDocument/2006/relationships/hyperlink" Target="http://pbs.twimg.com/profile_images/993645134372798469/pAZy1Q6j_normal.jpg" TargetMode="External" /><Relationship Id="rId234" Type="http://schemas.openxmlformats.org/officeDocument/2006/relationships/hyperlink" Target="http://pbs.twimg.com/profile_images/993645134372798469/pAZy1Q6j_normal.jpg" TargetMode="External" /><Relationship Id="rId235" Type="http://schemas.openxmlformats.org/officeDocument/2006/relationships/hyperlink" Target="https://pbs.twimg.com/media/D26Is5WX4AEbOm2.png" TargetMode="External" /><Relationship Id="rId236" Type="http://schemas.openxmlformats.org/officeDocument/2006/relationships/hyperlink" Target="http://pbs.twimg.com/profile_images/993645134372798469/pAZy1Q6j_normal.jpg" TargetMode="External" /><Relationship Id="rId237" Type="http://schemas.openxmlformats.org/officeDocument/2006/relationships/hyperlink" Target="http://pbs.twimg.com/profile_images/993645134372798469/pAZy1Q6j_normal.jpg" TargetMode="External" /><Relationship Id="rId238" Type="http://schemas.openxmlformats.org/officeDocument/2006/relationships/hyperlink" Target="http://pbs.twimg.com/profile_images/993645134372798469/pAZy1Q6j_normal.jpg" TargetMode="External" /><Relationship Id="rId239" Type="http://schemas.openxmlformats.org/officeDocument/2006/relationships/hyperlink" Target="http://pbs.twimg.com/profile_images/993645134372798469/pAZy1Q6j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993645134372798469/pAZy1Q6j_normal.jp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993645134372798469/pAZy1Q6j_normal.jpg" TargetMode="External" /><Relationship Id="rId244" Type="http://schemas.openxmlformats.org/officeDocument/2006/relationships/hyperlink" Target="http://pbs.twimg.com/profile_images/993645134372798469/pAZy1Q6j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993645134372798469/pAZy1Q6j_normal.jp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993645134372798469/pAZy1Q6j_normal.jp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993645134372798469/pAZy1Q6j_normal.jpg" TargetMode="External" /><Relationship Id="rId254" Type="http://schemas.openxmlformats.org/officeDocument/2006/relationships/hyperlink" Target="http://pbs.twimg.com/profile_images/993645134372798469/pAZy1Q6j_normal.jpg" TargetMode="External" /><Relationship Id="rId255" Type="http://schemas.openxmlformats.org/officeDocument/2006/relationships/hyperlink" Target="http://pbs.twimg.com/profile_images/993645134372798469/pAZy1Q6j_normal.jpg" TargetMode="External" /><Relationship Id="rId256" Type="http://schemas.openxmlformats.org/officeDocument/2006/relationships/hyperlink" Target="http://pbs.twimg.com/profile_images/993645134372798469/pAZy1Q6j_normal.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s://twitter.com/armyszk/status/1112797249694777345" TargetMode="External" /><Relationship Id="rId270" Type="http://schemas.openxmlformats.org/officeDocument/2006/relationships/hyperlink" Target="https://twitter.com/armyszk/status/1112797249694777345" TargetMode="External" /><Relationship Id="rId271" Type="http://schemas.openxmlformats.org/officeDocument/2006/relationships/hyperlink" Target="https://twitter.com/armyszk/status/1112797249694777345" TargetMode="External" /><Relationship Id="rId272" Type="http://schemas.openxmlformats.org/officeDocument/2006/relationships/hyperlink" Target="https://twitter.com/armyszk/status/1112797249694777345" TargetMode="External" /><Relationship Id="rId273" Type="http://schemas.openxmlformats.org/officeDocument/2006/relationships/hyperlink" Target="https://twitter.com/armyszk/status/1112797249694777345" TargetMode="External" /><Relationship Id="rId274" Type="http://schemas.openxmlformats.org/officeDocument/2006/relationships/hyperlink" Target="https://twitter.com/armyszk/status/1112797249694777345" TargetMode="External" /><Relationship Id="rId275" Type="http://schemas.openxmlformats.org/officeDocument/2006/relationships/hyperlink" Target="https://twitter.com/armyszk/status/1112797249694777345" TargetMode="External" /><Relationship Id="rId276" Type="http://schemas.openxmlformats.org/officeDocument/2006/relationships/hyperlink" Target="https://twitter.com/armyszk/status/1112797249694777345" TargetMode="External" /><Relationship Id="rId277" Type="http://schemas.openxmlformats.org/officeDocument/2006/relationships/hyperlink" Target="https://twitter.com/armyszk/status/1112797249694777345" TargetMode="External" /><Relationship Id="rId278" Type="http://schemas.openxmlformats.org/officeDocument/2006/relationships/hyperlink" Target="https://twitter.com/armyszk/status/1112797249694777345" TargetMode="External" /><Relationship Id="rId279" Type="http://schemas.openxmlformats.org/officeDocument/2006/relationships/hyperlink" Target="https://twitter.com/armyszk/status/1112797249694777345" TargetMode="External" /><Relationship Id="rId280" Type="http://schemas.openxmlformats.org/officeDocument/2006/relationships/hyperlink" Target="https://twitter.com/armyszk/status/1112797249694777345" TargetMode="External" /><Relationship Id="rId281" Type="http://schemas.openxmlformats.org/officeDocument/2006/relationships/hyperlink" Target="https://twitter.com/cryptoman58/status/1113061813023735814" TargetMode="External" /><Relationship Id="rId282" Type="http://schemas.openxmlformats.org/officeDocument/2006/relationships/hyperlink" Target="https://twitter.com/cryptoman58/status/1113061813023735814" TargetMode="External" /><Relationship Id="rId283" Type="http://schemas.openxmlformats.org/officeDocument/2006/relationships/hyperlink" Target="https://twitter.com/cryptoman58/status/1113061813023735814" TargetMode="External" /><Relationship Id="rId284" Type="http://schemas.openxmlformats.org/officeDocument/2006/relationships/hyperlink" Target="https://twitter.com/cryptoman58/status/1113061813023735814" TargetMode="External" /><Relationship Id="rId285" Type="http://schemas.openxmlformats.org/officeDocument/2006/relationships/hyperlink" Target="https://twitter.com/cryptoman58/status/1113061813023735814" TargetMode="External" /><Relationship Id="rId286" Type="http://schemas.openxmlformats.org/officeDocument/2006/relationships/hyperlink" Target="https://twitter.com/cryptoman58/status/1113061813023735814" TargetMode="External" /><Relationship Id="rId287" Type="http://schemas.openxmlformats.org/officeDocument/2006/relationships/hyperlink" Target="https://twitter.com/cryptoman58/status/1113061813023735814" TargetMode="External" /><Relationship Id="rId288" Type="http://schemas.openxmlformats.org/officeDocument/2006/relationships/hyperlink" Target="https://twitter.com/cryptoman58/status/1113061813023735814" TargetMode="External" /><Relationship Id="rId289" Type="http://schemas.openxmlformats.org/officeDocument/2006/relationships/hyperlink" Target="https://twitter.com/cryptoman58/status/1113061813023735814" TargetMode="External" /><Relationship Id="rId290" Type="http://schemas.openxmlformats.org/officeDocument/2006/relationships/hyperlink" Target="https://twitter.com/cryptoman58/status/1113061813023735814" TargetMode="External" /><Relationship Id="rId291" Type="http://schemas.openxmlformats.org/officeDocument/2006/relationships/hyperlink" Target="https://twitter.com/cryptoman58/status/1113061813023735814" TargetMode="External" /><Relationship Id="rId292" Type="http://schemas.openxmlformats.org/officeDocument/2006/relationships/hyperlink" Target="https://twitter.com/cryptoman58/status/1113061813023735814" TargetMode="External" /><Relationship Id="rId293" Type="http://schemas.openxmlformats.org/officeDocument/2006/relationships/hyperlink" Target="https://twitter.com/mateusz28123561/status/1113100159783788545" TargetMode="External" /><Relationship Id="rId294" Type="http://schemas.openxmlformats.org/officeDocument/2006/relationships/hyperlink" Target="https://twitter.com/mateusz28123561/status/1113100159783788545" TargetMode="External" /><Relationship Id="rId295" Type="http://schemas.openxmlformats.org/officeDocument/2006/relationships/hyperlink" Target="https://twitter.com/mateusz28123561/status/1113100159783788545" TargetMode="External" /><Relationship Id="rId296" Type="http://schemas.openxmlformats.org/officeDocument/2006/relationships/hyperlink" Target="https://twitter.com/mateusz28123561/status/1113100159783788545" TargetMode="External" /><Relationship Id="rId297" Type="http://schemas.openxmlformats.org/officeDocument/2006/relationships/hyperlink" Target="https://twitter.com/mateusz28123561/status/1113100159783788545" TargetMode="External" /><Relationship Id="rId298" Type="http://schemas.openxmlformats.org/officeDocument/2006/relationships/hyperlink" Target="https://twitter.com/mateusz28123561/status/1113100159783788545" TargetMode="External" /><Relationship Id="rId299" Type="http://schemas.openxmlformats.org/officeDocument/2006/relationships/hyperlink" Target="https://twitter.com/mateusz28123561/status/1113100159783788545" TargetMode="External" /><Relationship Id="rId300" Type="http://schemas.openxmlformats.org/officeDocument/2006/relationships/hyperlink" Target="https://twitter.com/mateusz28123561/status/1113100159783788545" TargetMode="External" /><Relationship Id="rId301" Type="http://schemas.openxmlformats.org/officeDocument/2006/relationships/hyperlink" Target="https://twitter.com/mateusz28123561/status/1113100159783788545" TargetMode="External" /><Relationship Id="rId302" Type="http://schemas.openxmlformats.org/officeDocument/2006/relationships/hyperlink" Target="https://twitter.com/mateusz28123561/status/1113100159783788545" TargetMode="External" /><Relationship Id="rId303" Type="http://schemas.openxmlformats.org/officeDocument/2006/relationships/hyperlink" Target="https://twitter.com/mateusz28123561/status/1113100159783788545" TargetMode="External" /><Relationship Id="rId304" Type="http://schemas.openxmlformats.org/officeDocument/2006/relationships/hyperlink" Target="https://twitter.com/mateusz28123561/status/1113100159783788545" TargetMode="External" /><Relationship Id="rId305" Type="http://schemas.openxmlformats.org/officeDocument/2006/relationships/hyperlink" Target="https://twitter.com/kimberl87759219/status/1113494064056492033" TargetMode="External" /><Relationship Id="rId306" Type="http://schemas.openxmlformats.org/officeDocument/2006/relationships/hyperlink" Target="https://twitter.com/kimberl87759219/status/1113494064056492033" TargetMode="External" /><Relationship Id="rId307" Type="http://schemas.openxmlformats.org/officeDocument/2006/relationships/hyperlink" Target="https://twitter.com/kimberl87759219/status/1113494064056492033" TargetMode="External" /><Relationship Id="rId308" Type="http://schemas.openxmlformats.org/officeDocument/2006/relationships/hyperlink" Target="https://twitter.com/kimberl87759219/status/1113494064056492033" TargetMode="External" /><Relationship Id="rId309" Type="http://schemas.openxmlformats.org/officeDocument/2006/relationships/hyperlink" Target="https://twitter.com/kimberl87759219/status/1113494064056492033" TargetMode="External" /><Relationship Id="rId310" Type="http://schemas.openxmlformats.org/officeDocument/2006/relationships/hyperlink" Target="https://twitter.com/kimberl87759219/status/1113494064056492033" TargetMode="External" /><Relationship Id="rId311" Type="http://schemas.openxmlformats.org/officeDocument/2006/relationships/hyperlink" Target="https://twitter.com/kimberl87759219/status/1113494064056492033" TargetMode="External" /><Relationship Id="rId312" Type="http://schemas.openxmlformats.org/officeDocument/2006/relationships/hyperlink" Target="https://twitter.com/kimberl87759219/status/1113494064056492033" TargetMode="External" /><Relationship Id="rId313" Type="http://schemas.openxmlformats.org/officeDocument/2006/relationships/hyperlink" Target="https://twitter.com/kimberl87759219/status/1113494064056492033" TargetMode="External" /><Relationship Id="rId314" Type="http://schemas.openxmlformats.org/officeDocument/2006/relationships/hyperlink" Target="https://twitter.com/kimberl87759219/status/1113494064056492033" TargetMode="External" /><Relationship Id="rId315" Type="http://schemas.openxmlformats.org/officeDocument/2006/relationships/hyperlink" Target="https://twitter.com/kimberl87759219/status/1113494064056492033" TargetMode="External" /><Relationship Id="rId316" Type="http://schemas.openxmlformats.org/officeDocument/2006/relationships/hyperlink" Target="https://twitter.com/kimberl87759219/status/1113494064056492033" TargetMode="External" /><Relationship Id="rId317" Type="http://schemas.openxmlformats.org/officeDocument/2006/relationships/hyperlink" Target="https://twitter.com/bolesla27902973/status/1113830781846216709" TargetMode="External" /><Relationship Id="rId318" Type="http://schemas.openxmlformats.org/officeDocument/2006/relationships/hyperlink" Target="https://twitter.com/bolesla27902973/status/1113830781846216709" TargetMode="External" /><Relationship Id="rId319" Type="http://schemas.openxmlformats.org/officeDocument/2006/relationships/hyperlink" Target="https://twitter.com/bolesla27902973/status/1113830781846216709" TargetMode="External" /><Relationship Id="rId320" Type="http://schemas.openxmlformats.org/officeDocument/2006/relationships/hyperlink" Target="https://twitter.com/bolesla27902973/status/1113830781846216709" TargetMode="External" /><Relationship Id="rId321" Type="http://schemas.openxmlformats.org/officeDocument/2006/relationships/hyperlink" Target="https://twitter.com/bolesla27902973/status/1113830781846216709" TargetMode="External" /><Relationship Id="rId322" Type="http://schemas.openxmlformats.org/officeDocument/2006/relationships/hyperlink" Target="https://twitter.com/bolesla27902973/status/1113830781846216709" TargetMode="External" /><Relationship Id="rId323" Type="http://schemas.openxmlformats.org/officeDocument/2006/relationships/hyperlink" Target="https://twitter.com/bolesla27902973/status/1113830781846216709" TargetMode="External" /><Relationship Id="rId324" Type="http://schemas.openxmlformats.org/officeDocument/2006/relationships/hyperlink" Target="https://twitter.com/bolesla27902973/status/1113830781846216709" TargetMode="External" /><Relationship Id="rId325" Type="http://schemas.openxmlformats.org/officeDocument/2006/relationships/hyperlink" Target="https://twitter.com/bolesla27902973/status/1113830781846216709" TargetMode="External" /><Relationship Id="rId326" Type="http://schemas.openxmlformats.org/officeDocument/2006/relationships/hyperlink" Target="https://twitter.com/bolesla27902973/status/1113830781846216709" TargetMode="External" /><Relationship Id="rId327" Type="http://schemas.openxmlformats.org/officeDocument/2006/relationships/hyperlink" Target="https://twitter.com/bolesla27902973/status/1113830781846216709" TargetMode="External" /><Relationship Id="rId328" Type="http://schemas.openxmlformats.org/officeDocument/2006/relationships/hyperlink" Target="https://twitter.com/bolesla27902973/status/1113830781846216709" TargetMode="External" /><Relationship Id="rId329" Type="http://schemas.openxmlformats.org/officeDocument/2006/relationships/hyperlink" Target="https://twitter.com/machinelearn_d/status/1112796729525456896" TargetMode="External" /><Relationship Id="rId330" Type="http://schemas.openxmlformats.org/officeDocument/2006/relationships/hyperlink" Target="https://twitter.com/chidambara09/status/1112794099378065409" TargetMode="External" /><Relationship Id="rId331" Type="http://schemas.openxmlformats.org/officeDocument/2006/relationships/hyperlink" Target="https://twitter.com/chidambara09/status/1112807303554654208" TargetMode="External" /><Relationship Id="rId332" Type="http://schemas.openxmlformats.org/officeDocument/2006/relationships/hyperlink" Target="https://twitter.com/bigdata_joe/status/1113848444202803201" TargetMode="External" /><Relationship Id="rId333" Type="http://schemas.openxmlformats.org/officeDocument/2006/relationships/hyperlink" Target="https://twitter.com/machinelearn_d/status/1112796729525456896" TargetMode="External" /><Relationship Id="rId334" Type="http://schemas.openxmlformats.org/officeDocument/2006/relationships/hyperlink" Target="https://twitter.com/chidambara09/status/1112794099378065409" TargetMode="External" /><Relationship Id="rId335" Type="http://schemas.openxmlformats.org/officeDocument/2006/relationships/hyperlink" Target="https://twitter.com/chidambara09/status/1112807303554654208" TargetMode="External" /><Relationship Id="rId336" Type="http://schemas.openxmlformats.org/officeDocument/2006/relationships/hyperlink" Target="https://twitter.com/bigdata_joe/status/1113848444202803201" TargetMode="External" /><Relationship Id="rId337" Type="http://schemas.openxmlformats.org/officeDocument/2006/relationships/hyperlink" Target="https://twitter.com/machinelearn_d/status/1112796729525456896" TargetMode="External" /><Relationship Id="rId338" Type="http://schemas.openxmlformats.org/officeDocument/2006/relationships/hyperlink" Target="https://twitter.com/chidambara09/status/1112794099378065409" TargetMode="External" /><Relationship Id="rId339" Type="http://schemas.openxmlformats.org/officeDocument/2006/relationships/hyperlink" Target="https://twitter.com/chidambara09/status/1112807303554654208" TargetMode="External" /><Relationship Id="rId340" Type="http://schemas.openxmlformats.org/officeDocument/2006/relationships/hyperlink" Target="https://twitter.com/bigdata_joe/status/1113848444202803201" TargetMode="External" /><Relationship Id="rId341" Type="http://schemas.openxmlformats.org/officeDocument/2006/relationships/hyperlink" Target="https://twitter.com/machinelearn_d/status/1112796729525456896" TargetMode="External" /><Relationship Id="rId342" Type="http://schemas.openxmlformats.org/officeDocument/2006/relationships/hyperlink" Target="https://twitter.com/chidambara09/status/1112794099378065409" TargetMode="External" /><Relationship Id="rId343" Type="http://schemas.openxmlformats.org/officeDocument/2006/relationships/hyperlink" Target="https://twitter.com/chidambara09/status/1112807303554654208" TargetMode="External" /><Relationship Id="rId344" Type="http://schemas.openxmlformats.org/officeDocument/2006/relationships/hyperlink" Target="https://twitter.com/bigdata_joe/status/1113848444202803201" TargetMode="External" /><Relationship Id="rId345" Type="http://schemas.openxmlformats.org/officeDocument/2006/relationships/hyperlink" Target="https://twitter.com/machinelearn_d/status/1112796729525456896" TargetMode="External" /><Relationship Id="rId346" Type="http://schemas.openxmlformats.org/officeDocument/2006/relationships/hyperlink" Target="https://twitter.com/chidambara09/status/1112794099378065409" TargetMode="External" /><Relationship Id="rId347" Type="http://schemas.openxmlformats.org/officeDocument/2006/relationships/hyperlink" Target="https://twitter.com/chidambara09/status/1112807303554654208" TargetMode="External" /><Relationship Id="rId348" Type="http://schemas.openxmlformats.org/officeDocument/2006/relationships/hyperlink" Target="https://twitter.com/bigdata_joe/status/1113848444202803201" TargetMode="External" /><Relationship Id="rId349" Type="http://schemas.openxmlformats.org/officeDocument/2006/relationships/hyperlink" Target="https://twitter.com/machinelearn_d/status/1112796729525456896" TargetMode="External" /><Relationship Id="rId350" Type="http://schemas.openxmlformats.org/officeDocument/2006/relationships/hyperlink" Target="https://twitter.com/chidambara09/status/1112794099378065409" TargetMode="External" /><Relationship Id="rId351" Type="http://schemas.openxmlformats.org/officeDocument/2006/relationships/hyperlink" Target="https://twitter.com/chidambara09/status/1112807303554654208" TargetMode="External" /><Relationship Id="rId352" Type="http://schemas.openxmlformats.org/officeDocument/2006/relationships/hyperlink" Target="https://twitter.com/bigdata_joe/status/1113848444202803201" TargetMode="External" /><Relationship Id="rId353" Type="http://schemas.openxmlformats.org/officeDocument/2006/relationships/hyperlink" Target="https://twitter.com/bigdata_joe/status/1113848444202803201" TargetMode="External" /><Relationship Id="rId354" Type="http://schemas.openxmlformats.org/officeDocument/2006/relationships/hyperlink" Target="https://twitter.com/bigdata_joe/status/1113848444202803201" TargetMode="External" /><Relationship Id="rId355" Type="http://schemas.openxmlformats.org/officeDocument/2006/relationships/hyperlink" Target="https://twitter.com/bigdata_joe/status/1113848444202803201" TargetMode="External" /><Relationship Id="rId356" Type="http://schemas.openxmlformats.org/officeDocument/2006/relationships/hyperlink" Target="https://twitter.com/bigdata_joe/status/1113848444202803201" TargetMode="External" /><Relationship Id="rId357" Type="http://schemas.openxmlformats.org/officeDocument/2006/relationships/hyperlink" Target="https://twitter.com/bigdata_joe/status/1113848444202803201" TargetMode="External" /><Relationship Id="rId358" Type="http://schemas.openxmlformats.org/officeDocument/2006/relationships/hyperlink" Target="https://twitter.com/bigdata_joe/status/1113848444202803201" TargetMode="External" /><Relationship Id="rId359" Type="http://schemas.openxmlformats.org/officeDocument/2006/relationships/hyperlink" Target="https://twitter.com/docassar/status/1112013649722437635" TargetMode="External" /><Relationship Id="rId360" Type="http://schemas.openxmlformats.org/officeDocument/2006/relationships/hyperlink" Target="https://twitter.com/docassar/status/1112013649722437635" TargetMode="External" /><Relationship Id="rId361" Type="http://schemas.openxmlformats.org/officeDocument/2006/relationships/hyperlink" Target="https://twitter.com/docassar/status/1112079047696224258" TargetMode="External" /><Relationship Id="rId362" Type="http://schemas.openxmlformats.org/officeDocument/2006/relationships/hyperlink" Target="https://twitter.com/docassar/status/1112079047696224258" TargetMode="External" /><Relationship Id="rId363" Type="http://schemas.openxmlformats.org/officeDocument/2006/relationships/hyperlink" Target="https://twitter.com/docassar/status/1112079047696224258" TargetMode="External" /><Relationship Id="rId364" Type="http://schemas.openxmlformats.org/officeDocument/2006/relationships/hyperlink" Target="https://twitter.com/machinelearn_d/status/1112796729525456896" TargetMode="External" /><Relationship Id="rId365" Type="http://schemas.openxmlformats.org/officeDocument/2006/relationships/hyperlink" Target="https://twitter.com/chidambara09/status/1112794099378065409" TargetMode="External" /><Relationship Id="rId366" Type="http://schemas.openxmlformats.org/officeDocument/2006/relationships/hyperlink" Target="https://twitter.com/chidambara09/status/1112794099378065409" TargetMode="External" /><Relationship Id="rId367" Type="http://schemas.openxmlformats.org/officeDocument/2006/relationships/hyperlink" Target="https://twitter.com/chidambara09/status/1112794099378065409" TargetMode="External" /><Relationship Id="rId368" Type="http://schemas.openxmlformats.org/officeDocument/2006/relationships/hyperlink" Target="https://twitter.com/chidambara09/status/1112794099378065409" TargetMode="External" /><Relationship Id="rId369" Type="http://schemas.openxmlformats.org/officeDocument/2006/relationships/hyperlink" Target="https://twitter.com/chidambara09/status/1112794099378065409" TargetMode="External" /><Relationship Id="rId370" Type="http://schemas.openxmlformats.org/officeDocument/2006/relationships/hyperlink" Target="https://twitter.com/chidambara09/status/1112807303554654208" TargetMode="External" /><Relationship Id="rId371" Type="http://schemas.openxmlformats.org/officeDocument/2006/relationships/hyperlink" Target="https://twitter.com/chidambara09/status/1112807303554654208" TargetMode="External" /><Relationship Id="rId372" Type="http://schemas.openxmlformats.org/officeDocument/2006/relationships/hyperlink" Target="https://twitter.com/chidambara09/status/1112807303554654208" TargetMode="External" /><Relationship Id="rId373" Type="http://schemas.openxmlformats.org/officeDocument/2006/relationships/hyperlink" Target="https://twitter.com/chidambara09/status/1112807303554654208" TargetMode="External" /><Relationship Id="rId374" Type="http://schemas.openxmlformats.org/officeDocument/2006/relationships/hyperlink" Target="https://twitter.com/chidambara09/status/1112807303554654208" TargetMode="External" /><Relationship Id="rId375" Type="http://schemas.openxmlformats.org/officeDocument/2006/relationships/hyperlink" Target="https://twitter.com/chidambara09/status/1112807303554654208" TargetMode="External" /><Relationship Id="rId376" Type="http://schemas.openxmlformats.org/officeDocument/2006/relationships/hyperlink" Target="https://twitter.com/docassar/status/1112013649722437635" TargetMode="External" /><Relationship Id="rId377" Type="http://schemas.openxmlformats.org/officeDocument/2006/relationships/hyperlink" Target="https://twitter.com/docassar/status/1112079047696224258" TargetMode="External" /><Relationship Id="rId378" Type="http://schemas.openxmlformats.org/officeDocument/2006/relationships/hyperlink" Target="https://twitter.com/docassar/status/1112013649722437635" TargetMode="External" /><Relationship Id="rId379" Type="http://schemas.openxmlformats.org/officeDocument/2006/relationships/hyperlink" Target="https://twitter.com/docassar/status/1112079047696224258" TargetMode="External" /><Relationship Id="rId380" Type="http://schemas.openxmlformats.org/officeDocument/2006/relationships/hyperlink" Target="https://twitter.com/docassar/status/1112013649722437635" TargetMode="External" /><Relationship Id="rId381" Type="http://schemas.openxmlformats.org/officeDocument/2006/relationships/hyperlink" Target="https://twitter.com/docassar/status/1112079047696224258" TargetMode="External" /><Relationship Id="rId382" Type="http://schemas.openxmlformats.org/officeDocument/2006/relationships/hyperlink" Target="https://twitter.com/docassar/status/1112013649722437635" TargetMode="External" /><Relationship Id="rId383" Type="http://schemas.openxmlformats.org/officeDocument/2006/relationships/hyperlink" Target="https://twitter.com/docassar/status/1112079047696224258" TargetMode="External" /><Relationship Id="rId384" Type="http://schemas.openxmlformats.org/officeDocument/2006/relationships/hyperlink" Target="https://twitter.com/docassar/status/1112810559945302023" TargetMode="External" /><Relationship Id="rId385" Type="http://schemas.openxmlformats.org/officeDocument/2006/relationships/hyperlink" Target="https://twitter.com/machinelearn_d/status/1112796729525456896" TargetMode="External" /><Relationship Id="rId386" Type="http://schemas.openxmlformats.org/officeDocument/2006/relationships/hyperlink" Target="https://twitter.com/machinelearn_d/status/1112796729525456896" TargetMode="External" /><Relationship Id="rId387" Type="http://schemas.openxmlformats.org/officeDocument/2006/relationships/hyperlink" Target="https://twitter.com/machinelearn_d/status/1112796729525456896" TargetMode="External" /><Relationship Id="rId388" Type="http://schemas.openxmlformats.org/officeDocument/2006/relationships/hyperlink" Target="https://twitter.com/machinelearn_d/status/1112796729525456896" TargetMode="External" /><Relationship Id="rId389" Type="http://schemas.openxmlformats.org/officeDocument/2006/relationships/hyperlink" Target="https://twitter.com/machinelearn_d/status/1112796729525456896" TargetMode="External" /><Relationship Id="rId390" Type="http://schemas.openxmlformats.org/officeDocument/2006/relationships/hyperlink" Target="https://twitter.com/docassar/status/1112013649722437635" TargetMode="External" /><Relationship Id="rId391" Type="http://schemas.openxmlformats.org/officeDocument/2006/relationships/hyperlink" Target="https://twitter.com/docassar/status/1112810559945302023" TargetMode="External" /><Relationship Id="rId392" Type="http://schemas.openxmlformats.org/officeDocument/2006/relationships/hyperlink" Target="https://twitter.com/docassar/status/1112013649722437635" TargetMode="External" /><Relationship Id="rId393" Type="http://schemas.openxmlformats.org/officeDocument/2006/relationships/hyperlink" Target="https://twitter.com/docassar/status/1112079047696224258" TargetMode="External" /><Relationship Id="rId394" Type="http://schemas.openxmlformats.org/officeDocument/2006/relationships/hyperlink" Target="https://twitter.com/docassar/status/1112810559945302023" TargetMode="External" /><Relationship Id="rId395" Type="http://schemas.openxmlformats.org/officeDocument/2006/relationships/hyperlink" Target="https://twitter.com/docassar/status/1112810559945302023" TargetMode="External" /><Relationship Id="rId396" Type="http://schemas.openxmlformats.org/officeDocument/2006/relationships/hyperlink" Target="https://twitter.com/docassar/status/1112810559945302023" TargetMode="External" /><Relationship Id="rId397" Type="http://schemas.openxmlformats.org/officeDocument/2006/relationships/hyperlink" Target="https://twitter.com/docassar/status/1112810559945302023" TargetMode="External" /><Relationship Id="rId398" Type="http://schemas.openxmlformats.org/officeDocument/2006/relationships/hyperlink" Target="https://twitter.com/docassar/status/1112013649722437635" TargetMode="External" /><Relationship Id="rId399" Type="http://schemas.openxmlformats.org/officeDocument/2006/relationships/hyperlink" Target="https://twitter.com/docassar/status/1112079047696224258" TargetMode="External" /><Relationship Id="rId400" Type="http://schemas.openxmlformats.org/officeDocument/2006/relationships/hyperlink" Target="https://twitter.com/docassar/status/1112810559945302023" TargetMode="External" /><Relationship Id="rId401" Type="http://schemas.openxmlformats.org/officeDocument/2006/relationships/hyperlink" Target="https://twitter.com/docassar/status/1112013649722437635" TargetMode="External" /><Relationship Id="rId402" Type="http://schemas.openxmlformats.org/officeDocument/2006/relationships/hyperlink" Target="https://twitter.com/docassar/status/1112079047696224258" TargetMode="External" /><Relationship Id="rId403" Type="http://schemas.openxmlformats.org/officeDocument/2006/relationships/hyperlink" Target="https://twitter.com/docassar/status/1112810559945302023" TargetMode="External" /><Relationship Id="rId404" Type="http://schemas.openxmlformats.org/officeDocument/2006/relationships/hyperlink" Target="https://twitter.com/docassar/status/1112810559945302023" TargetMode="External" /><Relationship Id="rId405" Type="http://schemas.openxmlformats.org/officeDocument/2006/relationships/hyperlink" Target="https://twitter.com/docassar/status/1112810559945302023" TargetMode="External" /><Relationship Id="rId406" Type="http://schemas.openxmlformats.org/officeDocument/2006/relationships/hyperlink" Target="https://twitter.com/docassar/status/1113443376907603969" TargetMode="External" /><Relationship Id="rId407" Type="http://schemas.openxmlformats.org/officeDocument/2006/relationships/hyperlink" Target="https://twitter.com/docassar/status/1113443376907603969" TargetMode="External" /><Relationship Id="rId408" Type="http://schemas.openxmlformats.org/officeDocument/2006/relationships/hyperlink" Target="https://twitter.com/docassar/status/1113443376907603969" TargetMode="External" /><Relationship Id="rId409" Type="http://schemas.openxmlformats.org/officeDocument/2006/relationships/hyperlink" Target="https://twitter.com/docassar/status/1113443376907603969" TargetMode="External" /><Relationship Id="rId410" Type="http://schemas.openxmlformats.org/officeDocument/2006/relationships/hyperlink" Target="https://twitter.com/docassar/status/1113443376907603969" TargetMode="External" /><Relationship Id="rId411" Type="http://schemas.openxmlformats.org/officeDocument/2006/relationships/hyperlink" Target="https://twitter.com/docassar/status/1113443376907603969" TargetMode="External" /><Relationship Id="rId412" Type="http://schemas.openxmlformats.org/officeDocument/2006/relationships/hyperlink" Target="https://twitter.com/docassar/status/1113443376907603969" TargetMode="External" /><Relationship Id="rId413" Type="http://schemas.openxmlformats.org/officeDocument/2006/relationships/hyperlink" Target="https://twitter.com/docassar/status/1113443376907603969" TargetMode="External" /><Relationship Id="rId414" Type="http://schemas.openxmlformats.org/officeDocument/2006/relationships/hyperlink" Target="https://twitter.com/docassar/status/1113443376907603969" TargetMode="External" /><Relationship Id="rId415" Type="http://schemas.openxmlformats.org/officeDocument/2006/relationships/hyperlink" Target="https://twitter.com/docassar/status/1113443424336740353" TargetMode="External" /><Relationship Id="rId416" Type="http://schemas.openxmlformats.org/officeDocument/2006/relationships/hyperlink" Target="https://twitter.com/docassar/status/1113443424336740353" TargetMode="External" /><Relationship Id="rId417" Type="http://schemas.openxmlformats.org/officeDocument/2006/relationships/hyperlink" Target="https://twitter.com/docassar/status/1113443424336740353" TargetMode="External" /><Relationship Id="rId418" Type="http://schemas.openxmlformats.org/officeDocument/2006/relationships/hyperlink" Target="https://twitter.com/docassar/status/1113443424336740353" TargetMode="External" /><Relationship Id="rId419" Type="http://schemas.openxmlformats.org/officeDocument/2006/relationships/hyperlink" Target="https://twitter.com/docassar/status/1113443424336740353" TargetMode="External" /><Relationship Id="rId420" Type="http://schemas.openxmlformats.org/officeDocument/2006/relationships/hyperlink" Target="https://twitter.com/docassar/status/1113443424336740353" TargetMode="External" /><Relationship Id="rId421" Type="http://schemas.openxmlformats.org/officeDocument/2006/relationships/hyperlink" Target="https://twitter.com/docassar/status/1113443424336740353" TargetMode="External" /><Relationship Id="rId422" Type="http://schemas.openxmlformats.org/officeDocument/2006/relationships/hyperlink" Target="https://twitter.com/docassar/status/1113443424336740353" TargetMode="External" /><Relationship Id="rId423" Type="http://schemas.openxmlformats.org/officeDocument/2006/relationships/hyperlink" Target="https://twitter.com/exchangeclub/status/1111976464361156609" TargetMode="External" /><Relationship Id="rId424" Type="http://schemas.openxmlformats.org/officeDocument/2006/relationships/hyperlink" Target="https://twitter.com/docassar/status/1112312520377810944" TargetMode="External" /><Relationship Id="rId425" Type="http://schemas.openxmlformats.org/officeDocument/2006/relationships/hyperlink" Target="https://twitter.com/docassar/status/1113443376907603969" TargetMode="External" /><Relationship Id="rId426" Type="http://schemas.openxmlformats.org/officeDocument/2006/relationships/hyperlink" Target="https://twitter.com/docassar/status/1113443424336740353" TargetMode="External" /><Relationship Id="rId427" Type="http://schemas.openxmlformats.org/officeDocument/2006/relationships/hyperlink" Target="https://twitter.com/docassar/status/1113641460711161856" TargetMode="External" /><Relationship Id="rId428" Type="http://schemas.openxmlformats.org/officeDocument/2006/relationships/hyperlink" Target="https://twitter.com/docassar/status/1113641460711161856" TargetMode="External" /><Relationship Id="rId429" Type="http://schemas.openxmlformats.org/officeDocument/2006/relationships/hyperlink" Target="https://twitter.com/docassar/status/1113641460711161856" TargetMode="External" /><Relationship Id="rId430" Type="http://schemas.openxmlformats.org/officeDocument/2006/relationships/hyperlink" Target="https://twitter.com/docassar/status/1113641460711161856" TargetMode="External" /><Relationship Id="rId431" Type="http://schemas.openxmlformats.org/officeDocument/2006/relationships/hyperlink" Target="https://twitter.com/docassar/status/1113641460711161856" TargetMode="External" /><Relationship Id="rId432" Type="http://schemas.openxmlformats.org/officeDocument/2006/relationships/hyperlink" Target="https://twitter.com/docassar/status/1113641460711161856" TargetMode="External" /><Relationship Id="rId433" Type="http://schemas.openxmlformats.org/officeDocument/2006/relationships/hyperlink" Target="https://twitter.com/docassar/status/1113641460711161856" TargetMode="External" /><Relationship Id="rId434" Type="http://schemas.openxmlformats.org/officeDocument/2006/relationships/hyperlink" Target="https://twitter.com/docassar/status/1113641460711161856" TargetMode="External" /><Relationship Id="rId435" Type="http://schemas.openxmlformats.org/officeDocument/2006/relationships/hyperlink" Target="https://twitter.com/docassar/status/1113641460711161856" TargetMode="External" /><Relationship Id="rId436" Type="http://schemas.openxmlformats.org/officeDocument/2006/relationships/hyperlink" Target="https://twitter.com/docassar/status/1113641460711161856" TargetMode="External" /><Relationship Id="rId437" Type="http://schemas.openxmlformats.org/officeDocument/2006/relationships/hyperlink" Target="https://twitter.com/docassar/status/1114236562953445376" TargetMode="External" /><Relationship Id="rId438" Type="http://schemas.openxmlformats.org/officeDocument/2006/relationships/hyperlink" Target="https://twitter.com/docassar/status/1114236562953445376" TargetMode="External" /><Relationship Id="rId439" Type="http://schemas.openxmlformats.org/officeDocument/2006/relationships/hyperlink" Target="https://twitter.com/docassar/status/1114236562953445376" TargetMode="External" /><Relationship Id="rId440" Type="http://schemas.openxmlformats.org/officeDocument/2006/relationships/hyperlink" Target="https://twitter.com/docassar/status/1114236562953445376" TargetMode="External" /><Relationship Id="rId441" Type="http://schemas.openxmlformats.org/officeDocument/2006/relationships/hyperlink" Target="https://twitter.com/docassar/status/1114236562953445376" TargetMode="External" /><Relationship Id="rId442" Type="http://schemas.openxmlformats.org/officeDocument/2006/relationships/hyperlink" Target="https://twitter.com/docassar/status/1114236562953445376" TargetMode="External" /><Relationship Id="rId443" Type="http://schemas.openxmlformats.org/officeDocument/2006/relationships/hyperlink" Target="https://twitter.com/docassar/status/1114236562953445376" TargetMode="External" /><Relationship Id="rId444" Type="http://schemas.openxmlformats.org/officeDocument/2006/relationships/hyperlink" Target="https://twitter.com/docassar/status/1114236562953445376" TargetMode="External" /><Relationship Id="rId445" Type="http://schemas.openxmlformats.org/officeDocument/2006/relationships/hyperlink" Target="https://twitter.com/docassar/status/1114236562953445376" TargetMode="External" /><Relationship Id="rId446" Type="http://schemas.openxmlformats.org/officeDocument/2006/relationships/hyperlink" Target="https://twitter.com/docassar/status/1114238747695095808" TargetMode="External" /><Relationship Id="rId447" Type="http://schemas.openxmlformats.org/officeDocument/2006/relationships/hyperlink" Target="https://twitter.com/docassar/status/1114238747695095808" TargetMode="External" /><Relationship Id="rId448" Type="http://schemas.openxmlformats.org/officeDocument/2006/relationships/hyperlink" Target="https://twitter.com/docassar/status/1114238747695095808" TargetMode="External" /><Relationship Id="rId449" Type="http://schemas.openxmlformats.org/officeDocument/2006/relationships/hyperlink" Target="https://twitter.com/docassar/status/1114238747695095808" TargetMode="External" /><Relationship Id="rId450" Type="http://schemas.openxmlformats.org/officeDocument/2006/relationships/hyperlink" Target="https://twitter.com/docassar/status/1114238747695095808" TargetMode="External" /><Relationship Id="rId451" Type="http://schemas.openxmlformats.org/officeDocument/2006/relationships/hyperlink" Target="https://twitter.com/docassar/status/1114238747695095808" TargetMode="External" /><Relationship Id="rId452" Type="http://schemas.openxmlformats.org/officeDocument/2006/relationships/hyperlink" Target="https://twitter.com/docassar/status/1114238747695095808" TargetMode="External" /><Relationship Id="rId453" Type="http://schemas.openxmlformats.org/officeDocument/2006/relationships/hyperlink" Target="https://twitter.com/docassar/status/1114238747695095808" TargetMode="External" /><Relationship Id="rId454" Type="http://schemas.openxmlformats.org/officeDocument/2006/relationships/hyperlink" Target="https://twitter.com/docassar/status/1114236562953445376" TargetMode="External" /><Relationship Id="rId455" Type="http://schemas.openxmlformats.org/officeDocument/2006/relationships/hyperlink" Target="https://twitter.com/docassar/status/1114238747695095808" TargetMode="External" /><Relationship Id="rId456" Type="http://schemas.openxmlformats.org/officeDocument/2006/relationships/hyperlink" Target="https://twitter.com/docassar/status/1114238747695095808" TargetMode="External" /><Relationship Id="rId457" Type="http://schemas.openxmlformats.org/officeDocument/2006/relationships/comments" Target="../comments1.xml" /><Relationship Id="rId458" Type="http://schemas.openxmlformats.org/officeDocument/2006/relationships/vmlDrawing" Target="../drawings/vmlDrawing1.vml" /><Relationship Id="rId459" Type="http://schemas.openxmlformats.org/officeDocument/2006/relationships/table" Target="../tables/table1.xml" /><Relationship Id="rId4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nodexlgraphgallery.org/Pages/Graph.aspx?graphID=192078" TargetMode="External" /><Relationship Id="rId2" Type="http://schemas.openxmlformats.org/officeDocument/2006/relationships/hyperlink" Target="https://nodexlgraphgallery.org/Pages/Graph.aspx?graphID=192134" TargetMode="External" /><Relationship Id="rId3" Type="http://schemas.openxmlformats.org/officeDocument/2006/relationships/hyperlink" Target="https://nodexlgraphgallery.org/Pages/Graph.aspx?graphID=192293" TargetMode="External" /><Relationship Id="rId4" Type="http://schemas.openxmlformats.org/officeDocument/2006/relationships/hyperlink" Target="https://nodexlgraphgallery.org/Pages/Graph.aspx?graphID=192476" TargetMode="External" /><Relationship Id="rId5" Type="http://schemas.openxmlformats.org/officeDocument/2006/relationships/hyperlink" Target="https://nodexlgraphgallery.org/Pages/Graph.aspx?graphID=192465" TargetMode="External" /><Relationship Id="rId6" Type="http://schemas.openxmlformats.org/officeDocument/2006/relationships/hyperlink" Target="https://nodexlgraphgallery.org/Pages/Graph.aspx?graphID=192518" TargetMode="External" /><Relationship Id="rId7" Type="http://schemas.openxmlformats.org/officeDocument/2006/relationships/hyperlink" Target="https://nodexlgraphgallery.org/Pages/Graph.aspx?graphID=192679" TargetMode="External" /><Relationship Id="rId8" Type="http://schemas.openxmlformats.org/officeDocument/2006/relationships/hyperlink" Target="https://nodexlgraphgallery.org/Pages/Graph.aspx?graphID=192725" TargetMode="External" /><Relationship Id="rId9" Type="http://schemas.openxmlformats.org/officeDocument/2006/relationships/hyperlink" Target="https://pbs.twimg.com/media/D26Is5WX4AEbOm2.png" TargetMode="External" /><Relationship Id="rId10" Type="http://schemas.openxmlformats.org/officeDocument/2006/relationships/hyperlink" Target="http://pbs.twimg.com/profile_images/1107714224804057088/IHWQF67k_normal.png" TargetMode="External" /><Relationship Id="rId11" Type="http://schemas.openxmlformats.org/officeDocument/2006/relationships/hyperlink" Target="http://pbs.twimg.com/profile_images/997427675881881600/093JAK1J_normal.jpg" TargetMode="External" /><Relationship Id="rId12" Type="http://schemas.openxmlformats.org/officeDocument/2006/relationships/hyperlink" Target="http://abs.twimg.com/sticky/default_profile_images/default_profile_normal.png" TargetMode="External" /><Relationship Id="rId13" Type="http://schemas.openxmlformats.org/officeDocument/2006/relationships/hyperlink" Target="http://pbs.twimg.com/profile_images/1041189914728062976/9ZwL6l6o_normal.jpg" TargetMode="External" /><Relationship Id="rId14" Type="http://schemas.openxmlformats.org/officeDocument/2006/relationships/hyperlink" Target="http://abs.twimg.com/sticky/default_profile_images/default_profile_normal.png" TargetMode="External" /><Relationship Id="rId15" Type="http://schemas.openxmlformats.org/officeDocument/2006/relationships/hyperlink" Target="http://pbs.twimg.com/profile_images/869962597424025601/3NHd0kZ__normal.jpg" TargetMode="External" /><Relationship Id="rId16" Type="http://schemas.openxmlformats.org/officeDocument/2006/relationships/hyperlink" Target="http://pbs.twimg.com/profile_images/760774125522518016/jhzjWv0i_normal.jpg" TargetMode="External" /><Relationship Id="rId17" Type="http://schemas.openxmlformats.org/officeDocument/2006/relationships/hyperlink" Target="http://pbs.twimg.com/profile_images/760774125522518016/jhzjWv0i_normal.jpg" TargetMode="External" /><Relationship Id="rId18" Type="http://schemas.openxmlformats.org/officeDocument/2006/relationships/hyperlink" Target="http://pbs.twimg.com/profile_images/979907202155606016/Rn2YaHvB_normal.jpg" TargetMode="External" /><Relationship Id="rId19" Type="http://schemas.openxmlformats.org/officeDocument/2006/relationships/hyperlink" Target="http://pbs.twimg.com/profile_images/993645134372798469/pAZy1Q6j_normal.jpg" TargetMode="External" /><Relationship Id="rId20" Type="http://schemas.openxmlformats.org/officeDocument/2006/relationships/hyperlink" Target="http://pbs.twimg.com/profile_images/993645134372798469/pAZy1Q6j_normal.jpg" TargetMode="External" /><Relationship Id="rId21" Type="http://schemas.openxmlformats.org/officeDocument/2006/relationships/hyperlink" Target="http://pbs.twimg.com/profile_images/993645134372798469/pAZy1Q6j_normal.jpg" TargetMode="External" /><Relationship Id="rId22" Type="http://schemas.openxmlformats.org/officeDocument/2006/relationships/hyperlink" Target="http://pbs.twimg.com/profile_images/993645134372798469/pAZy1Q6j_normal.jpg" TargetMode="External" /><Relationship Id="rId23" Type="http://schemas.openxmlformats.org/officeDocument/2006/relationships/hyperlink" Target="http://pbs.twimg.com/profile_images/993645134372798469/pAZy1Q6j_normal.jpg" TargetMode="External" /><Relationship Id="rId24" Type="http://schemas.openxmlformats.org/officeDocument/2006/relationships/hyperlink" Target="https://pbs.twimg.com/media/D26Is5WX4AEbOm2.png" TargetMode="External" /><Relationship Id="rId25" Type="http://schemas.openxmlformats.org/officeDocument/2006/relationships/hyperlink" Target="http://pbs.twimg.com/profile_images/993645134372798469/pAZy1Q6j_normal.jpg" TargetMode="External" /><Relationship Id="rId26" Type="http://schemas.openxmlformats.org/officeDocument/2006/relationships/hyperlink" Target="http://pbs.twimg.com/profile_images/993645134372798469/pAZy1Q6j_normal.jpg" TargetMode="External" /><Relationship Id="rId27" Type="http://schemas.openxmlformats.org/officeDocument/2006/relationships/hyperlink" Target="http://pbs.twimg.com/profile_images/993645134372798469/pAZy1Q6j_normal.jpg" TargetMode="External" /><Relationship Id="rId28" Type="http://schemas.openxmlformats.org/officeDocument/2006/relationships/hyperlink" Target="http://pbs.twimg.com/profile_images/993645134372798469/pAZy1Q6j_normal.jpg" TargetMode="External" /><Relationship Id="rId29" Type="http://schemas.openxmlformats.org/officeDocument/2006/relationships/hyperlink" Target="https://twitter.com/armyszk/status/1112797249694777345" TargetMode="External" /><Relationship Id="rId30" Type="http://schemas.openxmlformats.org/officeDocument/2006/relationships/hyperlink" Target="https://twitter.com/cryptoman58/status/1113061813023735814" TargetMode="External" /><Relationship Id="rId31" Type="http://schemas.openxmlformats.org/officeDocument/2006/relationships/hyperlink" Target="https://twitter.com/mateusz28123561/status/1113100159783788545" TargetMode="External" /><Relationship Id="rId32" Type="http://schemas.openxmlformats.org/officeDocument/2006/relationships/hyperlink" Target="https://twitter.com/kimberl87759219/status/1113494064056492033" TargetMode="External" /><Relationship Id="rId33" Type="http://schemas.openxmlformats.org/officeDocument/2006/relationships/hyperlink" Target="https://twitter.com/bolesla27902973/status/1113830781846216709" TargetMode="External" /><Relationship Id="rId34" Type="http://schemas.openxmlformats.org/officeDocument/2006/relationships/hyperlink" Target="https://twitter.com/machinelearn_d/status/1112796729525456896" TargetMode="External" /><Relationship Id="rId35" Type="http://schemas.openxmlformats.org/officeDocument/2006/relationships/hyperlink" Target="https://twitter.com/chidambara09/status/1112794099378065409" TargetMode="External" /><Relationship Id="rId36" Type="http://schemas.openxmlformats.org/officeDocument/2006/relationships/hyperlink" Target="https://twitter.com/chidambara09/status/1112807303554654208" TargetMode="External" /><Relationship Id="rId37" Type="http://schemas.openxmlformats.org/officeDocument/2006/relationships/hyperlink" Target="https://twitter.com/bigdata_joe/status/1113848444202803201" TargetMode="External" /><Relationship Id="rId38" Type="http://schemas.openxmlformats.org/officeDocument/2006/relationships/hyperlink" Target="https://twitter.com/docassar/status/1112013649722437635" TargetMode="External" /><Relationship Id="rId39" Type="http://schemas.openxmlformats.org/officeDocument/2006/relationships/hyperlink" Target="https://twitter.com/docassar/status/1112079047696224258" TargetMode="External" /><Relationship Id="rId40" Type="http://schemas.openxmlformats.org/officeDocument/2006/relationships/hyperlink" Target="https://twitter.com/docassar/status/1112810559945302023" TargetMode="External" /><Relationship Id="rId41" Type="http://schemas.openxmlformats.org/officeDocument/2006/relationships/hyperlink" Target="https://twitter.com/docassar/status/1113443376907603969" TargetMode="External" /><Relationship Id="rId42" Type="http://schemas.openxmlformats.org/officeDocument/2006/relationships/hyperlink" Target="https://twitter.com/docassar/status/1113443424336740353" TargetMode="External" /><Relationship Id="rId43" Type="http://schemas.openxmlformats.org/officeDocument/2006/relationships/hyperlink" Target="https://twitter.com/exchangeclub/status/1111976464361156609" TargetMode="External" /><Relationship Id="rId44" Type="http://schemas.openxmlformats.org/officeDocument/2006/relationships/hyperlink" Target="https://twitter.com/docassar/status/1112312520377810944" TargetMode="External" /><Relationship Id="rId45" Type="http://schemas.openxmlformats.org/officeDocument/2006/relationships/hyperlink" Target="https://twitter.com/docassar/status/1113641460711161856" TargetMode="External" /><Relationship Id="rId46" Type="http://schemas.openxmlformats.org/officeDocument/2006/relationships/hyperlink" Target="https://twitter.com/docassar/status/1114236562953445376" TargetMode="External" /><Relationship Id="rId47" Type="http://schemas.openxmlformats.org/officeDocument/2006/relationships/hyperlink" Target="https://twitter.com/docassar/status/1114238747695095808" TargetMode="External" /><Relationship Id="rId48" Type="http://schemas.openxmlformats.org/officeDocument/2006/relationships/comments" Target="../comments13.xml" /><Relationship Id="rId49" Type="http://schemas.openxmlformats.org/officeDocument/2006/relationships/vmlDrawing" Target="../drawings/vmlDrawing6.vml" /><Relationship Id="rId50" Type="http://schemas.openxmlformats.org/officeDocument/2006/relationships/table" Target="../tables/table23.xml" /><Relationship Id="rId5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FKKr76FLpx" TargetMode="External" /><Relationship Id="rId3" Type="http://schemas.openxmlformats.org/officeDocument/2006/relationships/hyperlink" Target="https://t.co/QAzg8qeYz5" TargetMode="External" /><Relationship Id="rId4" Type="http://schemas.openxmlformats.org/officeDocument/2006/relationships/hyperlink" Target="https://t.co/Qza2o3WTeO" TargetMode="External" /><Relationship Id="rId5" Type="http://schemas.openxmlformats.org/officeDocument/2006/relationships/hyperlink" Target="https://t.co/D8mo2y29Nh" TargetMode="External" /><Relationship Id="rId6" Type="http://schemas.openxmlformats.org/officeDocument/2006/relationships/hyperlink" Target="https://t.co/B5UjeonDGY" TargetMode="External" /><Relationship Id="rId7" Type="http://schemas.openxmlformats.org/officeDocument/2006/relationships/hyperlink" Target="https://t.co/l8qpXn9ZRL" TargetMode="External" /><Relationship Id="rId8" Type="http://schemas.openxmlformats.org/officeDocument/2006/relationships/hyperlink" Target="https://t.co/JwJpxIylVc" TargetMode="External" /><Relationship Id="rId9" Type="http://schemas.openxmlformats.org/officeDocument/2006/relationships/hyperlink" Target="https://t.co/fnfsmuGsii" TargetMode="External" /><Relationship Id="rId10" Type="http://schemas.openxmlformats.org/officeDocument/2006/relationships/hyperlink" Target="https://t.co/ANfWqWqqSU" TargetMode="External" /><Relationship Id="rId11" Type="http://schemas.openxmlformats.org/officeDocument/2006/relationships/hyperlink" Target="https://t.co/Guf3bpXFrd" TargetMode="External" /><Relationship Id="rId12" Type="http://schemas.openxmlformats.org/officeDocument/2006/relationships/hyperlink" Target="https://t.co/hbTWQzesBA" TargetMode="External" /><Relationship Id="rId13" Type="http://schemas.openxmlformats.org/officeDocument/2006/relationships/hyperlink" Target="https://t.co/QLTRhm8yg9" TargetMode="External" /><Relationship Id="rId14" Type="http://schemas.openxmlformats.org/officeDocument/2006/relationships/hyperlink" Target="https://t.co/ZKVASRcmaF" TargetMode="External" /><Relationship Id="rId15" Type="http://schemas.openxmlformats.org/officeDocument/2006/relationships/hyperlink" Target="https://t.co/VoAA0buCmB" TargetMode="External" /><Relationship Id="rId16" Type="http://schemas.openxmlformats.org/officeDocument/2006/relationships/hyperlink" Target="http://cloudcomputingexpo.com/" TargetMode="External" /><Relationship Id="rId17" Type="http://schemas.openxmlformats.org/officeDocument/2006/relationships/hyperlink" Target="https://t.co/CHWoaV475R" TargetMode="External" /><Relationship Id="rId18" Type="http://schemas.openxmlformats.org/officeDocument/2006/relationships/hyperlink" Target="https://t.co/lvIODUHxYS" TargetMode="External" /><Relationship Id="rId19" Type="http://schemas.openxmlformats.org/officeDocument/2006/relationships/hyperlink" Target="https://t.co/GBIheG6pPy" TargetMode="External" /><Relationship Id="rId20" Type="http://schemas.openxmlformats.org/officeDocument/2006/relationships/hyperlink" Target="https://t.co/ftYJ3kAoX8" TargetMode="External" /><Relationship Id="rId21" Type="http://schemas.openxmlformats.org/officeDocument/2006/relationships/hyperlink" Target="https://t.co/VW3npQa5kS" TargetMode="External" /><Relationship Id="rId22" Type="http://schemas.openxmlformats.org/officeDocument/2006/relationships/hyperlink" Target="http://t.co/hLIWjjbaIa" TargetMode="External" /><Relationship Id="rId23" Type="http://schemas.openxmlformats.org/officeDocument/2006/relationships/hyperlink" Target="http://t.co/ItBTjH3TJ3" TargetMode="External" /><Relationship Id="rId24" Type="http://schemas.openxmlformats.org/officeDocument/2006/relationships/hyperlink" Target="https://t.co/gcxi5IZTQS" TargetMode="External" /><Relationship Id="rId25" Type="http://schemas.openxmlformats.org/officeDocument/2006/relationships/hyperlink" Target="http://t.co/37vM6eyjII" TargetMode="External" /><Relationship Id="rId26" Type="http://schemas.openxmlformats.org/officeDocument/2006/relationships/hyperlink" Target="https://t.co/yL3yG495Np" TargetMode="External" /><Relationship Id="rId27" Type="http://schemas.openxmlformats.org/officeDocument/2006/relationships/hyperlink" Target="https://t.co/gVbkfFoeVP" TargetMode="External" /><Relationship Id="rId28" Type="http://schemas.openxmlformats.org/officeDocument/2006/relationships/hyperlink" Target="http://t.co/7CbxYTUxp9" TargetMode="External" /><Relationship Id="rId29" Type="http://schemas.openxmlformats.org/officeDocument/2006/relationships/hyperlink" Target="http://t.co/eW3C9QiSZU" TargetMode="External" /><Relationship Id="rId30" Type="http://schemas.openxmlformats.org/officeDocument/2006/relationships/hyperlink" Target="https://t.co/b1mTlovXzk" TargetMode="External" /><Relationship Id="rId31" Type="http://schemas.openxmlformats.org/officeDocument/2006/relationships/hyperlink" Target="https://t.co/NUAsQRKMos" TargetMode="External" /><Relationship Id="rId32" Type="http://schemas.openxmlformats.org/officeDocument/2006/relationships/hyperlink" Target="https://t.co/ECiQQmauzS" TargetMode="External" /><Relationship Id="rId33" Type="http://schemas.openxmlformats.org/officeDocument/2006/relationships/hyperlink" Target="https://t.co/Jcd8lv1YPV" TargetMode="External" /><Relationship Id="rId34" Type="http://schemas.openxmlformats.org/officeDocument/2006/relationships/hyperlink" Target="http://t.co/m2q9w4HWkQ" TargetMode="External" /><Relationship Id="rId35" Type="http://schemas.openxmlformats.org/officeDocument/2006/relationships/hyperlink" Target="https://t.co/b68BepbKkw" TargetMode="External" /><Relationship Id="rId36" Type="http://schemas.openxmlformats.org/officeDocument/2006/relationships/hyperlink" Target="https://t.co/qQEiKEXXOk" TargetMode="External" /><Relationship Id="rId37" Type="http://schemas.openxmlformats.org/officeDocument/2006/relationships/hyperlink" Target="https://t.co/1TKwAxKdMa" TargetMode="External" /><Relationship Id="rId38" Type="http://schemas.openxmlformats.org/officeDocument/2006/relationships/hyperlink" Target="https://t.co/IFyZd581rz" TargetMode="External" /><Relationship Id="rId39" Type="http://schemas.openxmlformats.org/officeDocument/2006/relationships/hyperlink" Target="https://t.co/UeuTjJcfNt" TargetMode="External" /><Relationship Id="rId40" Type="http://schemas.openxmlformats.org/officeDocument/2006/relationships/hyperlink" Target="https://t.co/6J3dLyeNZE" TargetMode="External" /><Relationship Id="rId41" Type="http://schemas.openxmlformats.org/officeDocument/2006/relationships/hyperlink" Target="http://t.co/YwSlyMGUSK" TargetMode="External" /><Relationship Id="rId42" Type="http://schemas.openxmlformats.org/officeDocument/2006/relationships/hyperlink" Target="https://t.co/bidGdqVIlt" TargetMode="External" /><Relationship Id="rId43" Type="http://schemas.openxmlformats.org/officeDocument/2006/relationships/hyperlink" Target="https://t.co/oA7MMqNDsE" TargetMode="External" /><Relationship Id="rId44" Type="http://schemas.openxmlformats.org/officeDocument/2006/relationships/hyperlink" Target="https://t.co/QYvJaA1AgV" TargetMode="External" /><Relationship Id="rId45" Type="http://schemas.openxmlformats.org/officeDocument/2006/relationships/hyperlink" Target="https://t.co/TQfUJYVgeB" TargetMode="External" /><Relationship Id="rId46" Type="http://schemas.openxmlformats.org/officeDocument/2006/relationships/hyperlink" Target="http://t.co/KH6EtekF5q" TargetMode="External" /><Relationship Id="rId47" Type="http://schemas.openxmlformats.org/officeDocument/2006/relationships/hyperlink" Target="https://t.co/FQeKLZEkYY" TargetMode="External" /><Relationship Id="rId48" Type="http://schemas.openxmlformats.org/officeDocument/2006/relationships/hyperlink" Target="https://t.co/ln2KVMWr3a" TargetMode="External" /><Relationship Id="rId49" Type="http://schemas.openxmlformats.org/officeDocument/2006/relationships/hyperlink" Target="https://t.co/PUzPGu2gWr" TargetMode="External" /><Relationship Id="rId50" Type="http://schemas.openxmlformats.org/officeDocument/2006/relationships/hyperlink" Target="https://t.co/e4YepvJkcv" TargetMode="External" /><Relationship Id="rId51" Type="http://schemas.openxmlformats.org/officeDocument/2006/relationships/hyperlink" Target="https://t.co/ICRFcVg2rO" TargetMode="External" /><Relationship Id="rId52" Type="http://schemas.openxmlformats.org/officeDocument/2006/relationships/hyperlink" Target="https://t.co/jnLqbxOdfi" TargetMode="External" /><Relationship Id="rId53" Type="http://schemas.openxmlformats.org/officeDocument/2006/relationships/hyperlink" Target="http://t.co/Xmdt4lGMMg" TargetMode="External" /><Relationship Id="rId54" Type="http://schemas.openxmlformats.org/officeDocument/2006/relationships/hyperlink" Target="https://t.co/scRWh0qGx2" TargetMode="External" /><Relationship Id="rId55" Type="http://schemas.openxmlformats.org/officeDocument/2006/relationships/hyperlink" Target="https://t.co/VZxgmDd2Ub" TargetMode="External" /><Relationship Id="rId56" Type="http://schemas.openxmlformats.org/officeDocument/2006/relationships/hyperlink" Target="https://t.co/EpWHtOnUpM" TargetMode="External" /><Relationship Id="rId57" Type="http://schemas.openxmlformats.org/officeDocument/2006/relationships/hyperlink" Target="https://t.co/Ey4ecSkFRg" TargetMode="External" /><Relationship Id="rId58" Type="http://schemas.openxmlformats.org/officeDocument/2006/relationships/hyperlink" Target="https://t.co/EP9tasQgf5" TargetMode="External" /><Relationship Id="rId59" Type="http://schemas.openxmlformats.org/officeDocument/2006/relationships/hyperlink" Target="https://t.co/OmDDKj8TXb" TargetMode="External" /><Relationship Id="rId60" Type="http://schemas.openxmlformats.org/officeDocument/2006/relationships/hyperlink" Target="https://pbs.twimg.com/profile_banners/740061090818691072/1552934920" TargetMode="External" /><Relationship Id="rId61" Type="http://schemas.openxmlformats.org/officeDocument/2006/relationships/hyperlink" Target="https://pbs.twimg.com/profile_banners/737142202481016832/1538216794" TargetMode="External" /><Relationship Id="rId62" Type="http://schemas.openxmlformats.org/officeDocument/2006/relationships/hyperlink" Target="https://pbs.twimg.com/profile_banners/87606674/1405285356" TargetMode="External" /><Relationship Id="rId63" Type="http://schemas.openxmlformats.org/officeDocument/2006/relationships/hyperlink" Target="https://pbs.twimg.com/profile_banners/846014785246367745/1497302270" TargetMode="External" /><Relationship Id="rId64" Type="http://schemas.openxmlformats.org/officeDocument/2006/relationships/hyperlink" Target="https://pbs.twimg.com/profile_banners/2785271728/1496354326" TargetMode="External" /><Relationship Id="rId65" Type="http://schemas.openxmlformats.org/officeDocument/2006/relationships/hyperlink" Target="https://pbs.twimg.com/profile_banners/930871517860319232/1534697123" TargetMode="External" /><Relationship Id="rId66" Type="http://schemas.openxmlformats.org/officeDocument/2006/relationships/hyperlink" Target="https://pbs.twimg.com/profile_banners/2923411356/1552482558" TargetMode="External" /><Relationship Id="rId67" Type="http://schemas.openxmlformats.org/officeDocument/2006/relationships/hyperlink" Target="https://pbs.twimg.com/profile_banners/886945008955293696/1506684184" TargetMode="External" /><Relationship Id="rId68" Type="http://schemas.openxmlformats.org/officeDocument/2006/relationships/hyperlink" Target="https://pbs.twimg.com/profile_banners/710123736175783938/1458287472" TargetMode="External" /><Relationship Id="rId69" Type="http://schemas.openxmlformats.org/officeDocument/2006/relationships/hyperlink" Target="https://pbs.twimg.com/profile_banners/555031989/1504691055" TargetMode="External" /><Relationship Id="rId70" Type="http://schemas.openxmlformats.org/officeDocument/2006/relationships/hyperlink" Target="https://pbs.twimg.com/profile_banners/2344530218/1527574812" TargetMode="External" /><Relationship Id="rId71" Type="http://schemas.openxmlformats.org/officeDocument/2006/relationships/hyperlink" Target="https://pbs.twimg.com/profile_banners/47893228/1536497307" TargetMode="External" /><Relationship Id="rId72" Type="http://schemas.openxmlformats.org/officeDocument/2006/relationships/hyperlink" Target="https://pbs.twimg.com/profile_banners/974134415407419392/1537073908" TargetMode="External" /><Relationship Id="rId73" Type="http://schemas.openxmlformats.org/officeDocument/2006/relationships/hyperlink" Target="https://pbs.twimg.com/profile_banners/973882991486357505/1522462769" TargetMode="External" /><Relationship Id="rId74" Type="http://schemas.openxmlformats.org/officeDocument/2006/relationships/hyperlink" Target="https://pbs.twimg.com/profile_banners/316507808/1532193551" TargetMode="External" /><Relationship Id="rId75" Type="http://schemas.openxmlformats.org/officeDocument/2006/relationships/hyperlink" Target="https://pbs.twimg.com/profile_banners/1064108650271309826/1542538859" TargetMode="External" /><Relationship Id="rId76" Type="http://schemas.openxmlformats.org/officeDocument/2006/relationships/hyperlink" Target="https://pbs.twimg.com/profile_banners/2707096166/1520451450" TargetMode="External" /><Relationship Id="rId77" Type="http://schemas.openxmlformats.org/officeDocument/2006/relationships/hyperlink" Target="https://pbs.twimg.com/profile_banners/821567125785612288/1541493475" TargetMode="External" /><Relationship Id="rId78" Type="http://schemas.openxmlformats.org/officeDocument/2006/relationships/hyperlink" Target="https://pbs.twimg.com/profile_banners/18854457/1526137583" TargetMode="External" /><Relationship Id="rId79" Type="http://schemas.openxmlformats.org/officeDocument/2006/relationships/hyperlink" Target="https://pbs.twimg.com/profile_banners/1072440385794801665/1552663910" TargetMode="External" /><Relationship Id="rId80" Type="http://schemas.openxmlformats.org/officeDocument/2006/relationships/hyperlink" Target="https://pbs.twimg.com/profile_banners/4263007693/1534167328" TargetMode="External" /><Relationship Id="rId81" Type="http://schemas.openxmlformats.org/officeDocument/2006/relationships/hyperlink" Target="https://pbs.twimg.com/profile_banners/17850785/1554428313" TargetMode="External" /><Relationship Id="rId82" Type="http://schemas.openxmlformats.org/officeDocument/2006/relationships/hyperlink" Target="https://pbs.twimg.com/profile_banners/705539763349164032/1543420399" TargetMode="External" /><Relationship Id="rId83" Type="http://schemas.openxmlformats.org/officeDocument/2006/relationships/hyperlink" Target="https://pbs.twimg.com/profile_banners/6527972/1398234270" TargetMode="External" /><Relationship Id="rId84" Type="http://schemas.openxmlformats.org/officeDocument/2006/relationships/hyperlink" Target="https://pbs.twimg.com/profile_banners/16967457/1548345008" TargetMode="External" /><Relationship Id="rId85" Type="http://schemas.openxmlformats.org/officeDocument/2006/relationships/hyperlink" Target="https://pbs.twimg.com/profile_banners/837767251411550208/1503948269" TargetMode="External" /><Relationship Id="rId86" Type="http://schemas.openxmlformats.org/officeDocument/2006/relationships/hyperlink" Target="https://pbs.twimg.com/profile_banners/525777251/1483111691" TargetMode="External" /><Relationship Id="rId87" Type="http://schemas.openxmlformats.org/officeDocument/2006/relationships/hyperlink" Target="https://pbs.twimg.com/profile_banners/248878096/1552781308" TargetMode="External" /><Relationship Id="rId88" Type="http://schemas.openxmlformats.org/officeDocument/2006/relationships/hyperlink" Target="https://pbs.twimg.com/profile_banners/848214087536320512/1491505123" TargetMode="External" /><Relationship Id="rId89" Type="http://schemas.openxmlformats.org/officeDocument/2006/relationships/hyperlink" Target="https://pbs.twimg.com/profile_banners/2584407613/1509630745" TargetMode="External" /><Relationship Id="rId90" Type="http://schemas.openxmlformats.org/officeDocument/2006/relationships/hyperlink" Target="https://pbs.twimg.com/profile_banners/481481181/1424890667" TargetMode="External" /><Relationship Id="rId91" Type="http://schemas.openxmlformats.org/officeDocument/2006/relationships/hyperlink" Target="https://pbs.twimg.com/profile_banners/941301509878403072/1516898027" TargetMode="External" /><Relationship Id="rId92" Type="http://schemas.openxmlformats.org/officeDocument/2006/relationships/hyperlink" Target="https://pbs.twimg.com/profile_banners/14517623/1494352722" TargetMode="External" /><Relationship Id="rId93" Type="http://schemas.openxmlformats.org/officeDocument/2006/relationships/hyperlink" Target="https://pbs.twimg.com/profile_banners/194391044/1533138243" TargetMode="External" /><Relationship Id="rId94" Type="http://schemas.openxmlformats.org/officeDocument/2006/relationships/hyperlink" Target="https://pbs.twimg.com/profile_banners/187582031/1530470459" TargetMode="External" /><Relationship Id="rId95" Type="http://schemas.openxmlformats.org/officeDocument/2006/relationships/hyperlink" Target="https://pbs.twimg.com/profile_banners/1068226265256202240/1543520272" TargetMode="External" /><Relationship Id="rId96" Type="http://schemas.openxmlformats.org/officeDocument/2006/relationships/hyperlink" Target="https://pbs.twimg.com/profile_banners/3231263797/1553554805" TargetMode="External" /><Relationship Id="rId97" Type="http://schemas.openxmlformats.org/officeDocument/2006/relationships/hyperlink" Target="https://pbs.twimg.com/profile_banners/910894201507864577/1518284855" TargetMode="External" /><Relationship Id="rId98" Type="http://schemas.openxmlformats.org/officeDocument/2006/relationships/hyperlink" Target="https://pbs.twimg.com/profile_banners/781245247825125376/1475111333" TargetMode="External" /><Relationship Id="rId99" Type="http://schemas.openxmlformats.org/officeDocument/2006/relationships/hyperlink" Target="https://pbs.twimg.com/profile_banners/295672198/1496519169" TargetMode="External" /><Relationship Id="rId100" Type="http://schemas.openxmlformats.org/officeDocument/2006/relationships/hyperlink" Target="https://pbs.twimg.com/profile_banners/22968469/1546533846" TargetMode="External" /><Relationship Id="rId101" Type="http://schemas.openxmlformats.org/officeDocument/2006/relationships/hyperlink" Target="https://pbs.twimg.com/profile_banners/1479467042/1540557365" TargetMode="External" /><Relationship Id="rId102" Type="http://schemas.openxmlformats.org/officeDocument/2006/relationships/hyperlink" Target="https://pbs.twimg.com/profile_banners/3254807333/1540651726" TargetMode="External" /><Relationship Id="rId103" Type="http://schemas.openxmlformats.org/officeDocument/2006/relationships/hyperlink" Target="https://pbs.twimg.com/profile_banners/2973326635/1545320046" TargetMode="External" /><Relationship Id="rId104" Type="http://schemas.openxmlformats.org/officeDocument/2006/relationships/hyperlink" Target="https://pbs.twimg.com/profile_banners/871679652582109184/1540521943" TargetMode="External" /><Relationship Id="rId105" Type="http://schemas.openxmlformats.org/officeDocument/2006/relationships/hyperlink" Target="https://pbs.twimg.com/profile_banners/316331833/1431495420" TargetMode="External" /><Relationship Id="rId106" Type="http://schemas.openxmlformats.org/officeDocument/2006/relationships/hyperlink" Target="https://pbs.twimg.com/profile_banners/114211971/1540568110" TargetMode="External" /><Relationship Id="rId107" Type="http://schemas.openxmlformats.org/officeDocument/2006/relationships/hyperlink" Target="https://pbs.twimg.com/profile_banners/724704224865439745/1511259907" TargetMode="External" /><Relationship Id="rId108" Type="http://schemas.openxmlformats.org/officeDocument/2006/relationships/hyperlink" Target="https://pbs.twimg.com/profile_banners/519769200/1449260809" TargetMode="External" /><Relationship Id="rId109" Type="http://schemas.openxmlformats.org/officeDocument/2006/relationships/hyperlink" Target="https://pbs.twimg.com/profile_banners/14792516/1531952279" TargetMode="External" /><Relationship Id="rId110" Type="http://schemas.openxmlformats.org/officeDocument/2006/relationships/hyperlink" Target="https://pbs.twimg.com/profile_banners/26453293/1458802094" TargetMode="External" /><Relationship Id="rId111" Type="http://schemas.openxmlformats.org/officeDocument/2006/relationships/hyperlink" Target="https://pbs.twimg.com/profile_banners/3981379633/1466796408" TargetMode="External" /><Relationship Id="rId112" Type="http://schemas.openxmlformats.org/officeDocument/2006/relationships/hyperlink" Target="https://pbs.twimg.com/profile_banners/844238242581008384/1515794247" TargetMode="External" /><Relationship Id="rId113" Type="http://schemas.openxmlformats.org/officeDocument/2006/relationships/hyperlink" Target="https://pbs.twimg.com/profile_banners/4759711813/1531293782" TargetMode="External" /><Relationship Id="rId114" Type="http://schemas.openxmlformats.org/officeDocument/2006/relationships/hyperlink" Target="https://pbs.twimg.com/profile_banners/91478624/1531316097" TargetMode="External" /><Relationship Id="rId115" Type="http://schemas.openxmlformats.org/officeDocument/2006/relationships/hyperlink" Target="https://pbs.twimg.com/profile_banners/735965687894540289/1487706502" TargetMode="External" /><Relationship Id="rId116" Type="http://schemas.openxmlformats.org/officeDocument/2006/relationships/hyperlink" Target="https://pbs.twimg.com/profile_banners/1346146615/1459444209" TargetMode="External" /><Relationship Id="rId117" Type="http://schemas.openxmlformats.org/officeDocument/2006/relationships/hyperlink" Target="https://pbs.twimg.com/profile_banners/849531190654709761/1491437073" TargetMode="External" /><Relationship Id="rId118" Type="http://schemas.openxmlformats.org/officeDocument/2006/relationships/hyperlink" Target="https://pbs.twimg.com/profile_banners/946818766284795905/1539275333" TargetMode="External" /><Relationship Id="rId119" Type="http://schemas.openxmlformats.org/officeDocument/2006/relationships/hyperlink" Target="https://pbs.twimg.com/profile_banners/16877302/1552474174" TargetMode="External" /><Relationship Id="rId120" Type="http://schemas.openxmlformats.org/officeDocument/2006/relationships/hyperlink" Target="https://pbs.twimg.com/profile_banners/17416571/1540244642" TargetMode="External" /><Relationship Id="rId121" Type="http://schemas.openxmlformats.org/officeDocument/2006/relationships/hyperlink" Target="https://pbs.twimg.com/profile_banners/2445516270/1413137245" TargetMode="External" /><Relationship Id="rId122" Type="http://schemas.openxmlformats.org/officeDocument/2006/relationships/hyperlink" Target="https://pbs.twimg.com/profile_banners/779330766874509312/1513060127" TargetMode="External" /><Relationship Id="rId123" Type="http://schemas.openxmlformats.org/officeDocument/2006/relationships/hyperlink" Target="https://pbs.twimg.com/profile_banners/569569550/1553858437" TargetMode="External" /><Relationship Id="rId124" Type="http://schemas.openxmlformats.org/officeDocument/2006/relationships/hyperlink" Target="https://pbs.twimg.com/profile_banners/112258462/1549039900" TargetMode="External" /><Relationship Id="rId125" Type="http://schemas.openxmlformats.org/officeDocument/2006/relationships/hyperlink" Target="https://pbs.twimg.com/profile_banners/4797637954/1532329207" TargetMode="External" /><Relationship Id="rId126" Type="http://schemas.openxmlformats.org/officeDocument/2006/relationships/hyperlink" Target="https://pbs.twimg.com/profile_banners/3122211/1525990941" TargetMode="External" /><Relationship Id="rId127" Type="http://schemas.openxmlformats.org/officeDocument/2006/relationships/hyperlink" Target="https://pbs.twimg.com/profile_banners/2769370665/1410647428"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9/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2/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9/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7/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5/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4/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4/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8/bg.gif" TargetMode="External" /><Relationship Id="rId182" Type="http://schemas.openxmlformats.org/officeDocument/2006/relationships/hyperlink" Target="http://abs.twimg.com/images/themes/theme16/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pbs.twimg.com/profile_images/1107714224804057088/IHWQF67k_normal.png" TargetMode="External" /><Relationship Id="rId191" Type="http://schemas.openxmlformats.org/officeDocument/2006/relationships/hyperlink" Target="http://pbs.twimg.com/profile_images/760774125522518016/jhzjWv0i_normal.jpg" TargetMode="External" /><Relationship Id="rId192" Type="http://schemas.openxmlformats.org/officeDocument/2006/relationships/hyperlink" Target="http://pbs.twimg.com/profile_images/849132774661308416/pa2Uplq1_normal.jpg" TargetMode="External" /><Relationship Id="rId193" Type="http://schemas.openxmlformats.org/officeDocument/2006/relationships/hyperlink" Target="http://pbs.twimg.com/profile_images/1020448812459061248/juZN4AhA_normal.jpg" TargetMode="External" /><Relationship Id="rId194" Type="http://schemas.openxmlformats.org/officeDocument/2006/relationships/hyperlink" Target="http://pbs.twimg.com/profile_images/786122831901892608/VN-JIX7b_normal.jpg" TargetMode="External" /><Relationship Id="rId195" Type="http://schemas.openxmlformats.org/officeDocument/2006/relationships/hyperlink" Target="http://pbs.twimg.com/profile_images/1042035585970581510/oQfSazaq_normal.jpg" TargetMode="External" /><Relationship Id="rId196" Type="http://schemas.openxmlformats.org/officeDocument/2006/relationships/hyperlink" Target="http://pbs.twimg.com/profile_images/806124338428538880/WUIWN-qP_normal.jpg" TargetMode="External" /><Relationship Id="rId197" Type="http://schemas.openxmlformats.org/officeDocument/2006/relationships/hyperlink" Target="http://pbs.twimg.com/profile_images/985621665118797824/3ATfZ8e1_normal.jpg" TargetMode="External" /><Relationship Id="rId198" Type="http://schemas.openxmlformats.org/officeDocument/2006/relationships/hyperlink" Target="http://pbs.twimg.com/profile_images/912614457347596288/iOFjxJb1_normal.jpg" TargetMode="External" /><Relationship Id="rId199" Type="http://schemas.openxmlformats.org/officeDocument/2006/relationships/hyperlink" Target="http://pbs.twimg.com/profile_images/710735123876982784/GjV7JWMk_normal.jpg" TargetMode="External" /><Relationship Id="rId200" Type="http://schemas.openxmlformats.org/officeDocument/2006/relationships/hyperlink" Target="http://pbs.twimg.com/profile_images/1107936345769607169/sJKWJd7g_normal.png" TargetMode="External" /><Relationship Id="rId201" Type="http://schemas.openxmlformats.org/officeDocument/2006/relationships/hyperlink" Target="http://pbs.twimg.com/profile_images/986333512067301376/k0XKQzVO_normal.jpg" TargetMode="External" /><Relationship Id="rId202" Type="http://schemas.openxmlformats.org/officeDocument/2006/relationships/hyperlink" Target="http://pbs.twimg.com/profile_images/993645134372798469/pAZy1Q6j_normal.jpg" TargetMode="External" /><Relationship Id="rId203" Type="http://schemas.openxmlformats.org/officeDocument/2006/relationships/hyperlink" Target="http://pbs.twimg.com/profile_images/997427675881881600/093JAK1J_normal.jpg" TargetMode="External" /><Relationship Id="rId204" Type="http://schemas.openxmlformats.org/officeDocument/2006/relationships/hyperlink" Target="http://abs.twimg.com/sticky/default_profile_images/default_profile_normal.png" TargetMode="External" /><Relationship Id="rId205" Type="http://schemas.openxmlformats.org/officeDocument/2006/relationships/hyperlink" Target="http://pbs.twimg.com/profile_images/1041189914728062976/9ZwL6l6o_normal.jp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pbs.twimg.com/profile_images/869962597424025601/3NHd0kZ__normal.jpg" TargetMode="External" /><Relationship Id="rId208" Type="http://schemas.openxmlformats.org/officeDocument/2006/relationships/hyperlink" Target="http://pbs.twimg.com/profile_images/979907202155606016/Rn2YaHvB_normal.jpg" TargetMode="External" /><Relationship Id="rId209" Type="http://schemas.openxmlformats.org/officeDocument/2006/relationships/hyperlink" Target="http://pbs.twimg.com/profile_images/742746180988370944/iSebM70v_normal.jpg" TargetMode="External" /><Relationship Id="rId210" Type="http://schemas.openxmlformats.org/officeDocument/2006/relationships/hyperlink" Target="http://pbs.twimg.com/profile_images/1076462504002375680/grqsiD9i_normal.jpg" TargetMode="External" /><Relationship Id="rId211" Type="http://schemas.openxmlformats.org/officeDocument/2006/relationships/hyperlink" Target="http://pbs.twimg.com/profile_images/971472786760777728/Aqmo9EQ2_normal.jpg" TargetMode="External" /><Relationship Id="rId212" Type="http://schemas.openxmlformats.org/officeDocument/2006/relationships/hyperlink" Target="http://pbs.twimg.com/profile_images/775315482/WB_normal.jpg" TargetMode="External" /><Relationship Id="rId213" Type="http://schemas.openxmlformats.org/officeDocument/2006/relationships/hyperlink" Target="http://pbs.twimg.com/profile_images/1005145658939068416/ciyeeppk_normal.jpg" TargetMode="External" /><Relationship Id="rId214" Type="http://schemas.openxmlformats.org/officeDocument/2006/relationships/hyperlink" Target="http://pbs.twimg.com/profile_images/1096413438480474112/1L0lBUOi_normal.jpg" TargetMode="External" /><Relationship Id="rId215" Type="http://schemas.openxmlformats.org/officeDocument/2006/relationships/hyperlink" Target="http://pbs.twimg.com/profile_images/1106886080094179328/2gFCp6r0_normal.jpg" TargetMode="External" /><Relationship Id="rId216" Type="http://schemas.openxmlformats.org/officeDocument/2006/relationships/hyperlink" Target="http://pbs.twimg.com/profile_images/998301258413850625/9BZwTjgv_normal.jpg" TargetMode="External" /><Relationship Id="rId217" Type="http://schemas.openxmlformats.org/officeDocument/2006/relationships/hyperlink" Target="http://pbs.twimg.com/profile_images/634035372733898752/6aSBCDd9_normal.jp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pbs.twimg.com/profile_images/729065804004769793/St2_Pum9_normal.jpg" TargetMode="External" /><Relationship Id="rId220" Type="http://schemas.openxmlformats.org/officeDocument/2006/relationships/hyperlink" Target="http://pbs.twimg.com/profile_images/858074513438683136/9Ad9myFy_normal.jpg" TargetMode="External" /><Relationship Id="rId221" Type="http://schemas.openxmlformats.org/officeDocument/2006/relationships/hyperlink" Target="http://pbs.twimg.com/profile_images/1088467528379260928/Jpqavmrb_normal.jpg" TargetMode="External" /><Relationship Id="rId222" Type="http://schemas.openxmlformats.org/officeDocument/2006/relationships/hyperlink" Target="http://pbs.twimg.com/profile_images/902251385198182400/d9a9SaXn_normal.jpg" TargetMode="External" /><Relationship Id="rId223" Type="http://schemas.openxmlformats.org/officeDocument/2006/relationships/hyperlink" Target="http://pbs.twimg.com/profile_images/756172501697368064/nLkQ13Dm_normal.jpg" TargetMode="External" /><Relationship Id="rId224" Type="http://schemas.openxmlformats.org/officeDocument/2006/relationships/hyperlink" Target="http://pbs.twimg.com/profile_images/1020054021791346688/s2FF-4OD_normal.jpg" TargetMode="External" /><Relationship Id="rId225" Type="http://schemas.openxmlformats.org/officeDocument/2006/relationships/hyperlink" Target="http://pbs.twimg.com/profile_images/991460229513592832/YbZDB8PL_normal.jpg" TargetMode="External" /><Relationship Id="rId226" Type="http://schemas.openxmlformats.org/officeDocument/2006/relationships/hyperlink" Target="http://pbs.twimg.com/profile_images/739818139484098560/bsSJVt2o_normal.jpg" TargetMode="External" /><Relationship Id="rId227" Type="http://schemas.openxmlformats.org/officeDocument/2006/relationships/hyperlink" Target="http://pbs.twimg.com/profile_images/570658932726861824/MSzOYUtx_normal.jpeg" TargetMode="External" /><Relationship Id="rId228" Type="http://schemas.openxmlformats.org/officeDocument/2006/relationships/hyperlink" Target="http://pbs.twimg.com/profile_images/955454387974893568/IslMVw-s_normal.jpg" TargetMode="External" /><Relationship Id="rId229" Type="http://schemas.openxmlformats.org/officeDocument/2006/relationships/hyperlink" Target="http://pbs.twimg.com/profile_images/461244054643044352/fTMlu2pG_normal.jpeg" TargetMode="External" /><Relationship Id="rId230" Type="http://schemas.openxmlformats.org/officeDocument/2006/relationships/hyperlink" Target="http://pbs.twimg.com/profile_images/1024682713230524417/NpZBnhzl_normal.jpg" TargetMode="External" /><Relationship Id="rId231" Type="http://schemas.openxmlformats.org/officeDocument/2006/relationships/hyperlink" Target="http://pbs.twimg.com/profile_images/1014636945606000640/USlXY8Ll_normal.jpg" TargetMode="External" /><Relationship Id="rId232" Type="http://schemas.openxmlformats.org/officeDocument/2006/relationships/hyperlink" Target="http://pbs.twimg.com/profile_images/590202104452550657/_50lJv8o_normal.jpg" TargetMode="External" /><Relationship Id="rId233" Type="http://schemas.openxmlformats.org/officeDocument/2006/relationships/hyperlink" Target="http://pbs.twimg.com/profile_images/1068227765672050689/1VI7p8Ut_normal.jpg" TargetMode="External" /><Relationship Id="rId234" Type="http://schemas.openxmlformats.org/officeDocument/2006/relationships/hyperlink" Target="http://pbs.twimg.com/profile_images/1112788172709064707/v2_wnRrz_normal.jpg" TargetMode="External" /><Relationship Id="rId235" Type="http://schemas.openxmlformats.org/officeDocument/2006/relationships/hyperlink" Target="http://pbs.twimg.com/profile_images/948403715546992640/vEGtbWir_normal.jpg" TargetMode="External" /><Relationship Id="rId236" Type="http://schemas.openxmlformats.org/officeDocument/2006/relationships/hyperlink" Target="http://pbs.twimg.com/profile_images/971540385934782464/RrG06GeZ_normal.jpg" TargetMode="External" /><Relationship Id="rId237" Type="http://schemas.openxmlformats.org/officeDocument/2006/relationships/hyperlink" Target="http://pbs.twimg.com/profile_images/430046644684341248/-WZKVmST_normal.jpeg" TargetMode="External" /><Relationship Id="rId238" Type="http://schemas.openxmlformats.org/officeDocument/2006/relationships/hyperlink" Target="http://pbs.twimg.com/profile_images/859789812643102721/0alLPsO0_normal.jpg" TargetMode="External" /><Relationship Id="rId239" Type="http://schemas.openxmlformats.org/officeDocument/2006/relationships/hyperlink" Target="http://pbs.twimg.com/profile_images/1112703841479393280/dLDj79mP_normal.png" TargetMode="External" /><Relationship Id="rId240" Type="http://schemas.openxmlformats.org/officeDocument/2006/relationships/hyperlink" Target="http://pbs.twimg.com/profile_images/534978605411864576/i9_fQD8p_normal.jpeg" TargetMode="External" /><Relationship Id="rId241" Type="http://schemas.openxmlformats.org/officeDocument/2006/relationships/hyperlink" Target="http://pbs.twimg.com/profile_images/1055549714752589830/562uL3Ib_normal.jpg" TargetMode="External" /><Relationship Id="rId242" Type="http://schemas.openxmlformats.org/officeDocument/2006/relationships/hyperlink" Target="http://pbs.twimg.com/profile_images/1098953559314497536/E06rrchd_normal.jpg" TargetMode="External" /><Relationship Id="rId243" Type="http://schemas.openxmlformats.org/officeDocument/2006/relationships/hyperlink" Target="http://pbs.twimg.com/profile_images/1055582427903655937/566ye3qB_normal.jpg" TargetMode="External" /><Relationship Id="rId244" Type="http://schemas.openxmlformats.org/officeDocument/2006/relationships/hyperlink" Target="http://pbs.twimg.com/profile_images/1404245782/igeek_normal.jpg" TargetMode="External" /><Relationship Id="rId245" Type="http://schemas.openxmlformats.org/officeDocument/2006/relationships/hyperlink" Target="http://pbs.twimg.com/profile_images/1041852515829141513/fu6mDO6P_normal.jpg" TargetMode="External" /><Relationship Id="rId246" Type="http://schemas.openxmlformats.org/officeDocument/2006/relationships/hyperlink" Target="http://pbs.twimg.com/profile_images/1535512557/Lars_Milde_lowres_small_normal.jpg" TargetMode="External" /><Relationship Id="rId247" Type="http://schemas.openxmlformats.org/officeDocument/2006/relationships/hyperlink" Target="http://pbs.twimg.com/profile_images/919770395598663680/w84wRLdj_normal.jpg" TargetMode="External" /><Relationship Id="rId248" Type="http://schemas.openxmlformats.org/officeDocument/2006/relationships/hyperlink" Target="http://pbs.twimg.com/profile_images/672874678512259072/G5p7v76u_normal.png" TargetMode="External" /><Relationship Id="rId249" Type="http://schemas.openxmlformats.org/officeDocument/2006/relationships/hyperlink" Target="http://pbs.twimg.com/profile_images/1019707946349969408/ZadESXl4_normal.jpg" TargetMode="External" /><Relationship Id="rId250" Type="http://schemas.openxmlformats.org/officeDocument/2006/relationships/hyperlink" Target="http://pbs.twimg.com/profile_images/864982031947636736/IbBMwe-n_normal.jpg" TargetMode="External" /><Relationship Id="rId251" Type="http://schemas.openxmlformats.org/officeDocument/2006/relationships/hyperlink" Target="http://pbs.twimg.com/profile_images/917029999739150336/_1MIm166_normal.jpg" TargetMode="External" /><Relationship Id="rId252" Type="http://schemas.openxmlformats.org/officeDocument/2006/relationships/hyperlink" Target="http://pbs.twimg.com/profile_images/856809160389910528/EKorrY7K_normal.jpg" TargetMode="External" /><Relationship Id="rId253" Type="http://schemas.openxmlformats.org/officeDocument/2006/relationships/hyperlink" Target="http://pbs.twimg.com/profile_images/947607797696307200/L4j4os8y_normal.jpg" TargetMode="External" /><Relationship Id="rId254" Type="http://schemas.openxmlformats.org/officeDocument/2006/relationships/hyperlink" Target="http://pbs.twimg.com/profile_images/1106672424605630465/IC9ipKIt_normal.png" TargetMode="External" /><Relationship Id="rId255" Type="http://schemas.openxmlformats.org/officeDocument/2006/relationships/hyperlink" Target="http://pbs.twimg.com/profile_images/978417497618579456/k8cG-qXg_normal.jpg" TargetMode="External" /><Relationship Id="rId256" Type="http://schemas.openxmlformats.org/officeDocument/2006/relationships/hyperlink" Target="http://pbs.twimg.com/profile_images/1044276457424347139/qN5CvqF5_normal.jpg" TargetMode="External" /><Relationship Id="rId257" Type="http://schemas.openxmlformats.org/officeDocument/2006/relationships/hyperlink" Target="http://pbs.twimg.com/profile_images/849774741267202048/nYrpRdMy_normal.jpg" TargetMode="External" /><Relationship Id="rId258" Type="http://schemas.openxmlformats.org/officeDocument/2006/relationships/hyperlink" Target="http://pbs.twimg.com/profile_images/1093970319293861888/QvzTar_n_normal.jpg" TargetMode="External" /><Relationship Id="rId259" Type="http://schemas.openxmlformats.org/officeDocument/2006/relationships/hyperlink" Target="http://pbs.twimg.com/profile_images/1002880596866158592/SeY6ZH0T_normal.jpg" TargetMode="External" /><Relationship Id="rId260" Type="http://schemas.openxmlformats.org/officeDocument/2006/relationships/hyperlink" Target="http://pbs.twimg.com/profile_images/1011661817704165376/leYahCm7_normal.jpg" TargetMode="External" /><Relationship Id="rId261" Type="http://schemas.openxmlformats.org/officeDocument/2006/relationships/hyperlink" Target="http://pbs.twimg.com/profile_images/879010173385412608/OgPTX4-n_normal.jpg" TargetMode="External" /><Relationship Id="rId262" Type="http://schemas.openxmlformats.org/officeDocument/2006/relationships/hyperlink" Target="http://pbs.twimg.com/profile_images/818302183414333441/l2__L0d3_normal.jpg" TargetMode="External" /><Relationship Id="rId263" Type="http://schemas.openxmlformats.org/officeDocument/2006/relationships/hyperlink" Target="http://pbs.twimg.com/profile_images/1063591416918552576/lg72DZIS_normal.jpg" TargetMode="External" /><Relationship Id="rId264" Type="http://schemas.openxmlformats.org/officeDocument/2006/relationships/hyperlink" Target="http://pbs.twimg.com/profile_images/816236868731813888/jVHoOHee_normal.jpg" TargetMode="External" /><Relationship Id="rId265" Type="http://schemas.openxmlformats.org/officeDocument/2006/relationships/hyperlink" Target="http://pbs.twimg.com/profile_images/1021292080969207813/DpMQ6SIB_normal.jpg" TargetMode="External" /><Relationship Id="rId266" Type="http://schemas.openxmlformats.org/officeDocument/2006/relationships/hyperlink" Target="http://pbs.twimg.com/profile_images/994702690893664262/0BxqBxIU_normal.jpg" TargetMode="External" /><Relationship Id="rId267" Type="http://schemas.openxmlformats.org/officeDocument/2006/relationships/hyperlink" Target="http://pbs.twimg.com/profile_images/736540655673970690/iaE5FPxL_normal.jpg" TargetMode="External" /><Relationship Id="rId268" Type="http://schemas.openxmlformats.org/officeDocument/2006/relationships/hyperlink" Target="http://pbs.twimg.com/profile_images/870037910304825345/ocYOARMe_normal.jpg" TargetMode="External" /><Relationship Id="rId269" Type="http://schemas.openxmlformats.org/officeDocument/2006/relationships/hyperlink" Target="https://twitter.com/armyszk" TargetMode="External" /><Relationship Id="rId270" Type="http://schemas.openxmlformats.org/officeDocument/2006/relationships/hyperlink" Target="https://twitter.com/chidambara09" TargetMode="External" /><Relationship Id="rId271" Type="http://schemas.openxmlformats.org/officeDocument/2006/relationships/hyperlink" Target="https://twitter.com/nodexl" TargetMode="External" /><Relationship Id="rId272" Type="http://schemas.openxmlformats.org/officeDocument/2006/relationships/hyperlink" Target="https://twitter.com/fisher85m" TargetMode="External" /><Relationship Id="rId273" Type="http://schemas.openxmlformats.org/officeDocument/2006/relationships/hyperlink" Target="https://twitter.com/yamatho2" TargetMode="External" /><Relationship Id="rId274" Type="http://schemas.openxmlformats.org/officeDocument/2006/relationships/hyperlink" Target="https://twitter.com/thomashilbig2" TargetMode="External" /><Relationship Id="rId275" Type="http://schemas.openxmlformats.org/officeDocument/2006/relationships/hyperlink" Target="https://twitter.com/omkar_raii" TargetMode="External" /><Relationship Id="rId276" Type="http://schemas.openxmlformats.org/officeDocument/2006/relationships/hyperlink" Target="https://twitter.com/alison_iot" TargetMode="External" /><Relationship Id="rId277" Type="http://schemas.openxmlformats.org/officeDocument/2006/relationships/hyperlink" Target="https://twitter.com/madana_hq" TargetMode="External" /><Relationship Id="rId278" Type="http://schemas.openxmlformats.org/officeDocument/2006/relationships/hyperlink" Target="https://twitter.com/sectest9" TargetMode="External" /><Relationship Id="rId279" Type="http://schemas.openxmlformats.org/officeDocument/2006/relationships/hyperlink" Target="https://twitter.com/ronald_vanloon" TargetMode="External" /><Relationship Id="rId280" Type="http://schemas.openxmlformats.org/officeDocument/2006/relationships/hyperlink" Target="https://twitter.com/mikequindazzi" TargetMode="External" /><Relationship Id="rId281" Type="http://schemas.openxmlformats.org/officeDocument/2006/relationships/hyperlink" Target="https://twitter.com/docassar" TargetMode="External" /><Relationship Id="rId282" Type="http://schemas.openxmlformats.org/officeDocument/2006/relationships/hyperlink" Target="https://twitter.com/cryptoman58" TargetMode="External" /><Relationship Id="rId283" Type="http://schemas.openxmlformats.org/officeDocument/2006/relationships/hyperlink" Target="https://twitter.com/mateusz28123561" TargetMode="External" /><Relationship Id="rId284" Type="http://schemas.openxmlformats.org/officeDocument/2006/relationships/hyperlink" Target="https://twitter.com/kimberl87759219" TargetMode="External" /><Relationship Id="rId285" Type="http://schemas.openxmlformats.org/officeDocument/2006/relationships/hyperlink" Target="https://twitter.com/bolesla27902973" TargetMode="External" /><Relationship Id="rId286" Type="http://schemas.openxmlformats.org/officeDocument/2006/relationships/hyperlink" Target="https://twitter.com/machinelearn_d" TargetMode="External" /><Relationship Id="rId287" Type="http://schemas.openxmlformats.org/officeDocument/2006/relationships/hyperlink" Target="https://twitter.com/bigdata_joe" TargetMode="External" /><Relationship Id="rId288" Type="http://schemas.openxmlformats.org/officeDocument/2006/relationships/hyperlink" Target="https://twitter.com/fernandohuamanx" TargetMode="External" /><Relationship Id="rId289" Type="http://schemas.openxmlformats.org/officeDocument/2006/relationships/hyperlink" Target="https://twitter.com/thecuriousluke" TargetMode="External" /><Relationship Id="rId290" Type="http://schemas.openxmlformats.org/officeDocument/2006/relationships/hyperlink" Target="https://twitter.com/foghorn_iot" TargetMode="External" /><Relationship Id="rId291" Type="http://schemas.openxmlformats.org/officeDocument/2006/relationships/hyperlink" Target="https://twitter.com/wil_bielert" TargetMode="External" /><Relationship Id="rId292" Type="http://schemas.openxmlformats.org/officeDocument/2006/relationships/hyperlink" Target="https://twitter.com/iiot_world" TargetMode="External" /><Relationship Id="rId293" Type="http://schemas.openxmlformats.org/officeDocument/2006/relationships/hyperlink" Target="https://twitter.com/cloudexpo" TargetMode="External" /><Relationship Id="rId294" Type="http://schemas.openxmlformats.org/officeDocument/2006/relationships/hyperlink" Target="https://twitter.com/neptanum" TargetMode="External" /><Relationship Id="rId295" Type="http://schemas.openxmlformats.org/officeDocument/2006/relationships/hyperlink" Target="https://twitter.com/gp_pulipaka" TargetMode="External" /><Relationship Id="rId296" Type="http://schemas.openxmlformats.org/officeDocument/2006/relationships/hyperlink" Target="https://twitter.com/larrykim" TargetMode="External" /><Relationship Id="rId297" Type="http://schemas.openxmlformats.org/officeDocument/2006/relationships/hyperlink" Target="https://twitter.com/chatbotagencyau" TargetMode="External" /><Relationship Id="rId298" Type="http://schemas.openxmlformats.org/officeDocument/2006/relationships/hyperlink" Target="https://twitter.com/ipfconline1" TargetMode="External" /><Relationship Id="rId299" Type="http://schemas.openxmlformats.org/officeDocument/2006/relationships/hyperlink" Target="https://twitter.com/randfish" TargetMode="External" /><Relationship Id="rId300" Type="http://schemas.openxmlformats.org/officeDocument/2006/relationships/hyperlink" Target="https://twitter.com/greentechdon" TargetMode="External" /><Relationship Id="rId301" Type="http://schemas.openxmlformats.org/officeDocument/2006/relationships/hyperlink" Target="https://twitter.com/agapeofnc" TargetMode="External" /><Relationship Id="rId302" Type="http://schemas.openxmlformats.org/officeDocument/2006/relationships/hyperlink" Target="https://twitter.com/toyotaconicelli" TargetMode="External" /><Relationship Id="rId303" Type="http://schemas.openxmlformats.org/officeDocument/2006/relationships/hyperlink" Target="https://twitter.com/americanspcc" TargetMode="External" /><Relationship Id="rId304" Type="http://schemas.openxmlformats.org/officeDocument/2006/relationships/hyperlink" Target="https://twitter.com/childjusticectr" TargetMode="External" /><Relationship Id="rId305" Type="http://schemas.openxmlformats.org/officeDocument/2006/relationships/hyperlink" Target="https://twitter.com/mcapkids" TargetMode="External" /><Relationship Id="rId306" Type="http://schemas.openxmlformats.org/officeDocument/2006/relationships/hyperlink" Target="https://twitter.com/bsolder" TargetMode="External" /><Relationship Id="rId307" Type="http://schemas.openxmlformats.org/officeDocument/2006/relationships/hyperlink" Target="https://twitter.com/usagymsafesport" TargetMode="External" /><Relationship Id="rId308" Type="http://schemas.openxmlformats.org/officeDocument/2006/relationships/hyperlink" Target="https://twitter.com/montcopa" TargetMode="External" /><Relationship Id="rId309" Type="http://schemas.openxmlformats.org/officeDocument/2006/relationships/hyperlink" Target="https://twitter.com/missionkidscac" TargetMode="External" /><Relationship Id="rId310" Type="http://schemas.openxmlformats.org/officeDocument/2006/relationships/hyperlink" Target="https://twitter.com/anthonykuo" TargetMode="External" /><Relationship Id="rId311" Type="http://schemas.openxmlformats.org/officeDocument/2006/relationships/hyperlink" Target="https://twitter.com/drspeightsdo" TargetMode="External" /><Relationship Id="rId312" Type="http://schemas.openxmlformats.org/officeDocument/2006/relationships/hyperlink" Target="https://twitter.com/donn_mendoza" TargetMode="External" /><Relationship Id="rId313" Type="http://schemas.openxmlformats.org/officeDocument/2006/relationships/hyperlink" Target="https://twitter.com/johnbrown8701" TargetMode="External" /><Relationship Id="rId314" Type="http://schemas.openxmlformats.org/officeDocument/2006/relationships/hyperlink" Target="https://twitter.com/realtorbasia" TargetMode="External" /><Relationship Id="rId315" Type="http://schemas.openxmlformats.org/officeDocument/2006/relationships/hyperlink" Target="https://twitter.com/iaff_local_1306" TargetMode="External" /><Relationship Id="rId316" Type="http://schemas.openxmlformats.org/officeDocument/2006/relationships/hyperlink" Target="https://twitter.com/mjoehlerich" TargetMode="External" /><Relationship Id="rId317" Type="http://schemas.openxmlformats.org/officeDocument/2006/relationships/hyperlink" Target="https://twitter.com/dcsirish" TargetMode="External" /><Relationship Id="rId318" Type="http://schemas.openxmlformats.org/officeDocument/2006/relationships/hyperlink" Target="https://twitter.com/exchangeclub" TargetMode="External" /><Relationship Id="rId319" Type="http://schemas.openxmlformats.org/officeDocument/2006/relationships/hyperlink" Target="https://twitter.com/timothyvermeire" TargetMode="External" /><Relationship Id="rId320" Type="http://schemas.openxmlformats.org/officeDocument/2006/relationships/hyperlink" Target="https://twitter.com/sarahlovesdata" TargetMode="External" /><Relationship Id="rId321" Type="http://schemas.openxmlformats.org/officeDocument/2006/relationships/hyperlink" Target="https://twitter.com/palacetinebaba" TargetMode="External" /><Relationship Id="rId322" Type="http://schemas.openxmlformats.org/officeDocument/2006/relationships/hyperlink" Target="https://twitter.com/profdrkschulte" TargetMode="External" /><Relationship Id="rId323" Type="http://schemas.openxmlformats.org/officeDocument/2006/relationships/hyperlink" Target="https://twitter.com/gamergeeknews" TargetMode="External" /><Relationship Id="rId324" Type="http://schemas.openxmlformats.org/officeDocument/2006/relationships/hyperlink" Target="https://twitter.com/zendolldata" TargetMode="External" /><Relationship Id="rId325" Type="http://schemas.openxmlformats.org/officeDocument/2006/relationships/hyperlink" Target="https://twitter.com/larsmilde" TargetMode="External" /><Relationship Id="rId326" Type="http://schemas.openxmlformats.org/officeDocument/2006/relationships/hyperlink" Target="https://twitter.com/mdivya516" TargetMode="External" /><Relationship Id="rId327" Type="http://schemas.openxmlformats.org/officeDocument/2006/relationships/hyperlink" Target="https://twitter.com/tableaupublic" TargetMode="External" /><Relationship Id="rId328" Type="http://schemas.openxmlformats.org/officeDocument/2006/relationships/hyperlink" Target="https://twitter.com/tableau" TargetMode="External" /><Relationship Id="rId329" Type="http://schemas.openxmlformats.org/officeDocument/2006/relationships/hyperlink" Target="https://twitter.com/jdavidsanchez" TargetMode="External" /><Relationship Id="rId330" Type="http://schemas.openxmlformats.org/officeDocument/2006/relationships/hyperlink" Target="https://twitter.com/paulfestes" TargetMode="External" /><Relationship Id="rId331" Type="http://schemas.openxmlformats.org/officeDocument/2006/relationships/hyperlink" Target="https://twitter.com/jeremiasprassl" TargetMode="External" /><Relationship Id="rId332" Type="http://schemas.openxmlformats.org/officeDocument/2006/relationships/hyperlink" Target="https://twitter.com/canyacoin" TargetMode="External" /><Relationship Id="rId333" Type="http://schemas.openxmlformats.org/officeDocument/2006/relationships/hyperlink" Target="https://twitter.com/forbes" TargetMode="External" /><Relationship Id="rId334" Type="http://schemas.openxmlformats.org/officeDocument/2006/relationships/hyperlink" Target="https://twitter.com/siagige" TargetMode="External" /><Relationship Id="rId335" Type="http://schemas.openxmlformats.org/officeDocument/2006/relationships/hyperlink" Target="https://twitter.com/trevorgriffey" TargetMode="External" /><Relationship Id="rId336" Type="http://schemas.openxmlformats.org/officeDocument/2006/relationships/hyperlink" Target="https://twitter.com/rockinfreelance" TargetMode="External" /><Relationship Id="rId337" Type="http://schemas.openxmlformats.org/officeDocument/2006/relationships/hyperlink" Target="https://twitter.com/learnknowbly" TargetMode="External" /><Relationship Id="rId338" Type="http://schemas.openxmlformats.org/officeDocument/2006/relationships/hyperlink" Target="https://twitter.com/dpontarlier" TargetMode="External" /><Relationship Id="rId339" Type="http://schemas.openxmlformats.org/officeDocument/2006/relationships/hyperlink" Target="https://twitter.com/airbnb" TargetMode="External" /><Relationship Id="rId340" Type="http://schemas.openxmlformats.org/officeDocument/2006/relationships/hyperlink" Target="https://twitter.com/shopsharing" TargetMode="External" /><Relationship Id="rId341" Type="http://schemas.openxmlformats.org/officeDocument/2006/relationships/hyperlink" Target="https://twitter.com/vacayo_tech" TargetMode="External" /><Relationship Id="rId342" Type="http://schemas.openxmlformats.org/officeDocument/2006/relationships/hyperlink" Target="https://twitter.com/lyft" TargetMode="External" /><Relationship Id="rId343" Type="http://schemas.openxmlformats.org/officeDocument/2006/relationships/hyperlink" Target="https://twitter.com/benitamatofska" TargetMode="External" /><Relationship Id="rId344" Type="http://schemas.openxmlformats.org/officeDocument/2006/relationships/hyperlink" Target="https://twitter.com/ganghutmedia" TargetMode="External" /><Relationship Id="rId345" Type="http://schemas.openxmlformats.org/officeDocument/2006/relationships/hyperlink" Target="https://twitter.com/eraser" TargetMode="External" /><Relationship Id="rId346" Type="http://schemas.openxmlformats.org/officeDocument/2006/relationships/hyperlink" Target="https://twitter.com/agami" TargetMode="External" /><Relationship Id="rId347" Type="http://schemas.openxmlformats.org/officeDocument/2006/relationships/hyperlink" Target="https://twitter.com/sharingeconomy_" TargetMode="External" /><Relationship Id="rId348" Type="http://schemas.openxmlformats.org/officeDocument/2006/relationships/comments" Target="../comments2.xml" /><Relationship Id="rId349" Type="http://schemas.openxmlformats.org/officeDocument/2006/relationships/vmlDrawing" Target="../drawings/vmlDrawing2.vml" /><Relationship Id="rId350" Type="http://schemas.openxmlformats.org/officeDocument/2006/relationships/table" Target="../tables/table2.xml" /><Relationship Id="rId351" Type="http://schemas.openxmlformats.org/officeDocument/2006/relationships/drawing" Target="../drawings/drawing1.xml" /><Relationship Id="rId3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92725" TargetMode="External" /><Relationship Id="rId2" Type="http://schemas.openxmlformats.org/officeDocument/2006/relationships/hyperlink" Target="https://nodexlgraphgallery.org/Pages/Graph.aspx?graphID=192679" TargetMode="External" /><Relationship Id="rId3" Type="http://schemas.openxmlformats.org/officeDocument/2006/relationships/hyperlink" Target="https://nodexlgraphgallery.org/Pages/Graph.aspx?graphID=192518" TargetMode="External" /><Relationship Id="rId4" Type="http://schemas.openxmlformats.org/officeDocument/2006/relationships/hyperlink" Target="https://nodexlgraphgallery.org/Pages/Graph.aspx?graphID=192465" TargetMode="External" /><Relationship Id="rId5" Type="http://schemas.openxmlformats.org/officeDocument/2006/relationships/hyperlink" Target="https://nodexlgraphgallery.org/Pages/Graph.aspx?graphID=192476" TargetMode="External" /><Relationship Id="rId6" Type="http://schemas.openxmlformats.org/officeDocument/2006/relationships/hyperlink" Target="https://nodexlgraphgallery.org/Pages/Graph.aspx?graphID=192293" TargetMode="External" /><Relationship Id="rId7" Type="http://schemas.openxmlformats.org/officeDocument/2006/relationships/hyperlink" Target="https://nodexlgraphgallery.org/Pages/Graph.aspx?graphID=192134" TargetMode="External" /><Relationship Id="rId8" Type="http://schemas.openxmlformats.org/officeDocument/2006/relationships/hyperlink" Target="https://nodexlgraphgallery.org/Pages/Graph.aspx?graphID=192078" TargetMode="External" /><Relationship Id="rId9" Type="http://schemas.openxmlformats.org/officeDocument/2006/relationships/hyperlink" Target="https://nodexlgraphgallery.org/Pages/Graph.aspx?graphID=192725" TargetMode="External" /><Relationship Id="rId10" Type="http://schemas.openxmlformats.org/officeDocument/2006/relationships/hyperlink" Target="https://nodexlgraphgallery.org/Pages/Graph.aspx?graphID=192078" TargetMode="External" /><Relationship Id="rId11" Type="http://schemas.openxmlformats.org/officeDocument/2006/relationships/hyperlink" Target="https://nodexlgraphgallery.org/Pages/Graph.aspx?graphID=192134" TargetMode="External" /><Relationship Id="rId12" Type="http://schemas.openxmlformats.org/officeDocument/2006/relationships/hyperlink" Target="https://nodexlgraphgallery.org/Pages/Graph.aspx?graphID=192293" TargetMode="External" /><Relationship Id="rId13" Type="http://schemas.openxmlformats.org/officeDocument/2006/relationships/hyperlink" Target="https://nodexlgraphgallery.org/Pages/Graph.aspx?graphID=192476" TargetMode="External" /><Relationship Id="rId14" Type="http://schemas.openxmlformats.org/officeDocument/2006/relationships/hyperlink" Target="https://nodexlgraphgallery.org/Pages/Graph.aspx?graphID=192465" TargetMode="External" /><Relationship Id="rId15" Type="http://schemas.openxmlformats.org/officeDocument/2006/relationships/hyperlink" Target="https://nodexlgraphgallery.org/Pages/Graph.aspx?graphID=192518" TargetMode="External" /><Relationship Id="rId16" Type="http://schemas.openxmlformats.org/officeDocument/2006/relationships/hyperlink" Target="https://nodexlgraphgallery.org/Pages/Graph.aspx?graphID=192679" TargetMode="External" /><Relationship Id="rId17" Type="http://schemas.openxmlformats.org/officeDocument/2006/relationships/table" Target="../tables/table12.xml" /><Relationship Id="rId18" Type="http://schemas.openxmlformats.org/officeDocument/2006/relationships/table" Target="../tables/table13.xml" /><Relationship Id="rId19" Type="http://schemas.openxmlformats.org/officeDocument/2006/relationships/table" Target="../tables/table14.xml" /><Relationship Id="rId20" Type="http://schemas.openxmlformats.org/officeDocument/2006/relationships/table" Target="../tables/table15.xml" /><Relationship Id="rId21" Type="http://schemas.openxmlformats.org/officeDocument/2006/relationships/table" Target="../tables/table16.xml" /><Relationship Id="rId22" Type="http://schemas.openxmlformats.org/officeDocument/2006/relationships/table" Target="../tables/table17.xml" /><Relationship Id="rId23" Type="http://schemas.openxmlformats.org/officeDocument/2006/relationships/table" Target="../tables/table18.xml" /><Relationship Id="rId2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90"/>
  <sheetViews>
    <sheetView workbookViewId="0" topLeftCell="A1">
      <pane xSplit="2" ySplit="2" topLeftCell="C3"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13.421875" style="0" bestFit="1" customWidth="1"/>
    <col min="25" max="25" width="9.7109375" style="0" bestFit="1" customWidth="1"/>
    <col min="26" max="26" width="11.140625" style="0" bestFit="1" customWidth="1"/>
    <col min="27" max="27" width="12.57421875" style="0" bestFit="1" customWidth="1"/>
    <col min="28" max="28" width="12.421875" style="0" bestFit="1" customWidth="1"/>
    <col min="29" max="29" width="10.57421875" style="0" bestFit="1" customWidth="1"/>
    <col min="30" max="30" width="9.57421875" style="0" bestFit="1" customWidth="1"/>
    <col min="31" max="31" width="12.421875" style="0" bestFit="1" customWidth="1"/>
    <col min="32" max="32" width="10.00390625" style="0" bestFit="1" customWidth="1"/>
    <col min="33" max="33" width="11.00390625" style="0" bestFit="1" customWidth="1"/>
    <col min="34" max="35" width="10.421875" style="0" bestFit="1" customWidth="1"/>
    <col min="36" max="36" width="11.8515625" style="0" bestFit="1" customWidth="1"/>
    <col min="37" max="37" width="9.8515625" style="0" bestFit="1" customWidth="1"/>
    <col min="38" max="38" width="12.140625" style="0" bestFit="1" customWidth="1"/>
    <col min="39" max="39" width="8.421875" style="0" bestFit="1" customWidth="1"/>
    <col min="40" max="40" width="11.28125" style="0" bestFit="1" customWidth="1"/>
    <col min="41" max="41" width="11.140625" style="0" bestFit="1" customWidth="1"/>
    <col min="42" max="42" width="12.421875" style="0" bestFit="1" customWidth="1"/>
    <col min="43" max="43" width="18.8515625" style="0" bestFit="1" customWidth="1"/>
    <col min="44" max="44" width="18.00390625" style="0" bestFit="1" customWidth="1"/>
    <col min="45" max="45" width="15.7109375" style="0" bestFit="1" customWidth="1"/>
    <col min="46" max="46" width="9.421875" style="0" bestFit="1" customWidth="1"/>
    <col min="47" max="47" width="14.28125" style="0" bestFit="1" customWidth="1"/>
    <col min="48" max="48" width="10.8515625" style="0" bestFit="1" customWidth="1"/>
    <col min="49" max="49" width="9.7109375" style="0" bestFit="1" customWidth="1"/>
    <col min="50" max="50" width="7.8515625" style="0" bestFit="1" customWidth="1"/>
    <col min="51" max="51" width="7.421875" style="0" bestFit="1" customWidth="1"/>
    <col min="52" max="52" width="11.28125" style="0" bestFit="1" customWidth="1"/>
    <col min="53" max="53" width="14.421875" style="0" customWidth="1"/>
    <col min="54" max="55" width="10.421875" style="0" bestFit="1" customWidth="1"/>
    <col min="56" max="56" width="19.8515625" style="0" bestFit="1" customWidth="1"/>
    <col min="57" max="57" width="25.421875" style="0" bestFit="1" customWidth="1"/>
    <col min="58" max="58" width="20.7109375" style="0" bestFit="1" customWidth="1"/>
    <col min="59" max="59" width="26.28125" style="0" bestFit="1" customWidth="1"/>
    <col min="60" max="60" width="24.7109375" style="0" bestFit="1" customWidth="1"/>
    <col min="61" max="61" width="30.28125" style="0" bestFit="1" customWidth="1"/>
    <col min="62" max="62" width="17.00390625" style="0" bestFit="1" customWidth="1"/>
    <col min="63" max="63" width="20.421875" style="0" bestFit="1" customWidth="1"/>
    <col min="64" max="64" width="14.421875" style="0" bestFit="1" customWidth="1"/>
  </cols>
  <sheetData>
    <row r="1" spans="3:14" ht="15">
      <c r="C1" s="16" t="s">
        <v>39</v>
      </c>
      <c r="D1" s="17"/>
      <c r="E1" s="17"/>
      <c r="F1" s="17"/>
      <c r="G1" s="16"/>
      <c r="H1" s="14" t="s">
        <v>43</v>
      </c>
      <c r="I1" s="50"/>
      <c r="J1" s="50"/>
      <c r="K1" s="33" t="s">
        <v>42</v>
      </c>
      <c r="L1" s="18" t="s">
        <v>40</v>
      </c>
      <c r="M1" s="18"/>
      <c r="N1" s="15" t="s">
        <v>41</v>
      </c>
    </row>
    <row r="2" spans="1:64"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1008</v>
      </c>
      <c r="BB2" s="13" t="s">
        <v>1014</v>
      </c>
      <c r="BC2" s="13" t="s">
        <v>1015</v>
      </c>
      <c r="BD2" s="52" t="s">
        <v>1185</v>
      </c>
      <c r="BE2" s="52" t="s">
        <v>1186</v>
      </c>
      <c r="BF2" s="52" t="s">
        <v>1187</v>
      </c>
      <c r="BG2" s="52" t="s">
        <v>1188</v>
      </c>
      <c r="BH2" s="52" t="s">
        <v>1189</v>
      </c>
      <c r="BI2" s="52" t="s">
        <v>1190</v>
      </c>
      <c r="BJ2" s="52" t="s">
        <v>1191</v>
      </c>
      <c r="BK2" s="52" t="s">
        <v>1192</v>
      </c>
      <c r="BL2" s="52" t="s">
        <v>1193</v>
      </c>
    </row>
    <row r="3" spans="1:64" ht="15" customHeight="1">
      <c r="A3" s="65" t="s">
        <v>232</v>
      </c>
      <c r="B3" s="65" t="s">
        <v>238</v>
      </c>
      <c r="C3" s="66" t="s">
        <v>1200</v>
      </c>
      <c r="D3" s="67">
        <v>3</v>
      </c>
      <c r="E3" s="68" t="s">
        <v>132</v>
      </c>
      <c r="F3" s="69">
        <v>32</v>
      </c>
      <c r="G3" s="66"/>
      <c r="H3" s="70"/>
      <c r="I3" s="71"/>
      <c r="J3" s="71"/>
      <c r="K3" s="34" t="s">
        <v>65</v>
      </c>
      <c r="L3" s="72">
        <v>3</v>
      </c>
      <c r="M3" s="72"/>
      <c r="N3" s="73"/>
      <c r="O3" s="78" t="s">
        <v>311</v>
      </c>
      <c r="P3" s="80">
        <v>43556.806863425925</v>
      </c>
      <c r="Q3" s="78" t="s">
        <v>314</v>
      </c>
      <c r="R3" s="78"/>
      <c r="S3" s="78"/>
      <c r="T3" s="78"/>
      <c r="U3" s="78"/>
      <c r="V3" s="83" t="s">
        <v>345</v>
      </c>
      <c r="W3" s="80">
        <v>43556.806863425925</v>
      </c>
      <c r="X3" s="83" t="s">
        <v>353</v>
      </c>
      <c r="Y3" s="78"/>
      <c r="Z3" s="78"/>
      <c r="AA3" s="84" t="s">
        <v>372</v>
      </c>
      <c r="AB3" s="78"/>
      <c r="AC3" s="78" t="b">
        <v>0</v>
      </c>
      <c r="AD3" s="78">
        <v>0</v>
      </c>
      <c r="AE3" s="84" t="s">
        <v>392</v>
      </c>
      <c r="AF3" s="78" t="b">
        <v>0</v>
      </c>
      <c r="AG3" s="78" t="s">
        <v>394</v>
      </c>
      <c r="AH3" s="78"/>
      <c r="AI3" s="84" t="s">
        <v>392</v>
      </c>
      <c r="AJ3" s="78" t="b">
        <v>0</v>
      </c>
      <c r="AK3" s="78">
        <v>10</v>
      </c>
      <c r="AL3" s="84" t="s">
        <v>378</v>
      </c>
      <c r="AM3" s="78" t="s">
        <v>395</v>
      </c>
      <c r="AN3" s="78" t="b">
        <v>0</v>
      </c>
      <c r="AO3" s="84" t="s">
        <v>378</v>
      </c>
      <c r="AP3" s="78" t="s">
        <v>196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5" t="s">
        <v>232</v>
      </c>
      <c r="B4" s="65" t="s">
        <v>242</v>
      </c>
      <c r="C4" s="66" t="s">
        <v>1200</v>
      </c>
      <c r="D4" s="67">
        <v>3</v>
      </c>
      <c r="E4" s="66" t="s">
        <v>132</v>
      </c>
      <c r="F4" s="69">
        <v>32</v>
      </c>
      <c r="G4" s="66"/>
      <c r="H4" s="70"/>
      <c r="I4" s="71"/>
      <c r="J4" s="71"/>
      <c r="K4" s="34" t="s">
        <v>65</v>
      </c>
      <c r="L4" s="72">
        <v>4</v>
      </c>
      <c r="M4" s="72"/>
      <c r="N4" s="73"/>
      <c r="O4" s="79" t="s">
        <v>312</v>
      </c>
      <c r="P4" s="81">
        <v>43556.806863425925</v>
      </c>
      <c r="Q4" s="79" t="s">
        <v>314</v>
      </c>
      <c r="R4" s="79"/>
      <c r="S4" s="79"/>
      <c r="T4" s="79"/>
      <c r="U4" s="79"/>
      <c r="V4" s="82" t="s">
        <v>345</v>
      </c>
      <c r="W4" s="81">
        <v>43556.806863425925</v>
      </c>
      <c r="X4" s="82" t="s">
        <v>353</v>
      </c>
      <c r="Y4" s="79"/>
      <c r="Z4" s="79"/>
      <c r="AA4" s="85" t="s">
        <v>372</v>
      </c>
      <c r="AB4" s="79"/>
      <c r="AC4" s="79" t="b">
        <v>0</v>
      </c>
      <c r="AD4" s="79">
        <v>0</v>
      </c>
      <c r="AE4" s="85" t="s">
        <v>392</v>
      </c>
      <c r="AF4" s="79" t="b">
        <v>0</v>
      </c>
      <c r="AG4" s="79" t="s">
        <v>394</v>
      </c>
      <c r="AH4" s="79"/>
      <c r="AI4" s="85" t="s">
        <v>392</v>
      </c>
      <c r="AJ4" s="79" t="b">
        <v>0</v>
      </c>
      <c r="AK4" s="79">
        <v>10</v>
      </c>
      <c r="AL4" s="85" t="s">
        <v>378</v>
      </c>
      <c r="AM4" s="79" t="s">
        <v>395</v>
      </c>
      <c r="AN4" s="79" t="b">
        <v>0</v>
      </c>
      <c r="AO4" s="85" t="s">
        <v>378</v>
      </c>
      <c r="AP4" s="79" t="s">
        <v>196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5" t="s">
        <v>232</v>
      </c>
      <c r="B5" s="65" t="s">
        <v>243</v>
      </c>
      <c r="C5" s="66" t="s">
        <v>1200</v>
      </c>
      <c r="D5" s="67">
        <v>3</v>
      </c>
      <c r="E5" s="66" t="s">
        <v>132</v>
      </c>
      <c r="F5" s="69">
        <v>32</v>
      </c>
      <c r="G5" s="66"/>
      <c r="H5" s="70"/>
      <c r="I5" s="71"/>
      <c r="J5" s="71"/>
      <c r="K5" s="34" t="s">
        <v>65</v>
      </c>
      <c r="L5" s="72">
        <v>5</v>
      </c>
      <c r="M5" s="72"/>
      <c r="N5" s="73"/>
      <c r="O5" s="79" t="s">
        <v>312</v>
      </c>
      <c r="P5" s="81">
        <v>43556.806863425925</v>
      </c>
      <c r="Q5" s="79" t="s">
        <v>314</v>
      </c>
      <c r="R5" s="79"/>
      <c r="S5" s="79"/>
      <c r="T5" s="79"/>
      <c r="U5" s="79"/>
      <c r="V5" s="82" t="s">
        <v>345</v>
      </c>
      <c r="W5" s="81">
        <v>43556.806863425925</v>
      </c>
      <c r="X5" s="82" t="s">
        <v>353</v>
      </c>
      <c r="Y5" s="79"/>
      <c r="Z5" s="79"/>
      <c r="AA5" s="85" t="s">
        <v>372</v>
      </c>
      <c r="AB5" s="79"/>
      <c r="AC5" s="79" t="b">
        <v>0</v>
      </c>
      <c r="AD5" s="79">
        <v>0</v>
      </c>
      <c r="AE5" s="85" t="s">
        <v>392</v>
      </c>
      <c r="AF5" s="79" t="b">
        <v>0</v>
      </c>
      <c r="AG5" s="79" t="s">
        <v>394</v>
      </c>
      <c r="AH5" s="79"/>
      <c r="AI5" s="85" t="s">
        <v>392</v>
      </c>
      <c r="AJ5" s="79" t="b">
        <v>0</v>
      </c>
      <c r="AK5" s="79">
        <v>10</v>
      </c>
      <c r="AL5" s="85" t="s">
        <v>378</v>
      </c>
      <c r="AM5" s="79" t="s">
        <v>395</v>
      </c>
      <c r="AN5" s="79" t="b">
        <v>0</v>
      </c>
      <c r="AO5" s="85" t="s">
        <v>378</v>
      </c>
      <c r="AP5" s="79" t="s">
        <v>196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c r="BE5" s="49"/>
      <c r="BF5" s="48"/>
      <c r="BG5" s="49"/>
      <c r="BH5" s="48"/>
      <c r="BI5" s="49"/>
      <c r="BJ5" s="48"/>
      <c r="BK5" s="49"/>
      <c r="BL5" s="48"/>
    </row>
    <row r="6" spans="1:64" ht="15">
      <c r="A6" s="65" t="s">
        <v>232</v>
      </c>
      <c r="B6" s="65" t="s">
        <v>244</v>
      </c>
      <c r="C6" s="66" t="s">
        <v>1200</v>
      </c>
      <c r="D6" s="67">
        <v>3</v>
      </c>
      <c r="E6" s="66" t="s">
        <v>132</v>
      </c>
      <c r="F6" s="69">
        <v>32</v>
      </c>
      <c r="G6" s="66"/>
      <c r="H6" s="70"/>
      <c r="I6" s="71"/>
      <c r="J6" s="71"/>
      <c r="K6" s="34" t="s">
        <v>65</v>
      </c>
      <c r="L6" s="72">
        <v>6</v>
      </c>
      <c r="M6" s="72"/>
      <c r="N6" s="73"/>
      <c r="O6" s="79" t="s">
        <v>312</v>
      </c>
      <c r="P6" s="81">
        <v>43556.806863425925</v>
      </c>
      <c r="Q6" s="79" t="s">
        <v>314</v>
      </c>
      <c r="R6" s="79"/>
      <c r="S6" s="79"/>
      <c r="T6" s="79"/>
      <c r="U6" s="79"/>
      <c r="V6" s="82" t="s">
        <v>345</v>
      </c>
      <c r="W6" s="81">
        <v>43556.806863425925</v>
      </c>
      <c r="X6" s="82" t="s">
        <v>353</v>
      </c>
      <c r="Y6" s="79"/>
      <c r="Z6" s="79"/>
      <c r="AA6" s="85" t="s">
        <v>372</v>
      </c>
      <c r="AB6" s="79"/>
      <c r="AC6" s="79" t="b">
        <v>0</v>
      </c>
      <c r="AD6" s="79">
        <v>0</v>
      </c>
      <c r="AE6" s="85" t="s">
        <v>392</v>
      </c>
      <c r="AF6" s="79" t="b">
        <v>0</v>
      </c>
      <c r="AG6" s="79" t="s">
        <v>394</v>
      </c>
      <c r="AH6" s="79"/>
      <c r="AI6" s="85" t="s">
        <v>392</v>
      </c>
      <c r="AJ6" s="79" t="b">
        <v>0</v>
      </c>
      <c r="AK6" s="79">
        <v>10</v>
      </c>
      <c r="AL6" s="85" t="s">
        <v>378</v>
      </c>
      <c r="AM6" s="79" t="s">
        <v>395</v>
      </c>
      <c r="AN6" s="79" t="b">
        <v>0</v>
      </c>
      <c r="AO6" s="85" t="s">
        <v>378</v>
      </c>
      <c r="AP6" s="79" t="s">
        <v>196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5" t="s">
        <v>232</v>
      </c>
      <c r="B7" s="65" t="s">
        <v>245</v>
      </c>
      <c r="C7" s="66" t="s">
        <v>1200</v>
      </c>
      <c r="D7" s="67">
        <v>3</v>
      </c>
      <c r="E7" s="66" t="s">
        <v>132</v>
      </c>
      <c r="F7" s="69">
        <v>32</v>
      </c>
      <c r="G7" s="66"/>
      <c r="H7" s="70"/>
      <c r="I7" s="71"/>
      <c r="J7" s="71"/>
      <c r="K7" s="34" t="s">
        <v>65</v>
      </c>
      <c r="L7" s="72">
        <v>7</v>
      </c>
      <c r="M7" s="72"/>
      <c r="N7" s="73"/>
      <c r="O7" s="79" t="s">
        <v>312</v>
      </c>
      <c r="P7" s="81">
        <v>43556.806863425925</v>
      </c>
      <c r="Q7" s="79" t="s">
        <v>314</v>
      </c>
      <c r="R7" s="79"/>
      <c r="S7" s="79"/>
      <c r="T7" s="79"/>
      <c r="U7" s="79"/>
      <c r="V7" s="82" t="s">
        <v>345</v>
      </c>
      <c r="W7" s="81">
        <v>43556.806863425925</v>
      </c>
      <c r="X7" s="82" t="s">
        <v>353</v>
      </c>
      <c r="Y7" s="79"/>
      <c r="Z7" s="79"/>
      <c r="AA7" s="85" t="s">
        <v>372</v>
      </c>
      <c r="AB7" s="79"/>
      <c r="AC7" s="79" t="b">
        <v>0</v>
      </c>
      <c r="AD7" s="79">
        <v>0</v>
      </c>
      <c r="AE7" s="85" t="s">
        <v>392</v>
      </c>
      <c r="AF7" s="79" t="b">
        <v>0</v>
      </c>
      <c r="AG7" s="79" t="s">
        <v>394</v>
      </c>
      <c r="AH7" s="79"/>
      <c r="AI7" s="85" t="s">
        <v>392</v>
      </c>
      <c r="AJ7" s="79" t="b">
        <v>0</v>
      </c>
      <c r="AK7" s="79">
        <v>10</v>
      </c>
      <c r="AL7" s="85" t="s">
        <v>378</v>
      </c>
      <c r="AM7" s="79" t="s">
        <v>395</v>
      </c>
      <c r="AN7" s="79" t="b">
        <v>0</v>
      </c>
      <c r="AO7" s="85" t="s">
        <v>378</v>
      </c>
      <c r="AP7" s="79" t="s">
        <v>196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5" t="s">
        <v>232</v>
      </c>
      <c r="B8" s="65" t="s">
        <v>246</v>
      </c>
      <c r="C8" s="66" t="s">
        <v>1200</v>
      </c>
      <c r="D8" s="67">
        <v>3</v>
      </c>
      <c r="E8" s="66" t="s">
        <v>132</v>
      </c>
      <c r="F8" s="69">
        <v>32</v>
      </c>
      <c r="G8" s="66"/>
      <c r="H8" s="70"/>
      <c r="I8" s="71"/>
      <c r="J8" s="71"/>
      <c r="K8" s="34" t="s">
        <v>65</v>
      </c>
      <c r="L8" s="72">
        <v>8</v>
      </c>
      <c r="M8" s="72"/>
      <c r="N8" s="73"/>
      <c r="O8" s="79" t="s">
        <v>312</v>
      </c>
      <c r="P8" s="81">
        <v>43556.806863425925</v>
      </c>
      <c r="Q8" s="79" t="s">
        <v>314</v>
      </c>
      <c r="R8" s="79"/>
      <c r="S8" s="79"/>
      <c r="T8" s="79"/>
      <c r="U8" s="79"/>
      <c r="V8" s="82" t="s">
        <v>345</v>
      </c>
      <c r="W8" s="81">
        <v>43556.806863425925</v>
      </c>
      <c r="X8" s="82" t="s">
        <v>353</v>
      </c>
      <c r="Y8" s="79"/>
      <c r="Z8" s="79"/>
      <c r="AA8" s="85" t="s">
        <v>372</v>
      </c>
      <c r="AB8" s="79"/>
      <c r="AC8" s="79" t="b">
        <v>0</v>
      </c>
      <c r="AD8" s="79">
        <v>0</v>
      </c>
      <c r="AE8" s="85" t="s">
        <v>392</v>
      </c>
      <c r="AF8" s="79" t="b">
        <v>0</v>
      </c>
      <c r="AG8" s="79" t="s">
        <v>394</v>
      </c>
      <c r="AH8" s="79"/>
      <c r="AI8" s="85" t="s">
        <v>392</v>
      </c>
      <c r="AJ8" s="79" t="b">
        <v>0</v>
      </c>
      <c r="AK8" s="79">
        <v>10</v>
      </c>
      <c r="AL8" s="85" t="s">
        <v>378</v>
      </c>
      <c r="AM8" s="79" t="s">
        <v>395</v>
      </c>
      <c r="AN8" s="79" t="b">
        <v>0</v>
      </c>
      <c r="AO8" s="85" t="s">
        <v>378</v>
      </c>
      <c r="AP8" s="79" t="s">
        <v>196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5" t="s">
        <v>232</v>
      </c>
      <c r="B9" s="65" t="s">
        <v>247</v>
      </c>
      <c r="C9" s="66" t="s">
        <v>1200</v>
      </c>
      <c r="D9" s="67">
        <v>3</v>
      </c>
      <c r="E9" s="66" t="s">
        <v>132</v>
      </c>
      <c r="F9" s="69">
        <v>32</v>
      </c>
      <c r="G9" s="66"/>
      <c r="H9" s="70"/>
      <c r="I9" s="71"/>
      <c r="J9" s="71"/>
      <c r="K9" s="34" t="s">
        <v>65</v>
      </c>
      <c r="L9" s="72">
        <v>9</v>
      </c>
      <c r="M9" s="72"/>
      <c r="N9" s="73"/>
      <c r="O9" s="79" t="s">
        <v>312</v>
      </c>
      <c r="P9" s="81">
        <v>43556.806863425925</v>
      </c>
      <c r="Q9" s="79" t="s">
        <v>314</v>
      </c>
      <c r="R9" s="79"/>
      <c r="S9" s="79"/>
      <c r="T9" s="79"/>
      <c r="U9" s="79"/>
      <c r="V9" s="82" t="s">
        <v>345</v>
      </c>
      <c r="W9" s="81">
        <v>43556.806863425925</v>
      </c>
      <c r="X9" s="82" t="s">
        <v>353</v>
      </c>
      <c r="Y9" s="79"/>
      <c r="Z9" s="79"/>
      <c r="AA9" s="85" t="s">
        <v>372</v>
      </c>
      <c r="AB9" s="79"/>
      <c r="AC9" s="79" t="b">
        <v>0</v>
      </c>
      <c r="AD9" s="79">
        <v>0</v>
      </c>
      <c r="AE9" s="85" t="s">
        <v>392</v>
      </c>
      <c r="AF9" s="79" t="b">
        <v>0</v>
      </c>
      <c r="AG9" s="79" t="s">
        <v>394</v>
      </c>
      <c r="AH9" s="79"/>
      <c r="AI9" s="85" t="s">
        <v>392</v>
      </c>
      <c r="AJ9" s="79" t="b">
        <v>0</v>
      </c>
      <c r="AK9" s="79">
        <v>10</v>
      </c>
      <c r="AL9" s="85" t="s">
        <v>378</v>
      </c>
      <c r="AM9" s="79" t="s">
        <v>395</v>
      </c>
      <c r="AN9" s="79" t="b">
        <v>0</v>
      </c>
      <c r="AO9" s="85" t="s">
        <v>378</v>
      </c>
      <c r="AP9" s="79" t="s">
        <v>196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5" t="s">
        <v>232</v>
      </c>
      <c r="B10" s="65" t="s">
        <v>248</v>
      </c>
      <c r="C10" s="66" t="s">
        <v>1200</v>
      </c>
      <c r="D10" s="67">
        <v>3</v>
      </c>
      <c r="E10" s="66" t="s">
        <v>132</v>
      </c>
      <c r="F10" s="69">
        <v>32</v>
      </c>
      <c r="G10" s="66"/>
      <c r="H10" s="70"/>
      <c r="I10" s="71"/>
      <c r="J10" s="71"/>
      <c r="K10" s="34" t="s">
        <v>65</v>
      </c>
      <c r="L10" s="72">
        <v>10</v>
      </c>
      <c r="M10" s="72"/>
      <c r="N10" s="73"/>
      <c r="O10" s="79" t="s">
        <v>312</v>
      </c>
      <c r="P10" s="81">
        <v>43556.806863425925</v>
      </c>
      <c r="Q10" s="79" t="s">
        <v>314</v>
      </c>
      <c r="R10" s="79"/>
      <c r="S10" s="79"/>
      <c r="T10" s="79"/>
      <c r="U10" s="79"/>
      <c r="V10" s="82" t="s">
        <v>345</v>
      </c>
      <c r="W10" s="81">
        <v>43556.806863425925</v>
      </c>
      <c r="X10" s="82" t="s">
        <v>353</v>
      </c>
      <c r="Y10" s="79"/>
      <c r="Z10" s="79"/>
      <c r="AA10" s="85" t="s">
        <v>372</v>
      </c>
      <c r="AB10" s="79"/>
      <c r="AC10" s="79" t="b">
        <v>0</v>
      </c>
      <c r="AD10" s="79">
        <v>0</v>
      </c>
      <c r="AE10" s="85" t="s">
        <v>392</v>
      </c>
      <c r="AF10" s="79" t="b">
        <v>0</v>
      </c>
      <c r="AG10" s="79" t="s">
        <v>394</v>
      </c>
      <c r="AH10" s="79"/>
      <c r="AI10" s="85" t="s">
        <v>392</v>
      </c>
      <c r="AJ10" s="79" t="b">
        <v>0</v>
      </c>
      <c r="AK10" s="79">
        <v>10</v>
      </c>
      <c r="AL10" s="85" t="s">
        <v>378</v>
      </c>
      <c r="AM10" s="79" t="s">
        <v>395</v>
      </c>
      <c r="AN10" s="79" t="b">
        <v>0</v>
      </c>
      <c r="AO10" s="85" t="s">
        <v>378</v>
      </c>
      <c r="AP10" s="79" t="s">
        <v>196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5" t="s">
        <v>232</v>
      </c>
      <c r="B11" s="65" t="s">
        <v>249</v>
      </c>
      <c r="C11" s="66" t="s">
        <v>1200</v>
      </c>
      <c r="D11" s="67">
        <v>3</v>
      </c>
      <c r="E11" s="66" t="s">
        <v>132</v>
      </c>
      <c r="F11" s="69">
        <v>32</v>
      </c>
      <c r="G11" s="66"/>
      <c r="H11" s="70"/>
      <c r="I11" s="71"/>
      <c r="J11" s="71"/>
      <c r="K11" s="34" t="s">
        <v>65</v>
      </c>
      <c r="L11" s="72">
        <v>11</v>
      </c>
      <c r="M11" s="72"/>
      <c r="N11" s="73"/>
      <c r="O11" s="79" t="s">
        <v>312</v>
      </c>
      <c r="P11" s="81">
        <v>43556.806863425925</v>
      </c>
      <c r="Q11" s="79" t="s">
        <v>314</v>
      </c>
      <c r="R11" s="79"/>
      <c r="S11" s="79"/>
      <c r="T11" s="79"/>
      <c r="U11" s="79"/>
      <c r="V11" s="82" t="s">
        <v>345</v>
      </c>
      <c r="W11" s="81">
        <v>43556.806863425925</v>
      </c>
      <c r="X11" s="82" t="s">
        <v>353</v>
      </c>
      <c r="Y11" s="79"/>
      <c r="Z11" s="79"/>
      <c r="AA11" s="85" t="s">
        <v>372</v>
      </c>
      <c r="AB11" s="79"/>
      <c r="AC11" s="79" t="b">
        <v>0</v>
      </c>
      <c r="AD11" s="79">
        <v>0</v>
      </c>
      <c r="AE11" s="85" t="s">
        <v>392</v>
      </c>
      <c r="AF11" s="79" t="b">
        <v>0</v>
      </c>
      <c r="AG11" s="79" t="s">
        <v>394</v>
      </c>
      <c r="AH11" s="79"/>
      <c r="AI11" s="85" t="s">
        <v>392</v>
      </c>
      <c r="AJ11" s="79" t="b">
        <v>0</v>
      </c>
      <c r="AK11" s="79">
        <v>10</v>
      </c>
      <c r="AL11" s="85" t="s">
        <v>378</v>
      </c>
      <c r="AM11" s="79" t="s">
        <v>395</v>
      </c>
      <c r="AN11" s="79" t="b">
        <v>0</v>
      </c>
      <c r="AO11" s="85" t="s">
        <v>378</v>
      </c>
      <c r="AP11" s="79" t="s">
        <v>196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5" t="s">
        <v>232</v>
      </c>
      <c r="B12" s="65" t="s">
        <v>250</v>
      </c>
      <c r="C12" s="66" t="s">
        <v>1200</v>
      </c>
      <c r="D12" s="67">
        <v>3</v>
      </c>
      <c r="E12" s="66" t="s">
        <v>132</v>
      </c>
      <c r="F12" s="69">
        <v>32</v>
      </c>
      <c r="G12" s="66"/>
      <c r="H12" s="70"/>
      <c r="I12" s="71"/>
      <c r="J12" s="71"/>
      <c r="K12" s="34" t="s">
        <v>65</v>
      </c>
      <c r="L12" s="72">
        <v>12</v>
      </c>
      <c r="M12" s="72"/>
      <c r="N12" s="73"/>
      <c r="O12" s="79" t="s">
        <v>312</v>
      </c>
      <c r="P12" s="81">
        <v>43556.806863425925</v>
      </c>
      <c r="Q12" s="79" t="s">
        <v>314</v>
      </c>
      <c r="R12" s="79"/>
      <c r="S12" s="79"/>
      <c r="T12" s="79"/>
      <c r="U12" s="79"/>
      <c r="V12" s="82" t="s">
        <v>345</v>
      </c>
      <c r="W12" s="81">
        <v>43556.806863425925</v>
      </c>
      <c r="X12" s="82" t="s">
        <v>353</v>
      </c>
      <c r="Y12" s="79"/>
      <c r="Z12" s="79"/>
      <c r="AA12" s="85" t="s">
        <v>372</v>
      </c>
      <c r="AB12" s="79"/>
      <c r="AC12" s="79" t="b">
        <v>0</v>
      </c>
      <c r="AD12" s="79">
        <v>0</v>
      </c>
      <c r="AE12" s="85" t="s">
        <v>392</v>
      </c>
      <c r="AF12" s="79" t="b">
        <v>0</v>
      </c>
      <c r="AG12" s="79" t="s">
        <v>394</v>
      </c>
      <c r="AH12" s="79"/>
      <c r="AI12" s="85" t="s">
        <v>392</v>
      </c>
      <c r="AJ12" s="79" t="b">
        <v>0</v>
      </c>
      <c r="AK12" s="79">
        <v>10</v>
      </c>
      <c r="AL12" s="85" t="s">
        <v>378</v>
      </c>
      <c r="AM12" s="79" t="s">
        <v>395</v>
      </c>
      <c r="AN12" s="79" t="b">
        <v>0</v>
      </c>
      <c r="AO12" s="85" t="s">
        <v>378</v>
      </c>
      <c r="AP12" s="79" t="s">
        <v>196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5" t="s">
        <v>232</v>
      </c>
      <c r="B13" s="65" t="s">
        <v>251</v>
      </c>
      <c r="C13" s="66" t="s">
        <v>1200</v>
      </c>
      <c r="D13" s="67">
        <v>3</v>
      </c>
      <c r="E13" s="66" t="s">
        <v>132</v>
      </c>
      <c r="F13" s="69">
        <v>32</v>
      </c>
      <c r="G13" s="66"/>
      <c r="H13" s="70"/>
      <c r="I13" s="71"/>
      <c r="J13" s="71"/>
      <c r="K13" s="34" t="s">
        <v>65</v>
      </c>
      <c r="L13" s="72">
        <v>13</v>
      </c>
      <c r="M13" s="72"/>
      <c r="N13" s="73"/>
      <c r="O13" s="79" t="s">
        <v>312</v>
      </c>
      <c r="P13" s="81">
        <v>43556.806863425925</v>
      </c>
      <c r="Q13" s="79" t="s">
        <v>314</v>
      </c>
      <c r="R13" s="79"/>
      <c r="S13" s="79"/>
      <c r="T13" s="79"/>
      <c r="U13" s="79"/>
      <c r="V13" s="82" t="s">
        <v>345</v>
      </c>
      <c r="W13" s="81">
        <v>43556.806863425925</v>
      </c>
      <c r="X13" s="82" t="s">
        <v>353</v>
      </c>
      <c r="Y13" s="79"/>
      <c r="Z13" s="79"/>
      <c r="AA13" s="85" t="s">
        <v>372</v>
      </c>
      <c r="AB13" s="79"/>
      <c r="AC13" s="79" t="b">
        <v>0</v>
      </c>
      <c r="AD13" s="79">
        <v>0</v>
      </c>
      <c r="AE13" s="85" t="s">
        <v>392</v>
      </c>
      <c r="AF13" s="79" t="b">
        <v>0</v>
      </c>
      <c r="AG13" s="79" t="s">
        <v>394</v>
      </c>
      <c r="AH13" s="79"/>
      <c r="AI13" s="85" t="s">
        <v>392</v>
      </c>
      <c r="AJ13" s="79" t="b">
        <v>0</v>
      </c>
      <c r="AK13" s="79">
        <v>10</v>
      </c>
      <c r="AL13" s="85" t="s">
        <v>378</v>
      </c>
      <c r="AM13" s="79" t="s">
        <v>395</v>
      </c>
      <c r="AN13" s="79" t="b">
        <v>0</v>
      </c>
      <c r="AO13" s="85" t="s">
        <v>378</v>
      </c>
      <c r="AP13" s="79" t="s">
        <v>196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5" t="s">
        <v>232</v>
      </c>
      <c r="B14" s="65" t="s">
        <v>240</v>
      </c>
      <c r="C14" s="66" t="s">
        <v>1200</v>
      </c>
      <c r="D14" s="67">
        <v>3</v>
      </c>
      <c r="E14" s="66" t="s">
        <v>132</v>
      </c>
      <c r="F14" s="69">
        <v>32</v>
      </c>
      <c r="G14" s="66"/>
      <c r="H14" s="70"/>
      <c r="I14" s="71"/>
      <c r="J14" s="71"/>
      <c r="K14" s="34" t="s">
        <v>65</v>
      </c>
      <c r="L14" s="72">
        <v>14</v>
      </c>
      <c r="M14" s="72"/>
      <c r="N14" s="73"/>
      <c r="O14" s="79" t="s">
        <v>313</v>
      </c>
      <c r="P14" s="81">
        <v>43556.806863425925</v>
      </c>
      <c r="Q14" s="79" t="s">
        <v>314</v>
      </c>
      <c r="R14" s="79"/>
      <c r="S14" s="79"/>
      <c r="T14" s="79"/>
      <c r="U14" s="79"/>
      <c r="V14" s="82" t="s">
        <v>345</v>
      </c>
      <c r="W14" s="81">
        <v>43556.806863425925</v>
      </c>
      <c r="X14" s="82" t="s">
        <v>353</v>
      </c>
      <c r="Y14" s="79"/>
      <c r="Z14" s="79"/>
      <c r="AA14" s="85" t="s">
        <v>372</v>
      </c>
      <c r="AB14" s="79"/>
      <c r="AC14" s="79" t="b">
        <v>0</v>
      </c>
      <c r="AD14" s="79">
        <v>0</v>
      </c>
      <c r="AE14" s="85" t="s">
        <v>392</v>
      </c>
      <c r="AF14" s="79" t="b">
        <v>0</v>
      </c>
      <c r="AG14" s="79" t="s">
        <v>394</v>
      </c>
      <c r="AH14" s="79"/>
      <c r="AI14" s="85" t="s">
        <v>392</v>
      </c>
      <c r="AJ14" s="79" t="b">
        <v>0</v>
      </c>
      <c r="AK14" s="79">
        <v>10</v>
      </c>
      <c r="AL14" s="85" t="s">
        <v>378</v>
      </c>
      <c r="AM14" s="79" t="s">
        <v>395</v>
      </c>
      <c r="AN14" s="79" t="b">
        <v>0</v>
      </c>
      <c r="AO14" s="85" t="s">
        <v>378</v>
      </c>
      <c r="AP14" s="79" t="s">
        <v>196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1</v>
      </c>
      <c r="BD14" s="48">
        <v>1</v>
      </c>
      <c r="BE14" s="49">
        <v>3.3333333333333335</v>
      </c>
      <c r="BF14" s="48">
        <v>2</v>
      </c>
      <c r="BG14" s="49">
        <v>6.666666666666667</v>
      </c>
      <c r="BH14" s="48">
        <v>0</v>
      </c>
      <c r="BI14" s="49">
        <v>0</v>
      </c>
      <c r="BJ14" s="48">
        <v>27</v>
      </c>
      <c r="BK14" s="49">
        <v>90</v>
      </c>
      <c r="BL14" s="48">
        <v>30</v>
      </c>
    </row>
    <row r="15" spans="1:64" ht="15">
      <c r="A15" s="65" t="s">
        <v>233</v>
      </c>
      <c r="B15" s="65" t="s">
        <v>238</v>
      </c>
      <c r="C15" s="66" t="s">
        <v>1200</v>
      </c>
      <c r="D15" s="67">
        <v>3</v>
      </c>
      <c r="E15" s="66" t="s">
        <v>132</v>
      </c>
      <c r="F15" s="69">
        <v>32</v>
      </c>
      <c r="G15" s="66"/>
      <c r="H15" s="70"/>
      <c r="I15" s="71"/>
      <c r="J15" s="71"/>
      <c r="K15" s="34" t="s">
        <v>65</v>
      </c>
      <c r="L15" s="72">
        <v>15</v>
      </c>
      <c r="M15" s="72"/>
      <c r="N15" s="73"/>
      <c r="O15" s="79" t="s">
        <v>311</v>
      </c>
      <c r="P15" s="81">
        <v>43557.5369212963</v>
      </c>
      <c r="Q15" s="79" t="s">
        <v>314</v>
      </c>
      <c r="R15" s="79"/>
      <c r="S15" s="79"/>
      <c r="T15" s="79"/>
      <c r="U15" s="79"/>
      <c r="V15" s="82" t="s">
        <v>346</v>
      </c>
      <c r="W15" s="81">
        <v>43557.5369212963</v>
      </c>
      <c r="X15" s="82" t="s">
        <v>354</v>
      </c>
      <c r="Y15" s="79"/>
      <c r="Z15" s="79"/>
      <c r="AA15" s="85" t="s">
        <v>373</v>
      </c>
      <c r="AB15" s="79"/>
      <c r="AC15" s="79" t="b">
        <v>0</v>
      </c>
      <c r="AD15" s="79">
        <v>0</v>
      </c>
      <c r="AE15" s="85" t="s">
        <v>392</v>
      </c>
      <c r="AF15" s="79" t="b">
        <v>0</v>
      </c>
      <c r="AG15" s="79" t="s">
        <v>394</v>
      </c>
      <c r="AH15" s="79"/>
      <c r="AI15" s="85" t="s">
        <v>392</v>
      </c>
      <c r="AJ15" s="79" t="b">
        <v>0</v>
      </c>
      <c r="AK15" s="79">
        <v>10</v>
      </c>
      <c r="AL15" s="85" t="s">
        <v>378</v>
      </c>
      <c r="AM15" s="79" t="s">
        <v>396</v>
      </c>
      <c r="AN15" s="79" t="b">
        <v>0</v>
      </c>
      <c r="AO15" s="85" t="s">
        <v>378</v>
      </c>
      <c r="AP15" s="79" t="s">
        <v>196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5" t="s">
        <v>233</v>
      </c>
      <c r="B16" s="65" t="s">
        <v>242</v>
      </c>
      <c r="C16" s="66" t="s">
        <v>1200</v>
      </c>
      <c r="D16" s="67">
        <v>3</v>
      </c>
      <c r="E16" s="66" t="s">
        <v>132</v>
      </c>
      <c r="F16" s="69">
        <v>32</v>
      </c>
      <c r="G16" s="66"/>
      <c r="H16" s="70"/>
      <c r="I16" s="71"/>
      <c r="J16" s="71"/>
      <c r="K16" s="34" t="s">
        <v>65</v>
      </c>
      <c r="L16" s="72">
        <v>16</v>
      </c>
      <c r="M16" s="72"/>
      <c r="N16" s="73"/>
      <c r="O16" s="79" t="s">
        <v>312</v>
      </c>
      <c r="P16" s="81">
        <v>43557.5369212963</v>
      </c>
      <c r="Q16" s="79" t="s">
        <v>314</v>
      </c>
      <c r="R16" s="79"/>
      <c r="S16" s="79"/>
      <c r="T16" s="79"/>
      <c r="U16" s="79"/>
      <c r="V16" s="82" t="s">
        <v>346</v>
      </c>
      <c r="W16" s="81">
        <v>43557.5369212963</v>
      </c>
      <c r="X16" s="82" t="s">
        <v>354</v>
      </c>
      <c r="Y16" s="79"/>
      <c r="Z16" s="79"/>
      <c r="AA16" s="85" t="s">
        <v>373</v>
      </c>
      <c r="AB16" s="79"/>
      <c r="AC16" s="79" t="b">
        <v>0</v>
      </c>
      <c r="AD16" s="79">
        <v>0</v>
      </c>
      <c r="AE16" s="85" t="s">
        <v>392</v>
      </c>
      <c r="AF16" s="79" t="b">
        <v>0</v>
      </c>
      <c r="AG16" s="79" t="s">
        <v>394</v>
      </c>
      <c r="AH16" s="79"/>
      <c r="AI16" s="85" t="s">
        <v>392</v>
      </c>
      <c r="AJ16" s="79" t="b">
        <v>0</v>
      </c>
      <c r="AK16" s="79">
        <v>10</v>
      </c>
      <c r="AL16" s="85" t="s">
        <v>378</v>
      </c>
      <c r="AM16" s="79" t="s">
        <v>396</v>
      </c>
      <c r="AN16" s="79" t="b">
        <v>0</v>
      </c>
      <c r="AO16" s="85" t="s">
        <v>378</v>
      </c>
      <c r="AP16" s="79" t="s">
        <v>196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5" t="s">
        <v>233</v>
      </c>
      <c r="B17" s="65" t="s">
        <v>243</v>
      </c>
      <c r="C17" s="66" t="s">
        <v>1200</v>
      </c>
      <c r="D17" s="67">
        <v>3</v>
      </c>
      <c r="E17" s="66" t="s">
        <v>132</v>
      </c>
      <c r="F17" s="69">
        <v>32</v>
      </c>
      <c r="G17" s="66"/>
      <c r="H17" s="70"/>
      <c r="I17" s="71"/>
      <c r="J17" s="71"/>
      <c r="K17" s="34" t="s">
        <v>65</v>
      </c>
      <c r="L17" s="72">
        <v>17</v>
      </c>
      <c r="M17" s="72"/>
      <c r="N17" s="73"/>
      <c r="O17" s="79" t="s">
        <v>312</v>
      </c>
      <c r="P17" s="81">
        <v>43557.5369212963</v>
      </c>
      <c r="Q17" s="79" t="s">
        <v>314</v>
      </c>
      <c r="R17" s="79"/>
      <c r="S17" s="79"/>
      <c r="T17" s="79"/>
      <c r="U17" s="79"/>
      <c r="V17" s="82" t="s">
        <v>346</v>
      </c>
      <c r="W17" s="81">
        <v>43557.5369212963</v>
      </c>
      <c r="X17" s="82" t="s">
        <v>354</v>
      </c>
      <c r="Y17" s="79"/>
      <c r="Z17" s="79"/>
      <c r="AA17" s="85" t="s">
        <v>373</v>
      </c>
      <c r="AB17" s="79"/>
      <c r="AC17" s="79" t="b">
        <v>0</v>
      </c>
      <c r="AD17" s="79">
        <v>0</v>
      </c>
      <c r="AE17" s="85" t="s">
        <v>392</v>
      </c>
      <c r="AF17" s="79" t="b">
        <v>0</v>
      </c>
      <c r="AG17" s="79" t="s">
        <v>394</v>
      </c>
      <c r="AH17" s="79"/>
      <c r="AI17" s="85" t="s">
        <v>392</v>
      </c>
      <c r="AJ17" s="79" t="b">
        <v>0</v>
      </c>
      <c r="AK17" s="79">
        <v>10</v>
      </c>
      <c r="AL17" s="85" t="s">
        <v>378</v>
      </c>
      <c r="AM17" s="79" t="s">
        <v>396</v>
      </c>
      <c r="AN17" s="79" t="b">
        <v>0</v>
      </c>
      <c r="AO17" s="85" t="s">
        <v>378</v>
      </c>
      <c r="AP17" s="79" t="s">
        <v>196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5" t="s">
        <v>233</v>
      </c>
      <c r="B18" s="65" t="s">
        <v>244</v>
      </c>
      <c r="C18" s="66" t="s">
        <v>1200</v>
      </c>
      <c r="D18" s="67">
        <v>3</v>
      </c>
      <c r="E18" s="66" t="s">
        <v>132</v>
      </c>
      <c r="F18" s="69">
        <v>32</v>
      </c>
      <c r="G18" s="66"/>
      <c r="H18" s="70"/>
      <c r="I18" s="71"/>
      <c r="J18" s="71"/>
      <c r="K18" s="34" t="s">
        <v>65</v>
      </c>
      <c r="L18" s="72">
        <v>18</v>
      </c>
      <c r="M18" s="72"/>
      <c r="N18" s="73"/>
      <c r="O18" s="79" t="s">
        <v>312</v>
      </c>
      <c r="P18" s="81">
        <v>43557.5369212963</v>
      </c>
      <c r="Q18" s="79" t="s">
        <v>314</v>
      </c>
      <c r="R18" s="79"/>
      <c r="S18" s="79"/>
      <c r="T18" s="79"/>
      <c r="U18" s="79"/>
      <c r="V18" s="82" t="s">
        <v>346</v>
      </c>
      <c r="W18" s="81">
        <v>43557.5369212963</v>
      </c>
      <c r="X18" s="82" t="s">
        <v>354</v>
      </c>
      <c r="Y18" s="79"/>
      <c r="Z18" s="79"/>
      <c r="AA18" s="85" t="s">
        <v>373</v>
      </c>
      <c r="AB18" s="79"/>
      <c r="AC18" s="79" t="b">
        <v>0</v>
      </c>
      <c r="AD18" s="79">
        <v>0</v>
      </c>
      <c r="AE18" s="85" t="s">
        <v>392</v>
      </c>
      <c r="AF18" s="79" t="b">
        <v>0</v>
      </c>
      <c r="AG18" s="79" t="s">
        <v>394</v>
      </c>
      <c r="AH18" s="79"/>
      <c r="AI18" s="85" t="s">
        <v>392</v>
      </c>
      <c r="AJ18" s="79" t="b">
        <v>0</v>
      </c>
      <c r="AK18" s="79">
        <v>10</v>
      </c>
      <c r="AL18" s="85" t="s">
        <v>378</v>
      </c>
      <c r="AM18" s="79" t="s">
        <v>396</v>
      </c>
      <c r="AN18" s="79" t="b">
        <v>0</v>
      </c>
      <c r="AO18" s="85" t="s">
        <v>378</v>
      </c>
      <c r="AP18" s="79" t="s">
        <v>196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5" t="s">
        <v>233</v>
      </c>
      <c r="B19" s="65" t="s">
        <v>245</v>
      </c>
      <c r="C19" s="66" t="s">
        <v>1200</v>
      </c>
      <c r="D19" s="67">
        <v>3</v>
      </c>
      <c r="E19" s="66" t="s">
        <v>132</v>
      </c>
      <c r="F19" s="69">
        <v>32</v>
      </c>
      <c r="G19" s="66"/>
      <c r="H19" s="70"/>
      <c r="I19" s="71"/>
      <c r="J19" s="71"/>
      <c r="K19" s="34" t="s">
        <v>65</v>
      </c>
      <c r="L19" s="72">
        <v>19</v>
      </c>
      <c r="M19" s="72"/>
      <c r="N19" s="73"/>
      <c r="O19" s="79" t="s">
        <v>312</v>
      </c>
      <c r="P19" s="81">
        <v>43557.5369212963</v>
      </c>
      <c r="Q19" s="79" t="s">
        <v>314</v>
      </c>
      <c r="R19" s="79"/>
      <c r="S19" s="79"/>
      <c r="T19" s="79"/>
      <c r="U19" s="79"/>
      <c r="V19" s="82" t="s">
        <v>346</v>
      </c>
      <c r="W19" s="81">
        <v>43557.5369212963</v>
      </c>
      <c r="X19" s="82" t="s">
        <v>354</v>
      </c>
      <c r="Y19" s="79"/>
      <c r="Z19" s="79"/>
      <c r="AA19" s="85" t="s">
        <v>373</v>
      </c>
      <c r="AB19" s="79"/>
      <c r="AC19" s="79" t="b">
        <v>0</v>
      </c>
      <c r="AD19" s="79">
        <v>0</v>
      </c>
      <c r="AE19" s="85" t="s">
        <v>392</v>
      </c>
      <c r="AF19" s="79" t="b">
        <v>0</v>
      </c>
      <c r="AG19" s="79" t="s">
        <v>394</v>
      </c>
      <c r="AH19" s="79"/>
      <c r="AI19" s="85" t="s">
        <v>392</v>
      </c>
      <c r="AJ19" s="79" t="b">
        <v>0</v>
      </c>
      <c r="AK19" s="79">
        <v>10</v>
      </c>
      <c r="AL19" s="85" t="s">
        <v>378</v>
      </c>
      <c r="AM19" s="79" t="s">
        <v>396</v>
      </c>
      <c r="AN19" s="79" t="b">
        <v>0</v>
      </c>
      <c r="AO19" s="85" t="s">
        <v>378</v>
      </c>
      <c r="AP19" s="79" t="s">
        <v>196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5" t="s">
        <v>233</v>
      </c>
      <c r="B20" s="65" t="s">
        <v>246</v>
      </c>
      <c r="C20" s="66" t="s">
        <v>1200</v>
      </c>
      <c r="D20" s="67">
        <v>3</v>
      </c>
      <c r="E20" s="66" t="s">
        <v>132</v>
      </c>
      <c r="F20" s="69">
        <v>32</v>
      </c>
      <c r="G20" s="66"/>
      <c r="H20" s="70"/>
      <c r="I20" s="71"/>
      <c r="J20" s="71"/>
      <c r="K20" s="34" t="s">
        <v>65</v>
      </c>
      <c r="L20" s="72">
        <v>20</v>
      </c>
      <c r="M20" s="72"/>
      <c r="N20" s="73"/>
      <c r="O20" s="79" t="s">
        <v>312</v>
      </c>
      <c r="P20" s="81">
        <v>43557.5369212963</v>
      </c>
      <c r="Q20" s="79" t="s">
        <v>314</v>
      </c>
      <c r="R20" s="79"/>
      <c r="S20" s="79"/>
      <c r="T20" s="79"/>
      <c r="U20" s="79"/>
      <c r="V20" s="82" t="s">
        <v>346</v>
      </c>
      <c r="W20" s="81">
        <v>43557.5369212963</v>
      </c>
      <c r="X20" s="82" t="s">
        <v>354</v>
      </c>
      <c r="Y20" s="79"/>
      <c r="Z20" s="79"/>
      <c r="AA20" s="85" t="s">
        <v>373</v>
      </c>
      <c r="AB20" s="79"/>
      <c r="AC20" s="79" t="b">
        <v>0</v>
      </c>
      <c r="AD20" s="79">
        <v>0</v>
      </c>
      <c r="AE20" s="85" t="s">
        <v>392</v>
      </c>
      <c r="AF20" s="79" t="b">
        <v>0</v>
      </c>
      <c r="AG20" s="79" t="s">
        <v>394</v>
      </c>
      <c r="AH20" s="79"/>
      <c r="AI20" s="85" t="s">
        <v>392</v>
      </c>
      <c r="AJ20" s="79" t="b">
        <v>0</v>
      </c>
      <c r="AK20" s="79">
        <v>10</v>
      </c>
      <c r="AL20" s="85" t="s">
        <v>378</v>
      </c>
      <c r="AM20" s="79" t="s">
        <v>396</v>
      </c>
      <c r="AN20" s="79" t="b">
        <v>0</v>
      </c>
      <c r="AO20" s="85" t="s">
        <v>378</v>
      </c>
      <c r="AP20" s="79" t="s">
        <v>196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5" t="s">
        <v>233</v>
      </c>
      <c r="B21" s="65" t="s">
        <v>247</v>
      </c>
      <c r="C21" s="66" t="s">
        <v>1200</v>
      </c>
      <c r="D21" s="67">
        <v>3</v>
      </c>
      <c r="E21" s="66" t="s">
        <v>132</v>
      </c>
      <c r="F21" s="69">
        <v>32</v>
      </c>
      <c r="G21" s="66"/>
      <c r="H21" s="70"/>
      <c r="I21" s="71"/>
      <c r="J21" s="71"/>
      <c r="K21" s="34" t="s">
        <v>65</v>
      </c>
      <c r="L21" s="72">
        <v>21</v>
      </c>
      <c r="M21" s="72"/>
      <c r="N21" s="73"/>
      <c r="O21" s="79" t="s">
        <v>312</v>
      </c>
      <c r="P21" s="81">
        <v>43557.5369212963</v>
      </c>
      <c r="Q21" s="79" t="s">
        <v>314</v>
      </c>
      <c r="R21" s="79"/>
      <c r="S21" s="79"/>
      <c r="T21" s="79"/>
      <c r="U21" s="79"/>
      <c r="V21" s="82" t="s">
        <v>346</v>
      </c>
      <c r="W21" s="81">
        <v>43557.5369212963</v>
      </c>
      <c r="X21" s="82" t="s">
        <v>354</v>
      </c>
      <c r="Y21" s="79"/>
      <c r="Z21" s="79"/>
      <c r="AA21" s="85" t="s">
        <v>373</v>
      </c>
      <c r="AB21" s="79"/>
      <c r="AC21" s="79" t="b">
        <v>0</v>
      </c>
      <c r="AD21" s="79">
        <v>0</v>
      </c>
      <c r="AE21" s="85" t="s">
        <v>392</v>
      </c>
      <c r="AF21" s="79" t="b">
        <v>0</v>
      </c>
      <c r="AG21" s="79" t="s">
        <v>394</v>
      </c>
      <c r="AH21" s="79"/>
      <c r="AI21" s="85" t="s">
        <v>392</v>
      </c>
      <c r="AJ21" s="79" t="b">
        <v>0</v>
      </c>
      <c r="AK21" s="79">
        <v>10</v>
      </c>
      <c r="AL21" s="85" t="s">
        <v>378</v>
      </c>
      <c r="AM21" s="79" t="s">
        <v>396</v>
      </c>
      <c r="AN21" s="79" t="b">
        <v>0</v>
      </c>
      <c r="AO21" s="85" t="s">
        <v>378</v>
      </c>
      <c r="AP21" s="79" t="s">
        <v>196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5" t="s">
        <v>233</v>
      </c>
      <c r="B22" s="65" t="s">
        <v>248</v>
      </c>
      <c r="C22" s="66" t="s">
        <v>1200</v>
      </c>
      <c r="D22" s="67">
        <v>3</v>
      </c>
      <c r="E22" s="66" t="s">
        <v>132</v>
      </c>
      <c r="F22" s="69">
        <v>32</v>
      </c>
      <c r="G22" s="66"/>
      <c r="H22" s="70"/>
      <c r="I22" s="71"/>
      <c r="J22" s="71"/>
      <c r="K22" s="34" t="s">
        <v>65</v>
      </c>
      <c r="L22" s="72">
        <v>22</v>
      </c>
      <c r="M22" s="72"/>
      <c r="N22" s="73"/>
      <c r="O22" s="79" t="s">
        <v>312</v>
      </c>
      <c r="P22" s="81">
        <v>43557.5369212963</v>
      </c>
      <c r="Q22" s="79" t="s">
        <v>314</v>
      </c>
      <c r="R22" s="79"/>
      <c r="S22" s="79"/>
      <c r="T22" s="79"/>
      <c r="U22" s="79"/>
      <c r="V22" s="82" t="s">
        <v>346</v>
      </c>
      <c r="W22" s="81">
        <v>43557.5369212963</v>
      </c>
      <c r="X22" s="82" t="s">
        <v>354</v>
      </c>
      <c r="Y22" s="79"/>
      <c r="Z22" s="79"/>
      <c r="AA22" s="85" t="s">
        <v>373</v>
      </c>
      <c r="AB22" s="79"/>
      <c r="AC22" s="79" t="b">
        <v>0</v>
      </c>
      <c r="AD22" s="79">
        <v>0</v>
      </c>
      <c r="AE22" s="85" t="s">
        <v>392</v>
      </c>
      <c r="AF22" s="79" t="b">
        <v>0</v>
      </c>
      <c r="AG22" s="79" t="s">
        <v>394</v>
      </c>
      <c r="AH22" s="79"/>
      <c r="AI22" s="85" t="s">
        <v>392</v>
      </c>
      <c r="AJ22" s="79" t="b">
        <v>0</v>
      </c>
      <c r="AK22" s="79">
        <v>10</v>
      </c>
      <c r="AL22" s="85" t="s">
        <v>378</v>
      </c>
      <c r="AM22" s="79" t="s">
        <v>396</v>
      </c>
      <c r="AN22" s="79" t="b">
        <v>0</v>
      </c>
      <c r="AO22" s="85" t="s">
        <v>378</v>
      </c>
      <c r="AP22" s="79" t="s">
        <v>196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5" t="s">
        <v>233</v>
      </c>
      <c r="B23" s="65" t="s">
        <v>249</v>
      </c>
      <c r="C23" s="66" t="s">
        <v>1200</v>
      </c>
      <c r="D23" s="67">
        <v>3</v>
      </c>
      <c r="E23" s="66" t="s">
        <v>132</v>
      </c>
      <c r="F23" s="69">
        <v>32</v>
      </c>
      <c r="G23" s="66"/>
      <c r="H23" s="70"/>
      <c r="I23" s="71"/>
      <c r="J23" s="71"/>
      <c r="K23" s="34" t="s">
        <v>65</v>
      </c>
      <c r="L23" s="72">
        <v>23</v>
      </c>
      <c r="M23" s="72"/>
      <c r="N23" s="73"/>
      <c r="O23" s="79" t="s">
        <v>312</v>
      </c>
      <c r="P23" s="81">
        <v>43557.5369212963</v>
      </c>
      <c r="Q23" s="79" t="s">
        <v>314</v>
      </c>
      <c r="R23" s="79"/>
      <c r="S23" s="79"/>
      <c r="T23" s="79"/>
      <c r="U23" s="79"/>
      <c r="V23" s="82" t="s">
        <v>346</v>
      </c>
      <c r="W23" s="81">
        <v>43557.5369212963</v>
      </c>
      <c r="X23" s="82" t="s">
        <v>354</v>
      </c>
      <c r="Y23" s="79"/>
      <c r="Z23" s="79"/>
      <c r="AA23" s="85" t="s">
        <v>373</v>
      </c>
      <c r="AB23" s="79"/>
      <c r="AC23" s="79" t="b">
        <v>0</v>
      </c>
      <c r="AD23" s="79">
        <v>0</v>
      </c>
      <c r="AE23" s="85" t="s">
        <v>392</v>
      </c>
      <c r="AF23" s="79" t="b">
        <v>0</v>
      </c>
      <c r="AG23" s="79" t="s">
        <v>394</v>
      </c>
      <c r="AH23" s="79"/>
      <c r="AI23" s="85" t="s">
        <v>392</v>
      </c>
      <c r="AJ23" s="79" t="b">
        <v>0</v>
      </c>
      <c r="AK23" s="79">
        <v>10</v>
      </c>
      <c r="AL23" s="85" t="s">
        <v>378</v>
      </c>
      <c r="AM23" s="79" t="s">
        <v>396</v>
      </c>
      <c r="AN23" s="79" t="b">
        <v>0</v>
      </c>
      <c r="AO23" s="85" t="s">
        <v>378</v>
      </c>
      <c r="AP23" s="79" t="s">
        <v>196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5" t="s">
        <v>233</v>
      </c>
      <c r="B24" s="65" t="s">
        <v>250</v>
      </c>
      <c r="C24" s="66" t="s">
        <v>1200</v>
      </c>
      <c r="D24" s="67">
        <v>3</v>
      </c>
      <c r="E24" s="66" t="s">
        <v>132</v>
      </c>
      <c r="F24" s="69">
        <v>32</v>
      </c>
      <c r="G24" s="66"/>
      <c r="H24" s="70"/>
      <c r="I24" s="71"/>
      <c r="J24" s="71"/>
      <c r="K24" s="34" t="s">
        <v>65</v>
      </c>
      <c r="L24" s="72">
        <v>24</v>
      </c>
      <c r="M24" s="72"/>
      <c r="N24" s="73"/>
      <c r="O24" s="79" t="s">
        <v>312</v>
      </c>
      <c r="P24" s="81">
        <v>43557.5369212963</v>
      </c>
      <c r="Q24" s="79" t="s">
        <v>314</v>
      </c>
      <c r="R24" s="79"/>
      <c r="S24" s="79"/>
      <c r="T24" s="79"/>
      <c r="U24" s="79"/>
      <c r="V24" s="82" t="s">
        <v>346</v>
      </c>
      <c r="W24" s="81">
        <v>43557.5369212963</v>
      </c>
      <c r="X24" s="82" t="s">
        <v>354</v>
      </c>
      <c r="Y24" s="79"/>
      <c r="Z24" s="79"/>
      <c r="AA24" s="85" t="s">
        <v>373</v>
      </c>
      <c r="AB24" s="79"/>
      <c r="AC24" s="79" t="b">
        <v>0</v>
      </c>
      <c r="AD24" s="79">
        <v>0</v>
      </c>
      <c r="AE24" s="85" t="s">
        <v>392</v>
      </c>
      <c r="AF24" s="79" t="b">
        <v>0</v>
      </c>
      <c r="AG24" s="79" t="s">
        <v>394</v>
      </c>
      <c r="AH24" s="79"/>
      <c r="AI24" s="85" t="s">
        <v>392</v>
      </c>
      <c r="AJ24" s="79" t="b">
        <v>0</v>
      </c>
      <c r="AK24" s="79">
        <v>10</v>
      </c>
      <c r="AL24" s="85" t="s">
        <v>378</v>
      </c>
      <c r="AM24" s="79" t="s">
        <v>396</v>
      </c>
      <c r="AN24" s="79" t="b">
        <v>0</v>
      </c>
      <c r="AO24" s="85" t="s">
        <v>378</v>
      </c>
      <c r="AP24" s="79" t="s">
        <v>196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5" t="s">
        <v>233</v>
      </c>
      <c r="B25" s="65" t="s">
        <v>251</v>
      </c>
      <c r="C25" s="66" t="s">
        <v>1200</v>
      </c>
      <c r="D25" s="67">
        <v>3</v>
      </c>
      <c r="E25" s="66" t="s">
        <v>132</v>
      </c>
      <c r="F25" s="69">
        <v>32</v>
      </c>
      <c r="G25" s="66"/>
      <c r="H25" s="70"/>
      <c r="I25" s="71"/>
      <c r="J25" s="71"/>
      <c r="K25" s="34" t="s">
        <v>65</v>
      </c>
      <c r="L25" s="72">
        <v>25</v>
      </c>
      <c r="M25" s="72"/>
      <c r="N25" s="73"/>
      <c r="O25" s="79" t="s">
        <v>312</v>
      </c>
      <c r="P25" s="81">
        <v>43557.5369212963</v>
      </c>
      <c r="Q25" s="79" t="s">
        <v>314</v>
      </c>
      <c r="R25" s="79"/>
      <c r="S25" s="79"/>
      <c r="T25" s="79"/>
      <c r="U25" s="79"/>
      <c r="V25" s="82" t="s">
        <v>346</v>
      </c>
      <c r="W25" s="81">
        <v>43557.5369212963</v>
      </c>
      <c r="X25" s="82" t="s">
        <v>354</v>
      </c>
      <c r="Y25" s="79"/>
      <c r="Z25" s="79"/>
      <c r="AA25" s="85" t="s">
        <v>373</v>
      </c>
      <c r="AB25" s="79"/>
      <c r="AC25" s="79" t="b">
        <v>0</v>
      </c>
      <c r="AD25" s="79">
        <v>0</v>
      </c>
      <c r="AE25" s="85" t="s">
        <v>392</v>
      </c>
      <c r="AF25" s="79" t="b">
        <v>0</v>
      </c>
      <c r="AG25" s="79" t="s">
        <v>394</v>
      </c>
      <c r="AH25" s="79"/>
      <c r="AI25" s="85" t="s">
        <v>392</v>
      </c>
      <c r="AJ25" s="79" t="b">
        <v>0</v>
      </c>
      <c r="AK25" s="79">
        <v>10</v>
      </c>
      <c r="AL25" s="85" t="s">
        <v>378</v>
      </c>
      <c r="AM25" s="79" t="s">
        <v>396</v>
      </c>
      <c r="AN25" s="79" t="b">
        <v>0</v>
      </c>
      <c r="AO25" s="85" t="s">
        <v>378</v>
      </c>
      <c r="AP25" s="79" t="s">
        <v>196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5" t="s">
        <v>233</v>
      </c>
      <c r="B26" s="65" t="s">
        <v>240</v>
      </c>
      <c r="C26" s="66" t="s">
        <v>1200</v>
      </c>
      <c r="D26" s="67">
        <v>3</v>
      </c>
      <c r="E26" s="66" t="s">
        <v>132</v>
      </c>
      <c r="F26" s="69">
        <v>32</v>
      </c>
      <c r="G26" s="66"/>
      <c r="H26" s="70"/>
      <c r="I26" s="71"/>
      <c r="J26" s="71"/>
      <c r="K26" s="34" t="s">
        <v>65</v>
      </c>
      <c r="L26" s="72">
        <v>26</v>
      </c>
      <c r="M26" s="72"/>
      <c r="N26" s="73"/>
      <c r="O26" s="79" t="s">
        <v>313</v>
      </c>
      <c r="P26" s="81">
        <v>43557.5369212963</v>
      </c>
      <c r="Q26" s="79" t="s">
        <v>314</v>
      </c>
      <c r="R26" s="79"/>
      <c r="S26" s="79"/>
      <c r="T26" s="79"/>
      <c r="U26" s="79"/>
      <c r="V26" s="82" t="s">
        <v>346</v>
      </c>
      <c r="W26" s="81">
        <v>43557.5369212963</v>
      </c>
      <c r="X26" s="82" t="s">
        <v>354</v>
      </c>
      <c r="Y26" s="79"/>
      <c r="Z26" s="79"/>
      <c r="AA26" s="85" t="s">
        <v>373</v>
      </c>
      <c r="AB26" s="79"/>
      <c r="AC26" s="79" t="b">
        <v>0</v>
      </c>
      <c r="AD26" s="79">
        <v>0</v>
      </c>
      <c r="AE26" s="85" t="s">
        <v>392</v>
      </c>
      <c r="AF26" s="79" t="b">
        <v>0</v>
      </c>
      <c r="AG26" s="79" t="s">
        <v>394</v>
      </c>
      <c r="AH26" s="79"/>
      <c r="AI26" s="85" t="s">
        <v>392</v>
      </c>
      <c r="AJ26" s="79" t="b">
        <v>0</v>
      </c>
      <c r="AK26" s="79">
        <v>10</v>
      </c>
      <c r="AL26" s="85" t="s">
        <v>378</v>
      </c>
      <c r="AM26" s="79" t="s">
        <v>396</v>
      </c>
      <c r="AN26" s="79" t="b">
        <v>0</v>
      </c>
      <c r="AO26" s="85" t="s">
        <v>378</v>
      </c>
      <c r="AP26" s="79" t="s">
        <v>196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1</v>
      </c>
      <c r="BD26" s="48">
        <v>1</v>
      </c>
      <c r="BE26" s="49">
        <v>3.3333333333333335</v>
      </c>
      <c r="BF26" s="48">
        <v>2</v>
      </c>
      <c r="BG26" s="49">
        <v>6.666666666666667</v>
      </c>
      <c r="BH26" s="48">
        <v>0</v>
      </c>
      <c r="BI26" s="49">
        <v>0</v>
      </c>
      <c r="BJ26" s="48">
        <v>27</v>
      </c>
      <c r="BK26" s="49">
        <v>90</v>
      </c>
      <c r="BL26" s="48">
        <v>30</v>
      </c>
    </row>
    <row r="27" spans="1:64" ht="15">
      <c r="A27" s="65" t="s">
        <v>234</v>
      </c>
      <c r="B27" s="65" t="s">
        <v>238</v>
      </c>
      <c r="C27" s="66" t="s">
        <v>1200</v>
      </c>
      <c r="D27" s="67">
        <v>3</v>
      </c>
      <c r="E27" s="66" t="s">
        <v>132</v>
      </c>
      <c r="F27" s="69">
        <v>32</v>
      </c>
      <c r="G27" s="66"/>
      <c r="H27" s="70"/>
      <c r="I27" s="71"/>
      <c r="J27" s="71"/>
      <c r="K27" s="34" t="s">
        <v>65</v>
      </c>
      <c r="L27" s="72">
        <v>27</v>
      </c>
      <c r="M27" s="72"/>
      <c r="N27" s="73"/>
      <c r="O27" s="79" t="s">
        <v>311</v>
      </c>
      <c r="P27" s="81">
        <v>43557.642743055556</v>
      </c>
      <c r="Q27" s="79" t="s">
        <v>314</v>
      </c>
      <c r="R27" s="79"/>
      <c r="S27" s="79"/>
      <c r="T27" s="79"/>
      <c r="U27" s="79"/>
      <c r="V27" s="82" t="s">
        <v>347</v>
      </c>
      <c r="W27" s="81">
        <v>43557.642743055556</v>
      </c>
      <c r="X27" s="82" t="s">
        <v>355</v>
      </c>
      <c r="Y27" s="79"/>
      <c r="Z27" s="79"/>
      <c r="AA27" s="85" t="s">
        <v>374</v>
      </c>
      <c r="AB27" s="79"/>
      <c r="AC27" s="79" t="b">
        <v>0</v>
      </c>
      <c r="AD27" s="79">
        <v>0</v>
      </c>
      <c r="AE27" s="85" t="s">
        <v>392</v>
      </c>
      <c r="AF27" s="79" t="b">
        <v>0</v>
      </c>
      <c r="AG27" s="79" t="s">
        <v>394</v>
      </c>
      <c r="AH27" s="79"/>
      <c r="AI27" s="85" t="s">
        <v>392</v>
      </c>
      <c r="AJ27" s="79" t="b">
        <v>0</v>
      </c>
      <c r="AK27" s="79">
        <v>10</v>
      </c>
      <c r="AL27" s="85" t="s">
        <v>378</v>
      </c>
      <c r="AM27" s="79" t="s">
        <v>397</v>
      </c>
      <c r="AN27" s="79" t="b">
        <v>0</v>
      </c>
      <c r="AO27" s="85" t="s">
        <v>378</v>
      </c>
      <c r="AP27" s="79" t="s">
        <v>196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5" t="s">
        <v>234</v>
      </c>
      <c r="B28" s="65" t="s">
        <v>242</v>
      </c>
      <c r="C28" s="66" t="s">
        <v>1200</v>
      </c>
      <c r="D28" s="67">
        <v>3</v>
      </c>
      <c r="E28" s="66" t="s">
        <v>132</v>
      </c>
      <c r="F28" s="69">
        <v>32</v>
      </c>
      <c r="G28" s="66"/>
      <c r="H28" s="70"/>
      <c r="I28" s="71"/>
      <c r="J28" s="71"/>
      <c r="K28" s="34" t="s">
        <v>65</v>
      </c>
      <c r="L28" s="72">
        <v>28</v>
      </c>
      <c r="M28" s="72"/>
      <c r="N28" s="73"/>
      <c r="O28" s="79" t="s">
        <v>312</v>
      </c>
      <c r="P28" s="81">
        <v>43557.642743055556</v>
      </c>
      <c r="Q28" s="79" t="s">
        <v>314</v>
      </c>
      <c r="R28" s="79"/>
      <c r="S28" s="79"/>
      <c r="T28" s="79"/>
      <c r="U28" s="79"/>
      <c r="V28" s="82" t="s">
        <v>347</v>
      </c>
      <c r="W28" s="81">
        <v>43557.642743055556</v>
      </c>
      <c r="X28" s="82" t="s">
        <v>355</v>
      </c>
      <c r="Y28" s="79"/>
      <c r="Z28" s="79"/>
      <c r="AA28" s="85" t="s">
        <v>374</v>
      </c>
      <c r="AB28" s="79"/>
      <c r="AC28" s="79" t="b">
        <v>0</v>
      </c>
      <c r="AD28" s="79">
        <v>0</v>
      </c>
      <c r="AE28" s="85" t="s">
        <v>392</v>
      </c>
      <c r="AF28" s="79" t="b">
        <v>0</v>
      </c>
      <c r="AG28" s="79" t="s">
        <v>394</v>
      </c>
      <c r="AH28" s="79"/>
      <c r="AI28" s="85" t="s">
        <v>392</v>
      </c>
      <c r="AJ28" s="79" t="b">
        <v>0</v>
      </c>
      <c r="AK28" s="79">
        <v>10</v>
      </c>
      <c r="AL28" s="85" t="s">
        <v>378</v>
      </c>
      <c r="AM28" s="79" t="s">
        <v>397</v>
      </c>
      <c r="AN28" s="79" t="b">
        <v>0</v>
      </c>
      <c r="AO28" s="85" t="s">
        <v>378</v>
      </c>
      <c r="AP28" s="79" t="s">
        <v>196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5" t="s">
        <v>234</v>
      </c>
      <c r="B29" s="65" t="s">
        <v>243</v>
      </c>
      <c r="C29" s="66" t="s">
        <v>1200</v>
      </c>
      <c r="D29" s="67">
        <v>3</v>
      </c>
      <c r="E29" s="66" t="s">
        <v>132</v>
      </c>
      <c r="F29" s="69">
        <v>32</v>
      </c>
      <c r="G29" s="66"/>
      <c r="H29" s="70"/>
      <c r="I29" s="71"/>
      <c r="J29" s="71"/>
      <c r="K29" s="34" t="s">
        <v>65</v>
      </c>
      <c r="L29" s="72">
        <v>29</v>
      </c>
      <c r="M29" s="72"/>
      <c r="N29" s="73"/>
      <c r="O29" s="79" t="s">
        <v>312</v>
      </c>
      <c r="P29" s="81">
        <v>43557.642743055556</v>
      </c>
      <c r="Q29" s="79" t="s">
        <v>314</v>
      </c>
      <c r="R29" s="79"/>
      <c r="S29" s="79"/>
      <c r="T29" s="79"/>
      <c r="U29" s="79"/>
      <c r="V29" s="82" t="s">
        <v>347</v>
      </c>
      <c r="W29" s="81">
        <v>43557.642743055556</v>
      </c>
      <c r="X29" s="82" t="s">
        <v>355</v>
      </c>
      <c r="Y29" s="79"/>
      <c r="Z29" s="79"/>
      <c r="AA29" s="85" t="s">
        <v>374</v>
      </c>
      <c r="AB29" s="79"/>
      <c r="AC29" s="79" t="b">
        <v>0</v>
      </c>
      <c r="AD29" s="79">
        <v>0</v>
      </c>
      <c r="AE29" s="85" t="s">
        <v>392</v>
      </c>
      <c r="AF29" s="79" t="b">
        <v>0</v>
      </c>
      <c r="AG29" s="79" t="s">
        <v>394</v>
      </c>
      <c r="AH29" s="79"/>
      <c r="AI29" s="85" t="s">
        <v>392</v>
      </c>
      <c r="AJ29" s="79" t="b">
        <v>0</v>
      </c>
      <c r="AK29" s="79">
        <v>10</v>
      </c>
      <c r="AL29" s="85" t="s">
        <v>378</v>
      </c>
      <c r="AM29" s="79" t="s">
        <v>397</v>
      </c>
      <c r="AN29" s="79" t="b">
        <v>0</v>
      </c>
      <c r="AO29" s="85" t="s">
        <v>378</v>
      </c>
      <c r="AP29" s="79" t="s">
        <v>196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5" t="s">
        <v>234</v>
      </c>
      <c r="B30" s="65" t="s">
        <v>244</v>
      </c>
      <c r="C30" s="66" t="s">
        <v>1200</v>
      </c>
      <c r="D30" s="67">
        <v>3</v>
      </c>
      <c r="E30" s="66" t="s">
        <v>132</v>
      </c>
      <c r="F30" s="69">
        <v>32</v>
      </c>
      <c r="G30" s="66"/>
      <c r="H30" s="70"/>
      <c r="I30" s="71"/>
      <c r="J30" s="71"/>
      <c r="K30" s="34" t="s">
        <v>65</v>
      </c>
      <c r="L30" s="72">
        <v>30</v>
      </c>
      <c r="M30" s="72"/>
      <c r="N30" s="73"/>
      <c r="O30" s="79" t="s">
        <v>312</v>
      </c>
      <c r="P30" s="81">
        <v>43557.642743055556</v>
      </c>
      <c r="Q30" s="79" t="s">
        <v>314</v>
      </c>
      <c r="R30" s="79"/>
      <c r="S30" s="79"/>
      <c r="T30" s="79"/>
      <c r="U30" s="79"/>
      <c r="V30" s="82" t="s">
        <v>347</v>
      </c>
      <c r="W30" s="81">
        <v>43557.642743055556</v>
      </c>
      <c r="X30" s="82" t="s">
        <v>355</v>
      </c>
      <c r="Y30" s="79"/>
      <c r="Z30" s="79"/>
      <c r="AA30" s="85" t="s">
        <v>374</v>
      </c>
      <c r="AB30" s="79"/>
      <c r="AC30" s="79" t="b">
        <v>0</v>
      </c>
      <c r="AD30" s="79">
        <v>0</v>
      </c>
      <c r="AE30" s="85" t="s">
        <v>392</v>
      </c>
      <c r="AF30" s="79" t="b">
        <v>0</v>
      </c>
      <c r="AG30" s="79" t="s">
        <v>394</v>
      </c>
      <c r="AH30" s="79"/>
      <c r="AI30" s="85" t="s">
        <v>392</v>
      </c>
      <c r="AJ30" s="79" t="b">
        <v>0</v>
      </c>
      <c r="AK30" s="79">
        <v>10</v>
      </c>
      <c r="AL30" s="85" t="s">
        <v>378</v>
      </c>
      <c r="AM30" s="79" t="s">
        <v>397</v>
      </c>
      <c r="AN30" s="79" t="b">
        <v>0</v>
      </c>
      <c r="AO30" s="85" t="s">
        <v>378</v>
      </c>
      <c r="AP30" s="79" t="s">
        <v>196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5" t="s">
        <v>234</v>
      </c>
      <c r="B31" s="65" t="s">
        <v>245</v>
      </c>
      <c r="C31" s="66" t="s">
        <v>1200</v>
      </c>
      <c r="D31" s="67">
        <v>3</v>
      </c>
      <c r="E31" s="66" t="s">
        <v>132</v>
      </c>
      <c r="F31" s="69">
        <v>32</v>
      </c>
      <c r="G31" s="66"/>
      <c r="H31" s="70"/>
      <c r="I31" s="71"/>
      <c r="J31" s="71"/>
      <c r="K31" s="34" t="s">
        <v>65</v>
      </c>
      <c r="L31" s="72">
        <v>31</v>
      </c>
      <c r="M31" s="72"/>
      <c r="N31" s="73"/>
      <c r="O31" s="79" t="s">
        <v>312</v>
      </c>
      <c r="P31" s="81">
        <v>43557.642743055556</v>
      </c>
      <c r="Q31" s="79" t="s">
        <v>314</v>
      </c>
      <c r="R31" s="79"/>
      <c r="S31" s="79"/>
      <c r="T31" s="79"/>
      <c r="U31" s="79"/>
      <c r="V31" s="82" t="s">
        <v>347</v>
      </c>
      <c r="W31" s="81">
        <v>43557.642743055556</v>
      </c>
      <c r="X31" s="82" t="s">
        <v>355</v>
      </c>
      <c r="Y31" s="79"/>
      <c r="Z31" s="79"/>
      <c r="AA31" s="85" t="s">
        <v>374</v>
      </c>
      <c r="AB31" s="79"/>
      <c r="AC31" s="79" t="b">
        <v>0</v>
      </c>
      <c r="AD31" s="79">
        <v>0</v>
      </c>
      <c r="AE31" s="85" t="s">
        <v>392</v>
      </c>
      <c r="AF31" s="79" t="b">
        <v>0</v>
      </c>
      <c r="AG31" s="79" t="s">
        <v>394</v>
      </c>
      <c r="AH31" s="79"/>
      <c r="AI31" s="85" t="s">
        <v>392</v>
      </c>
      <c r="AJ31" s="79" t="b">
        <v>0</v>
      </c>
      <c r="AK31" s="79">
        <v>10</v>
      </c>
      <c r="AL31" s="85" t="s">
        <v>378</v>
      </c>
      <c r="AM31" s="79" t="s">
        <v>397</v>
      </c>
      <c r="AN31" s="79" t="b">
        <v>0</v>
      </c>
      <c r="AO31" s="85" t="s">
        <v>378</v>
      </c>
      <c r="AP31" s="79" t="s">
        <v>196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5" t="s">
        <v>234</v>
      </c>
      <c r="B32" s="65" t="s">
        <v>246</v>
      </c>
      <c r="C32" s="66" t="s">
        <v>1200</v>
      </c>
      <c r="D32" s="67">
        <v>3</v>
      </c>
      <c r="E32" s="66" t="s">
        <v>132</v>
      </c>
      <c r="F32" s="69">
        <v>32</v>
      </c>
      <c r="G32" s="66"/>
      <c r="H32" s="70"/>
      <c r="I32" s="71"/>
      <c r="J32" s="71"/>
      <c r="K32" s="34" t="s">
        <v>65</v>
      </c>
      <c r="L32" s="72">
        <v>32</v>
      </c>
      <c r="M32" s="72"/>
      <c r="N32" s="73"/>
      <c r="O32" s="79" t="s">
        <v>312</v>
      </c>
      <c r="P32" s="81">
        <v>43557.642743055556</v>
      </c>
      <c r="Q32" s="79" t="s">
        <v>314</v>
      </c>
      <c r="R32" s="79"/>
      <c r="S32" s="79"/>
      <c r="T32" s="79"/>
      <c r="U32" s="79"/>
      <c r="V32" s="82" t="s">
        <v>347</v>
      </c>
      <c r="W32" s="81">
        <v>43557.642743055556</v>
      </c>
      <c r="X32" s="82" t="s">
        <v>355</v>
      </c>
      <c r="Y32" s="79"/>
      <c r="Z32" s="79"/>
      <c r="AA32" s="85" t="s">
        <v>374</v>
      </c>
      <c r="AB32" s="79"/>
      <c r="AC32" s="79" t="b">
        <v>0</v>
      </c>
      <c r="AD32" s="79">
        <v>0</v>
      </c>
      <c r="AE32" s="85" t="s">
        <v>392</v>
      </c>
      <c r="AF32" s="79" t="b">
        <v>0</v>
      </c>
      <c r="AG32" s="79" t="s">
        <v>394</v>
      </c>
      <c r="AH32" s="79"/>
      <c r="AI32" s="85" t="s">
        <v>392</v>
      </c>
      <c r="AJ32" s="79" t="b">
        <v>0</v>
      </c>
      <c r="AK32" s="79">
        <v>10</v>
      </c>
      <c r="AL32" s="85" t="s">
        <v>378</v>
      </c>
      <c r="AM32" s="79" t="s">
        <v>397</v>
      </c>
      <c r="AN32" s="79" t="b">
        <v>0</v>
      </c>
      <c r="AO32" s="85" t="s">
        <v>378</v>
      </c>
      <c r="AP32" s="79" t="s">
        <v>196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5" t="s">
        <v>234</v>
      </c>
      <c r="B33" s="65" t="s">
        <v>247</v>
      </c>
      <c r="C33" s="66" t="s">
        <v>1200</v>
      </c>
      <c r="D33" s="67">
        <v>3</v>
      </c>
      <c r="E33" s="66" t="s">
        <v>132</v>
      </c>
      <c r="F33" s="69">
        <v>32</v>
      </c>
      <c r="G33" s="66"/>
      <c r="H33" s="70"/>
      <c r="I33" s="71"/>
      <c r="J33" s="71"/>
      <c r="K33" s="34" t="s">
        <v>65</v>
      </c>
      <c r="L33" s="72">
        <v>33</v>
      </c>
      <c r="M33" s="72"/>
      <c r="N33" s="73"/>
      <c r="O33" s="79" t="s">
        <v>312</v>
      </c>
      <c r="P33" s="81">
        <v>43557.642743055556</v>
      </c>
      <c r="Q33" s="79" t="s">
        <v>314</v>
      </c>
      <c r="R33" s="79"/>
      <c r="S33" s="79"/>
      <c r="T33" s="79"/>
      <c r="U33" s="79"/>
      <c r="V33" s="82" t="s">
        <v>347</v>
      </c>
      <c r="W33" s="81">
        <v>43557.642743055556</v>
      </c>
      <c r="X33" s="82" t="s">
        <v>355</v>
      </c>
      <c r="Y33" s="79"/>
      <c r="Z33" s="79"/>
      <c r="AA33" s="85" t="s">
        <v>374</v>
      </c>
      <c r="AB33" s="79"/>
      <c r="AC33" s="79" t="b">
        <v>0</v>
      </c>
      <c r="AD33" s="79">
        <v>0</v>
      </c>
      <c r="AE33" s="85" t="s">
        <v>392</v>
      </c>
      <c r="AF33" s="79" t="b">
        <v>0</v>
      </c>
      <c r="AG33" s="79" t="s">
        <v>394</v>
      </c>
      <c r="AH33" s="79"/>
      <c r="AI33" s="85" t="s">
        <v>392</v>
      </c>
      <c r="AJ33" s="79" t="b">
        <v>0</v>
      </c>
      <c r="AK33" s="79">
        <v>10</v>
      </c>
      <c r="AL33" s="85" t="s">
        <v>378</v>
      </c>
      <c r="AM33" s="79" t="s">
        <v>397</v>
      </c>
      <c r="AN33" s="79" t="b">
        <v>0</v>
      </c>
      <c r="AO33" s="85" t="s">
        <v>378</v>
      </c>
      <c r="AP33" s="79" t="s">
        <v>196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5" t="s">
        <v>234</v>
      </c>
      <c r="B34" s="65" t="s">
        <v>248</v>
      </c>
      <c r="C34" s="66" t="s">
        <v>1200</v>
      </c>
      <c r="D34" s="67">
        <v>3</v>
      </c>
      <c r="E34" s="66" t="s">
        <v>132</v>
      </c>
      <c r="F34" s="69">
        <v>32</v>
      </c>
      <c r="G34" s="66"/>
      <c r="H34" s="70"/>
      <c r="I34" s="71"/>
      <c r="J34" s="71"/>
      <c r="K34" s="34" t="s">
        <v>65</v>
      </c>
      <c r="L34" s="72">
        <v>34</v>
      </c>
      <c r="M34" s="72"/>
      <c r="N34" s="73"/>
      <c r="O34" s="79" t="s">
        <v>312</v>
      </c>
      <c r="P34" s="81">
        <v>43557.642743055556</v>
      </c>
      <c r="Q34" s="79" t="s">
        <v>314</v>
      </c>
      <c r="R34" s="79"/>
      <c r="S34" s="79"/>
      <c r="T34" s="79"/>
      <c r="U34" s="79"/>
      <c r="V34" s="82" t="s">
        <v>347</v>
      </c>
      <c r="W34" s="81">
        <v>43557.642743055556</v>
      </c>
      <c r="X34" s="82" t="s">
        <v>355</v>
      </c>
      <c r="Y34" s="79"/>
      <c r="Z34" s="79"/>
      <c r="AA34" s="85" t="s">
        <v>374</v>
      </c>
      <c r="AB34" s="79"/>
      <c r="AC34" s="79" t="b">
        <v>0</v>
      </c>
      <c r="AD34" s="79">
        <v>0</v>
      </c>
      <c r="AE34" s="85" t="s">
        <v>392</v>
      </c>
      <c r="AF34" s="79" t="b">
        <v>0</v>
      </c>
      <c r="AG34" s="79" t="s">
        <v>394</v>
      </c>
      <c r="AH34" s="79"/>
      <c r="AI34" s="85" t="s">
        <v>392</v>
      </c>
      <c r="AJ34" s="79" t="b">
        <v>0</v>
      </c>
      <c r="AK34" s="79">
        <v>10</v>
      </c>
      <c r="AL34" s="85" t="s">
        <v>378</v>
      </c>
      <c r="AM34" s="79" t="s">
        <v>397</v>
      </c>
      <c r="AN34" s="79" t="b">
        <v>0</v>
      </c>
      <c r="AO34" s="85" t="s">
        <v>378</v>
      </c>
      <c r="AP34" s="79" t="s">
        <v>196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5" t="s">
        <v>234</v>
      </c>
      <c r="B35" s="65" t="s">
        <v>249</v>
      </c>
      <c r="C35" s="66" t="s">
        <v>1200</v>
      </c>
      <c r="D35" s="67">
        <v>3</v>
      </c>
      <c r="E35" s="66" t="s">
        <v>132</v>
      </c>
      <c r="F35" s="69">
        <v>32</v>
      </c>
      <c r="G35" s="66"/>
      <c r="H35" s="70"/>
      <c r="I35" s="71"/>
      <c r="J35" s="71"/>
      <c r="K35" s="34" t="s">
        <v>65</v>
      </c>
      <c r="L35" s="72">
        <v>35</v>
      </c>
      <c r="M35" s="72"/>
      <c r="N35" s="73"/>
      <c r="O35" s="79" t="s">
        <v>312</v>
      </c>
      <c r="P35" s="81">
        <v>43557.642743055556</v>
      </c>
      <c r="Q35" s="79" t="s">
        <v>314</v>
      </c>
      <c r="R35" s="79"/>
      <c r="S35" s="79"/>
      <c r="T35" s="79"/>
      <c r="U35" s="79"/>
      <c r="V35" s="82" t="s">
        <v>347</v>
      </c>
      <c r="W35" s="81">
        <v>43557.642743055556</v>
      </c>
      <c r="X35" s="82" t="s">
        <v>355</v>
      </c>
      <c r="Y35" s="79"/>
      <c r="Z35" s="79"/>
      <c r="AA35" s="85" t="s">
        <v>374</v>
      </c>
      <c r="AB35" s="79"/>
      <c r="AC35" s="79" t="b">
        <v>0</v>
      </c>
      <c r="AD35" s="79">
        <v>0</v>
      </c>
      <c r="AE35" s="85" t="s">
        <v>392</v>
      </c>
      <c r="AF35" s="79" t="b">
        <v>0</v>
      </c>
      <c r="AG35" s="79" t="s">
        <v>394</v>
      </c>
      <c r="AH35" s="79"/>
      <c r="AI35" s="85" t="s">
        <v>392</v>
      </c>
      <c r="AJ35" s="79" t="b">
        <v>0</v>
      </c>
      <c r="AK35" s="79">
        <v>10</v>
      </c>
      <c r="AL35" s="85" t="s">
        <v>378</v>
      </c>
      <c r="AM35" s="79" t="s">
        <v>397</v>
      </c>
      <c r="AN35" s="79" t="b">
        <v>0</v>
      </c>
      <c r="AO35" s="85" t="s">
        <v>378</v>
      </c>
      <c r="AP35" s="79" t="s">
        <v>196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5" t="s">
        <v>234</v>
      </c>
      <c r="B36" s="65" t="s">
        <v>250</v>
      </c>
      <c r="C36" s="66" t="s">
        <v>1200</v>
      </c>
      <c r="D36" s="67">
        <v>3</v>
      </c>
      <c r="E36" s="66" t="s">
        <v>132</v>
      </c>
      <c r="F36" s="69">
        <v>32</v>
      </c>
      <c r="G36" s="66"/>
      <c r="H36" s="70"/>
      <c r="I36" s="71"/>
      <c r="J36" s="71"/>
      <c r="K36" s="34" t="s">
        <v>65</v>
      </c>
      <c r="L36" s="72">
        <v>36</v>
      </c>
      <c r="M36" s="72"/>
      <c r="N36" s="73"/>
      <c r="O36" s="79" t="s">
        <v>312</v>
      </c>
      <c r="P36" s="81">
        <v>43557.642743055556</v>
      </c>
      <c r="Q36" s="79" t="s">
        <v>314</v>
      </c>
      <c r="R36" s="79"/>
      <c r="S36" s="79"/>
      <c r="T36" s="79"/>
      <c r="U36" s="79"/>
      <c r="V36" s="82" t="s">
        <v>347</v>
      </c>
      <c r="W36" s="81">
        <v>43557.642743055556</v>
      </c>
      <c r="X36" s="82" t="s">
        <v>355</v>
      </c>
      <c r="Y36" s="79"/>
      <c r="Z36" s="79"/>
      <c r="AA36" s="85" t="s">
        <v>374</v>
      </c>
      <c r="AB36" s="79"/>
      <c r="AC36" s="79" t="b">
        <v>0</v>
      </c>
      <c r="AD36" s="79">
        <v>0</v>
      </c>
      <c r="AE36" s="85" t="s">
        <v>392</v>
      </c>
      <c r="AF36" s="79" t="b">
        <v>0</v>
      </c>
      <c r="AG36" s="79" t="s">
        <v>394</v>
      </c>
      <c r="AH36" s="79"/>
      <c r="AI36" s="85" t="s">
        <v>392</v>
      </c>
      <c r="AJ36" s="79" t="b">
        <v>0</v>
      </c>
      <c r="AK36" s="79">
        <v>10</v>
      </c>
      <c r="AL36" s="85" t="s">
        <v>378</v>
      </c>
      <c r="AM36" s="79" t="s">
        <v>397</v>
      </c>
      <c r="AN36" s="79" t="b">
        <v>0</v>
      </c>
      <c r="AO36" s="85" t="s">
        <v>378</v>
      </c>
      <c r="AP36" s="79" t="s">
        <v>196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5" t="s">
        <v>234</v>
      </c>
      <c r="B37" s="65" t="s">
        <v>251</v>
      </c>
      <c r="C37" s="66" t="s">
        <v>1200</v>
      </c>
      <c r="D37" s="67">
        <v>3</v>
      </c>
      <c r="E37" s="66" t="s">
        <v>132</v>
      </c>
      <c r="F37" s="69">
        <v>32</v>
      </c>
      <c r="G37" s="66"/>
      <c r="H37" s="70"/>
      <c r="I37" s="71"/>
      <c r="J37" s="71"/>
      <c r="K37" s="34" t="s">
        <v>65</v>
      </c>
      <c r="L37" s="72">
        <v>37</v>
      </c>
      <c r="M37" s="72"/>
      <c r="N37" s="73"/>
      <c r="O37" s="79" t="s">
        <v>312</v>
      </c>
      <c r="P37" s="81">
        <v>43557.642743055556</v>
      </c>
      <c r="Q37" s="79" t="s">
        <v>314</v>
      </c>
      <c r="R37" s="79"/>
      <c r="S37" s="79"/>
      <c r="T37" s="79"/>
      <c r="U37" s="79"/>
      <c r="V37" s="82" t="s">
        <v>347</v>
      </c>
      <c r="W37" s="81">
        <v>43557.642743055556</v>
      </c>
      <c r="X37" s="82" t="s">
        <v>355</v>
      </c>
      <c r="Y37" s="79"/>
      <c r="Z37" s="79"/>
      <c r="AA37" s="85" t="s">
        <v>374</v>
      </c>
      <c r="AB37" s="79"/>
      <c r="AC37" s="79" t="b">
        <v>0</v>
      </c>
      <c r="AD37" s="79">
        <v>0</v>
      </c>
      <c r="AE37" s="85" t="s">
        <v>392</v>
      </c>
      <c r="AF37" s="79" t="b">
        <v>0</v>
      </c>
      <c r="AG37" s="79" t="s">
        <v>394</v>
      </c>
      <c r="AH37" s="79"/>
      <c r="AI37" s="85" t="s">
        <v>392</v>
      </c>
      <c r="AJ37" s="79" t="b">
        <v>0</v>
      </c>
      <c r="AK37" s="79">
        <v>10</v>
      </c>
      <c r="AL37" s="85" t="s">
        <v>378</v>
      </c>
      <c r="AM37" s="79" t="s">
        <v>397</v>
      </c>
      <c r="AN37" s="79" t="b">
        <v>0</v>
      </c>
      <c r="AO37" s="85" t="s">
        <v>378</v>
      </c>
      <c r="AP37" s="79" t="s">
        <v>196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5" t="s">
        <v>234</v>
      </c>
      <c r="B38" s="65" t="s">
        <v>240</v>
      </c>
      <c r="C38" s="66" t="s">
        <v>1200</v>
      </c>
      <c r="D38" s="67">
        <v>3</v>
      </c>
      <c r="E38" s="66" t="s">
        <v>132</v>
      </c>
      <c r="F38" s="69">
        <v>32</v>
      </c>
      <c r="G38" s="66"/>
      <c r="H38" s="70"/>
      <c r="I38" s="71"/>
      <c r="J38" s="71"/>
      <c r="K38" s="34" t="s">
        <v>65</v>
      </c>
      <c r="L38" s="72">
        <v>38</v>
      </c>
      <c r="M38" s="72"/>
      <c r="N38" s="73"/>
      <c r="O38" s="79" t="s">
        <v>313</v>
      </c>
      <c r="P38" s="81">
        <v>43557.642743055556</v>
      </c>
      <c r="Q38" s="79" t="s">
        <v>314</v>
      </c>
      <c r="R38" s="79"/>
      <c r="S38" s="79"/>
      <c r="T38" s="79"/>
      <c r="U38" s="79"/>
      <c r="V38" s="82" t="s">
        <v>347</v>
      </c>
      <c r="W38" s="81">
        <v>43557.642743055556</v>
      </c>
      <c r="X38" s="82" t="s">
        <v>355</v>
      </c>
      <c r="Y38" s="79"/>
      <c r="Z38" s="79"/>
      <c r="AA38" s="85" t="s">
        <v>374</v>
      </c>
      <c r="AB38" s="79"/>
      <c r="AC38" s="79" t="b">
        <v>0</v>
      </c>
      <c r="AD38" s="79">
        <v>0</v>
      </c>
      <c r="AE38" s="85" t="s">
        <v>392</v>
      </c>
      <c r="AF38" s="79" t="b">
        <v>0</v>
      </c>
      <c r="AG38" s="79" t="s">
        <v>394</v>
      </c>
      <c r="AH38" s="79"/>
      <c r="AI38" s="85" t="s">
        <v>392</v>
      </c>
      <c r="AJ38" s="79" t="b">
        <v>0</v>
      </c>
      <c r="AK38" s="79">
        <v>10</v>
      </c>
      <c r="AL38" s="85" t="s">
        <v>378</v>
      </c>
      <c r="AM38" s="79" t="s">
        <v>397</v>
      </c>
      <c r="AN38" s="79" t="b">
        <v>0</v>
      </c>
      <c r="AO38" s="85" t="s">
        <v>378</v>
      </c>
      <c r="AP38" s="79" t="s">
        <v>196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1</v>
      </c>
      <c r="BD38" s="48">
        <v>1</v>
      </c>
      <c r="BE38" s="49">
        <v>3.3333333333333335</v>
      </c>
      <c r="BF38" s="48">
        <v>2</v>
      </c>
      <c r="BG38" s="49">
        <v>6.666666666666667</v>
      </c>
      <c r="BH38" s="48">
        <v>0</v>
      </c>
      <c r="BI38" s="49">
        <v>0</v>
      </c>
      <c r="BJ38" s="48">
        <v>27</v>
      </c>
      <c r="BK38" s="49">
        <v>90</v>
      </c>
      <c r="BL38" s="48">
        <v>30</v>
      </c>
    </row>
    <row r="39" spans="1:64" ht="15">
      <c r="A39" s="65" t="s">
        <v>235</v>
      </c>
      <c r="B39" s="65" t="s">
        <v>238</v>
      </c>
      <c r="C39" s="66" t="s">
        <v>1200</v>
      </c>
      <c r="D39" s="67">
        <v>3</v>
      </c>
      <c r="E39" s="66" t="s">
        <v>132</v>
      </c>
      <c r="F39" s="69">
        <v>32</v>
      </c>
      <c r="G39" s="66"/>
      <c r="H39" s="70"/>
      <c r="I39" s="71"/>
      <c r="J39" s="71"/>
      <c r="K39" s="34" t="s">
        <v>65</v>
      </c>
      <c r="L39" s="72">
        <v>39</v>
      </c>
      <c r="M39" s="72"/>
      <c r="N39" s="73"/>
      <c r="O39" s="79" t="s">
        <v>311</v>
      </c>
      <c r="P39" s="81">
        <v>43558.72971064815</v>
      </c>
      <c r="Q39" s="79" t="s">
        <v>314</v>
      </c>
      <c r="R39" s="79"/>
      <c r="S39" s="79"/>
      <c r="T39" s="79"/>
      <c r="U39" s="79"/>
      <c r="V39" s="82" t="s">
        <v>348</v>
      </c>
      <c r="W39" s="81">
        <v>43558.72971064815</v>
      </c>
      <c r="X39" s="82" t="s">
        <v>356</v>
      </c>
      <c r="Y39" s="79"/>
      <c r="Z39" s="79"/>
      <c r="AA39" s="85" t="s">
        <v>375</v>
      </c>
      <c r="AB39" s="79"/>
      <c r="AC39" s="79" t="b">
        <v>0</v>
      </c>
      <c r="AD39" s="79">
        <v>0</v>
      </c>
      <c r="AE39" s="85" t="s">
        <v>392</v>
      </c>
      <c r="AF39" s="79" t="b">
        <v>0</v>
      </c>
      <c r="AG39" s="79" t="s">
        <v>394</v>
      </c>
      <c r="AH39" s="79"/>
      <c r="AI39" s="85" t="s">
        <v>392</v>
      </c>
      <c r="AJ39" s="79" t="b">
        <v>0</v>
      </c>
      <c r="AK39" s="79">
        <v>10</v>
      </c>
      <c r="AL39" s="85" t="s">
        <v>378</v>
      </c>
      <c r="AM39" s="79" t="s">
        <v>395</v>
      </c>
      <c r="AN39" s="79" t="b">
        <v>0</v>
      </c>
      <c r="AO39" s="85" t="s">
        <v>378</v>
      </c>
      <c r="AP39" s="79" t="s">
        <v>196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5" t="s">
        <v>235</v>
      </c>
      <c r="B40" s="65" t="s">
        <v>242</v>
      </c>
      <c r="C40" s="66" t="s">
        <v>1200</v>
      </c>
      <c r="D40" s="67">
        <v>3</v>
      </c>
      <c r="E40" s="66" t="s">
        <v>132</v>
      </c>
      <c r="F40" s="69">
        <v>32</v>
      </c>
      <c r="G40" s="66"/>
      <c r="H40" s="70"/>
      <c r="I40" s="71"/>
      <c r="J40" s="71"/>
      <c r="K40" s="34" t="s">
        <v>65</v>
      </c>
      <c r="L40" s="72">
        <v>40</v>
      </c>
      <c r="M40" s="72"/>
      <c r="N40" s="73"/>
      <c r="O40" s="79" t="s">
        <v>312</v>
      </c>
      <c r="P40" s="81">
        <v>43558.72971064815</v>
      </c>
      <c r="Q40" s="79" t="s">
        <v>314</v>
      </c>
      <c r="R40" s="79"/>
      <c r="S40" s="79"/>
      <c r="T40" s="79"/>
      <c r="U40" s="79"/>
      <c r="V40" s="82" t="s">
        <v>348</v>
      </c>
      <c r="W40" s="81">
        <v>43558.72971064815</v>
      </c>
      <c r="X40" s="82" t="s">
        <v>356</v>
      </c>
      <c r="Y40" s="79"/>
      <c r="Z40" s="79"/>
      <c r="AA40" s="85" t="s">
        <v>375</v>
      </c>
      <c r="AB40" s="79"/>
      <c r="AC40" s="79" t="b">
        <v>0</v>
      </c>
      <c r="AD40" s="79">
        <v>0</v>
      </c>
      <c r="AE40" s="85" t="s">
        <v>392</v>
      </c>
      <c r="AF40" s="79" t="b">
        <v>0</v>
      </c>
      <c r="AG40" s="79" t="s">
        <v>394</v>
      </c>
      <c r="AH40" s="79"/>
      <c r="AI40" s="85" t="s">
        <v>392</v>
      </c>
      <c r="AJ40" s="79" t="b">
        <v>0</v>
      </c>
      <c r="AK40" s="79">
        <v>10</v>
      </c>
      <c r="AL40" s="85" t="s">
        <v>378</v>
      </c>
      <c r="AM40" s="79" t="s">
        <v>395</v>
      </c>
      <c r="AN40" s="79" t="b">
        <v>0</v>
      </c>
      <c r="AO40" s="85" t="s">
        <v>378</v>
      </c>
      <c r="AP40" s="79" t="s">
        <v>196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5" t="s">
        <v>235</v>
      </c>
      <c r="B41" s="65" t="s">
        <v>243</v>
      </c>
      <c r="C41" s="66" t="s">
        <v>1200</v>
      </c>
      <c r="D41" s="67">
        <v>3</v>
      </c>
      <c r="E41" s="66" t="s">
        <v>132</v>
      </c>
      <c r="F41" s="69">
        <v>32</v>
      </c>
      <c r="G41" s="66"/>
      <c r="H41" s="70"/>
      <c r="I41" s="71"/>
      <c r="J41" s="71"/>
      <c r="K41" s="34" t="s">
        <v>65</v>
      </c>
      <c r="L41" s="72">
        <v>41</v>
      </c>
      <c r="M41" s="72"/>
      <c r="N41" s="73"/>
      <c r="O41" s="79" t="s">
        <v>312</v>
      </c>
      <c r="P41" s="81">
        <v>43558.72971064815</v>
      </c>
      <c r="Q41" s="79" t="s">
        <v>314</v>
      </c>
      <c r="R41" s="79"/>
      <c r="S41" s="79"/>
      <c r="T41" s="79"/>
      <c r="U41" s="79"/>
      <c r="V41" s="82" t="s">
        <v>348</v>
      </c>
      <c r="W41" s="81">
        <v>43558.72971064815</v>
      </c>
      <c r="X41" s="82" t="s">
        <v>356</v>
      </c>
      <c r="Y41" s="79"/>
      <c r="Z41" s="79"/>
      <c r="AA41" s="85" t="s">
        <v>375</v>
      </c>
      <c r="AB41" s="79"/>
      <c r="AC41" s="79" t="b">
        <v>0</v>
      </c>
      <c r="AD41" s="79">
        <v>0</v>
      </c>
      <c r="AE41" s="85" t="s">
        <v>392</v>
      </c>
      <c r="AF41" s="79" t="b">
        <v>0</v>
      </c>
      <c r="AG41" s="79" t="s">
        <v>394</v>
      </c>
      <c r="AH41" s="79"/>
      <c r="AI41" s="85" t="s">
        <v>392</v>
      </c>
      <c r="AJ41" s="79" t="b">
        <v>0</v>
      </c>
      <c r="AK41" s="79">
        <v>10</v>
      </c>
      <c r="AL41" s="85" t="s">
        <v>378</v>
      </c>
      <c r="AM41" s="79" t="s">
        <v>395</v>
      </c>
      <c r="AN41" s="79" t="b">
        <v>0</v>
      </c>
      <c r="AO41" s="85" t="s">
        <v>378</v>
      </c>
      <c r="AP41" s="79" t="s">
        <v>196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5" t="s">
        <v>235</v>
      </c>
      <c r="B42" s="65" t="s">
        <v>244</v>
      </c>
      <c r="C42" s="66" t="s">
        <v>1200</v>
      </c>
      <c r="D42" s="67">
        <v>3</v>
      </c>
      <c r="E42" s="66" t="s">
        <v>132</v>
      </c>
      <c r="F42" s="69">
        <v>32</v>
      </c>
      <c r="G42" s="66"/>
      <c r="H42" s="70"/>
      <c r="I42" s="71"/>
      <c r="J42" s="71"/>
      <c r="K42" s="34" t="s">
        <v>65</v>
      </c>
      <c r="L42" s="72">
        <v>42</v>
      </c>
      <c r="M42" s="72"/>
      <c r="N42" s="73"/>
      <c r="O42" s="79" t="s">
        <v>312</v>
      </c>
      <c r="P42" s="81">
        <v>43558.72971064815</v>
      </c>
      <c r="Q42" s="79" t="s">
        <v>314</v>
      </c>
      <c r="R42" s="79"/>
      <c r="S42" s="79"/>
      <c r="T42" s="79"/>
      <c r="U42" s="79"/>
      <c r="V42" s="82" t="s">
        <v>348</v>
      </c>
      <c r="W42" s="81">
        <v>43558.72971064815</v>
      </c>
      <c r="X42" s="82" t="s">
        <v>356</v>
      </c>
      <c r="Y42" s="79"/>
      <c r="Z42" s="79"/>
      <c r="AA42" s="85" t="s">
        <v>375</v>
      </c>
      <c r="AB42" s="79"/>
      <c r="AC42" s="79" t="b">
        <v>0</v>
      </c>
      <c r="AD42" s="79">
        <v>0</v>
      </c>
      <c r="AE42" s="85" t="s">
        <v>392</v>
      </c>
      <c r="AF42" s="79" t="b">
        <v>0</v>
      </c>
      <c r="AG42" s="79" t="s">
        <v>394</v>
      </c>
      <c r="AH42" s="79"/>
      <c r="AI42" s="85" t="s">
        <v>392</v>
      </c>
      <c r="AJ42" s="79" t="b">
        <v>0</v>
      </c>
      <c r="AK42" s="79">
        <v>10</v>
      </c>
      <c r="AL42" s="85" t="s">
        <v>378</v>
      </c>
      <c r="AM42" s="79" t="s">
        <v>395</v>
      </c>
      <c r="AN42" s="79" t="b">
        <v>0</v>
      </c>
      <c r="AO42" s="85" t="s">
        <v>378</v>
      </c>
      <c r="AP42" s="79" t="s">
        <v>196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5" t="s">
        <v>235</v>
      </c>
      <c r="B43" s="65" t="s">
        <v>245</v>
      </c>
      <c r="C43" s="66" t="s">
        <v>1200</v>
      </c>
      <c r="D43" s="67">
        <v>3</v>
      </c>
      <c r="E43" s="66" t="s">
        <v>132</v>
      </c>
      <c r="F43" s="69">
        <v>32</v>
      </c>
      <c r="G43" s="66"/>
      <c r="H43" s="70"/>
      <c r="I43" s="71"/>
      <c r="J43" s="71"/>
      <c r="K43" s="34" t="s">
        <v>65</v>
      </c>
      <c r="L43" s="72">
        <v>43</v>
      </c>
      <c r="M43" s="72"/>
      <c r="N43" s="73"/>
      <c r="O43" s="79" t="s">
        <v>312</v>
      </c>
      <c r="P43" s="81">
        <v>43558.72971064815</v>
      </c>
      <c r="Q43" s="79" t="s">
        <v>314</v>
      </c>
      <c r="R43" s="79"/>
      <c r="S43" s="79"/>
      <c r="T43" s="79"/>
      <c r="U43" s="79"/>
      <c r="V43" s="82" t="s">
        <v>348</v>
      </c>
      <c r="W43" s="81">
        <v>43558.72971064815</v>
      </c>
      <c r="X43" s="82" t="s">
        <v>356</v>
      </c>
      <c r="Y43" s="79"/>
      <c r="Z43" s="79"/>
      <c r="AA43" s="85" t="s">
        <v>375</v>
      </c>
      <c r="AB43" s="79"/>
      <c r="AC43" s="79" t="b">
        <v>0</v>
      </c>
      <c r="AD43" s="79">
        <v>0</v>
      </c>
      <c r="AE43" s="85" t="s">
        <v>392</v>
      </c>
      <c r="AF43" s="79" t="b">
        <v>0</v>
      </c>
      <c r="AG43" s="79" t="s">
        <v>394</v>
      </c>
      <c r="AH43" s="79"/>
      <c r="AI43" s="85" t="s">
        <v>392</v>
      </c>
      <c r="AJ43" s="79" t="b">
        <v>0</v>
      </c>
      <c r="AK43" s="79">
        <v>10</v>
      </c>
      <c r="AL43" s="85" t="s">
        <v>378</v>
      </c>
      <c r="AM43" s="79" t="s">
        <v>395</v>
      </c>
      <c r="AN43" s="79" t="b">
        <v>0</v>
      </c>
      <c r="AO43" s="85" t="s">
        <v>378</v>
      </c>
      <c r="AP43" s="79" t="s">
        <v>196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5" t="s">
        <v>235</v>
      </c>
      <c r="B44" s="65" t="s">
        <v>246</v>
      </c>
      <c r="C44" s="66" t="s">
        <v>1200</v>
      </c>
      <c r="D44" s="67">
        <v>3</v>
      </c>
      <c r="E44" s="66" t="s">
        <v>132</v>
      </c>
      <c r="F44" s="69">
        <v>32</v>
      </c>
      <c r="G44" s="66"/>
      <c r="H44" s="70"/>
      <c r="I44" s="71"/>
      <c r="J44" s="71"/>
      <c r="K44" s="34" t="s">
        <v>65</v>
      </c>
      <c r="L44" s="72">
        <v>44</v>
      </c>
      <c r="M44" s="72"/>
      <c r="N44" s="73"/>
      <c r="O44" s="79" t="s">
        <v>312</v>
      </c>
      <c r="P44" s="81">
        <v>43558.72971064815</v>
      </c>
      <c r="Q44" s="79" t="s">
        <v>314</v>
      </c>
      <c r="R44" s="79"/>
      <c r="S44" s="79"/>
      <c r="T44" s="79"/>
      <c r="U44" s="79"/>
      <c r="V44" s="82" t="s">
        <v>348</v>
      </c>
      <c r="W44" s="81">
        <v>43558.72971064815</v>
      </c>
      <c r="X44" s="82" t="s">
        <v>356</v>
      </c>
      <c r="Y44" s="79"/>
      <c r="Z44" s="79"/>
      <c r="AA44" s="85" t="s">
        <v>375</v>
      </c>
      <c r="AB44" s="79"/>
      <c r="AC44" s="79" t="b">
        <v>0</v>
      </c>
      <c r="AD44" s="79">
        <v>0</v>
      </c>
      <c r="AE44" s="85" t="s">
        <v>392</v>
      </c>
      <c r="AF44" s="79" t="b">
        <v>0</v>
      </c>
      <c r="AG44" s="79" t="s">
        <v>394</v>
      </c>
      <c r="AH44" s="79"/>
      <c r="AI44" s="85" t="s">
        <v>392</v>
      </c>
      <c r="AJ44" s="79" t="b">
        <v>0</v>
      </c>
      <c r="AK44" s="79">
        <v>10</v>
      </c>
      <c r="AL44" s="85" t="s">
        <v>378</v>
      </c>
      <c r="AM44" s="79" t="s">
        <v>395</v>
      </c>
      <c r="AN44" s="79" t="b">
        <v>0</v>
      </c>
      <c r="AO44" s="85" t="s">
        <v>378</v>
      </c>
      <c r="AP44" s="79" t="s">
        <v>196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5" t="s">
        <v>235</v>
      </c>
      <c r="B45" s="65" t="s">
        <v>247</v>
      </c>
      <c r="C45" s="66" t="s">
        <v>1200</v>
      </c>
      <c r="D45" s="67">
        <v>3</v>
      </c>
      <c r="E45" s="66" t="s">
        <v>132</v>
      </c>
      <c r="F45" s="69">
        <v>32</v>
      </c>
      <c r="G45" s="66"/>
      <c r="H45" s="70"/>
      <c r="I45" s="71"/>
      <c r="J45" s="71"/>
      <c r="K45" s="34" t="s">
        <v>65</v>
      </c>
      <c r="L45" s="72">
        <v>45</v>
      </c>
      <c r="M45" s="72"/>
      <c r="N45" s="73"/>
      <c r="O45" s="79" t="s">
        <v>312</v>
      </c>
      <c r="P45" s="81">
        <v>43558.72971064815</v>
      </c>
      <c r="Q45" s="79" t="s">
        <v>314</v>
      </c>
      <c r="R45" s="79"/>
      <c r="S45" s="79"/>
      <c r="T45" s="79"/>
      <c r="U45" s="79"/>
      <c r="V45" s="82" t="s">
        <v>348</v>
      </c>
      <c r="W45" s="81">
        <v>43558.72971064815</v>
      </c>
      <c r="X45" s="82" t="s">
        <v>356</v>
      </c>
      <c r="Y45" s="79"/>
      <c r="Z45" s="79"/>
      <c r="AA45" s="85" t="s">
        <v>375</v>
      </c>
      <c r="AB45" s="79"/>
      <c r="AC45" s="79" t="b">
        <v>0</v>
      </c>
      <c r="AD45" s="79">
        <v>0</v>
      </c>
      <c r="AE45" s="85" t="s">
        <v>392</v>
      </c>
      <c r="AF45" s="79" t="b">
        <v>0</v>
      </c>
      <c r="AG45" s="79" t="s">
        <v>394</v>
      </c>
      <c r="AH45" s="79"/>
      <c r="AI45" s="85" t="s">
        <v>392</v>
      </c>
      <c r="AJ45" s="79" t="b">
        <v>0</v>
      </c>
      <c r="AK45" s="79">
        <v>10</v>
      </c>
      <c r="AL45" s="85" t="s">
        <v>378</v>
      </c>
      <c r="AM45" s="79" t="s">
        <v>395</v>
      </c>
      <c r="AN45" s="79" t="b">
        <v>0</v>
      </c>
      <c r="AO45" s="85" t="s">
        <v>378</v>
      </c>
      <c r="AP45" s="79" t="s">
        <v>196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5" t="s">
        <v>235</v>
      </c>
      <c r="B46" s="65" t="s">
        <v>248</v>
      </c>
      <c r="C46" s="66" t="s">
        <v>1200</v>
      </c>
      <c r="D46" s="67">
        <v>3</v>
      </c>
      <c r="E46" s="66" t="s">
        <v>132</v>
      </c>
      <c r="F46" s="69">
        <v>32</v>
      </c>
      <c r="G46" s="66"/>
      <c r="H46" s="70"/>
      <c r="I46" s="71"/>
      <c r="J46" s="71"/>
      <c r="K46" s="34" t="s">
        <v>65</v>
      </c>
      <c r="L46" s="72">
        <v>46</v>
      </c>
      <c r="M46" s="72"/>
      <c r="N46" s="73"/>
      <c r="O46" s="79" t="s">
        <v>312</v>
      </c>
      <c r="P46" s="81">
        <v>43558.72971064815</v>
      </c>
      <c r="Q46" s="79" t="s">
        <v>314</v>
      </c>
      <c r="R46" s="79"/>
      <c r="S46" s="79"/>
      <c r="T46" s="79"/>
      <c r="U46" s="79"/>
      <c r="V46" s="82" t="s">
        <v>348</v>
      </c>
      <c r="W46" s="81">
        <v>43558.72971064815</v>
      </c>
      <c r="X46" s="82" t="s">
        <v>356</v>
      </c>
      <c r="Y46" s="79"/>
      <c r="Z46" s="79"/>
      <c r="AA46" s="85" t="s">
        <v>375</v>
      </c>
      <c r="AB46" s="79"/>
      <c r="AC46" s="79" t="b">
        <v>0</v>
      </c>
      <c r="AD46" s="79">
        <v>0</v>
      </c>
      <c r="AE46" s="85" t="s">
        <v>392</v>
      </c>
      <c r="AF46" s="79" t="b">
        <v>0</v>
      </c>
      <c r="AG46" s="79" t="s">
        <v>394</v>
      </c>
      <c r="AH46" s="79"/>
      <c r="AI46" s="85" t="s">
        <v>392</v>
      </c>
      <c r="AJ46" s="79" t="b">
        <v>0</v>
      </c>
      <c r="AK46" s="79">
        <v>10</v>
      </c>
      <c r="AL46" s="85" t="s">
        <v>378</v>
      </c>
      <c r="AM46" s="79" t="s">
        <v>395</v>
      </c>
      <c r="AN46" s="79" t="b">
        <v>0</v>
      </c>
      <c r="AO46" s="85" t="s">
        <v>378</v>
      </c>
      <c r="AP46" s="79" t="s">
        <v>196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5" t="s">
        <v>235</v>
      </c>
      <c r="B47" s="65" t="s">
        <v>249</v>
      </c>
      <c r="C47" s="66" t="s">
        <v>1200</v>
      </c>
      <c r="D47" s="67">
        <v>3</v>
      </c>
      <c r="E47" s="66" t="s">
        <v>132</v>
      </c>
      <c r="F47" s="69">
        <v>32</v>
      </c>
      <c r="G47" s="66"/>
      <c r="H47" s="70"/>
      <c r="I47" s="71"/>
      <c r="J47" s="71"/>
      <c r="K47" s="34" t="s">
        <v>65</v>
      </c>
      <c r="L47" s="72">
        <v>47</v>
      </c>
      <c r="M47" s="72"/>
      <c r="N47" s="73"/>
      <c r="O47" s="79" t="s">
        <v>312</v>
      </c>
      <c r="P47" s="81">
        <v>43558.72971064815</v>
      </c>
      <c r="Q47" s="79" t="s">
        <v>314</v>
      </c>
      <c r="R47" s="79"/>
      <c r="S47" s="79"/>
      <c r="T47" s="79"/>
      <c r="U47" s="79"/>
      <c r="V47" s="82" t="s">
        <v>348</v>
      </c>
      <c r="W47" s="81">
        <v>43558.72971064815</v>
      </c>
      <c r="X47" s="82" t="s">
        <v>356</v>
      </c>
      <c r="Y47" s="79"/>
      <c r="Z47" s="79"/>
      <c r="AA47" s="85" t="s">
        <v>375</v>
      </c>
      <c r="AB47" s="79"/>
      <c r="AC47" s="79" t="b">
        <v>0</v>
      </c>
      <c r="AD47" s="79">
        <v>0</v>
      </c>
      <c r="AE47" s="85" t="s">
        <v>392</v>
      </c>
      <c r="AF47" s="79" t="b">
        <v>0</v>
      </c>
      <c r="AG47" s="79" t="s">
        <v>394</v>
      </c>
      <c r="AH47" s="79"/>
      <c r="AI47" s="85" t="s">
        <v>392</v>
      </c>
      <c r="AJ47" s="79" t="b">
        <v>0</v>
      </c>
      <c r="AK47" s="79">
        <v>10</v>
      </c>
      <c r="AL47" s="85" t="s">
        <v>378</v>
      </c>
      <c r="AM47" s="79" t="s">
        <v>395</v>
      </c>
      <c r="AN47" s="79" t="b">
        <v>0</v>
      </c>
      <c r="AO47" s="85" t="s">
        <v>378</v>
      </c>
      <c r="AP47" s="79" t="s">
        <v>196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5" t="s">
        <v>235</v>
      </c>
      <c r="B48" s="65" t="s">
        <v>250</v>
      </c>
      <c r="C48" s="66" t="s">
        <v>1200</v>
      </c>
      <c r="D48" s="67">
        <v>3</v>
      </c>
      <c r="E48" s="66" t="s">
        <v>132</v>
      </c>
      <c r="F48" s="69">
        <v>32</v>
      </c>
      <c r="G48" s="66"/>
      <c r="H48" s="70"/>
      <c r="I48" s="71"/>
      <c r="J48" s="71"/>
      <c r="K48" s="34" t="s">
        <v>65</v>
      </c>
      <c r="L48" s="72">
        <v>48</v>
      </c>
      <c r="M48" s="72"/>
      <c r="N48" s="73"/>
      <c r="O48" s="79" t="s">
        <v>312</v>
      </c>
      <c r="P48" s="81">
        <v>43558.72971064815</v>
      </c>
      <c r="Q48" s="79" t="s">
        <v>314</v>
      </c>
      <c r="R48" s="79"/>
      <c r="S48" s="79"/>
      <c r="T48" s="79"/>
      <c r="U48" s="79"/>
      <c r="V48" s="82" t="s">
        <v>348</v>
      </c>
      <c r="W48" s="81">
        <v>43558.72971064815</v>
      </c>
      <c r="X48" s="82" t="s">
        <v>356</v>
      </c>
      <c r="Y48" s="79"/>
      <c r="Z48" s="79"/>
      <c r="AA48" s="85" t="s">
        <v>375</v>
      </c>
      <c r="AB48" s="79"/>
      <c r="AC48" s="79" t="b">
        <v>0</v>
      </c>
      <c r="AD48" s="79">
        <v>0</v>
      </c>
      <c r="AE48" s="85" t="s">
        <v>392</v>
      </c>
      <c r="AF48" s="79" t="b">
        <v>0</v>
      </c>
      <c r="AG48" s="79" t="s">
        <v>394</v>
      </c>
      <c r="AH48" s="79"/>
      <c r="AI48" s="85" t="s">
        <v>392</v>
      </c>
      <c r="AJ48" s="79" t="b">
        <v>0</v>
      </c>
      <c r="AK48" s="79">
        <v>10</v>
      </c>
      <c r="AL48" s="85" t="s">
        <v>378</v>
      </c>
      <c r="AM48" s="79" t="s">
        <v>395</v>
      </c>
      <c r="AN48" s="79" t="b">
        <v>0</v>
      </c>
      <c r="AO48" s="85" t="s">
        <v>378</v>
      </c>
      <c r="AP48" s="79" t="s">
        <v>196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5" t="s">
        <v>235</v>
      </c>
      <c r="B49" s="65" t="s">
        <v>251</v>
      </c>
      <c r="C49" s="66" t="s">
        <v>1200</v>
      </c>
      <c r="D49" s="67">
        <v>3</v>
      </c>
      <c r="E49" s="66" t="s">
        <v>132</v>
      </c>
      <c r="F49" s="69">
        <v>32</v>
      </c>
      <c r="G49" s="66"/>
      <c r="H49" s="70"/>
      <c r="I49" s="71"/>
      <c r="J49" s="71"/>
      <c r="K49" s="34" t="s">
        <v>65</v>
      </c>
      <c r="L49" s="72">
        <v>49</v>
      </c>
      <c r="M49" s="72"/>
      <c r="N49" s="73"/>
      <c r="O49" s="79" t="s">
        <v>312</v>
      </c>
      <c r="P49" s="81">
        <v>43558.72971064815</v>
      </c>
      <c r="Q49" s="79" t="s">
        <v>314</v>
      </c>
      <c r="R49" s="79"/>
      <c r="S49" s="79"/>
      <c r="T49" s="79"/>
      <c r="U49" s="79"/>
      <c r="V49" s="82" t="s">
        <v>348</v>
      </c>
      <c r="W49" s="81">
        <v>43558.72971064815</v>
      </c>
      <c r="X49" s="82" t="s">
        <v>356</v>
      </c>
      <c r="Y49" s="79"/>
      <c r="Z49" s="79"/>
      <c r="AA49" s="85" t="s">
        <v>375</v>
      </c>
      <c r="AB49" s="79"/>
      <c r="AC49" s="79" t="b">
        <v>0</v>
      </c>
      <c r="AD49" s="79">
        <v>0</v>
      </c>
      <c r="AE49" s="85" t="s">
        <v>392</v>
      </c>
      <c r="AF49" s="79" t="b">
        <v>0</v>
      </c>
      <c r="AG49" s="79" t="s">
        <v>394</v>
      </c>
      <c r="AH49" s="79"/>
      <c r="AI49" s="85" t="s">
        <v>392</v>
      </c>
      <c r="AJ49" s="79" t="b">
        <v>0</v>
      </c>
      <c r="AK49" s="79">
        <v>10</v>
      </c>
      <c r="AL49" s="85" t="s">
        <v>378</v>
      </c>
      <c r="AM49" s="79" t="s">
        <v>395</v>
      </c>
      <c r="AN49" s="79" t="b">
        <v>0</v>
      </c>
      <c r="AO49" s="85" t="s">
        <v>378</v>
      </c>
      <c r="AP49" s="79" t="s">
        <v>196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5" t="s">
        <v>235</v>
      </c>
      <c r="B50" s="65" t="s">
        <v>240</v>
      </c>
      <c r="C50" s="66" t="s">
        <v>1200</v>
      </c>
      <c r="D50" s="67">
        <v>3</v>
      </c>
      <c r="E50" s="66" t="s">
        <v>132</v>
      </c>
      <c r="F50" s="69">
        <v>32</v>
      </c>
      <c r="G50" s="66"/>
      <c r="H50" s="70"/>
      <c r="I50" s="71"/>
      <c r="J50" s="71"/>
      <c r="K50" s="34" t="s">
        <v>65</v>
      </c>
      <c r="L50" s="72">
        <v>50</v>
      </c>
      <c r="M50" s="72"/>
      <c r="N50" s="73"/>
      <c r="O50" s="79" t="s">
        <v>313</v>
      </c>
      <c r="P50" s="81">
        <v>43558.72971064815</v>
      </c>
      <c r="Q50" s="79" t="s">
        <v>314</v>
      </c>
      <c r="R50" s="79"/>
      <c r="S50" s="79"/>
      <c r="T50" s="79"/>
      <c r="U50" s="79"/>
      <c r="V50" s="82" t="s">
        <v>348</v>
      </c>
      <c r="W50" s="81">
        <v>43558.72971064815</v>
      </c>
      <c r="X50" s="82" t="s">
        <v>356</v>
      </c>
      <c r="Y50" s="79"/>
      <c r="Z50" s="79"/>
      <c r="AA50" s="85" t="s">
        <v>375</v>
      </c>
      <c r="AB50" s="79"/>
      <c r="AC50" s="79" t="b">
        <v>0</v>
      </c>
      <c r="AD50" s="79">
        <v>0</v>
      </c>
      <c r="AE50" s="85" t="s">
        <v>392</v>
      </c>
      <c r="AF50" s="79" t="b">
        <v>0</v>
      </c>
      <c r="AG50" s="79" t="s">
        <v>394</v>
      </c>
      <c r="AH50" s="79"/>
      <c r="AI50" s="85" t="s">
        <v>392</v>
      </c>
      <c r="AJ50" s="79" t="b">
        <v>0</v>
      </c>
      <c r="AK50" s="79">
        <v>10</v>
      </c>
      <c r="AL50" s="85" t="s">
        <v>378</v>
      </c>
      <c r="AM50" s="79" t="s">
        <v>395</v>
      </c>
      <c r="AN50" s="79" t="b">
        <v>0</v>
      </c>
      <c r="AO50" s="85" t="s">
        <v>378</v>
      </c>
      <c r="AP50" s="79" t="s">
        <v>196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1</v>
      </c>
      <c r="BD50" s="48">
        <v>1</v>
      </c>
      <c r="BE50" s="49">
        <v>3.3333333333333335</v>
      </c>
      <c r="BF50" s="48">
        <v>2</v>
      </c>
      <c r="BG50" s="49">
        <v>6.666666666666667</v>
      </c>
      <c r="BH50" s="48">
        <v>0</v>
      </c>
      <c r="BI50" s="49">
        <v>0</v>
      </c>
      <c r="BJ50" s="48">
        <v>27</v>
      </c>
      <c r="BK50" s="49">
        <v>90</v>
      </c>
      <c r="BL50" s="48">
        <v>30</v>
      </c>
    </row>
    <row r="51" spans="1:64" ht="15">
      <c r="A51" s="65" t="s">
        <v>236</v>
      </c>
      <c r="B51" s="65" t="s">
        <v>238</v>
      </c>
      <c r="C51" s="66" t="s">
        <v>1200</v>
      </c>
      <c r="D51" s="67">
        <v>3</v>
      </c>
      <c r="E51" s="66" t="s">
        <v>132</v>
      </c>
      <c r="F51" s="69">
        <v>32</v>
      </c>
      <c r="G51" s="66"/>
      <c r="H51" s="70"/>
      <c r="I51" s="71"/>
      <c r="J51" s="71"/>
      <c r="K51" s="34" t="s">
        <v>65</v>
      </c>
      <c r="L51" s="72">
        <v>51</v>
      </c>
      <c r="M51" s="72"/>
      <c r="N51" s="73"/>
      <c r="O51" s="79" t="s">
        <v>311</v>
      </c>
      <c r="P51" s="81">
        <v>43559.65887731482</v>
      </c>
      <c r="Q51" s="79" t="s">
        <v>314</v>
      </c>
      <c r="R51" s="79"/>
      <c r="S51" s="79"/>
      <c r="T51" s="79"/>
      <c r="U51" s="79"/>
      <c r="V51" s="82" t="s">
        <v>347</v>
      </c>
      <c r="W51" s="81">
        <v>43559.65887731482</v>
      </c>
      <c r="X51" s="82" t="s">
        <v>357</v>
      </c>
      <c r="Y51" s="79"/>
      <c r="Z51" s="79"/>
      <c r="AA51" s="85" t="s">
        <v>376</v>
      </c>
      <c r="AB51" s="79"/>
      <c r="AC51" s="79" t="b">
        <v>0</v>
      </c>
      <c r="AD51" s="79">
        <v>0</v>
      </c>
      <c r="AE51" s="85" t="s">
        <v>392</v>
      </c>
      <c r="AF51" s="79" t="b">
        <v>0</v>
      </c>
      <c r="AG51" s="79" t="s">
        <v>394</v>
      </c>
      <c r="AH51" s="79"/>
      <c r="AI51" s="85" t="s">
        <v>392</v>
      </c>
      <c r="AJ51" s="79" t="b">
        <v>0</v>
      </c>
      <c r="AK51" s="79">
        <v>10</v>
      </c>
      <c r="AL51" s="85" t="s">
        <v>378</v>
      </c>
      <c r="AM51" s="79" t="s">
        <v>397</v>
      </c>
      <c r="AN51" s="79" t="b">
        <v>0</v>
      </c>
      <c r="AO51" s="85" t="s">
        <v>378</v>
      </c>
      <c r="AP51" s="79" t="s">
        <v>196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5" t="s">
        <v>236</v>
      </c>
      <c r="B52" s="65" t="s">
        <v>242</v>
      </c>
      <c r="C52" s="66" t="s">
        <v>1200</v>
      </c>
      <c r="D52" s="67">
        <v>3</v>
      </c>
      <c r="E52" s="66" t="s">
        <v>132</v>
      </c>
      <c r="F52" s="69">
        <v>32</v>
      </c>
      <c r="G52" s="66"/>
      <c r="H52" s="70"/>
      <c r="I52" s="71"/>
      <c r="J52" s="71"/>
      <c r="K52" s="34" t="s">
        <v>65</v>
      </c>
      <c r="L52" s="72">
        <v>52</v>
      </c>
      <c r="M52" s="72"/>
      <c r="N52" s="73"/>
      <c r="O52" s="79" t="s">
        <v>312</v>
      </c>
      <c r="P52" s="81">
        <v>43559.65887731482</v>
      </c>
      <c r="Q52" s="79" t="s">
        <v>314</v>
      </c>
      <c r="R52" s="79"/>
      <c r="S52" s="79"/>
      <c r="T52" s="79"/>
      <c r="U52" s="79"/>
      <c r="V52" s="82" t="s">
        <v>347</v>
      </c>
      <c r="W52" s="81">
        <v>43559.65887731482</v>
      </c>
      <c r="X52" s="82" t="s">
        <v>357</v>
      </c>
      <c r="Y52" s="79"/>
      <c r="Z52" s="79"/>
      <c r="AA52" s="85" t="s">
        <v>376</v>
      </c>
      <c r="AB52" s="79"/>
      <c r="AC52" s="79" t="b">
        <v>0</v>
      </c>
      <c r="AD52" s="79">
        <v>0</v>
      </c>
      <c r="AE52" s="85" t="s">
        <v>392</v>
      </c>
      <c r="AF52" s="79" t="b">
        <v>0</v>
      </c>
      <c r="AG52" s="79" t="s">
        <v>394</v>
      </c>
      <c r="AH52" s="79"/>
      <c r="AI52" s="85" t="s">
        <v>392</v>
      </c>
      <c r="AJ52" s="79" t="b">
        <v>0</v>
      </c>
      <c r="AK52" s="79">
        <v>10</v>
      </c>
      <c r="AL52" s="85" t="s">
        <v>378</v>
      </c>
      <c r="AM52" s="79" t="s">
        <v>397</v>
      </c>
      <c r="AN52" s="79" t="b">
        <v>0</v>
      </c>
      <c r="AO52" s="85" t="s">
        <v>378</v>
      </c>
      <c r="AP52" s="79" t="s">
        <v>196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5" t="s">
        <v>236</v>
      </c>
      <c r="B53" s="65" t="s">
        <v>243</v>
      </c>
      <c r="C53" s="66" t="s">
        <v>1200</v>
      </c>
      <c r="D53" s="67">
        <v>3</v>
      </c>
      <c r="E53" s="66" t="s">
        <v>132</v>
      </c>
      <c r="F53" s="69">
        <v>32</v>
      </c>
      <c r="G53" s="66"/>
      <c r="H53" s="70"/>
      <c r="I53" s="71"/>
      <c r="J53" s="71"/>
      <c r="K53" s="34" t="s">
        <v>65</v>
      </c>
      <c r="L53" s="72">
        <v>53</v>
      </c>
      <c r="M53" s="72"/>
      <c r="N53" s="73"/>
      <c r="O53" s="79" t="s">
        <v>312</v>
      </c>
      <c r="P53" s="81">
        <v>43559.65887731482</v>
      </c>
      <c r="Q53" s="79" t="s">
        <v>314</v>
      </c>
      <c r="R53" s="79"/>
      <c r="S53" s="79"/>
      <c r="T53" s="79"/>
      <c r="U53" s="79"/>
      <c r="V53" s="82" t="s">
        <v>347</v>
      </c>
      <c r="W53" s="81">
        <v>43559.65887731482</v>
      </c>
      <c r="X53" s="82" t="s">
        <v>357</v>
      </c>
      <c r="Y53" s="79"/>
      <c r="Z53" s="79"/>
      <c r="AA53" s="85" t="s">
        <v>376</v>
      </c>
      <c r="AB53" s="79"/>
      <c r="AC53" s="79" t="b">
        <v>0</v>
      </c>
      <c r="AD53" s="79">
        <v>0</v>
      </c>
      <c r="AE53" s="85" t="s">
        <v>392</v>
      </c>
      <c r="AF53" s="79" t="b">
        <v>0</v>
      </c>
      <c r="AG53" s="79" t="s">
        <v>394</v>
      </c>
      <c r="AH53" s="79"/>
      <c r="AI53" s="85" t="s">
        <v>392</v>
      </c>
      <c r="AJ53" s="79" t="b">
        <v>0</v>
      </c>
      <c r="AK53" s="79">
        <v>10</v>
      </c>
      <c r="AL53" s="85" t="s">
        <v>378</v>
      </c>
      <c r="AM53" s="79" t="s">
        <v>397</v>
      </c>
      <c r="AN53" s="79" t="b">
        <v>0</v>
      </c>
      <c r="AO53" s="85" t="s">
        <v>378</v>
      </c>
      <c r="AP53" s="79" t="s">
        <v>196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5" t="s">
        <v>236</v>
      </c>
      <c r="B54" s="65" t="s">
        <v>244</v>
      </c>
      <c r="C54" s="66" t="s">
        <v>1200</v>
      </c>
      <c r="D54" s="67">
        <v>3</v>
      </c>
      <c r="E54" s="66" t="s">
        <v>132</v>
      </c>
      <c r="F54" s="69">
        <v>32</v>
      </c>
      <c r="G54" s="66"/>
      <c r="H54" s="70"/>
      <c r="I54" s="71"/>
      <c r="J54" s="71"/>
      <c r="K54" s="34" t="s">
        <v>65</v>
      </c>
      <c r="L54" s="72">
        <v>54</v>
      </c>
      <c r="M54" s="72"/>
      <c r="N54" s="73"/>
      <c r="O54" s="79" t="s">
        <v>312</v>
      </c>
      <c r="P54" s="81">
        <v>43559.65887731482</v>
      </c>
      <c r="Q54" s="79" t="s">
        <v>314</v>
      </c>
      <c r="R54" s="79"/>
      <c r="S54" s="79"/>
      <c r="T54" s="79"/>
      <c r="U54" s="79"/>
      <c r="V54" s="82" t="s">
        <v>347</v>
      </c>
      <c r="W54" s="81">
        <v>43559.65887731482</v>
      </c>
      <c r="X54" s="82" t="s">
        <v>357</v>
      </c>
      <c r="Y54" s="79"/>
      <c r="Z54" s="79"/>
      <c r="AA54" s="85" t="s">
        <v>376</v>
      </c>
      <c r="AB54" s="79"/>
      <c r="AC54" s="79" t="b">
        <v>0</v>
      </c>
      <c r="AD54" s="79">
        <v>0</v>
      </c>
      <c r="AE54" s="85" t="s">
        <v>392</v>
      </c>
      <c r="AF54" s="79" t="b">
        <v>0</v>
      </c>
      <c r="AG54" s="79" t="s">
        <v>394</v>
      </c>
      <c r="AH54" s="79"/>
      <c r="AI54" s="85" t="s">
        <v>392</v>
      </c>
      <c r="AJ54" s="79" t="b">
        <v>0</v>
      </c>
      <c r="AK54" s="79">
        <v>10</v>
      </c>
      <c r="AL54" s="85" t="s">
        <v>378</v>
      </c>
      <c r="AM54" s="79" t="s">
        <v>397</v>
      </c>
      <c r="AN54" s="79" t="b">
        <v>0</v>
      </c>
      <c r="AO54" s="85" t="s">
        <v>378</v>
      </c>
      <c r="AP54" s="79" t="s">
        <v>196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5" t="s">
        <v>236</v>
      </c>
      <c r="B55" s="65" t="s">
        <v>245</v>
      </c>
      <c r="C55" s="66" t="s">
        <v>1200</v>
      </c>
      <c r="D55" s="67">
        <v>3</v>
      </c>
      <c r="E55" s="66" t="s">
        <v>132</v>
      </c>
      <c r="F55" s="69">
        <v>32</v>
      </c>
      <c r="G55" s="66"/>
      <c r="H55" s="70"/>
      <c r="I55" s="71"/>
      <c r="J55" s="71"/>
      <c r="K55" s="34" t="s">
        <v>65</v>
      </c>
      <c r="L55" s="72">
        <v>55</v>
      </c>
      <c r="M55" s="72"/>
      <c r="N55" s="73"/>
      <c r="O55" s="79" t="s">
        <v>312</v>
      </c>
      <c r="P55" s="81">
        <v>43559.65887731482</v>
      </c>
      <c r="Q55" s="79" t="s">
        <v>314</v>
      </c>
      <c r="R55" s="79"/>
      <c r="S55" s="79"/>
      <c r="T55" s="79"/>
      <c r="U55" s="79"/>
      <c r="V55" s="82" t="s">
        <v>347</v>
      </c>
      <c r="W55" s="81">
        <v>43559.65887731482</v>
      </c>
      <c r="X55" s="82" t="s">
        <v>357</v>
      </c>
      <c r="Y55" s="79"/>
      <c r="Z55" s="79"/>
      <c r="AA55" s="85" t="s">
        <v>376</v>
      </c>
      <c r="AB55" s="79"/>
      <c r="AC55" s="79" t="b">
        <v>0</v>
      </c>
      <c r="AD55" s="79">
        <v>0</v>
      </c>
      <c r="AE55" s="85" t="s">
        <v>392</v>
      </c>
      <c r="AF55" s="79" t="b">
        <v>0</v>
      </c>
      <c r="AG55" s="79" t="s">
        <v>394</v>
      </c>
      <c r="AH55" s="79"/>
      <c r="AI55" s="85" t="s">
        <v>392</v>
      </c>
      <c r="AJ55" s="79" t="b">
        <v>0</v>
      </c>
      <c r="AK55" s="79">
        <v>10</v>
      </c>
      <c r="AL55" s="85" t="s">
        <v>378</v>
      </c>
      <c r="AM55" s="79" t="s">
        <v>397</v>
      </c>
      <c r="AN55" s="79" t="b">
        <v>0</v>
      </c>
      <c r="AO55" s="85" t="s">
        <v>378</v>
      </c>
      <c r="AP55" s="79" t="s">
        <v>196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5" t="s">
        <v>236</v>
      </c>
      <c r="B56" s="65" t="s">
        <v>246</v>
      </c>
      <c r="C56" s="66" t="s">
        <v>1200</v>
      </c>
      <c r="D56" s="67">
        <v>3</v>
      </c>
      <c r="E56" s="66" t="s">
        <v>132</v>
      </c>
      <c r="F56" s="69">
        <v>32</v>
      </c>
      <c r="G56" s="66"/>
      <c r="H56" s="70"/>
      <c r="I56" s="71"/>
      <c r="J56" s="71"/>
      <c r="K56" s="34" t="s">
        <v>65</v>
      </c>
      <c r="L56" s="72">
        <v>56</v>
      </c>
      <c r="M56" s="72"/>
      <c r="N56" s="73"/>
      <c r="O56" s="79" t="s">
        <v>312</v>
      </c>
      <c r="P56" s="81">
        <v>43559.65887731482</v>
      </c>
      <c r="Q56" s="79" t="s">
        <v>314</v>
      </c>
      <c r="R56" s="79"/>
      <c r="S56" s="79"/>
      <c r="T56" s="79"/>
      <c r="U56" s="79"/>
      <c r="V56" s="82" t="s">
        <v>347</v>
      </c>
      <c r="W56" s="81">
        <v>43559.65887731482</v>
      </c>
      <c r="X56" s="82" t="s">
        <v>357</v>
      </c>
      <c r="Y56" s="79"/>
      <c r="Z56" s="79"/>
      <c r="AA56" s="85" t="s">
        <v>376</v>
      </c>
      <c r="AB56" s="79"/>
      <c r="AC56" s="79" t="b">
        <v>0</v>
      </c>
      <c r="AD56" s="79">
        <v>0</v>
      </c>
      <c r="AE56" s="85" t="s">
        <v>392</v>
      </c>
      <c r="AF56" s="79" t="b">
        <v>0</v>
      </c>
      <c r="AG56" s="79" t="s">
        <v>394</v>
      </c>
      <c r="AH56" s="79"/>
      <c r="AI56" s="85" t="s">
        <v>392</v>
      </c>
      <c r="AJ56" s="79" t="b">
        <v>0</v>
      </c>
      <c r="AK56" s="79">
        <v>10</v>
      </c>
      <c r="AL56" s="85" t="s">
        <v>378</v>
      </c>
      <c r="AM56" s="79" t="s">
        <v>397</v>
      </c>
      <c r="AN56" s="79" t="b">
        <v>0</v>
      </c>
      <c r="AO56" s="85" t="s">
        <v>378</v>
      </c>
      <c r="AP56" s="79" t="s">
        <v>196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5" t="s">
        <v>236</v>
      </c>
      <c r="B57" s="65" t="s">
        <v>247</v>
      </c>
      <c r="C57" s="66" t="s">
        <v>1200</v>
      </c>
      <c r="D57" s="67">
        <v>3</v>
      </c>
      <c r="E57" s="66" t="s">
        <v>132</v>
      </c>
      <c r="F57" s="69">
        <v>32</v>
      </c>
      <c r="G57" s="66"/>
      <c r="H57" s="70"/>
      <c r="I57" s="71"/>
      <c r="J57" s="71"/>
      <c r="K57" s="34" t="s">
        <v>65</v>
      </c>
      <c r="L57" s="72">
        <v>57</v>
      </c>
      <c r="M57" s="72"/>
      <c r="N57" s="73"/>
      <c r="O57" s="79" t="s">
        <v>312</v>
      </c>
      <c r="P57" s="81">
        <v>43559.65887731482</v>
      </c>
      <c r="Q57" s="79" t="s">
        <v>314</v>
      </c>
      <c r="R57" s="79"/>
      <c r="S57" s="79"/>
      <c r="T57" s="79"/>
      <c r="U57" s="79"/>
      <c r="V57" s="82" t="s">
        <v>347</v>
      </c>
      <c r="W57" s="81">
        <v>43559.65887731482</v>
      </c>
      <c r="X57" s="82" t="s">
        <v>357</v>
      </c>
      <c r="Y57" s="79"/>
      <c r="Z57" s="79"/>
      <c r="AA57" s="85" t="s">
        <v>376</v>
      </c>
      <c r="AB57" s="79"/>
      <c r="AC57" s="79" t="b">
        <v>0</v>
      </c>
      <c r="AD57" s="79">
        <v>0</v>
      </c>
      <c r="AE57" s="85" t="s">
        <v>392</v>
      </c>
      <c r="AF57" s="79" t="b">
        <v>0</v>
      </c>
      <c r="AG57" s="79" t="s">
        <v>394</v>
      </c>
      <c r="AH57" s="79"/>
      <c r="AI57" s="85" t="s">
        <v>392</v>
      </c>
      <c r="AJ57" s="79" t="b">
        <v>0</v>
      </c>
      <c r="AK57" s="79">
        <v>10</v>
      </c>
      <c r="AL57" s="85" t="s">
        <v>378</v>
      </c>
      <c r="AM57" s="79" t="s">
        <v>397</v>
      </c>
      <c r="AN57" s="79" t="b">
        <v>0</v>
      </c>
      <c r="AO57" s="85" t="s">
        <v>378</v>
      </c>
      <c r="AP57" s="79" t="s">
        <v>196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5" t="s">
        <v>236</v>
      </c>
      <c r="B58" s="65" t="s">
        <v>248</v>
      </c>
      <c r="C58" s="66" t="s">
        <v>1200</v>
      </c>
      <c r="D58" s="67">
        <v>3</v>
      </c>
      <c r="E58" s="66" t="s">
        <v>132</v>
      </c>
      <c r="F58" s="69">
        <v>32</v>
      </c>
      <c r="G58" s="66"/>
      <c r="H58" s="70"/>
      <c r="I58" s="71"/>
      <c r="J58" s="71"/>
      <c r="K58" s="34" t="s">
        <v>65</v>
      </c>
      <c r="L58" s="72">
        <v>58</v>
      </c>
      <c r="M58" s="72"/>
      <c r="N58" s="73"/>
      <c r="O58" s="79" t="s">
        <v>312</v>
      </c>
      <c r="P58" s="81">
        <v>43559.65887731482</v>
      </c>
      <c r="Q58" s="79" t="s">
        <v>314</v>
      </c>
      <c r="R58" s="79"/>
      <c r="S58" s="79"/>
      <c r="T58" s="79"/>
      <c r="U58" s="79"/>
      <c r="V58" s="82" t="s">
        <v>347</v>
      </c>
      <c r="W58" s="81">
        <v>43559.65887731482</v>
      </c>
      <c r="X58" s="82" t="s">
        <v>357</v>
      </c>
      <c r="Y58" s="79"/>
      <c r="Z58" s="79"/>
      <c r="AA58" s="85" t="s">
        <v>376</v>
      </c>
      <c r="AB58" s="79"/>
      <c r="AC58" s="79" t="b">
        <v>0</v>
      </c>
      <c r="AD58" s="79">
        <v>0</v>
      </c>
      <c r="AE58" s="85" t="s">
        <v>392</v>
      </c>
      <c r="AF58" s="79" t="b">
        <v>0</v>
      </c>
      <c r="AG58" s="79" t="s">
        <v>394</v>
      </c>
      <c r="AH58" s="79"/>
      <c r="AI58" s="85" t="s">
        <v>392</v>
      </c>
      <c r="AJ58" s="79" t="b">
        <v>0</v>
      </c>
      <c r="AK58" s="79">
        <v>10</v>
      </c>
      <c r="AL58" s="85" t="s">
        <v>378</v>
      </c>
      <c r="AM58" s="79" t="s">
        <v>397</v>
      </c>
      <c r="AN58" s="79" t="b">
        <v>0</v>
      </c>
      <c r="AO58" s="85" t="s">
        <v>378</v>
      </c>
      <c r="AP58" s="79" t="s">
        <v>196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5" t="s">
        <v>236</v>
      </c>
      <c r="B59" s="65" t="s">
        <v>249</v>
      </c>
      <c r="C59" s="66" t="s">
        <v>1200</v>
      </c>
      <c r="D59" s="67">
        <v>3</v>
      </c>
      <c r="E59" s="66" t="s">
        <v>132</v>
      </c>
      <c r="F59" s="69">
        <v>32</v>
      </c>
      <c r="G59" s="66"/>
      <c r="H59" s="70"/>
      <c r="I59" s="71"/>
      <c r="J59" s="71"/>
      <c r="K59" s="34" t="s">
        <v>65</v>
      </c>
      <c r="L59" s="72">
        <v>59</v>
      </c>
      <c r="M59" s="72"/>
      <c r="N59" s="73"/>
      <c r="O59" s="79" t="s">
        <v>312</v>
      </c>
      <c r="P59" s="81">
        <v>43559.65887731482</v>
      </c>
      <c r="Q59" s="79" t="s">
        <v>314</v>
      </c>
      <c r="R59" s="79"/>
      <c r="S59" s="79"/>
      <c r="T59" s="79"/>
      <c r="U59" s="79"/>
      <c r="V59" s="82" t="s">
        <v>347</v>
      </c>
      <c r="W59" s="81">
        <v>43559.65887731482</v>
      </c>
      <c r="X59" s="82" t="s">
        <v>357</v>
      </c>
      <c r="Y59" s="79"/>
      <c r="Z59" s="79"/>
      <c r="AA59" s="85" t="s">
        <v>376</v>
      </c>
      <c r="AB59" s="79"/>
      <c r="AC59" s="79" t="b">
        <v>0</v>
      </c>
      <c r="AD59" s="79">
        <v>0</v>
      </c>
      <c r="AE59" s="85" t="s">
        <v>392</v>
      </c>
      <c r="AF59" s="79" t="b">
        <v>0</v>
      </c>
      <c r="AG59" s="79" t="s">
        <v>394</v>
      </c>
      <c r="AH59" s="79"/>
      <c r="AI59" s="85" t="s">
        <v>392</v>
      </c>
      <c r="AJ59" s="79" t="b">
        <v>0</v>
      </c>
      <c r="AK59" s="79">
        <v>10</v>
      </c>
      <c r="AL59" s="85" t="s">
        <v>378</v>
      </c>
      <c r="AM59" s="79" t="s">
        <v>397</v>
      </c>
      <c r="AN59" s="79" t="b">
        <v>0</v>
      </c>
      <c r="AO59" s="85" t="s">
        <v>378</v>
      </c>
      <c r="AP59" s="79" t="s">
        <v>196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5" t="s">
        <v>236</v>
      </c>
      <c r="B60" s="65" t="s">
        <v>250</v>
      </c>
      <c r="C60" s="66" t="s">
        <v>1200</v>
      </c>
      <c r="D60" s="67">
        <v>3</v>
      </c>
      <c r="E60" s="66" t="s">
        <v>132</v>
      </c>
      <c r="F60" s="69">
        <v>32</v>
      </c>
      <c r="G60" s="66"/>
      <c r="H60" s="70"/>
      <c r="I60" s="71"/>
      <c r="J60" s="71"/>
      <c r="K60" s="34" t="s">
        <v>65</v>
      </c>
      <c r="L60" s="72">
        <v>60</v>
      </c>
      <c r="M60" s="72"/>
      <c r="N60" s="73"/>
      <c r="O60" s="79" t="s">
        <v>312</v>
      </c>
      <c r="P60" s="81">
        <v>43559.65887731482</v>
      </c>
      <c r="Q60" s="79" t="s">
        <v>314</v>
      </c>
      <c r="R60" s="79"/>
      <c r="S60" s="79"/>
      <c r="T60" s="79"/>
      <c r="U60" s="79"/>
      <c r="V60" s="82" t="s">
        <v>347</v>
      </c>
      <c r="W60" s="81">
        <v>43559.65887731482</v>
      </c>
      <c r="X60" s="82" t="s">
        <v>357</v>
      </c>
      <c r="Y60" s="79"/>
      <c r="Z60" s="79"/>
      <c r="AA60" s="85" t="s">
        <v>376</v>
      </c>
      <c r="AB60" s="79"/>
      <c r="AC60" s="79" t="b">
        <v>0</v>
      </c>
      <c r="AD60" s="79">
        <v>0</v>
      </c>
      <c r="AE60" s="85" t="s">
        <v>392</v>
      </c>
      <c r="AF60" s="79" t="b">
        <v>0</v>
      </c>
      <c r="AG60" s="79" t="s">
        <v>394</v>
      </c>
      <c r="AH60" s="79"/>
      <c r="AI60" s="85" t="s">
        <v>392</v>
      </c>
      <c r="AJ60" s="79" t="b">
        <v>0</v>
      </c>
      <c r="AK60" s="79">
        <v>10</v>
      </c>
      <c r="AL60" s="85" t="s">
        <v>378</v>
      </c>
      <c r="AM60" s="79" t="s">
        <v>397</v>
      </c>
      <c r="AN60" s="79" t="b">
        <v>0</v>
      </c>
      <c r="AO60" s="85" t="s">
        <v>378</v>
      </c>
      <c r="AP60" s="79" t="s">
        <v>196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5" t="s">
        <v>236</v>
      </c>
      <c r="B61" s="65" t="s">
        <v>251</v>
      </c>
      <c r="C61" s="66" t="s">
        <v>1200</v>
      </c>
      <c r="D61" s="67">
        <v>3</v>
      </c>
      <c r="E61" s="66" t="s">
        <v>132</v>
      </c>
      <c r="F61" s="69">
        <v>32</v>
      </c>
      <c r="G61" s="66"/>
      <c r="H61" s="70"/>
      <c r="I61" s="71"/>
      <c r="J61" s="71"/>
      <c r="K61" s="34" t="s">
        <v>65</v>
      </c>
      <c r="L61" s="72">
        <v>61</v>
      </c>
      <c r="M61" s="72"/>
      <c r="N61" s="73"/>
      <c r="O61" s="79" t="s">
        <v>312</v>
      </c>
      <c r="P61" s="81">
        <v>43559.65887731482</v>
      </c>
      <c r="Q61" s="79" t="s">
        <v>314</v>
      </c>
      <c r="R61" s="79"/>
      <c r="S61" s="79"/>
      <c r="T61" s="79"/>
      <c r="U61" s="79"/>
      <c r="V61" s="82" t="s">
        <v>347</v>
      </c>
      <c r="W61" s="81">
        <v>43559.65887731482</v>
      </c>
      <c r="X61" s="82" t="s">
        <v>357</v>
      </c>
      <c r="Y61" s="79"/>
      <c r="Z61" s="79"/>
      <c r="AA61" s="85" t="s">
        <v>376</v>
      </c>
      <c r="AB61" s="79"/>
      <c r="AC61" s="79" t="b">
        <v>0</v>
      </c>
      <c r="AD61" s="79">
        <v>0</v>
      </c>
      <c r="AE61" s="85" t="s">
        <v>392</v>
      </c>
      <c r="AF61" s="79" t="b">
        <v>0</v>
      </c>
      <c r="AG61" s="79" t="s">
        <v>394</v>
      </c>
      <c r="AH61" s="79"/>
      <c r="AI61" s="85" t="s">
        <v>392</v>
      </c>
      <c r="AJ61" s="79" t="b">
        <v>0</v>
      </c>
      <c r="AK61" s="79">
        <v>10</v>
      </c>
      <c r="AL61" s="85" t="s">
        <v>378</v>
      </c>
      <c r="AM61" s="79" t="s">
        <v>397</v>
      </c>
      <c r="AN61" s="79" t="b">
        <v>0</v>
      </c>
      <c r="AO61" s="85" t="s">
        <v>378</v>
      </c>
      <c r="AP61" s="79" t="s">
        <v>196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5" t="s">
        <v>236</v>
      </c>
      <c r="B62" s="65" t="s">
        <v>240</v>
      </c>
      <c r="C62" s="66" t="s">
        <v>1200</v>
      </c>
      <c r="D62" s="67">
        <v>3</v>
      </c>
      <c r="E62" s="66" t="s">
        <v>132</v>
      </c>
      <c r="F62" s="69">
        <v>32</v>
      </c>
      <c r="G62" s="66"/>
      <c r="H62" s="70"/>
      <c r="I62" s="71"/>
      <c r="J62" s="71"/>
      <c r="K62" s="34" t="s">
        <v>65</v>
      </c>
      <c r="L62" s="72">
        <v>62</v>
      </c>
      <c r="M62" s="72"/>
      <c r="N62" s="73"/>
      <c r="O62" s="79" t="s">
        <v>313</v>
      </c>
      <c r="P62" s="81">
        <v>43559.65887731482</v>
      </c>
      <c r="Q62" s="79" t="s">
        <v>314</v>
      </c>
      <c r="R62" s="79"/>
      <c r="S62" s="79"/>
      <c r="T62" s="79"/>
      <c r="U62" s="79"/>
      <c r="V62" s="82" t="s">
        <v>347</v>
      </c>
      <c r="W62" s="81">
        <v>43559.65887731482</v>
      </c>
      <c r="X62" s="82" t="s">
        <v>357</v>
      </c>
      <c r="Y62" s="79"/>
      <c r="Z62" s="79"/>
      <c r="AA62" s="85" t="s">
        <v>376</v>
      </c>
      <c r="AB62" s="79"/>
      <c r="AC62" s="79" t="b">
        <v>0</v>
      </c>
      <c r="AD62" s="79">
        <v>0</v>
      </c>
      <c r="AE62" s="85" t="s">
        <v>392</v>
      </c>
      <c r="AF62" s="79" t="b">
        <v>0</v>
      </c>
      <c r="AG62" s="79" t="s">
        <v>394</v>
      </c>
      <c r="AH62" s="79"/>
      <c r="AI62" s="85" t="s">
        <v>392</v>
      </c>
      <c r="AJ62" s="79" t="b">
        <v>0</v>
      </c>
      <c r="AK62" s="79">
        <v>10</v>
      </c>
      <c r="AL62" s="85" t="s">
        <v>378</v>
      </c>
      <c r="AM62" s="79" t="s">
        <v>397</v>
      </c>
      <c r="AN62" s="79" t="b">
        <v>0</v>
      </c>
      <c r="AO62" s="85" t="s">
        <v>378</v>
      </c>
      <c r="AP62" s="79" t="s">
        <v>196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1</v>
      </c>
      <c r="BD62" s="48">
        <v>1</v>
      </c>
      <c r="BE62" s="49">
        <v>3.3333333333333335</v>
      </c>
      <c r="BF62" s="48">
        <v>2</v>
      </c>
      <c r="BG62" s="49">
        <v>6.666666666666667</v>
      </c>
      <c r="BH62" s="48">
        <v>0</v>
      </c>
      <c r="BI62" s="49">
        <v>0</v>
      </c>
      <c r="BJ62" s="48">
        <v>27</v>
      </c>
      <c r="BK62" s="49">
        <v>90</v>
      </c>
      <c r="BL62" s="48">
        <v>30</v>
      </c>
    </row>
    <row r="63" spans="1:64" ht="15">
      <c r="A63" s="65" t="s">
        <v>237</v>
      </c>
      <c r="B63" s="65" t="s">
        <v>242</v>
      </c>
      <c r="C63" s="66" t="s">
        <v>1200</v>
      </c>
      <c r="D63" s="67">
        <v>3</v>
      </c>
      <c r="E63" s="66" t="s">
        <v>132</v>
      </c>
      <c r="F63" s="69">
        <v>32</v>
      </c>
      <c r="G63" s="66"/>
      <c r="H63" s="70"/>
      <c r="I63" s="71"/>
      <c r="J63" s="71"/>
      <c r="K63" s="34" t="s">
        <v>65</v>
      </c>
      <c r="L63" s="72">
        <v>63</v>
      </c>
      <c r="M63" s="72"/>
      <c r="N63" s="73"/>
      <c r="O63" s="79" t="s">
        <v>312</v>
      </c>
      <c r="P63" s="81">
        <v>43556.80542824074</v>
      </c>
      <c r="Q63" s="79" t="s">
        <v>314</v>
      </c>
      <c r="R63" s="79"/>
      <c r="S63" s="79"/>
      <c r="T63" s="79"/>
      <c r="U63" s="79"/>
      <c r="V63" s="82" t="s">
        <v>349</v>
      </c>
      <c r="W63" s="81">
        <v>43556.80542824074</v>
      </c>
      <c r="X63" s="82" t="s">
        <v>358</v>
      </c>
      <c r="Y63" s="79"/>
      <c r="Z63" s="79"/>
      <c r="AA63" s="85" t="s">
        <v>377</v>
      </c>
      <c r="AB63" s="79"/>
      <c r="AC63" s="79" t="b">
        <v>0</v>
      </c>
      <c r="AD63" s="79">
        <v>0</v>
      </c>
      <c r="AE63" s="85" t="s">
        <v>392</v>
      </c>
      <c r="AF63" s="79" t="b">
        <v>0</v>
      </c>
      <c r="AG63" s="79" t="s">
        <v>394</v>
      </c>
      <c r="AH63" s="79"/>
      <c r="AI63" s="85" t="s">
        <v>392</v>
      </c>
      <c r="AJ63" s="79" t="b">
        <v>0</v>
      </c>
      <c r="AK63" s="79">
        <v>10</v>
      </c>
      <c r="AL63" s="85" t="s">
        <v>378</v>
      </c>
      <c r="AM63" s="79" t="s">
        <v>398</v>
      </c>
      <c r="AN63" s="79" t="b">
        <v>0</v>
      </c>
      <c r="AO63" s="85" t="s">
        <v>378</v>
      </c>
      <c r="AP63" s="79" t="s">
        <v>196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5" t="s">
        <v>238</v>
      </c>
      <c r="B64" s="65" t="s">
        <v>242</v>
      </c>
      <c r="C64" s="66" t="s">
        <v>1220</v>
      </c>
      <c r="D64" s="67">
        <v>3</v>
      </c>
      <c r="E64" s="66" t="s">
        <v>136</v>
      </c>
      <c r="F64" s="69">
        <v>22.25</v>
      </c>
      <c r="G64" s="66"/>
      <c r="H64" s="70"/>
      <c r="I64" s="71"/>
      <c r="J64" s="71"/>
      <c r="K64" s="34" t="s">
        <v>65</v>
      </c>
      <c r="L64" s="72">
        <v>64</v>
      </c>
      <c r="M64" s="72"/>
      <c r="N64" s="73"/>
      <c r="O64" s="79" t="s">
        <v>312</v>
      </c>
      <c r="P64" s="81">
        <v>43556.798171296294</v>
      </c>
      <c r="Q64" s="79" t="s">
        <v>314</v>
      </c>
      <c r="R64" s="79"/>
      <c r="S64" s="79"/>
      <c r="T64" s="79" t="s">
        <v>333</v>
      </c>
      <c r="U64" s="79"/>
      <c r="V64" s="82" t="s">
        <v>350</v>
      </c>
      <c r="W64" s="81">
        <v>43556.798171296294</v>
      </c>
      <c r="X64" s="82" t="s">
        <v>359</v>
      </c>
      <c r="Y64" s="79"/>
      <c r="Z64" s="79"/>
      <c r="AA64" s="85" t="s">
        <v>378</v>
      </c>
      <c r="AB64" s="85" t="s">
        <v>391</v>
      </c>
      <c r="AC64" s="79" t="b">
        <v>0</v>
      </c>
      <c r="AD64" s="79">
        <v>2</v>
      </c>
      <c r="AE64" s="85" t="s">
        <v>393</v>
      </c>
      <c r="AF64" s="79" t="b">
        <v>0</v>
      </c>
      <c r="AG64" s="79" t="s">
        <v>394</v>
      </c>
      <c r="AH64" s="79"/>
      <c r="AI64" s="85" t="s">
        <v>392</v>
      </c>
      <c r="AJ64" s="79" t="b">
        <v>0</v>
      </c>
      <c r="AK64" s="79">
        <v>10</v>
      </c>
      <c r="AL64" s="85" t="s">
        <v>392</v>
      </c>
      <c r="AM64" s="79" t="s">
        <v>399</v>
      </c>
      <c r="AN64" s="79" t="b">
        <v>0</v>
      </c>
      <c r="AO64" s="85" t="s">
        <v>391</v>
      </c>
      <c r="AP64" s="79" t="s">
        <v>196</v>
      </c>
      <c r="AQ64" s="79">
        <v>0</v>
      </c>
      <c r="AR64" s="79">
        <v>0</v>
      </c>
      <c r="AS64" s="79"/>
      <c r="AT64" s="79"/>
      <c r="AU64" s="79"/>
      <c r="AV64" s="79"/>
      <c r="AW64" s="79"/>
      <c r="AX64" s="79"/>
      <c r="AY64" s="79"/>
      <c r="AZ64" s="79"/>
      <c r="BA64">
        <v>4</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5" t="s">
        <v>238</v>
      </c>
      <c r="B65" s="65" t="s">
        <v>242</v>
      </c>
      <c r="C65" s="66" t="s">
        <v>1220</v>
      </c>
      <c r="D65" s="67">
        <v>3</v>
      </c>
      <c r="E65" s="66" t="s">
        <v>136</v>
      </c>
      <c r="F65" s="69">
        <v>22.25</v>
      </c>
      <c r="G65" s="66"/>
      <c r="H65" s="70"/>
      <c r="I65" s="71"/>
      <c r="J65" s="71"/>
      <c r="K65" s="34" t="s">
        <v>65</v>
      </c>
      <c r="L65" s="72">
        <v>65</v>
      </c>
      <c r="M65" s="72"/>
      <c r="N65" s="73"/>
      <c r="O65" s="79" t="s">
        <v>312</v>
      </c>
      <c r="P65" s="81">
        <v>43556.83460648148</v>
      </c>
      <c r="Q65" s="79" t="s">
        <v>314</v>
      </c>
      <c r="R65" s="79"/>
      <c r="S65" s="79"/>
      <c r="T65" s="79"/>
      <c r="U65" s="79"/>
      <c r="V65" s="82" t="s">
        <v>350</v>
      </c>
      <c r="W65" s="81">
        <v>43556.83460648148</v>
      </c>
      <c r="X65" s="82" t="s">
        <v>360</v>
      </c>
      <c r="Y65" s="79"/>
      <c r="Z65" s="79"/>
      <c r="AA65" s="85" t="s">
        <v>379</v>
      </c>
      <c r="AB65" s="79"/>
      <c r="AC65" s="79" t="b">
        <v>0</v>
      </c>
      <c r="AD65" s="79">
        <v>0</v>
      </c>
      <c r="AE65" s="85" t="s">
        <v>392</v>
      </c>
      <c r="AF65" s="79" t="b">
        <v>0</v>
      </c>
      <c r="AG65" s="79" t="s">
        <v>394</v>
      </c>
      <c r="AH65" s="79"/>
      <c r="AI65" s="85" t="s">
        <v>392</v>
      </c>
      <c r="AJ65" s="79" t="b">
        <v>0</v>
      </c>
      <c r="AK65" s="79">
        <v>10</v>
      </c>
      <c r="AL65" s="85" t="s">
        <v>378</v>
      </c>
      <c r="AM65" s="79" t="s">
        <v>399</v>
      </c>
      <c r="AN65" s="79" t="b">
        <v>0</v>
      </c>
      <c r="AO65" s="85" t="s">
        <v>378</v>
      </c>
      <c r="AP65" s="79" t="s">
        <v>196</v>
      </c>
      <c r="AQ65" s="79">
        <v>0</v>
      </c>
      <c r="AR65" s="79">
        <v>0</v>
      </c>
      <c r="AS65" s="79"/>
      <c r="AT65" s="79"/>
      <c r="AU65" s="79"/>
      <c r="AV65" s="79"/>
      <c r="AW65" s="79"/>
      <c r="AX65" s="79"/>
      <c r="AY65" s="79"/>
      <c r="AZ65" s="79"/>
      <c r="BA65">
        <v>4</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5" t="s">
        <v>239</v>
      </c>
      <c r="B66" s="65" t="s">
        <v>242</v>
      </c>
      <c r="C66" s="66" t="s">
        <v>1200</v>
      </c>
      <c r="D66" s="67">
        <v>3</v>
      </c>
      <c r="E66" s="66" t="s">
        <v>132</v>
      </c>
      <c r="F66" s="69">
        <v>32</v>
      </c>
      <c r="G66" s="66"/>
      <c r="H66" s="70"/>
      <c r="I66" s="71"/>
      <c r="J66" s="71"/>
      <c r="K66" s="34" t="s">
        <v>65</v>
      </c>
      <c r="L66" s="72">
        <v>66</v>
      </c>
      <c r="M66" s="72"/>
      <c r="N66" s="73"/>
      <c r="O66" s="79" t="s">
        <v>312</v>
      </c>
      <c r="P66" s="81">
        <v>43559.70761574074</v>
      </c>
      <c r="Q66" s="79" t="s">
        <v>314</v>
      </c>
      <c r="R66" s="79"/>
      <c r="S66" s="79"/>
      <c r="T66" s="79"/>
      <c r="U66" s="79"/>
      <c r="V66" s="82" t="s">
        <v>351</v>
      </c>
      <c r="W66" s="81">
        <v>43559.70761574074</v>
      </c>
      <c r="X66" s="82" t="s">
        <v>361</v>
      </c>
      <c r="Y66" s="79"/>
      <c r="Z66" s="79"/>
      <c r="AA66" s="85" t="s">
        <v>380</v>
      </c>
      <c r="AB66" s="79"/>
      <c r="AC66" s="79" t="b">
        <v>0</v>
      </c>
      <c r="AD66" s="79">
        <v>0</v>
      </c>
      <c r="AE66" s="85" t="s">
        <v>392</v>
      </c>
      <c r="AF66" s="79" t="b">
        <v>0</v>
      </c>
      <c r="AG66" s="79" t="s">
        <v>394</v>
      </c>
      <c r="AH66" s="79"/>
      <c r="AI66" s="85" t="s">
        <v>392</v>
      </c>
      <c r="AJ66" s="79" t="b">
        <v>0</v>
      </c>
      <c r="AK66" s="79">
        <v>10</v>
      </c>
      <c r="AL66" s="85" t="s">
        <v>378</v>
      </c>
      <c r="AM66" s="79" t="s">
        <v>395</v>
      </c>
      <c r="AN66" s="79" t="b">
        <v>0</v>
      </c>
      <c r="AO66" s="85" t="s">
        <v>378</v>
      </c>
      <c r="AP66" s="79" t="s">
        <v>196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5" t="s">
        <v>237</v>
      </c>
      <c r="B67" s="65" t="s">
        <v>244</v>
      </c>
      <c r="C67" s="66" t="s">
        <v>1200</v>
      </c>
      <c r="D67" s="67">
        <v>3</v>
      </c>
      <c r="E67" s="66" t="s">
        <v>132</v>
      </c>
      <c r="F67" s="69">
        <v>32</v>
      </c>
      <c r="G67" s="66"/>
      <c r="H67" s="70"/>
      <c r="I67" s="71"/>
      <c r="J67" s="71"/>
      <c r="K67" s="34" t="s">
        <v>65</v>
      </c>
      <c r="L67" s="72">
        <v>67</v>
      </c>
      <c r="M67" s="72"/>
      <c r="N67" s="73"/>
      <c r="O67" s="79" t="s">
        <v>312</v>
      </c>
      <c r="P67" s="81">
        <v>43556.80542824074</v>
      </c>
      <c r="Q67" s="79" t="s">
        <v>314</v>
      </c>
      <c r="R67" s="79"/>
      <c r="S67" s="79"/>
      <c r="T67" s="79"/>
      <c r="U67" s="79"/>
      <c r="V67" s="82" t="s">
        <v>349</v>
      </c>
      <c r="W67" s="81">
        <v>43556.80542824074</v>
      </c>
      <c r="X67" s="82" t="s">
        <v>358</v>
      </c>
      <c r="Y67" s="79"/>
      <c r="Z67" s="79"/>
      <c r="AA67" s="85" t="s">
        <v>377</v>
      </c>
      <c r="AB67" s="79"/>
      <c r="AC67" s="79" t="b">
        <v>0</v>
      </c>
      <c r="AD67" s="79">
        <v>0</v>
      </c>
      <c r="AE67" s="85" t="s">
        <v>392</v>
      </c>
      <c r="AF67" s="79" t="b">
        <v>0</v>
      </c>
      <c r="AG67" s="79" t="s">
        <v>394</v>
      </c>
      <c r="AH67" s="79"/>
      <c r="AI67" s="85" t="s">
        <v>392</v>
      </c>
      <c r="AJ67" s="79" t="b">
        <v>0</v>
      </c>
      <c r="AK67" s="79">
        <v>10</v>
      </c>
      <c r="AL67" s="85" t="s">
        <v>378</v>
      </c>
      <c r="AM67" s="79" t="s">
        <v>398</v>
      </c>
      <c r="AN67" s="79" t="b">
        <v>0</v>
      </c>
      <c r="AO67" s="85" t="s">
        <v>378</v>
      </c>
      <c r="AP67" s="79" t="s">
        <v>196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5" t="s">
        <v>238</v>
      </c>
      <c r="B68" s="65" t="s">
        <v>244</v>
      </c>
      <c r="C68" s="66" t="s">
        <v>1220</v>
      </c>
      <c r="D68" s="67">
        <v>3</v>
      </c>
      <c r="E68" s="66" t="s">
        <v>136</v>
      </c>
      <c r="F68" s="69">
        <v>22.25</v>
      </c>
      <c r="G68" s="66"/>
      <c r="H68" s="70"/>
      <c r="I68" s="71"/>
      <c r="J68" s="71"/>
      <c r="K68" s="34" t="s">
        <v>65</v>
      </c>
      <c r="L68" s="72">
        <v>68</v>
      </c>
      <c r="M68" s="72"/>
      <c r="N68" s="73"/>
      <c r="O68" s="79" t="s">
        <v>312</v>
      </c>
      <c r="P68" s="81">
        <v>43556.798171296294</v>
      </c>
      <c r="Q68" s="79" t="s">
        <v>314</v>
      </c>
      <c r="R68" s="79"/>
      <c r="S68" s="79"/>
      <c r="T68" s="79" t="s">
        <v>333</v>
      </c>
      <c r="U68" s="79"/>
      <c r="V68" s="82" t="s">
        <v>350</v>
      </c>
      <c r="W68" s="81">
        <v>43556.798171296294</v>
      </c>
      <c r="X68" s="82" t="s">
        <v>359</v>
      </c>
      <c r="Y68" s="79"/>
      <c r="Z68" s="79"/>
      <c r="AA68" s="85" t="s">
        <v>378</v>
      </c>
      <c r="AB68" s="85" t="s">
        <v>391</v>
      </c>
      <c r="AC68" s="79" t="b">
        <v>0</v>
      </c>
      <c r="AD68" s="79">
        <v>2</v>
      </c>
      <c r="AE68" s="85" t="s">
        <v>393</v>
      </c>
      <c r="AF68" s="79" t="b">
        <v>0</v>
      </c>
      <c r="AG68" s="79" t="s">
        <v>394</v>
      </c>
      <c r="AH68" s="79"/>
      <c r="AI68" s="85" t="s">
        <v>392</v>
      </c>
      <c r="AJ68" s="79" t="b">
        <v>0</v>
      </c>
      <c r="AK68" s="79">
        <v>10</v>
      </c>
      <c r="AL68" s="85" t="s">
        <v>392</v>
      </c>
      <c r="AM68" s="79" t="s">
        <v>399</v>
      </c>
      <c r="AN68" s="79" t="b">
        <v>0</v>
      </c>
      <c r="AO68" s="85" t="s">
        <v>391</v>
      </c>
      <c r="AP68" s="79" t="s">
        <v>196</v>
      </c>
      <c r="AQ68" s="79">
        <v>0</v>
      </c>
      <c r="AR68" s="79">
        <v>0</v>
      </c>
      <c r="AS68" s="79"/>
      <c r="AT68" s="79"/>
      <c r="AU68" s="79"/>
      <c r="AV68" s="79"/>
      <c r="AW68" s="79"/>
      <c r="AX68" s="79"/>
      <c r="AY68" s="79"/>
      <c r="AZ68" s="79"/>
      <c r="BA68">
        <v>4</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5" t="s">
        <v>238</v>
      </c>
      <c r="B69" s="65" t="s">
        <v>244</v>
      </c>
      <c r="C69" s="66" t="s">
        <v>1220</v>
      </c>
      <c r="D69" s="67">
        <v>3</v>
      </c>
      <c r="E69" s="66" t="s">
        <v>136</v>
      </c>
      <c r="F69" s="69">
        <v>22.25</v>
      </c>
      <c r="G69" s="66"/>
      <c r="H69" s="70"/>
      <c r="I69" s="71"/>
      <c r="J69" s="71"/>
      <c r="K69" s="34" t="s">
        <v>65</v>
      </c>
      <c r="L69" s="72">
        <v>69</v>
      </c>
      <c r="M69" s="72"/>
      <c r="N69" s="73"/>
      <c r="O69" s="79" t="s">
        <v>312</v>
      </c>
      <c r="P69" s="81">
        <v>43556.83460648148</v>
      </c>
      <c r="Q69" s="79" t="s">
        <v>314</v>
      </c>
      <c r="R69" s="79"/>
      <c r="S69" s="79"/>
      <c r="T69" s="79"/>
      <c r="U69" s="79"/>
      <c r="V69" s="82" t="s">
        <v>350</v>
      </c>
      <c r="W69" s="81">
        <v>43556.83460648148</v>
      </c>
      <c r="X69" s="82" t="s">
        <v>360</v>
      </c>
      <c r="Y69" s="79"/>
      <c r="Z69" s="79"/>
      <c r="AA69" s="85" t="s">
        <v>379</v>
      </c>
      <c r="AB69" s="79"/>
      <c r="AC69" s="79" t="b">
        <v>0</v>
      </c>
      <c r="AD69" s="79">
        <v>0</v>
      </c>
      <c r="AE69" s="85" t="s">
        <v>392</v>
      </c>
      <c r="AF69" s="79" t="b">
        <v>0</v>
      </c>
      <c r="AG69" s="79" t="s">
        <v>394</v>
      </c>
      <c r="AH69" s="79"/>
      <c r="AI69" s="85" t="s">
        <v>392</v>
      </c>
      <c r="AJ69" s="79" t="b">
        <v>0</v>
      </c>
      <c r="AK69" s="79">
        <v>10</v>
      </c>
      <c r="AL69" s="85" t="s">
        <v>378</v>
      </c>
      <c r="AM69" s="79" t="s">
        <v>399</v>
      </c>
      <c r="AN69" s="79" t="b">
        <v>0</v>
      </c>
      <c r="AO69" s="85" t="s">
        <v>378</v>
      </c>
      <c r="AP69" s="79" t="s">
        <v>196</v>
      </c>
      <c r="AQ69" s="79">
        <v>0</v>
      </c>
      <c r="AR69" s="79">
        <v>0</v>
      </c>
      <c r="AS69" s="79"/>
      <c r="AT69" s="79"/>
      <c r="AU69" s="79"/>
      <c r="AV69" s="79"/>
      <c r="AW69" s="79"/>
      <c r="AX69" s="79"/>
      <c r="AY69" s="79"/>
      <c r="AZ69" s="79"/>
      <c r="BA69">
        <v>4</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5" t="s">
        <v>239</v>
      </c>
      <c r="B70" s="65" t="s">
        <v>244</v>
      </c>
      <c r="C70" s="66" t="s">
        <v>1200</v>
      </c>
      <c r="D70" s="67">
        <v>3</v>
      </c>
      <c r="E70" s="66" t="s">
        <v>132</v>
      </c>
      <c r="F70" s="69">
        <v>32</v>
      </c>
      <c r="G70" s="66"/>
      <c r="H70" s="70"/>
      <c r="I70" s="71"/>
      <c r="J70" s="71"/>
      <c r="K70" s="34" t="s">
        <v>65</v>
      </c>
      <c r="L70" s="72">
        <v>70</v>
      </c>
      <c r="M70" s="72"/>
      <c r="N70" s="73"/>
      <c r="O70" s="79" t="s">
        <v>312</v>
      </c>
      <c r="P70" s="81">
        <v>43559.70761574074</v>
      </c>
      <c r="Q70" s="79" t="s">
        <v>314</v>
      </c>
      <c r="R70" s="79"/>
      <c r="S70" s="79"/>
      <c r="T70" s="79"/>
      <c r="U70" s="79"/>
      <c r="V70" s="82" t="s">
        <v>351</v>
      </c>
      <c r="W70" s="81">
        <v>43559.70761574074</v>
      </c>
      <c r="X70" s="82" t="s">
        <v>361</v>
      </c>
      <c r="Y70" s="79"/>
      <c r="Z70" s="79"/>
      <c r="AA70" s="85" t="s">
        <v>380</v>
      </c>
      <c r="AB70" s="79"/>
      <c r="AC70" s="79" t="b">
        <v>0</v>
      </c>
      <c r="AD70" s="79">
        <v>0</v>
      </c>
      <c r="AE70" s="85" t="s">
        <v>392</v>
      </c>
      <c r="AF70" s="79" t="b">
        <v>0</v>
      </c>
      <c r="AG70" s="79" t="s">
        <v>394</v>
      </c>
      <c r="AH70" s="79"/>
      <c r="AI70" s="85" t="s">
        <v>392</v>
      </c>
      <c r="AJ70" s="79" t="b">
        <v>0</v>
      </c>
      <c r="AK70" s="79">
        <v>10</v>
      </c>
      <c r="AL70" s="85" t="s">
        <v>378</v>
      </c>
      <c r="AM70" s="79" t="s">
        <v>395</v>
      </c>
      <c r="AN70" s="79" t="b">
        <v>0</v>
      </c>
      <c r="AO70" s="85" t="s">
        <v>378</v>
      </c>
      <c r="AP70" s="79" t="s">
        <v>196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5" t="s">
        <v>237</v>
      </c>
      <c r="B71" s="65" t="s">
        <v>245</v>
      </c>
      <c r="C71" s="66" t="s">
        <v>1200</v>
      </c>
      <c r="D71" s="67">
        <v>3</v>
      </c>
      <c r="E71" s="66" t="s">
        <v>132</v>
      </c>
      <c r="F71" s="69">
        <v>32</v>
      </c>
      <c r="G71" s="66"/>
      <c r="H71" s="70"/>
      <c r="I71" s="71"/>
      <c r="J71" s="71"/>
      <c r="K71" s="34" t="s">
        <v>65</v>
      </c>
      <c r="L71" s="72">
        <v>71</v>
      </c>
      <c r="M71" s="72"/>
      <c r="N71" s="73"/>
      <c r="O71" s="79" t="s">
        <v>312</v>
      </c>
      <c r="P71" s="81">
        <v>43556.80542824074</v>
      </c>
      <c r="Q71" s="79" t="s">
        <v>314</v>
      </c>
      <c r="R71" s="79"/>
      <c r="S71" s="79"/>
      <c r="T71" s="79"/>
      <c r="U71" s="79"/>
      <c r="V71" s="82" t="s">
        <v>349</v>
      </c>
      <c r="W71" s="81">
        <v>43556.80542824074</v>
      </c>
      <c r="X71" s="82" t="s">
        <v>358</v>
      </c>
      <c r="Y71" s="79"/>
      <c r="Z71" s="79"/>
      <c r="AA71" s="85" t="s">
        <v>377</v>
      </c>
      <c r="AB71" s="79"/>
      <c r="AC71" s="79" t="b">
        <v>0</v>
      </c>
      <c r="AD71" s="79">
        <v>0</v>
      </c>
      <c r="AE71" s="85" t="s">
        <v>392</v>
      </c>
      <c r="AF71" s="79" t="b">
        <v>0</v>
      </c>
      <c r="AG71" s="79" t="s">
        <v>394</v>
      </c>
      <c r="AH71" s="79"/>
      <c r="AI71" s="85" t="s">
        <v>392</v>
      </c>
      <c r="AJ71" s="79" t="b">
        <v>0</v>
      </c>
      <c r="AK71" s="79">
        <v>10</v>
      </c>
      <c r="AL71" s="85" t="s">
        <v>378</v>
      </c>
      <c r="AM71" s="79" t="s">
        <v>398</v>
      </c>
      <c r="AN71" s="79" t="b">
        <v>0</v>
      </c>
      <c r="AO71" s="85" t="s">
        <v>378</v>
      </c>
      <c r="AP71" s="79" t="s">
        <v>196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5" t="s">
        <v>238</v>
      </c>
      <c r="B72" s="65" t="s">
        <v>245</v>
      </c>
      <c r="C72" s="66" t="s">
        <v>1220</v>
      </c>
      <c r="D72" s="67">
        <v>3</v>
      </c>
      <c r="E72" s="66" t="s">
        <v>136</v>
      </c>
      <c r="F72" s="69">
        <v>22.25</v>
      </c>
      <c r="G72" s="66"/>
      <c r="H72" s="70"/>
      <c r="I72" s="71"/>
      <c r="J72" s="71"/>
      <c r="K72" s="34" t="s">
        <v>65</v>
      </c>
      <c r="L72" s="72">
        <v>72</v>
      </c>
      <c r="M72" s="72"/>
      <c r="N72" s="73"/>
      <c r="O72" s="79" t="s">
        <v>312</v>
      </c>
      <c r="P72" s="81">
        <v>43556.798171296294</v>
      </c>
      <c r="Q72" s="79" t="s">
        <v>314</v>
      </c>
      <c r="R72" s="79"/>
      <c r="S72" s="79"/>
      <c r="T72" s="79" t="s">
        <v>333</v>
      </c>
      <c r="U72" s="79"/>
      <c r="V72" s="82" t="s">
        <v>350</v>
      </c>
      <c r="W72" s="81">
        <v>43556.798171296294</v>
      </c>
      <c r="X72" s="82" t="s">
        <v>359</v>
      </c>
      <c r="Y72" s="79"/>
      <c r="Z72" s="79"/>
      <c r="AA72" s="85" t="s">
        <v>378</v>
      </c>
      <c r="AB72" s="85" t="s">
        <v>391</v>
      </c>
      <c r="AC72" s="79" t="b">
        <v>0</v>
      </c>
      <c r="AD72" s="79">
        <v>2</v>
      </c>
      <c r="AE72" s="85" t="s">
        <v>393</v>
      </c>
      <c r="AF72" s="79" t="b">
        <v>0</v>
      </c>
      <c r="AG72" s="79" t="s">
        <v>394</v>
      </c>
      <c r="AH72" s="79"/>
      <c r="AI72" s="85" t="s">
        <v>392</v>
      </c>
      <c r="AJ72" s="79" t="b">
        <v>0</v>
      </c>
      <c r="AK72" s="79">
        <v>10</v>
      </c>
      <c r="AL72" s="85" t="s">
        <v>392</v>
      </c>
      <c r="AM72" s="79" t="s">
        <v>399</v>
      </c>
      <c r="AN72" s="79" t="b">
        <v>0</v>
      </c>
      <c r="AO72" s="85" t="s">
        <v>391</v>
      </c>
      <c r="AP72" s="79" t="s">
        <v>196</v>
      </c>
      <c r="AQ72" s="79">
        <v>0</v>
      </c>
      <c r="AR72" s="79">
        <v>0</v>
      </c>
      <c r="AS72" s="79"/>
      <c r="AT72" s="79"/>
      <c r="AU72" s="79"/>
      <c r="AV72" s="79"/>
      <c r="AW72" s="79"/>
      <c r="AX72" s="79"/>
      <c r="AY72" s="79"/>
      <c r="AZ72" s="79"/>
      <c r="BA72">
        <v>4</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5" t="s">
        <v>238</v>
      </c>
      <c r="B73" s="65" t="s">
        <v>245</v>
      </c>
      <c r="C73" s="66" t="s">
        <v>1220</v>
      </c>
      <c r="D73" s="67">
        <v>3</v>
      </c>
      <c r="E73" s="66" t="s">
        <v>136</v>
      </c>
      <c r="F73" s="69">
        <v>22.25</v>
      </c>
      <c r="G73" s="66"/>
      <c r="H73" s="70"/>
      <c r="I73" s="71"/>
      <c r="J73" s="71"/>
      <c r="K73" s="34" t="s">
        <v>65</v>
      </c>
      <c r="L73" s="72">
        <v>73</v>
      </c>
      <c r="M73" s="72"/>
      <c r="N73" s="73"/>
      <c r="O73" s="79" t="s">
        <v>312</v>
      </c>
      <c r="P73" s="81">
        <v>43556.83460648148</v>
      </c>
      <c r="Q73" s="79" t="s">
        <v>314</v>
      </c>
      <c r="R73" s="79"/>
      <c r="S73" s="79"/>
      <c r="T73" s="79"/>
      <c r="U73" s="79"/>
      <c r="V73" s="82" t="s">
        <v>350</v>
      </c>
      <c r="W73" s="81">
        <v>43556.83460648148</v>
      </c>
      <c r="X73" s="82" t="s">
        <v>360</v>
      </c>
      <c r="Y73" s="79"/>
      <c r="Z73" s="79"/>
      <c r="AA73" s="85" t="s">
        <v>379</v>
      </c>
      <c r="AB73" s="79"/>
      <c r="AC73" s="79" t="b">
        <v>0</v>
      </c>
      <c r="AD73" s="79">
        <v>0</v>
      </c>
      <c r="AE73" s="85" t="s">
        <v>392</v>
      </c>
      <c r="AF73" s="79" t="b">
        <v>0</v>
      </c>
      <c r="AG73" s="79" t="s">
        <v>394</v>
      </c>
      <c r="AH73" s="79"/>
      <c r="AI73" s="85" t="s">
        <v>392</v>
      </c>
      <c r="AJ73" s="79" t="b">
        <v>0</v>
      </c>
      <c r="AK73" s="79">
        <v>10</v>
      </c>
      <c r="AL73" s="85" t="s">
        <v>378</v>
      </c>
      <c r="AM73" s="79" t="s">
        <v>399</v>
      </c>
      <c r="AN73" s="79" t="b">
        <v>0</v>
      </c>
      <c r="AO73" s="85" t="s">
        <v>378</v>
      </c>
      <c r="AP73" s="79" t="s">
        <v>196</v>
      </c>
      <c r="AQ73" s="79">
        <v>0</v>
      </c>
      <c r="AR73" s="79">
        <v>0</v>
      </c>
      <c r="AS73" s="79"/>
      <c r="AT73" s="79"/>
      <c r="AU73" s="79"/>
      <c r="AV73" s="79"/>
      <c r="AW73" s="79"/>
      <c r="AX73" s="79"/>
      <c r="AY73" s="79"/>
      <c r="AZ73" s="79"/>
      <c r="BA73">
        <v>4</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5" t="s">
        <v>239</v>
      </c>
      <c r="B74" s="65" t="s">
        <v>245</v>
      </c>
      <c r="C74" s="66" t="s">
        <v>1200</v>
      </c>
      <c r="D74" s="67">
        <v>3</v>
      </c>
      <c r="E74" s="66" t="s">
        <v>132</v>
      </c>
      <c r="F74" s="69">
        <v>32</v>
      </c>
      <c r="G74" s="66"/>
      <c r="H74" s="70"/>
      <c r="I74" s="71"/>
      <c r="J74" s="71"/>
      <c r="K74" s="34" t="s">
        <v>65</v>
      </c>
      <c r="L74" s="72">
        <v>74</v>
      </c>
      <c r="M74" s="72"/>
      <c r="N74" s="73"/>
      <c r="O74" s="79" t="s">
        <v>312</v>
      </c>
      <c r="P74" s="81">
        <v>43559.70761574074</v>
      </c>
      <c r="Q74" s="79" t="s">
        <v>314</v>
      </c>
      <c r="R74" s="79"/>
      <c r="S74" s="79"/>
      <c r="T74" s="79"/>
      <c r="U74" s="79"/>
      <c r="V74" s="82" t="s">
        <v>351</v>
      </c>
      <c r="W74" s="81">
        <v>43559.70761574074</v>
      </c>
      <c r="X74" s="82" t="s">
        <v>361</v>
      </c>
      <c r="Y74" s="79"/>
      <c r="Z74" s="79"/>
      <c r="AA74" s="85" t="s">
        <v>380</v>
      </c>
      <c r="AB74" s="79"/>
      <c r="AC74" s="79" t="b">
        <v>0</v>
      </c>
      <c r="AD74" s="79">
        <v>0</v>
      </c>
      <c r="AE74" s="85" t="s">
        <v>392</v>
      </c>
      <c r="AF74" s="79" t="b">
        <v>0</v>
      </c>
      <c r="AG74" s="79" t="s">
        <v>394</v>
      </c>
      <c r="AH74" s="79"/>
      <c r="AI74" s="85" t="s">
        <v>392</v>
      </c>
      <c r="AJ74" s="79" t="b">
        <v>0</v>
      </c>
      <c r="AK74" s="79">
        <v>10</v>
      </c>
      <c r="AL74" s="85" t="s">
        <v>378</v>
      </c>
      <c r="AM74" s="79" t="s">
        <v>395</v>
      </c>
      <c r="AN74" s="79" t="b">
        <v>0</v>
      </c>
      <c r="AO74" s="85" t="s">
        <v>378</v>
      </c>
      <c r="AP74" s="79" t="s">
        <v>196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5" t="s">
        <v>237</v>
      </c>
      <c r="B75" s="65" t="s">
        <v>246</v>
      </c>
      <c r="C75" s="66" t="s">
        <v>1200</v>
      </c>
      <c r="D75" s="67">
        <v>3</v>
      </c>
      <c r="E75" s="66" t="s">
        <v>132</v>
      </c>
      <c r="F75" s="69">
        <v>32</v>
      </c>
      <c r="G75" s="66"/>
      <c r="H75" s="70"/>
      <c r="I75" s="71"/>
      <c r="J75" s="71"/>
      <c r="K75" s="34" t="s">
        <v>65</v>
      </c>
      <c r="L75" s="72">
        <v>75</v>
      </c>
      <c r="M75" s="72"/>
      <c r="N75" s="73"/>
      <c r="O75" s="79" t="s">
        <v>312</v>
      </c>
      <c r="P75" s="81">
        <v>43556.80542824074</v>
      </c>
      <c r="Q75" s="79" t="s">
        <v>314</v>
      </c>
      <c r="R75" s="79"/>
      <c r="S75" s="79"/>
      <c r="T75" s="79"/>
      <c r="U75" s="79"/>
      <c r="V75" s="82" t="s">
        <v>349</v>
      </c>
      <c r="W75" s="81">
        <v>43556.80542824074</v>
      </c>
      <c r="X75" s="82" t="s">
        <v>358</v>
      </c>
      <c r="Y75" s="79"/>
      <c r="Z75" s="79"/>
      <c r="AA75" s="85" t="s">
        <v>377</v>
      </c>
      <c r="AB75" s="79"/>
      <c r="AC75" s="79" t="b">
        <v>0</v>
      </c>
      <c r="AD75" s="79">
        <v>0</v>
      </c>
      <c r="AE75" s="85" t="s">
        <v>392</v>
      </c>
      <c r="AF75" s="79" t="b">
        <v>0</v>
      </c>
      <c r="AG75" s="79" t="s">
        <v>394</v>
      </c>
      <c r="AH75" s="79"/>
      <c r="AI75" s="85" t="s">
        <v>392</v>
      </c>
      <c r="AJ75" s="79" t="b">
        <v>0</v>
      </c>
      <c r="AK75" s="79">
        <v>10</v>
      </c>
      <c r="AL75" s="85" t="s">
        <v>378</v>
      </c>
      <c r="AM75" s="79" t="s">
        <v>398</v>
      </c>
      <c r="AN75" s="79" t="b">
        <v>0</v>
      </c>
      <c r="AO75" s="85" t="s">
        <v>378</v>
      </c>
      <c r="AP75" s="79" t="s">
        <v>196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5" t="s">
        <v>238</v>
      </c>
      <c r="B76" s="65" t="s">
        <v>246</v>
      </c>
      <c r="C76" s="66" t="s">
        <v>1220</v>
      </c>
      <c r="D76" s="67">
        <v>3</v>
      </c>
      <c r="E76" s="66" t="s">
        <v>136</v>
      </c>
      <c r="F76" s="69">
        <v>22.25</v>
      </c>
      <c r="G76" s="66"/>
      <c r="H76" s="70"/>
      <c r="I76" s="71"/>
      <c r="J76" s="71"/>
      <c r="K76" s="34" t="s">
        <v>65</v>
      </c>
      <c r="L76" s="72">
        <v>76</v>
      </c>
      <c r="M76" s="72"/>
      <c r="N76" s="73"/>
      <c r="O76" s="79" t="s">
        <v>312</v>
      </c>
      <c r="P76" s="81">
        <v>43556.798171296294</v>
      </c>
      <c r="Q76" s="79" t="s">
        <v>314</v>
      </c>
      <c r="R76" s="79"/>
      <c r="S76" s="79"/>
      <c r="T76" s="79" t="s">
        <v>333</v>
      </c>
      <c r="U76" s="79"/>
      <c r="V76" s="82" t="s">
        <v>350</v>
      </c>
      <c r="W76" s="81">
        <v>43556.798171296294</v>
      </c>
      <c r="X76" s="82" t="s">
        <v>359</v>
      </c>
      <c r="Y76" s="79"/>
      <c r="Z76" s="79"/>
      <c r="AA76" s="85" t="s">
        <v>378</v>
      </c>
      <c r="AB76" s="85" t="s">
        <v>391</v>
      </c>
      <c r="AC76" s="79" t="b">
        <v>0</v>
      </c>
      <c r="AD76" s="79">
        <v>2</v>
      </c>
      <c r="AE76" s="85" t="s">
        <v>393</v>
      </c>
      <c r="AF76" s="79" t="b">
        <v>0</v>
      </c>
      <c r="AG76" s="79" t="s">
        <v>394</v>
      </c>
      <c r="AH76" s="79"/>
      <c r="AI76" s="85" t="s">
        <v>392</v>
      </c>
      <c r="AJ76" s="79" t="b">
        <v>0</v>
      </c>
      <c r="AK76" s="79">
        <v>10</v>
      </c>
      <c r="AL76" s="85" t="s">
        <v>392</v>
      </c>
      <c r="AM76" s="79" t="s">
        <v>399</v>
      </c>
      <c r="AN76" s="79" t="b">
        <v>0</v>
      </c>
      <c r="AO76" s="85" t="s">
        <v>391</v>
      </c>
      <c r="AP76" s="79" t="s">
        <v>196</v>
      </c>
      <c r="AQ76" s="79">
        <v>0</v>
      </c>
      <c r="AR76" s="79">
        <v>0</v>
      </c>
      <c r="AS76" s="79"/>
      <c r="AT76" s="79"/>
      <c r="AU76" s="79"/>
      <c r="AV76" s="79"/>
      <c r="AW76" s="79"/>
      <c r="AX76" s="79"/>
      <c r="AY76" s="79"/>
      <c r="AZ76" s="79"/>
      <c r="BA76">
        <v>4</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5" t="s">
        <v>238</v>
      </c>
      <c r="B77" s="65" t="s">
        <v>246</v>
      </c>
      <c r="C77" s="66" t="s">
        <v>1220</v>
      </c>
      <c r="D77" s="67">
        <v>3</v>
      </c>
      <c r="E77" s="66" t="s">
        <v>136</v>
      </c>
      <c r="F77" s="69">
        <v>22.25</v>
      </c>
      <c r="G77" s="66"/>
      <c r="H77" s="70"/>
      <c r="I77" s="71"/>
      <c r="J77" s="71"/>
      <c r="K77" s="34" t="s">
        <v>65</v>
      </c>
      <c r="L77" s="72">
        <v>77</v>
      </c>
      <c r="M77" s="72"/>
      <c r="N77" s="73"/>
      <c r="O77" s="79" t="s">
        <v>312</v>
      </c>
      <c r="P77" s="81">
        <v>43556.83460648148</v>
      </c>
      <c r="Q77" s="79" t="s">
        <v>314</v>
      </c>
      <c r="R77" s="79"/>
      <c r="S77" s="79"/>
      <c r="T77" s="79"/>
      <c r="U77" s="79"/>
      <c r="V77" s="82" t="s">
        <v>350</v>
      </c>
      <c r="W77" s="81">
        <v>43556.83460648148</v>
      </c>
      <c r="X77" s="82" t="s">
        <v>360</v>
      </c>
      <c r="Y77" s="79"/>
      <c r="Z77" s="79"/>
      <c r="AA77" s="85" t="s">
        <v>379</v>
      </c>
      <c r="AB77" s="79"/>
      <c r="AC77" s="79" t="b">
        <v>0</v>
      </c>
      <c r="AD77" s="79">
        <v>0</v>
      </c>
      <c r="AE77" s="85" t="s">
        <v>392</v>
      </c>
      <c r="AF77" s="79" t="b">
        <v>0</v>
      </c>
      <c r="AG77" s="79" t="s">
        <v>394</v>
      </c>
      <c r="AH77" s="79"/>
      <c r="AI77" s="85" t="s">
        <v>392</v>
      </c>
      <c r="AJ77" s="79" t="b">
        <v>0</v>
      </c>
      <c r="AK77" s="79">
        <v>10</v>
      </c>
      <c r="AL77" s="85" t="s">
        <v>378</v>
      </c>
      <c r="AM77" s="79" t="s">
        <v>399</v>
      </c>
      <c r="AN77" s="79" t="b">
        <v>0</v>
      </c>
      <c r="AO77" s="85" t="s">
        <v>378</v>
      </c>
      <c r="AP77" s="79" t="s">
        <v>196</v>
      </c>
      <c r="AQ77" s="79">
        <v>0</v>
      </c>
      <c r="AR77" s="79">
        <v>0</v>
      </c>
      <c r="AS77" s="79"/>
      <c r="AT77" s="79"/>
      <c r="AU77" s="79"/>
      <c r="AV77" s="79"/>
      <c r="AW77" s="79"/>
      <c r="AX77" s="79"/>
      <c r="AY77" s="79"/>
      <c r="AZ77" s="79"/>
      <c r="BA77">
        <v>4</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5" t="s">
        <v>239</v>
      </c>
      <c r="B78" s="65" t="s">
        <v>246</v>
      </c>
      <c r="C78" s="66" t="s">
        <v>1200</v>
      </c>
      <c r="D78" s="67">
        <v>3</v>
      </c>
      <c r="E78" s="66" t="s">
        <v>132</v>
      </c>
      <c r="F78" s="69">
        <v>32</v>
      </c>
      <c r="G78" s="66"/>
      <c r="H78" s="70"/>
      <c r="I78" s="71"/>
      <c r="J78" s="71"/>
      <c r="K78" s="34" t="s">
        <v>65</v>
      </c>
      <c r="L78" s="72">
        <v>78</v>
      </c>
      <c r="M78" s="72"/>
      <c r="N78" s="73"/>
      <c r="O78" s="79" t="s">
        <v>312</v>
      </c>
      <c r="P78" s="81">
        <v>43559.70761574074</v>
      </c>
      <c r="Q78" s="79" t="s">
        <v>314</v>
      </c>
      <c r="R78" s="79"/>
      <c r="S78" s="79"/>
      <c r="T78" s="79"/>
      <c r="U78" s="79"/>
      <c r="V78" s="82" t="s">
        <v>351</v>
      </c>
      <c r="W78" s="81">
        <v>43559.70761574074</v>
      </c>
      <c r="X78" s="82" t="s">
        <v>361</v>
      </c>
      <c r="Y78" s="79"/>
      <c r="Z78" s="79"/>
      <c r="AA78" s="85" t="s">
        <v>380</v>
      </c>
      <c r="AB78" s="79"/>
      <c r="AC78" s="79" t="b">
        <v>0</v>
      </c>
      <c r="AD78" s="79">
        <v>0</v>
      </c>
      <c r="AE78" s="85" t="s">
        <v>392</v>
      </c>
      <c r="AF78" s="79" t="b">
        <v>0</v>
      </c>
      <c r="AG78" s="79" t="s">
        <v>394</v>
      </c>
      <c r="AH78" s="79"/>
      <c r="AI78" s="85" t="s">
        <v>392</v>
      </c>
      <c r="AJ78" s="79" t="b">
        <v>0</v>
      </c>
      <c r="AK78" s="79">
        <v>10</v>
      </c>
      <c r="AL78" s="85" t="s">
        <v>378</v>
      </c>
      <c r="AM78" s="79" t="s">
        <v>395</v>
      </c>
      <c r="AN78" s="79" t="b">
        <v>0</v>
      </c>
      <c r="AO78" s="85" t="s">
        <v>378</v>
      </c>
      <c r="AP78" s="79" t="s">
        <v>196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5" t="s">
        <v>237</v>
      </c>
      <c r="B79" s="65" t="s">
        <v>247</v>
      </c>
      <c r="C79" s="66" t="s">
        <v>1200</v>
      </c>
      <c r="D79" s="67">
        <v>3</v>
      </c>
      <c r="E79" s="66" t="s">
        <v>132</v>
      </c>
      <c r="F79" s="69">
        <v>32</v>
      </c>
      <c r="G79" s="66"/>
      <c r="H79" s="70"/>
      <c r="I79" s="71"/>
      <c r="J79" s="71"/>
      <c r="K79" s="34" t="s">
        <v>65</v>
      </c>
      <c r="L79" s="72">
        <v>79</v>
      </c>
      <c r="M79" s="72"/>
      <c r="N79" s="73"/>
      <c r="O79" s="79" t="s">
        <v>312</v>
      </c>
      <c r="P79" s="81">
        <v>43556.80542824074</v>
      </c>
      <c r="Q79" s="79" t="s">
        <v>314</v>
      </c>
      <c r="R79" s="79"/>
      <c r="S79" s="79"/>
      <c r="T79" s="79"/>
      <c r="U79" s="79"/>
      <c r="V79" s="82" t="s">
        <v>349</v>
      </c>
      <c r="W79" s="81">
        <v>43556.80542824074</v>
      </c>
      <c r="X79" s="82" t="s">
        <v>358</v>
      </c>
      <c r="Y79" s="79"/>
      <c r="Z79" s="79"/>
      <c r="AA79" s="85" t="s">
        <v>377</v>
      </c>
      <c r="AB79" s="79"/>
      <c r="AC79" s="79" t="b">
        <v>0</v>
      </c>
      <c r="AD79" s="79">
        <v>0</v>
      </c>
      <c r="AE79" s="85" t="s">
        <v>392</v>
      </c>
      <c r="AF79" s="79" t="b">
        <v>0</v>
      </c>
      <c r="AG79" s="79" t="s">
        <v>394</v>
      </c>
      <c r="AH79" s="79"/>
      <c r="AI79" s="85" t="s">
        <v>392</v>
      </c>
      <c r="AJ79" s="79" t="b">
        <v>0</v>
      </c>
      <c r="AK79" s="79">
        <v>10</v>
      </c>
      <c r="AL79" s="85" t="s">
        <v>378</v>
      </c>
      <c r="AM79" s="79" t="s">
        <v>398</v>
      </c>
      <c r="AN79" s="79" t="b">
        <v>0</v>
      </c>
      <c r="AO79" s="85" t="s">
        <v>378</v>
      </c>
      <c r="AP79" s="79" t="s">
        <v>196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5" t="s">
        <v>238</v>
      </c>
      <c r="B80" s="65" t="s">
        <v>247</v>
      </c>
      <c r="C80" s="66" t="s">
        <v>1220</v>
      </c>
      <c r="D80" s="67">
        <v>3</v>
      </c>
      <c r="E80" s="66" t="s">
        <v>136</v>
      </c>
      <c r="F80" s="69">
        <v>22.25</v>
      </c>
      <c r="G80" s="66"/>
      <c r="H80" s="70"/>
      <c r="I80" s="71"/>
      <c r="J80" s="71"/>
      <c r="K80" s="34" t="s">
        <v>65</v>
      </c>
      <c r="L80" s="72">
        <v>80</v>
      </c>
      <c r="M80" s="72"/>
      <c r="N80" s="73"/>
      <c r="O80" s="79" t="s">
        <v>312</v>
      </c>
      <c r="P80" s="81">
        <v>43556.798171296294</v>
      </c>
      <c r="Q80" s="79" t="s">
        <v>314</v>
      </c>
      <c r="R80" s="79"/>
      <c r="S80" s="79"/>
      <c r="T80" s="79" t="s">
        <v>333</v>
      </c>
      <c r="U80" s="79"/>
      <c r="V80" s="82" t="s">
        <v>350</v>
      </c>
      <c r="W80" s="81">
        <v>43556.798171296294</v>
      </c>
      <c r="X80" s="82" t="s">
        <v>359</v>
      </c>
      <c r="Y80" s="79"/>
      <c r="Z80" s="79"/>
      <c r="AA80" s="85" t="s">
        <v>378</v>
      </c>
      <c r="AB80" s="85" t="s">
        <v>391</v>
      </c>
      <c r="AC80" s="79" t="b">
        <v>0</v>
      </c>
      <c r="AD80" s="79">
        <v>2</v>
      </c>
      <c r="AE80" s="85" t="s">
        <v>393</v>
      </c>
      <c r="AF80" s="79" t="b">
        <v>0</v>
      </c>
      <c r="AG80" s="79" t="s">
        <v>394</v>
      </c>
      <c r="AH80" s="79"/>
      <c r="AI80" s="85" t="s">
        <v>392</v>
      </c>
      <c r="AJ80" s="79" t="b">
        <v>0</v>
      </c>
      <c r="AK80" s="79">
        <v>10</v>
      </c>
      <c r="AL80" s="85" t="s">
        <v>392</v>
      </c>
      <c r="AM80" s="79" t="s">
        <v>399</v>
      </c>
      <c r="AN80" s="79" t="b">
        <v>0</v>
      </c>
      <c r="AO80" s="85" t="s">
        <v>391</v>
      </c>
      <c r="AP80" s="79" t="s">
        <v>196</v>
      </c>
      <c r="AQ80" s="79">
        <v>0</v>
      </c>
      <c r="AR80" s="79">
        <v>0</v>
      </c>
      <c r="AS80" s="79"/>
      <c r="AT80" s="79"/>
      <c r="AU80" s="79"/>
      <c r="AV80" s="79"/>
      <c r="AW80" s="79"/>
      <c r="AX80" s="79"/>
      <c r="AY80" s="79"/>
      <c r="AZ80" s="79"/>
      <c r="BA80">
        <v>4</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5" t="s">
        <v>238</v>
      </c>
      <c r="B81" s="65" t="s">
        <v>247</v>
      </c>
      <c r="C81" s="66" t="s">
        <v>1220</v>
      </c>
      <c r="D81" s="67">
        <v>3</v>
      </c>
      <c r="E81" s="66" t="s">
        <v>136</v>
      </c>
      <c r="F81" s="69">
        <v>22.25</v>
      </c>
      <c r="G81" s="66"/>
      <c r="H81" s="70"/>
      <c r="I81" s="71"/>
      <c r="J81" s="71"/>
      <c r="K81" s="34" t="s">
        <v>65</v>
      </c>
      <c r="L81" s="72">
        <v>81</v>
      </c>
      <c r="M81" s="72"/>
      <c r="N81" s="73"/>
      <c r="O81" s="79" t="s">
        <v>312</v>
      </c>
      <c r="P81" s="81">
        <v>43556.83460648148</v>
      </c>
      <c r="Q81" s="79" t="s">
        <v>314</v>
      </c>
      <c r="R81" s="79"/>
      <c r="S81" s="79"/>
      <c r="T81" s="79"/>
      <c r="U81" s="79"/>
      <c r="V81" s="82" t="s">
        <v>350</v>
      </c>
      <c r="W81" s="81">
        <v>43556.83460648148</v>
      </c>
      <c r="X81" s="82" t="s">
        <v>360</v>
      </c>
      <c r="Y81" s="79"/>
      <c r="Z81" s="79"/>
      <c r="AA81" s="85" t="s">
        <v>379</v>
      </c>
      <c r="AB81" s="79"/>
      <c r="AC81" s="79" t="b">
        <v>0</v>
      </c>
      <c r="AD81" s="79">
        <v>0</v>
      </c>
      <c r="AE81" s="85" t="s">
        <v>392</v>
      </c>
      <c r="AF81" s="79" t="b">
        <v>0</v>
      </c>
      <c r="AG81" s="79" t="s">
        <v>394</v>
      </c>
      <c r="AH81" s="79"/>
      <c r="AI81" s="85" t="s">
        <v>392</v>
      </c>
      <c r="AJ81" s="79" t="b">
        <v>0</v>
      </c>
      <c r="AK81" s="79">
        <v>10</v>
      </c>
      <c r="AL81" s="85" t="s">
        <v>378</v>
      </c>
      <c r="AM81" s="79" t="s">
        <v>399</v>
      </c>
      <c r="AN81" s="79" t="b">
        <v>0</v>
      </c>
      <c r="AO81" s="85" t="s">
        <v>378</v>
      </c>
      <c r="AP81" s="79" t="s">
        <v>196</v>
      </c>
      <c r="AQ81" s="79">
        <v>0</v>
      </c>
      <c r="AR81" s="79">
        <v>0</v>
      </c>
      <c r="AS81" s="79"/>
      <c r="AT81" s="79"/>
      <c r="AU81" s="79"/>
      <c r="AV81" s="79"/>
      <c r="AW81" s="79"/>
      <c r="AX81" s="79"/>
      <c r="AY81" s="79"/>
      <c r="AZ81" s="79"/>
      <c r="BA81">
        <v>4</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5" t="s">
        <v>239</v>
      </c>
      <c r="B82" s="65" t="s">
        <v>247</v>
      </c>
      <c r="C82" s="66" t="s">
        <v>1200</v>
      </c>
      <c r="D82" s="67">
        <v>3</v>
      </c>
      <c r="E82" s="66" t="s">
        <v>132</v>
      </c>
      <c r="F82" s="69">
        <v>32</v>
      </c>
      <c r="G82" s="66"/>
      <c r="H82" s="70"/>
      <c r="I82" s="71"/>
      <c r="J82" s="71"/>
      <c r="K82" s="34" t="s">
        <v>65</v>
      </c>
      <c r="L82" s="72">
        <v>82</v>
      </c>
      <c r="M82" s="72"/>
      <c r="N82" s="73"/>
      <c r="O82" s="79" t="s">
        <v>312</v>
      </c>
      <c r="P82" s="81">
        <v>43559.70761574074</v>
      </c>
      <c r="Q82" s="79" t="s">
        <v>314</v>
      </c>
      <c r="R82" s="79"/>
      <c r="S82" s="79"/>
      <c r="T82" s="79"/>
      <c r="U82" s="79"/>
      <c r="V82" s="82" t="s">
        <v>351</v>
      </c>
      <c r="W82" s="81">
        <v>43559.70761574074</v>
      </c>
      <c r="X82" s="82" t="s">
        <v>361</v>
      </c>
      <c r="Y82" s="79"/>
      <c r="Z82" s="79"/>
      <c r="AA82" s="85" t="s">
        <v>380</v>
      </c>
      <c r="AB82" s="79"/>
      <c r="AC82" s="79" t="b">
        <v>0</v>
      </c>
      <c r="AD82" s="79">
        <v>0</v>
      </c>
      <c r="AE82" s="85" t="s">
        <v>392</v>
      </c>
      <c r="AF82" s="79" t="b">
        <v>0</v>
      </c>
      <c r="AG82" s="79" t="s">
        <v>394</v>
      </c>
      <c r="AH82" s="79"/>
      <c r="AI82" s="85" t="s">
        <v>392</v>
      </c>
      <c r="AJ82" s="79" t="b">
        <v>0</v>
      </c>
      <c r="AK82" s="79">
        <v>10</v>
      </c>
      <c r="AL82" s="85" t="s">
        <v>378</v>
      </c>
      <c r="AM82" s="79" t="s">
        <v>395</v>
      </c>
      <c r="AN82" s="79" t="b">
        <v>0</v>
      </c>
      <c r="AO82" s="85" t="s">
        <v>378</v>
      </c>
      <c r="AP82" s="79" t="s">
        <v>196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5" t="s">
        <v>237</v>
      </c>
      <c r="B83" s="65" t="s">
        <v>248</v>
      </c>
      <c r="C83" s="66" t="s">
        <v>1200</v>
      </c>
      <c r="D83" s="67">
        <v>3</v>
      </c>
      <c r="E83" s="66" t="s">
        <v>132</v>
      </c>
      <c r="F83" s="69">
        <v>32</v>
      </c>
      <c r="G83" s="66"/>
      <c r="H83" s="70"/>
      <c r="I83" s="71"/>
      <c r="J83" s="71"/>
      <c r="K83" s="34" t="s">
        <v>65</v>
      </c>
      <c r="L83" s="72">
        <v>83</v>
      </c>
      <c r="M83" s="72"/>
      <c r="N83" s="73"/>
      <c r="O83" s="79" t="s">
        <v>312</v>
      </c>
      <c r="P83" s="81">
        <v>43556.80542824074</v>
      </c>
      <c r="Q83" s="79" t="s">
        <v>314</v>
      </c>
      <c r="R83" s="79"/>
      <c r="S83" s="79"/>
      <c r="T83" s="79"/>
      <c r="U83" s="79"/>
      <c r="V83" s="82" t="s">
        <v>349</v>
      </c>
      <c r="W83" s="81">
        <v>43556.80542824074</v>
      </c>
      <c r="X83" s="82" t="s">
        <v>358</v>
      </c>
      <c r="Y83" s="79"/>
      <c r="Z83" s="79"/>
      <c r="AA83" s="85" t="s">
        <v>377</v>
      </c>
      <c r="AB83" s="79"/>
      <c r="AC83" s="79" t="b">
        <v>0</v>
      </c>
      <c r="AD83" s="79">
        <v>0</v>
      </c>
      <c r="AE83" s="85" t="s">
        <v>392</v>
      </c>
      <c r="AF83" s="79" t="b">
        <v>0</v>
      </c>
      <c r="AG83" s="79" t="s">
        <v>394</v>
      </c>
      <c r="AH83" s="79"/>
      <c r="AI83" s="85" t="s">
        <v>392</v>
      </c>
      <c r="AJ83" s="79" t="b">
        <v>0</v>
      </c>
      <c r="AK83" s="79">
        <v>10</v>
      </c>
      <c r="AL83" s="85" t="s">
        <v>378</v>
      </c>
      <c r="AM83" s="79" t="s">
        <v>398</v>
      </c>
      <c r="AN83" s="79" t="b">
        <v>0</v>
      </c>
      <c r="AO83" s="85" t="s">
        <v>378</v>
      </c>
      <c r="AP83" s="79" t="s">
        <v>196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5" t="s">
        <v>238</v>
      </c>
      <c r="B84" s="65" t="s">
        <v>248</v>
      </c>
      <c r="C84" s="66" t="s">
        <v>1220</v>
      </c>
      <c r="D84" s="67">
        <v>3</v>
      </c>
      <c r="E84" s="66" t="s">
        <v>136</v>
      </c>
      <c r="F84" s="69">
        <v>22.25</v>
      </c>
      <c r="G84" s="66"/>
      <c r="H84" s="70"/>
      <c r="I84" s="71"/>
      <c r="J84" s="71"/>
      <c r="K84" s="34" t="s">
        <v>65</v>
      </c>
      <c r="L84" s="72">
        <v>84</v>
      </c>
      <c r="M84" s="72"/>
      <c r="N84" s="73"/>
      <c r="O84" s="79" t="s">
        <v>312</v>
      </c>
      <c r="P84" s="81">
        <v>43556.798171296294</v>
      </c>
      <c r="Q84" s="79" t="s">
        <v>314</v>
      </c>
      <c r="R84" s="79"/>
      <c r="S84" s="79"/>
      <c r="T84" s="79" t="s">
        <v>333</v>
      </c>
      <c r="U84" s="79"/>
      <c r="V84" s="82" t="s">
        <v>350</v>
      </c>
      <c r="W84" s="81">
        <v>43556.798171296294</v>
      </c>
      <c r="X84" s="82" t="s">
        <v>359</v>
      </c>
      <c r="Y84" s="79"/>
      <c r="Z84" s="79"/>
      <c r="AA84" s="85" t="s">
        <v>378</v>
      </c>
      <c r="AB84" s="85" t="s">
        <v>391</v>
      </c>
      <c r="AC84" s="79" t="b">
        <v>0</v>
      </c>
      <c r="AD84" s="79">
        <v>2</v>
      </c>
      <c r="AE84" s="85" t="s">
        <v>393</v>
      </c>
      <c r="AF84" s="79" t="b">
        <v>0</v>
      </c>
      <c r="AG84" s="79" t="s">
        <v>394</v>
      </c>
      <c r="AH84" s="79"/>
      <c r="AI84" s="85" t="s">
        <v>392</v>
      </c>
      <c r="AJ84" s="79" t="b">
        <v>0</v>
      </c>
      <c r="AK84" s="79">
        <v>10</v>
      </c>
      <c r="AL84" s="85" t="s">
        <v>392</v>
      </c>
      <c r="AM84" s="79" t="s">
        <v>399</v>
      </c>
      <c r="AN84" s="79" t="b">
        <v>0</v>
      </c>
      <c r="AO84" s="85" t="s">
        <v>391</v>
      </c>
      <c r="AP84" s="79" t="s">
        <v>196</v>
      </c>
      <c r="AQ84" s="79">
        <v>0</v>
      </c>
      <c r="AR84" s="79">
        <v>0</v>
      </c>
      <c r="AS84" s="79"/>
      <c r="AT84" s="79"/>
      <c r="AU84" s="79"/>
      <c r="AV84" s="79"/>
      <c r="AW84" s="79"/>
      <c r="AX84" s="79"/>
      <c r="AY84" s="79"/>
      <c r="AZ84" s="79"/>
      <c r="BA84">
        <v>4</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5" t="s">
        <v>238</v>
      </c>
      <c r="B85" s="65" t="s">
        <v>248</v>
      </c>
      <c r="C85" s="66" t="s">
        <v>1220</v>
      </c>
      <c r="D85" s="67">
        <v>3</v>
      </c>
      <c r="E85" s="66" t="s">
        <v>136</v>
      </c>
      <c r="F85" s="69">
        <v>22.25</v>
      </c>
      <c r="G85" s="66"/>
      <c r="H85" s="70"/>
      <c r="I85" s="71"/>
      <c r="J85" s="71"/>
      <c r="K85" s="34" t="s">
        <v>65</v>
      </c>
      <c r="L85" s="72">
        <v>85</v>
      </c>
      <c r="M85" s="72"/>
      <c r="N85" s="73"/>
      <c r="O85" s="79" t="s">
        <v>312</v>
      </c>
      <c r="P85" s="81">
        <v>43556.83460648148</v>
      </c>
      <c r="Q85" s="79" t="s">
        <v>314</v>
      </c>
      <c r="R85" s="79"/>
      <c r="S85" s="79"/>
      <c r="T85" s="79"/>
      <c r="U85" s="79"/>
      <c r="V85" s="82" t="s">
        <v>350</v>
      </c>
      <c r="W85" s="81">
        <v>43556.83460648148</v>
      </c>
      <c r="X85" s="82" t="s">
        <v>360</v>
      </c>
      <c r="Y85" s="79"/>
      <c r="Z85" s="79"/>
      <c r="AA85" s="85" t="s">
        <v>379</v>
      </c>
      <c r="AB85" s="79"/>
      <c r="AC85" s="79" t="b">
        <v>0</v>
      </c>
      <c r="AD85" s="79">
        <v>0</v>
      </c>
      <c r="AE85" s="85" t="s">
        <v>392</v>
      </c>
      <c r="AF85" s="79" t="b">
        <v>0</v>
      </c>
      <c r="AG85" s="79" t="s">
        <v>394</v>
      </c>
      <c r="AH85" s="79"/>
      <c r="AI85" s="85" t="s">
        <v>392</v>
      </c>
      <c r="AJ85" s="79" t="b">
        <v>0</v>
      </c>
      <c r="AK85" s="79">
        <v>10</v>
      </c>
      <c r="AL85" s="85" t="s">
        <v>378</v>
      </c>
      <c r="AM85" s="79" t="s">
        <v>399</v>
      </c>
      <c r="AN85" s="79" t="b">
        <v>0</v>
      </c>
      <c r="AO85" s="85" t="s">
        <v>378</v>
      </c>
      <c r="AP85" s="79" t="s">
        <v>196</v>
      </c>
      <c r="AQ85" s="79">
        <v>0</v>
      </c>
      <c r="AR85" s="79">
        <v>0</v>
      </c>
      <c r="AS85" s="79"/>
      <c r="AT85" s="79"/>
      <c r="AU85" s="79"/>
      <c r="AV85" s="79"/>
      <c r="AW85" s="79"/>
      <c r="AX85" s="79"/>
      <c r="AY85" s="79"/>
      <c r="AZ85" s="79"/>
      <c r="BA85">
        <v>4</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5" t="s">
        <v>239</v>
      </c>
      <c r="B86" s="65" t="s">
        <v>248</v>
      </c>
      <c r="C86" s="66" t="s">
        <v>1200</v>
      </c>
      <c r="D86" s="67">
        <v>3</v>
      </c>
      <c r="E86" s="66" t="s">
        <v>132</v>
      </c>
      <c r="F86" s="69">
        <v>32</v>
      </c>
      <c r="G86" s="66"/>
      <c r="H86" s="70"/>
      <c r="I86" s="71"/>
      <c r="J86" s="71"/>
      <c r="K86" s="34" t="s">
        <v>65</v>
      </c>
      <c r="L86" s="72">
        <v>86</v>
      </c>
      <c r="M86" s="72"/>
      <c r="N86" s="73"/>
      <c r="O86" s="79" t="s">
        <v>312</v>
      </c>
      <c r="P86" s="81">
        <v>43559.70761574074</v>
      </c>
      <c r="Q86" s="79" t="s">
        <v>314</v>
      </c>
      <c r="R86" s="79"/>
      <c r="S86" s="79"/>
      <c r="T86" s="79"/>
      <c r="U86" s="79"/>
      <c r="V86" s="82" t="s">
        <v>351</v>
      </c>
      <c r="W86" s="81">
        <v>43559.70761574074</v>
      </c>
      <c r="X86" s="82" t="s">
        <v>361</v>
      </c>
      <c r="Y86" s="79"/>
      <c r="Z86" s="79"/>
      <c r="AA86" s="85" t="s">
        <v>380</v>
      </c>
      <c r="AB86" s="79"/>
      <c r="AC86" s="79" t="b">
        <v>0</v>
      </c>
      <c r="AD86" s="79">
        <v>0</v>
      </c>
      <c r="AE86" s="85" t="s">
        <v>392</v>
      </c>
      <c r="AF86" s="79" t="b">
        <v>0</v>
      </c>
      <c r="AG86" s="79" t="s">
        <v>394</v>
      </c>
      <c r="AH86" s="79"/>
      <c r="AI86" s="85" t="s">
        <v>392</v>
      </c>
      <c r="AJ86" s="79" t="b">
        <v>0</v>
      </c>
      <c r="AK86" s="79">
        <v>10</v>
      </c>
      <c r="AL86" s="85" t="s">
        <v>378</v>
      </c>
      <c r="AM86" s="79" t="s">
        <v>395</v>
      </c>
      <c r="AN86" s="79" t="b">
        <v>0</v>
      </c>
      <c r="AO86" s="85" t="s">
        <v>378</v>
      </c>
      <c r="AP86" s="79" t="s">
        <v>196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5" t="s">
        <v>239</v>
      </c>
      <c r="B87" s="65" t="s">
        <v>238</v>
      </c>
      <c r="C87" s="66" t="s">
        <v>1200</v>
      </c>
      <c r="D87" s="67">
        <v>3</v>
      </c>
      <c r="E87" s="66" t="s">
        <v>132</v>
      </c>
      <c r="F87" s="69">
        <v>32</v>
      </c>
      <c r="G87" s="66"/>
      <c r="H87" s="70"/>
      <c r="I87" s="71"/>
      <c r="J87" s="71"/>
      <c r="K87" s="34" t="s">
        <v>65</v>
      </c>
      <c r="L87" s="72">
        <v>87</v>
      </c>
      <c r="M87" s="72"/>
      <c r="N87" s="73"/>
      <c r="O87" s="79" t="s">
        <v>311</v>
      </c>
      <c r="P87" s="81">
        <v>43559.70761574074</v>
      </c>
      <c r="Q87" s="79" t="s">
        <v>314</v>
      </c>
      <c r="R87" s="79"/>
      <c r="S87" s="79"/>
      <c r="T87" s="79"/>
      <c r="U87" s="79"/>
      <c r="V87" s="82" t="s">
        <v>351</v>
      </c>
      <c r="W87" s="81">
        <v>43559.70761574074</v>
      </c>
      <c r="X87" s="82" t="s">
        <v>361</v>
      </c>
      <c r="Y87" s="79"/>
      <c r="Z87" s="79"/>
      <c r="AA87" s="85" t="s">
        <v>380</v>
      </c>
      <c r="AB87" s="79"/>
      <c r="AC87" s="79" t="b">
        <v>0</v>
      </c>
      <c r="AD87" s="79">
        <v>0</v>
      </c>
      <c r="AE87" s="85" t="s">
        <v>392</v>
      </c>
      <c r="AF87" s="79" t="b">
        <v>0</v>
      </c>
      <c r="AG87" s="79" t="s">
        <v>394</v>
      </c>
      <c r="AH87" s="79"/>
      <c r="AI87" s="85" t="s">
        <v>392</v>
      </c>
      <c r="AJ87" s="79" t="b">
        <v>0</v>
      </c>
      <c r="AK87" s="79">
        <v>10</v>
      </c>
      <c r="AL87" s="85" t="s">
        <v>378</v>
      </c>
      <c r="AM87" s="79" t="s">
        <v>395</v>
      </c>
      <c r="AN87" s="79" t="b">
        <v>0</v>
      </c>
      <c r="AO87" s="85" t="s">
        <v>378</v>
      </c>
      <c r="AP87" s="79" t="s">
        <v>196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5" t="s">
        <v>239</v>
      </c>
      <c r="B88" s="65" t="s">
        <v>243</v>
      </c>
      <c r="C88" s="66" t="s">
        <v>1200</v>
      </c>
      <c r="D88" s="67">
        <v>3</v>
      </c>
      <c r="E88" s="66" t="s">
        <v>132</v>
      </c>
      <c r="F88" s="69">
        <v>32</v>
      </c>
      <c r="G88" s="66"/>
      <c r="H88" s="70"/>
      <c r="I88" s="71"/>
      <c r="J88" s="71"/>
      <c r="K88" s="34" t="s">
        <v>65</v>
      </c>
      <c r="L88" s="72">
        <v>88</v>
      </c>
      <c r="M88" s="72"/>
      <c r="N88" s="73"/>
      <c r="O88" s="79" t="s">
        <v>312</v>
      </c>
      <c r="P88" s="81">
        <v>43559.70761574074</v>
      </c>
      <c r="Q88" s="79" t="s">
        <v>314</v>
      </c>
      <c r="R88" s="79"/>
      <c r="S88" s="79"/>
      <c r="T88" s="79"/>
      <c r="U88" s="79"/>
      <c r="V88" s="82" t="s">
        <v>351</v>
      </c>
      <c r="W88" s="81">
        <v>43559.70761574074</v>
      </c>
      <c r="X88" s="82" t="s">
        <v>361</v>
      </c>
      <c r="Y88" s="79"/>
      <c r="Z88" s="79"/>
      <c r="AA88" s="85" t="s">
        <v>380</v>
      </c>
      <c r="AB88" s="79"/>
      <c r="AC88" s="79" t="b">
        <v>0</v>
      </c>
      <c r="AD88" s="79">
        <v>0</v>
      </c>
      <c r="AE88" s="85" t="s">
        <v>392</v>
      </c>
      <c r="AF88" s="79" t="b">
        <v>0</v>
      </c>
      <c r="AG88" s="79" t="s">
        <v>394</v>
      </c>
      <c r="AH88" s="79"/>
      <c r="AI88" s="85" t="s">
        <v>392</v>
      </c>
      <c r="AJ88" s="79" t="b">
        <v>0</v>
      </c>
      <c r="AK88" s="79">
        <v>10</v>
      </c>
      <c r="AL88" s="85" t="s">
        <v>378</v>
      </c>
      <c r="AM88" s="79" t="s">
        <v>395</v>
      </c>
      <c r="AN88" s="79" t="b">
        <v>0</v>
      </c>
      <c r="AO88" s="85" t="s">
        <v>378</v>
      </c>
      <c r="AP88" s="79" t="s">
        <v>196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5" t="s">
        <v>239</v>
      </c>
      <c r="B89" s="65" t="s">
        <v>249</v>
      </c>
      <c r="C89" s="66" t="s">
        <v>1200</v>
      </c>
      <c r="D89" s="67">
        <v>3</v>
      </c>
      <c r="E89" s="66" t="s">
        <v>132</v>
      </c>
      <c r="F89" s="69">
        <v>32</v>
      </c>
      <c r="G89" s="66"/>
      <c r="H89" s="70"/>
      <c r="I89" s="71"/>
      <c r="J89" s="71"/>
      <c r="K89" s="34" t="s">
        <v>65</v>
      </c>
      <c r="L89" s="72">
        <v>89</v>
      </c>
      <c r="M89" s="72"/>
      <c r="N89" s="73"/>
      <c r="O89" s="79" t="s">
        <v>312</v>
      </c>
      <c r="P89" s="81">
        <v>43559.70761574074</v>
      </c>
      <c r="Q89" s="79" t="s">
        <v>314</v>
      </c>
      <c r="R89" s="79"/>
      <c r="S89" s="79"/>
      <c r="T89" s="79"/>
      <c r="U89" s="79"/>
      <c r="V89" s="82" t="s">
        <v>351</v>
      </c>
      <c r="W89" s="81">
        <v>43559.70761574074</v>
      </c>
      <c r="X89" s="82" t="s">
        <v>361</v>
      </c>
      <c r="Y89" s="79"/>
      <c r="Z89" s="79"/>
      <c r="AA89" s="85" t="s">
        <v>380</v>
      </c>
      <c r="AB89" s="79"/>
      <c r="AC89" s="79" t="b">
        <v>0</v>
      </c>
      <c r="AD89" s="79">
        <v>0</v>
      </c>
      <c r="AE89" s="85" t="s">
        <v>392</v>
      </c>
      <c r="AF89" s="79" t="b">
        <v>0</v>
      </c>
      <c r="AG89" s="79" t="s">
        <v>394</v>
      </c>
      <c r="AH89" s="79"/>
      <c r="AI89" s="85" t="s">
        <v>392</v>
      </c>
      <c r="AJ89" s="79" t="b">
        <v>0</v>
      </c>
      <c r="AK89" s="79">
        <v>10</v>
      </c>
      <c r="AL89" s="85" t="s">
        <v>378</v>
      </c>
      <c r="AM89" s="79" t="s">
        <v>395</v>
      </c>
      <c r="AN89" s="79" t="b">
        <v>0</v>
      </c>
      <c r="AO89" s="85" t="s">
        <v>378</v>
      </c>
      <c r="AP89" s="79" t="s">
        <v>196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5" t="s">
        <v>239</v>
      </c>
      <c r="B90" s="65" t="s">
        <v>250</v>
      </c>
      <c r="C90" s="66" t="s">
        <v>1200</v>
      </c>
      <c r="D90" s="67">
        <v>3</v>
      </c>
      <c r="E90" s="66" t="s">
        <v>132</v>
      </c>
      <c r="F90" s="69">
        <v>32</v>
      </c>
      <c r="G90" s="66"/>
      <c r="H90" s="70"/>
      <c r="I90" s="71"/>
      <c r="J90" s="71"/>
      <c r="K90" s="34" t="s">
        <v>65</v>
      </c>
      <c r="L90" s="72">
        <v>90</v>
      </c>
      <c r="M90" s="72"/>
      <c r="N90" s="73"/>
      <c r="O90" s="79" t="s">
        <v>312</v>
      </c>
      <c r="P90" s="81">
        <v>43559.70761574074</v>
      </c>
      <c r="Q90" s="79" t="s">
        <v>314</v>
      </c>
      <c r="R90" s="79"/>
      <c r="S90" s="79"/>
      <c r="T90" s="79"/>
      <c r="U90" s="79"/>
      <c r="V90" s="82" t="s">
        <v>351</v>
      </c>
      <c r="W90" s="81">
        <v>43559.70761574074</v>
      </c>
      <c r="X90" s="82" t="s">
        <v>361</v>
      </c>
      <c r="Y90" s="79"/>
      <c r="Z90" s="79"/>
      <c r="AA90" s="85" t="s">
        <v>380</v>
      </c>
      <c r="AB90" s="79"/>
      <c r="AC90" s="79" t="b">
        <v>0</v>
      </c>
      <c r="AD90" s="79">
        <v>0</v>
      </c>
      <c r="AE90" s="85" t="s">
        <v>392</v>
      </c>
      <c r="AF90" s="79" t="b">
        <v>0</v>
      </c>
      <c r="AG90" s="79" t="s">
        <v>394</v>
      </c>
      <c r="AH90" s="79"/>
      <c r="AI90" s="85" t="s">
        <v>392</v>
      </c>
      <c r="AJ90" s="79" t="b">
        <v>0</v>
      </c>
      <c r="AK90" s="79">
        <v>10</v>
      </c>
      <c r="AL90" s="85" t="s">
        <v>378</v>
      </c>
      <c r="AM90" s="79" t="s">
        <v>395</v>
      </c>
      <c r="AN90" s="79" t="b">
        <v>0</v>
      </c>
      <c r="AO90" s="85" t="s">
        <v>378</v>
      </c>
      <c r="AP90" s="79" t="s">
        <v>196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5" t="s">
        <v>239</v>
      </c>
      <c r="B91" s="65" t="s">
        <v>251</v>
      </c>
      <c r="C91" s="66" t="s">
        <v>1200</v>
      </c>
      <c r="D91" s="67">
        <v>3</v>
      </c>
      <c r="E91" s="66" t="s">
        <v>132</v>
      </c>
      <c r="F91" s="69">
        <v>32</v>
      </c>
      <c r="G91" s="66"/>
      <c r="H91" s="70"/>
      <c r="I91" s="71"/>
      <c r="J91" s="71"/>
      <c r="K91" s="34" t="s">
        <v>65</v>
      </c>
      <c r="L91" s="72">
        <v>91</v>
      </c>
      <c r="M91" s="72"/>
      <c r="N91" s="73"/>
      <c r="O91" s="79" t="s">
        <v>312</v>
      </c>
      <c r="P91" s="81">
        <v>43559.70761574074</v>
      </c>
      <c r="Q91" s="79" t="s">
        <v>314</v>
      </c>
      <c r="R91" s="79"/>
      <c r="S91" s="79"/>
      <c r="T91" s="79"/>
      <c r="U91" s="79"/>
      <c r="V91" s="82" t="s">
        <v>351</v>
      </c>
      <c r="W91" s="81">
        <v>43559.70761574074</v>
      </c>
      <c r="X91" s="82" t="s">
        <v>361</v>
      </c>
      <c r="Y91" s="79"/>
      <c r="Z91" s="79"/>
      <c r="AA91" s="85" t="s">
        <v>380</v>
      </c>
      <c r="AB91" s="79"/>
      <c r="AC91" s="79" t="b">
        <v>0</v>
      </c>
      <c r="AD91" s="79">
        <v>0</v>
      </c>
      <c r="AE91" s="85" t="s">
        <v>392</v>
      </c>
      <c r="AF91" s="79" t="b">
        <v>0</v>
      </c>
      <c r="AG91" s="79" t="s">
        <v>394</v>
      </c>
      <c r="AH91" s="79"/>
      <c r="AI91" s="85" t="s">
        <v>392</v>
      </c>
      <c r="AJ91" s="79" t="b">
        <v>0</v>
      </c>
      <c r="AK91" s="79">
        <v>10</v>
      </c>
      <c r="AL91" s="85" t="s">
        <v>378</v>
      </c>
      <c r="AM91" s="79" t="s">
        <v>395</v>
      </c>
      <c r="AN91" s="79" t="b">
        <v>0</v>
      </c>
      <c r="AO91" s="85" t="s">
        <v>378</v>
      </c>
      <c r="AP91" s="79" t="s">
        <v>196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5" t="s">
        <v>239</v>
      </c>
      <c r="B92" s="65" t="s">
        <v>240</v>
      </c>
      <c r="C92" s="66" t="s">
        <v>1200</v>
      </c>
      <c r="D92" s="67">
        <v>3</v>
      </c>
      <c r="E92" s="66" t="s">
        <v>132</v>
      </c>
      <c r="F92" s="69">
        <v>32</v>
      </c>
      <c r="G92" s="66"/>
      <c r="H92" s="70"/>
      <c r="I92" s="71"/>
      <c r="J92" s="71"/>
      <c r="K92" s="34" t="s">
        <v>65</v>
      </c>
      <c r="L92" s="72">
        <v>92</v>
      </c>
      <c r="M92" s="72"/>
      <c r="N92" s="73"/>
      <c r="O92" s="79" t="s">
        <v>313</v>
      </c>
      <c r="P92" s="81">
        <v>43559.70761574074</v>
      </c>
      <c r="Q92" s="79" t="s">
        <v>314</v>
      </c>
      <c r="R92" s="79"/>
      <c r="S92" s="79"/>
      <c r="T92" s="79"/>
      <c r="U92" s="79"/>
      <c r="V92" s="82" t="s">
        <v>351</v>
      </c>
      <c r="W92" s="81">
        <v>43559.70761574074</v>
      </c>
      <c r="X92" s="82" t="s">
        <v>361</v>
      </c>
      <c r="Y92" s="79"/>
      <c r="Z92" s="79"/>
      <c r="AA92" s="85" t="s">
        <v>380</v>
      </c>
      <c r="AB92" s="79"/>
      <c r="AC92" s="79" t="b">
        <v>0</v>
      </c>
      <c r="AD92" s="79">
        <v>0</v>
      </c>
      <c r="AE92" s="85" t="s">
        <v>392</v>
      </c>
      <c r="AF92" s="79" t="b">
        <v>0</v>
      </c>
      <c r="AG92" s="79" t="s">
        <v>394</v>
      </c>
      <c r="AH92" s="79"/>
      <c r="AI92" s="85" t="s">
        <v>392</v>
      </c>
      <c r="AJ92" s="79" t="b">
        <v>0</v>
      </c>
      <c r="AK92" s="79">
        <v>10</v>
      </c>
      <c r="AL92" s="85" t="s">
        <v>378</v>
      </c>
      <c r="AM92" s="79" t="s">
        <v>395</v>
      </c>
      <c r="AN92" s="79" t="b">
        <v>0</v>
      </c>
      <c r="AO92" s="85" t="s">
        <v>378</v>
      </c>
      <c r="AP92" s="79" t="s">
        <v>196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1</v>
      </c>
      <c r="BD92" s="48">
        <v>1</v>
      </c>
      <c r="BE92" s="49">
        <v>3.3333333333333335</v>
      </c>
      <c r="BF92" s="48">
        <v>2</v>
      </c>
      <c r="BG92" s="49">
        <v>6.666666666666667</v>
      </c>
      <c r="BH92" s="48">
        <v>0</v>
      </c>
      <c r="BI92" s="49">
        <v>0</v>
      </c>
      <c r="BJ92" s="48">
        <v>27</v>
      </c>
      <c r="BK92" s="49">
        <v>90</v>
      </c>
      <c r="BL92" s="48">
        <v>30</v>
      </c>
    </row>
    <row r="93" spans="1:64" ht="15">
      <c r="A93" s="65" t="s">
        <v>240</v>
      </c>
      <c r="B93" s="65" t="s">
        <v>252</v>
      </c>
      <c r="C93" s="66" t="s">
        <v>1200</v>
      </c>
      <c r="D93" s="67">
        <v>3</v>
      </c>
      <c r="E93" s="66" t="s">
        <v>132</v>
      </c>
      <c r="F93" s="69">
        <v>32</v>
      </c>
      <c r="G93" s="66"/>
      <c r="H93" s="70"/>
      <c r="I93" s="71"/>
      <c r="J93" s="71"/>
      <c r="K93" s="34" t="s">
        <v>65</v>
      </c>
      <c r="L93" s="72">
        <v>93</v>
      </c>
      <c r="M93" s="72"/>
      <c r="N93" s="73"/>
      <c r="O93" s="79" t="s">
        <v>312</v>
      </c>
      <c r="P93" s="81">
        <v>43554.644537037035</v>
      </c>
      <c r="Q93" s="79" t="s">
        <v>315</v>
      </c>
      <c r="R93" s="82" t="s">
        <v>324</v>
      </c>
      <c r="S93" s="79" t="s">
        <v>332</v>
      </c>
      <c r="T93" s="79" t="s">
        <v>334</v>
      </c>
      <c r="U93" s="79"/>
      <c r="V93" s="82" t="s">
        <v>352</v>
      </c>
      <c r="W93" s="81">
        <v>43554.644537037035</v>
      </c>
      <c r="X93" s="82" t="s">
        <v>362</v>
      </c>
      <c r="Y93" s="79"/>
      <c r="Z93" s="79"/>
      <c r="AA93" s="85" t="s">
        <v>381</v>
      </c>
      <c r="AB93" s="79"/>
      <c r="AC93" s="79" t="b">
        <v>0</v>
      </c>
      <c r="AD93" s="79">
        <v>1</v>
      </c>
      <c r="AE93" s="85" t="s">
        <v>392</v>
      </c>
      <c r="AF93" s="79" t="b">
        <v>0</v>
      </c>
      <c r="AG93" s="79" t="s">
        <v>394</v>
      </c>
      <c r="AH93" s="79"/>
      <c r="AI93" s="85" t="s">
        <v>392</v>
      </c>
      <c r="AJ93" s="79" t="b">
        <v>0</v>
      </c>
      <c r="AK93" s="79">
        <v>0</v>
      </c>
      <c r="AL93" s="85" t="s">
        <v>392</v>
      </c>
      <c r="AM93" s="79" t="s">
        <v>395</v>
      </c>
      <c r="AN93" s="79" t="b">
        <v>0</v>
      </c>
      <c r="AO93" s="85" t="s">
        <v>381</v>
      </c>
      <c r="AP93" s="79" t="s">
        <v>196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5" t="s">
        <v>240</v>
      </c>
      <c r="B94" s="65" t="s">
        <v>253</v>
      </c>
      <c r="C94" s="66" t="s">
        <v>1200</v>
      </c>
      <c r="D94" s="67">
        <v>3</v>
      </c>
      <c r="E94" s="66" t="s">
        <v>132</v>
      </c>
      <c r="F94" s="69">
        <v>32</v>
      </c>
      <c r="G94" s="66"/>
      <c r="H94" s="70"/>
      <c r="I94" s="71"/>
      <c r="J94" s="71"/>
      <c r="K94" s="34" t="s">
        <v>65</v>
      </c>
      <c r="L94" s="72">
        <v>94</v>
      </c>
      <c r="M94" s="72"/>
      <c r="N94" s="73"/>
      <c r="O94" s="79" t="s">
        <v>312</v>
      </c>
      <c r="P94" s="81">
        <v>43554.644537037035</v>
      </c>
      <c r="Q94" s="79" t="s">
        <v>315</v>
      </c>
      <c r="R94" s="82" t="s">
        <v>324</v>
      </c>
      <c r="S94" s="79" t="s">
        <v>332</v>
      </c>
      <c r="T94" s="79" t="s">
        <v>334</v>
      </c>
      <c r="U94" s="79"/>
      <c r="V94" s="82" t="s">
        <v>352</v>
      </c>
      <c r="W94" s="81">
        <v>43554.644537037035</v>
      </c>
      <c r="X94" s="82" t="s">
        <v>362</v>
      </c>
      <c r="Y94" s="79"/>
      <c r="Z94" s="79"/>
      <c r="AA94" s="85" t="s">
        <v>381</v>
      </c>
      <c r="AB94" s="79"/>
      <c r="AC94" s="79" t="b">
        <v>0</v>
      </c>
      <c r="AD94" s="79">
        <v>1</v>
      </c>
      <c r="AE94" s="85" t="s">
        <v>392</v>
      </c>
      <c r="AF94" s="79" t="b">
        <v>0</v>
      </c>
      <c r="AG94" s="79" t="s">
        <v>394</v>
      </c>
      <c r="AH94" s="79"/>
      <c r="AI94" s="85" t="s">
        <v>392</v>
      </c>
      <c r="AJ94" s="79" t="b">
        <v>0</v>
      </c>
      <c r="AK94" s="79">
        <v>0</v>
      </c>
      <c r="AL94" s="85" t="s">
        <v>392</v>
      </c>
      <c r="AM94" s="79" t="s">
        <v>395</v>
      </c>
      <c r="AN94" s="79" t="b">
        <v>0</v>
      </c>
      <c r="AO94" s="85" t="s">
        <v>381</v>
      </c>
      <c r="AP94" s="79" t="s">
        <v>196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5" t="s">
        <v>240</v>
      </c>
      <c r="B95" s="65" t="s">
        <v>254</v>
      </c>
      <c r="C95" s="66" t="s">
        <v>1200</v>
      </c>
      <c r="D95" s="67">
        <v>3</v>
      </c>
      <c r="E95" s="66" t="s">
        <v>132</v>
      </c>
      <c r="F95" s="69">
        <v>32</v>
      </c>
      <c r="G95" s="66"/>
      <c r="H95" s="70"/>
      <c r="I95" s="71"/>
      <c r="J95" s="71"/>
      <c r="K95" s="34" t="s">
        <v>65</v>
      </c>
      <c r="L95" s="72">
        <v>95</v>
      </c>
      <c r="M95" s="72"/>
      <c r="N95" s="73"/>
      <c r="O95" s="79" t="s">
        <v>312</v>
      </c>
      <c r="P95" s="81">
        <v>43554.825011574074</v>
      </c>
      <c r="Q95" s="79" t="s">
        <v>316</v>
      </c>
      <c r="R95" s="82" t="s">
        <v>325</v>
      </c>
      <c r="S95" s="79" t="s">
        <v>332</v>
      </c>
      <c r="T95" s="79" t="s">
        <v>335</v>
      </c>
      <c r="U95" s="79"/>
      <c r="V95" s="82" t="s">
        <v>352</v>
      </c>
      <c r="W95" s="81">
        <v>43554.825011574074</v>
      </c>
      <c r="X95" s="82" t="s">
        <v>363</v>
      </c>
      <c r="Y95" s="79"/>
      <c r="Z95" s="79"/>
      <c r="AA95" s="85" t="s">
        <v>382</v>
      </c>
      <c r="AB95" s="79"/>
      <c r="AC95" s="79" t="b">
        <v>0</v>
      </c>
      <c r="AD95" s="79">
        <v>1</v>
      </c>
      <c r="AE95" s="85" t="s">
        <v>392</v>
      </c>
      <c r="AF95" s="79" t="b">
        <v>0</v>
      </c>
      <c r="AG95" s="79" t="s">
        <v>394</v>
      </c>
      <c r="AH95" s="79"/>
      <c r="AI95" s="85" t="s">
        <v>392</v>
      </c>
      <c r="AJ95" s="79" t="b">
        <v>0</v>
      </c>
      <c r="AK95" s="79">
        <v>2</v>
      </c>
      <c r="AL95" s="85" t="s">
        <v>392</v>
      </c>
      <c r="AM95" s="79" t="s">
        <v>395</v>
      </c>
      <c r="AN95" s="79" t="b">
        <v>0</v>
      </c>
      <c r="AO95" s="85" t="s">
        <v>382</v>
      </c>
      <c r="AP95" s="79" t="s">
        <v>196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5" t="s">
        <v>240</v>
      </c>
      <c r="B96" s="65" t="s">
        <v>255</v>
      </c>
      <c r="C96" s="66" t="s">
        <v>1200</v>
      </c>
      <c r="D96" s="67">
        <v>3</v>
      </c>
      <c r="E96" s="66" t="s">
        <v>132</v>
      </c>
      <c r="F96" s="69">
        <v>32</v>
      </c>
      <c r="G96" s="66"/>
      <c r="H96" s="70"/>
      <c r="I96" s="71"/>
      <c r="J96" s="71"/>
      <c r="K96" s="34" t="s">
        <v>65</v>
      </c>
      <c r="L96" s="72">
        <v>96</v>
      </c>
      <c r="M96" s="72"/>
      <c r="N96" s="73"/>
      <c r="O96" s="79" t="s">
        <v>312</v>
      </c>
      <c r="P96" s="81">
        <v>43554.825011574074</v>
      </c>
      <c r="Q96" s="79" t="s">
        <v>316</v>
      </c>
      <c r="R96" s="82" t="s">
        <v>325</v>
      </c>
      <c r="S96" s="79" t="s">
        <v>332</v>
      </c>
      <c r="T96" s="79" t="s">
        <v>335</v>
      </c>
      <c r="U96" s="79"/>
      <c r="V96" s="82" t="s">
        <v>352</v>
      </c>
      <c r="W96" s="81">
        <v>43554.825011574074</v>
      </c>
      <c r="X96" s="82" t="s">
        <v>363</v>
      </c>
      <c r="Y96" s="79"/>
      <c r="Z96" s="79"/>
      <c r="AA96" s="85" t="s">
        <v>382</v>
      </c>
      <c r="AB96" s="79"/>
      <c r="AC96" s="79" t="b">
        <v>0</v>
      </c>
      <c r="AD96" s="79">
        <v>1</v>
      </c>
      <c r="AE96" s="85" t="s">
        <v>392</v>
      </c>
      <c r="AF96" s="79" t="b">
        <v>0</v>
      </c>
      <c r="AG96" s="79" t="s">
        <v>394</v>
      </c>
      <c r="AH96" s="79"/>
      <c r="AI96" s="85" t="s">
        <v>392</v>
      </c>
      <c r="AJ96" s="79" t="b">
        <v>0</v>
      </c>
      <c r="AK96" s="79">
        <v>2</v>
      </c>
      <c r="AL96" s="85" t="s">
        <v>392</v>
      </c>
      <c r="AM96" s="79" t="s">
        <v>395</v>
      </c>
      <c r="AN96" s="79" t="b">
        <v>0</v>
      </c>
      <c r="AO96" s="85" t="s">
        <v>382</v>
      </c>
      <c r="AP96" s="79" t="s">
        <v>196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5" t="s">
        <v>240</v>
      </c>
      <c r="B97" s="65" t="s">
        <v>256</v>
      </c>
      <c r="C97" s="66" t="s">
        <v>1200</v>
      </c>
      <c r="D97" s="67">
        <v>3</v>
      </c>
      <c r="E97" s="66" t="s">
        <v>132</v>
      </c>
      <c r="F97" s="69">
        <v>32</v>
      </c>
      <c r="G97" s="66"/>
      <c r="H97" s="70"/>
      <c r="I97" s="71"/>
      <c r="J97" s="71"/>
      <c r="K97" s="34" t="s">
        <v>65</v>
      </c>
      <c r="L97" s="72">
        <v>97</v>
      </c>
      <c r="M97" s="72"/>
      <c r="N97" s="73"/>
      <c r="O97" s="79" t="s">
        <v>312</v>
      </c>
      <c r="P97" s="81">
        <v>43554.825011574074</v>
      </c>
      <c r="Q97" s="79" t="s">
        <v>316</v>
      </c>
      <c r="R97" s="82" t="s">
        <v>325</v>
      </c>
      <c r="S97" s="79" t="s">
        <v>332</v>
      </c>
      <c r="T97" s="79" t="s">
        <v>335</v>
      </c>
      <c r="U97" s="79"/>
      <c r="V97" s="82" t="s">
        <v>352</v>
      </c>
      <c r="W97" s="81">
        <v>43554.825011574074</v>
      </c>
      <c r="X97" s="82" t="s">
        <v>363</v>
      </c>
      <c r="Y97" s="79"/>
      <c r="Z97" s="79"/>
      <c r="AA97" s="85" t="s">
        <v>382</v>
      </c>
      <c r="AB97" s="79"/>
      <c r="AC97" s="79" t="b">
        <v>0</v>
      </c>
      <c r="AD97" s="79">
        <v>1</v>
      </c>
      <c r="AE97" s="85" t="s">
        <v>392</v>
      </c>
      <c r="AF97" s="79" t="b">
        <v>0</v>
      </c>
      <c r="AG97" s="79" t="s">
        <v>394</v>
      </c>
      <c r="AH97" s="79"/>
      <c r="AI97" s="85" t="s">
        <v>392</v>
      </c>
      <c r="AJ97" s="79" t="b">
        <v>0</v>
      </c>
      <c r="AK97" s="79">
        <v>2</v>
      </c>
      <c r="AL97" s="85" t="s">
        <v>392</v>
      </c>
      <c r="AM97" s="79" t="s">
        <v>395</v>
      </c>
      <c r="AN97" s="79" t="b">
        <v>0</v>
      </c>
      <c r="AO97" s="85" t="s">
        <v>382</v>
      </c>
      <c r="AP97" s="79" t="s">
        <v>196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5" t="s">
        <v>237</v>
      </c>
      <c r="B98" s="65" t="s">
        <v>238</v>
      </c>
      <c r="C98" s="66" t="s">
        <v>1200</v>
      </c>
      <c r="D98" s="67">
        <v>3</v>
      </c>
      <c r="E98" s="66" t="s">
        <v>132</v>
      </c>
      <c r="F98" s="69">
        <v>32</v>
      </c>
      <c r="G98" s="66"/>
      <c r="H98" s="70"/>
      <c r="I98" s="71"/>
      <c r="J98" s="71"/>
      <c r="K98" s="34" t="s">
        <v>65</v>
      </c>
      <c r="L98" s="72">
        <v>98</v>
      </c>
      <c r="M98" s="72"/>
      <c r="N98" s="73"/>
      <c r="O98" s="79" t="s">
        <v>311</v>
      </c>
      <c r="P98" s="81">
        <v>43556.80542824074</v>
      </c>
      <c r="Q98" s="79" t="s">
        <v>314</v>
      </c>
      <c r="R98" s="79"/>
      <c r="S98" s="79"/>
      <c r="T98" s="79"/>
      <c r="U98" s="79"/>
      <c r="V98" s="82" t="s">
        <v>349</v>
      </c>
      <c r="W98" s="81">
        <v>43556.80542824074</v>
      </c>
      <c r="X98" s="82" t="s">
        <v>358</v>
      </c>
      <c r="Y98" s="79"/>
      <c r="Z98" s="79"/>
      <c r="AA98" s="85" t="s">
        <v>377</v>
      </c>
      <c r="AB98" s="79"/>
      <c r="AC98" s="79" t="b">
        <v>0</v>
      </c>
      <c r="AD98" s="79">
        <v>0</v>
      </c>
      <c r="AE98" s="85" t="s">
        <v>392</v>
      </c>
      <c r="AF98" s="79" t="b">
        <v>0</v>
      </c>
      <c r="AG98" s="79" t="s">
        <v>394</v>
      </c>
      <c r="AH98" s="79"/>
      <c r="AI98" s="85" t="s">
        <v>392</v>
      </c>
      <c r="AJ98" s="79" t="b">
        <v>0</v>
      </c>
      <c r="AK98" s="79">
        <v>10</v>
      </c>
      <c r="AL98" s="85" t="s">
        <v>378</v>
      </c>
      <c r="AM98" s="79" t="s">
        <v>398</v>
      </c>
      <c r="AN98" s="79" t="b">
        <v>0</v>
      </c>
      <c r="AO98" s="85" t="s">
        <v>378</v>
      </c>
      <c r="AP98" s="79" t="s">
        <v>196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5" t="s">
        <v>238</v>
      </c>
      <c r="B99" s="65" t="s">
        <v>243</v>
      </c>
      <c r="C99" s="66" t="s">
        <v>1220</v>
      </c>
      <c r="D99" s="67">
        <v>3</v>
      </c>
      <c r="E99" s="66" t="s">
        <v>136</v>
      </c>
      <c r="F99" s="69">
        <v>22.25</v>
      </c>
      <c r="G99" s="66"/>
      <c r="H99" s="70"/>
      <c r="I99" s="71"/>
      <c r="J99" s="71"/>
      <c r="K99" s="34" t="s">
        <v>65</v>
      </c>
      <c r="L99" s="72">
        <v>99</v>
      </c>
      <c r="M99" s="72"/>
      <c r="N99" s="73"/>
      <c r="O99" s="79" t="s">
        <v>312</v>
      </c>
      <c r="P99" s="81">
        <v>43556.798171296294</v>
      </c>
      <c r="Q99" s="79" t="s">
        <v>314</v>
      </c>
      <c r="R99" s="79"/>
      <c r="S99" s="79"/>
      <c r="T99" s="79" t="s">
        <v>333</v>
      </c>
      <c r="U99" s="79"/>
      <c r="V99" s="82" t="s">
        <v>350</v>
      </c>
      <c r="W99" s="81">
        <v>43556.798171296294</v>
      </c>
      <c r="X99" s="82" t="s">
        <v>359</v>
      </c>
      <c r="Y99" s="79"/>
      <c r="Z99" s="79"/>
      <c r="AA99" s="85" t="s">
        <v>378</v>
      </c>
      <c r="AB99" s="85" t="s">
        <v>391</v>
      </c>
      <c r="AC99" s="79" t="b">
        <v>0</v>
      </c>
      <c r="AD99" s="79">
        <v>2</v>
      </c>
      <c r="AE99" s="85" t="s">
        <v>393</v>
      </c>
      <c r="AF99" s="79" t="b">
        <v>0</v>
      </c>
      <c r="AG99" s="79" t="s">
        <v>394</v>
      </c>
      <c r="AH99" s="79"/>
      <c r="AI99" s="85" t="s">
        <v>392</v>
      </c>
      <c r="AJ99" s="79" t="b">
        <v>0</v>
      </c>
      <c r="AK99" s="79">
        <v>10</v>
      </c>
      <c r="AL99" s="85" t="s">
        <v>392</v>
      </c>
      <c r="AM99" s="79" t="s">
        <v>399</v>
      </c>
      <c r="AN99" s="79" t="b">
        <v>0</v>
      </c>
      <c r="AO99" s="85" t="s">
        <v>391</v>
      </c>
      <c r="AP99" s="79" t="s">
        <v>196</v>
      </c>
      <c r="AQ99" s="79">
        <v>0</v>
      </c>
      <c r="AR99" s="79">
        <v>0</v>
      </c>
      <c r="AS99" s="79"/>
      <c r="AT99" s="79"/>
      <c r="AU99" s="79"/>
      <c r="AV99" s="79"/>
      <c r="AW99" s="79"/>
      <c r="AX99" s="79"/>
      <c r="AY99" s="79"/>
      <c r="AZ99" s="79"/>
      <c r="BA99">
        <v>4</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5" t="s">
        <v>238</v>
      </c>
      <c r="B100" s="65" t="s">
        <v>249</v>
      </c>
      <c r="C100" s="66" t="s">
        <v>1220</v>
      </c>
      <c r="D100" s="67">
        <v>3</v>
      </c>
      <c r="E100" s="66" t="s">
        <v>136</v>
      </c>
      <c r="F100" s="69">
        <v>22.25</v>
      </c>
      <c r="G100" s="66"/>
      <c r="H100" s="70"/>
      <c r="I100" s="71"/>
      <c r="J100" s="71"/>
      <c r="K100" s="34" t="s">
        <v>65</v>
      </c>
      <c r="L100" s="72">
        <v>100</v>
      </c>
      <c r="M100" s="72"/>
      <c r="N100" s="73"/>
      <c r="O100" s="79" t="s">
        <v>312</v>
      </c>
      <c r="P100" s="81">
        <v>43556.798171296294</v>
      </c>
      <c r="Q100" s="79" t="s">
        <v>314</v>
      </c>
      <c r="R100" s="79"/>
      <c r="S100" s="79"/>
      <c r="T100" s="79" t="s">
        <v>333</v>
      </c>
      <c r="U100" s="79"/>
      <c r="V100" s="82" t="s">
        <v>350</v>
      </c>
      <c r="W100" s="81">
        <v>43556.798171296294</v>
      </c>
      <c r="X100" s="82" t="s">
        <v>359</v>
      </c>
      <c r="Y100" s="79"/>
      <c r="Z100" s="79"/>
      <c r="AA100" s="85" t="s">
        <v>378</v>
      </c>
      <c r="AB100" s="85" t="s">
        <v>391</v>
      </c>
      <c r="AC100" s="79" t="b">
        <v>0</v>
      </c>
      <c r="AD100" s="79">
        <v>2</v>
      </c>
      <c r="AE100" s="85" t="s">
        <v>393</v>
      </c>
      <c r="AF100" s="79" t="b">
        <v>0</v>
      </c>
      <c r="AG100" s="79" t="s">
        <v>394</v>
      </c>
      <c r="AH100" s="79"/>
      <c r="AI100" s="85" t="s">
        <v>392</v>
      </c>
      <c r="AJ100" s="79" t="b">
        <v>0</v>
      </c>
      <c r="AK100" s="79">
        <v>10</v>
      </c>
      <c r="AL100" s="85" t="s">
        <v>392</v>
      </c>
      <c r="AM100" s="79" t="s">
        <v>399</v>
      </c>
      <c r="AN100" s="79" t="b">
        <v>0</v>
      </c>
      <c r="AO100" s="85" t="s">
        <v>391</v>
      </c>
      <c r="AP100" s="79" t="s">
        <v>196</v>
      </c>
      <c r="AQ100" s="79">
        <v>0</v>
      </c>
      <c r="AR100" s="79">
        <v>0</v>
      </c>
      <c r="AS100" s="79"/>
      <c r="AT100" s="79"/>
      <c r="AU100" s="79"/>
      <c r="AV100" s="79"/>
      <c r="AW100" s="79"/>
      <c r="AX100" s="79"/>
      <c r="AY100" s="79"/>
      <c r="AZ100" s="79"/>
      <c r="BA100">
        <v>4</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5" t="s">
        <v>238</v>
      </c>
      <c r="B101" s="65" t="s">
        <v>250</v>
      </c>
      <c r="C101" s="66" t="s">
        <v>1220</v>
      </c>
      <c r="D101" s="67">
        <v>3</v>
      </c>
      <c r="E101" s="66" t="s">
        <v>136</v>
      </c>
      <c r="F101" s="69">
        <v>22.25</v>
      </c>
      <c r="G101" s="66"/>
      <c r="H101" s="70"/>
      <c r="I101" s="71"/>
      <c r="J101" s="71"/>
      <c r="K101" s="34" t="s">
        <v>65</v>
      </c>
      <c r="L101" s="72">
        <v>101</v>
      </c>
      <c r="M101" s="72"/>
      <c r="N101" s="73"/>
      <c r="O101" s="79" t="s">
        <v>312</v>
      </c>
      <c r="P101" s="81">
        <v>43556.798171296294</v>
      </c>
      <c r="Q101" s="79" t="s">
        <v>314</v>
      </c>
      <c r="R101" s="79"/>
      <c r="S101" s="79"/>
      <c r="T101" s="79" t="s">
        <v>333</v>
      </c>
      <c r="U101" s="79"/>
      <c r="V101" s="82" t="s">
        <v>350</v>
      </c>
      <c r="W101" s="81">
        <v>43556.798171296294</v>
      </c>
      <c r="X101" s="82" t="s">
        <v>359</v>
      </c>
      <c r="Y101" s="79"/>
      <c r="Z101" s="79"/>
      <c r="AA101" s="85" t="s">
        <v>378</v>
      </c>
      <c r="AB101" s="85" t="s">
        <v>391</v>
      </c>
      <c r="AC101" s="79" t="b">
        <v>0</v>
      </c>
      <c r="AD101" s="79">
        <v>2</v>
      </c>
      <c r="AE101" s="85" t="s">
        <v>393</v>
      </c>
      <c r="AF101" s="79" t="b">
        <v>0</v>
      </c>
      <c r="AG101" s="79" t="s">
        <v>394</v>
      </c>
      <c r="AH101" s="79"/>
      <c r="AI101" s="85" t="s">
        <v>392</v>
      </c>
      <c r="AJ101" s="79" t="b">
        <v>0</v>
      </c>
      <c r="AK101" s="79">
        <v>10</v>
      </c>
      <c r="AL101" s="85" t="s">
        <v>392</v>
      </c>
      <c r="AM101" s="79" t="s">
        <v>399</v>
      </c>
      <c r="AN101" s="79" t="b">
        <v>0</v>
      </c>
      <c r="AO101" s="85" t="s">
        <v>391</v>
      </c>
      <c r="AP101" s="79" t="s">
        <v>196</v>
      </c>
      <c r="AQ101" s="79">
        <v>0</v>
      </c>
      <c r="AR101" s="79">
        <v>0</v>
      </c>
      <c r="AS101" s="79"/>
      <c r="AT101" s="79"/>
      <c r="AU101" s="79"/>
      <c r="AV101" s="79"/>
      <c r="AW101" s="79"/>
      <c r="AX101" s="79"/>
      <c r="AY101" s="79"/>
      <c r="AZ101" s="79"/>
      <c r="BA101">
        <v>4</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5" t="s">
        <v>238</v>
      </c>
      <c r="B102" s="65" t="s">
        <v>251</v>
      </c>
      <c r="C102" s="66" t="s">
        <v>1220</v>
      </c>
      <c r="D102" s="67">
        <v>3</v>
      </c>
      <c r="E102" s="66" t="s">
        <v>136</v>
      </c>
      <c r="F102" s="69">
        <v>22.25</v>
      </c>
      <c r="G102" s="66"/>
      <c r="H102" s="70"/>
      <c r="I102" s="71"/>
      <c r="J102" s="71"/>
      <c r="K102" s="34" t="s">
        <v>65</v>
      </c>
      <c r="L102" s="72">
        <v>102</v>
      </c>
      <c r="M102" s="72"/>
      <c r="N102" s="73"/>
      <c r="O102" s="79" t="s">
        <v>312</v>
      </c>
      <c r="P102" s="81">
        <v>43556.798171296294</v>
      </c>
      <c r="Q102" s="79" t="s">
        <v>314</v>
      </c>
      <c r="R102" s="79"/>
      <c r="S102" s="79"/>
      <c r="T102" s="79" t="s">
        <v>333</v>
      </c>
      <c r="U102" s="79"/>
      <c r="V102" s="82" t="s">
        <v>350</v>
      </c>
      <c r="W102" s="81">
        <v>43556.798171296294</v>
      </c>
      <c r="X102" s="82" t="s">
        <v>359</v>
      </c>
      <c r="Y102" s="79"/>
      <c r="Z102" s="79"/>
      <c r="AA102" s="85" t="s">
        <v>378</v>
      </c>
      <c r="AB102" s="85" t="s">
        <v>391</v>
      </c>
      <c r="AC102" s="79" t="b">
        <v>0</v>
      </c>
      <c r="AD102" s="79">
        <v>2</v>
      </c>
      <c r="AE102" s="85" t="s">
        <v>393</v>
      </c>
      <c r="AF102" s="79" t="b">
        <v>0</v>
      </c>
      <c r="AG102" s="79" t="s">
        <v>394</v>
      </c>
      <c r="AH102" s="79"/>
      <c r="AI102" s="85" t="s">
        <v>392</v>
      </c>
      <c r="AJ102" s="79" t="b">
        <v>0</v>
      </c>
      <c r="AK102" s="79">
        <v>10</v>
      </c>
      <c r="AL102" s="85" t="s">
        <v>392</v>
      </c>
      <c r="AM102" s="79" t="s">
        <v>399</v>
      </c>
      <c r="AN102" s="79" t="b">
        <v>0</v>
      </c>
      <c r="AO102" s="85" t="s">
        <v>391</v>
      </c>
      <c r="AP102" s="79" t="s">
        <v>196</v>
      </c>
      <c r="AQ102" s="79">
        <v>0</v>
      </c>
      <c r="AR102" s="79">
        <v>0</v>
      </c>
      <c r="AS102" s="79"/>
      <c r="AT102" s="79"/>
      <c r="AU102" s="79"/>
      <c r="AV102" s="79"/>
      <c r="AW102" s="79"/>
      <c r="AX102" s="79"/>
      <c r="AY102" s="79"/>
      <c r="AZ102" s="79"/>
      <c r="BA102">
        <v>4</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5" t="s">
        <v>238</v>
      </c>
      <c r="B103" s="65" t="s">
        <v>240</v>
      </c>
      <c r="C103" s="66" t="s">
        <v>1220</v>
      </c>
      <c r="D103" s="67">
        <v>3</v>
      </c>
      <c r="E103" s="66" t="s">
        <v>136</v>
      </c>
      <c r="F103" s="69">
        <v>22.25</v>
      </c>
      <c r="G103" s="66"/>
      <c r="H103" s="70"/>
      <c r="I103" s="71"/>
      <c r="J103" s="71"/>
      <c r="K103" s="34" t="s">
        <v>66</v>
      </c>
      <c r="L103" s="72">
        <v>103</v>
      </c>
      <c r="M103" s="72"/>
      <c r="N103" s="73"/>
      <c r="O103" s="79" t="s">
        <v>313</v>
      </c>
      <c r="P103" s="81">
        <v>43556.798171296294</v>
      </c>
      <c r="Q103" s="79" t="s">
        <v>314</v>
      </c>
      <c r="R103" s="79"/>
      <c r="S103" s="79"/>
      <c r="T103" s="79" t="s">
        <v>333</v>
      </c>
      <c r="U103" s="79"/>
      <c r="V103" s="82" t="s">
        <v>350</v>
      </c>
      <c r="W103" s="81">
        <v>43556.798171296294</v>
      </c>
      <c r="X103" s="82" t="s">
        <v>359</v>
      </c>
      <c r="Y103" s="79"/>
      <c r="Z103" s="79"/>
      <c r="AA103" s="85" t="s">
        <v>378</v>
      </c>
      <c r="AB103" s="85" t="s">
        <v>391</v>
      </c>
      <c r="AC103" s="79" t="b">
        <v>0</v>
      </c>
      <c r="AD103" s="79">
        <v>2</v>
      </c>
      <c r="AE103" s="85" t="s">
        <v>393</v>
      </c>
      <c r="AF103" s="79" t="b">
        <v>0</v>
      </c>
      <c r="AG103" s="79" t="s">
        <v>394</v>
      </c>
      <c r="AH103" s="79"/>
      <c r="AI103" s="85" t="s">
        <v>392</v>
      </c>
      <c r="AJ103" s="79" t="b">
        <v>0</v>
      </c>
      <c r="AK103" s="79">
        <v>10</v>
      </c>
      <c r="AL103" s="85" t="s">
        <v>392</v>
      </c>
      <c r="AM103" s="79" t="s">
        <v>399</v>
      </c>
      <c r="AN103" s="79" t="b">
        <v>0</v>
      </c>
      <c r="AO103" s="85" t="s">
        <v>391</v>
      </c>
      <c r="AP103" s="79" t="s">
        <v>196</v>
      </c>
      <c r="AQ103" s="79">
        <v>0</v>
      </c>
      <c r="AR103" s="79">
        <v>0</v>
      </c>
      <c r="AS103" s="79"/>
      <c r="AT103" s="79"/>
      <c r="AU103" s="79"/>
      <c r="AV103" s="79"/>
      <c r="AW103" s="79"/>
      <c r="AX103" s="79"/>
      <c r="AY103" s="79"/>
      <c r="AZ103" s="79"/>
      <c r="BA103">
        <v>4</v>
      </c>
      <c r="BB103" s="78" t="str">
        <f>REPLACE(INDEX(GroupVertices[Group],MATCH(Edges[[#This Row],[Vertex 1]],GroupVertices[Vertex],0)),1,1,"")</f>
        <v>2</v>
      </c>
      <c r="BC103" s="78" t="str">
        <f>REPLACE(INDEX(GroupVertices[Group],MATCH(Edges[[#This Row],[Vertex 2]],GroupVertices[Vertex],0)),1,1,"")</f>
        <v>1</v>
      </c>
      <c r="BD103" s="48">
        <v>1</v>
      </c>
      <c r="BE103" s="49">
        <v>3.3333333333333335</v>
      </c>
      <c r="BF103" s="48">
        <v>2</v>
      </c>
      <c r="BG103" s="49">
        <v>6.666666666666667</v>
      </c>
      <c r="BH103" s="48">
        <v>0</v>
      </c>
      <c r="BI103" s="49">
        <v>0</v>
      </c>
      <c r="BJ103" s="48">
        <v>27</v>
      </c>
      <c r="BK103" s="49">
        <v>90</v>
      </c>
      <c r="BL103" s="48">
        <v>30</v>
      </c>
    </row>
    <row r="104" spans="1:64" ht="15">
      <c r="A104" s="65" t="s">
        <v>238</v>
      </c>
      <c r="B104" s="65" t="s">
        <v>238</v>
      </c>
      <c r="C104" s="66" t="s">
        <v>1200</v>
      </c>
      <c r="D104" s="67">
        <v>3</v>
      </c>
      <c r="E104" s="66" t="s">
        <v>132</v>
      </c>
      <c r="F104" s="69">
        <v>32</v>
      </c>
      <c r="G104" s="66"/>
      <c r="H104" s="70"/>
      <c r="I104" s="71"/>
      <c r="J104" s="71"/>
      <c r="K104" s="34" t="s">
        <v>65</v>
      </c>
      <c r="L104" s="72">
        <v>104</v>
      </c>
      <c r="M104" s="72"/>
      <c r="N104" s="73"/>
      <c r="O104" s="79" t="s">
        <v>311</v>
      </c>
      <c r="P104" s="81">
        <v>43556.83460648148</v>
      </c>
      <c r="Q104" s="79" t="s">
        <v>314</v>
      </c>
      <c r="R104" s="79"/>
      <c r="S104" s="79"/>
      <c r="T104" s="79"/>
      <c r="U104" s="79"/>
      <c r="V104" s="82" t="s">
        <v>350</v>
      </c>
      <c r="W104" s="81">
        <v>43556.83460648148</v>
      </c>
      <c r="X104" s="82" t="s">
        <v>360</v>
      </c>
      <c r="Y104" s="79"/>
      <c r="Z104" s="79"/>
      <c r="AA104" s="85" t="s">
        <v>379</v>
      </c>
      <c r="AB104" s="79"/>
      <c r="AC104" s="79" t="b">
        <v>0</v>
      </c>
      <c r="AD104" s="79">
        <v>0</v>
      </c>
      <c r="AE104" s="85" t="s">
        <v>392</v>
      </c>
      <c r="AF104" s="79" t="b">
        <v>0</v>
      </c>
      <c r="AG104" s="79" t="s">
        <v>394</v>
      </c>
      <c r="AH104" s="79"/>
      <c r="AI104" s="85" t="s">
        <v>392</v>
      </c>
      <c r="AJ104" s="79" t="b">
        <v>0</v>
      </c>
      <c r="AK104" s="79">
        <v>10</v>
      </c>
      <c r="AL104" s="85" t="s">
        <v>378</v>
      </c>
      <c r="AM104" s="79" t="s">
        <v>399</v>
      </c>
      <c r="AN104" s="79" t="b">
        <v>0</v>
      </c>
      <c r="AO104" s="85" t="s">
        <v>378</v>
      </c>
      <c r="AP104" s="79" t="s">
        <v>196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5" t="s">
        <v>238</v>
      </c>
      <c r="B105" s="65" t="s">
        <v>243</v>
      </c>
      <c r="C105" s="66" t="s">
        <v>1220</v>
      </c>
      <c r="D105" s="67">
        <v>3</v>
      </c>
      <c r="E105" s="66" t="s">
        <v>136</v>
      </c>
      <c r="F105" s="69">
        <v>22.25</v>
      </c>
      <c r="G105" s="66"/>
      <c r="H105" s="70"/>
      <c r="I105" s="71"/>
      <c r="J105" s="71"/>
      <c r="K105" s="34" t="s">
        <v>65</v>
      </c>
      <c r="L105" s="72">
        <v>105</v>
      </c>
      <c r="M105" s="72"/>
      <c r="N105" s="73"/>
      <c r="O105" s="79" t="s">
        <v>312</v>
      </c>
      <c r="P105" s="81">
        <v>43556.83460648148</v>
      </c>
      <c r="Q105" s="79" t="s">
        <v>314</v>
      </c>
      <c r="R105" s="79"/>
      <c r="S105" s="79"/>
      <c r="T105" s="79"/>
      <c r="U105" s="79"/>
      <c r="V105" s="82" t="s">
        <v>350</v>
      </c>
      <c r="W105" s="81">
        <v>43556.83460648148</v>
      </c>
      <c r="X105" s="82" t="s">
        <v>360</v>
      </c>
      <c r="Y105" s="79"/>
      <c r="Z105" s="79"/>
      <c r="AA105" s="85" t="s">
        <v>379</v>
      </c>
      <c r="AB105" s="79"/>
      <c r="AC105" s="79" t="b">
        <v>0</v>
      </c>
      <c r="AD105" s="79">
        <v>0</v>
      </c>
      <c r="AE105" s="85" t="s">
        <v>392</v>
      </c>
      <c r="AF105" s="79" t="b">
        <v>0</v>
      </c>
      <c r="AG105" s="79" t="s">
        <v>394</v>
      </c>
      <c r="AH105" s="79"/>
      <c r="AI105" s="85" t="s">
        <v>392</v>
      </c>
      <c r="AJ105" s="79" t="b">
        <v>0</v>
      </c>
      <c r="AK105" s="79">
        <v>10</v>
      </c>
      <c r="AL105" s="85" t="s">
        <v>378</v>
      </c>
      <c r="AM105" s="79" t="s">
        <v>399</v>
      </c>
      <c r="AN105" s="79" t="b">
        <v>0</v>
      </c>
      <c r="AO105" s="85" t="s">
        <v>378</v>
      </c>
      <c r="AP105" s="79" t="s">
        <v>196</v>
      </c>
      <c r="AQ105" s="79">
        <v>0</v>
      </c>
      <c r="AR105" s="79">
        <v>0</v>
      </c>
      <c r="AS105" s="79"/>
      <c r="AT105" s="79"/>
      <c r="AU105" s="79"/>
      <c r="AV105" s="79"/>
      <c r="AW105" s="79"/>
      <c r="AX105" s="79"/>
      <c r="AY105" s="79"/>
      <c r="AZ105" s="79"/>
      <c r="BA105">
        <v>4</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5" t="s">
        <v>238</v>
      </c>
      <c r="B106" s="65" t="s">
        <v>249</v>
      </c>
      <c r="C106" s="66" t="s">
        <v>1220</v>
      </c>
      <c r="D106" s="67">
        <v>3</v>
      </c>
      <c r="E106" s="66" t="s">
        <v>136</v>
      </c>
      <c r="F106" s="69">
        <v>22.25</v>
      </c>
      <c r="G106" s="66"/>
      <c r="H106" s="70"/>
      <c r="I106" s="71"/>
      <c r="J106" s="71"/>
      <c r="K106" s="34" t="s">
        <v>65</v>
      </c>
      <c r="L106" s="72">
        <v>106</v>
      </c>
      <c r="M106" s="72"/>
      <c r="N106" s="73"/>
      <c r="O106" s="79" t="s">
        <v>312</v>
      </c>
      <c r="P106" s="81">
        <v>43556.83460648148</v>
      </c>
      <c r="Q106" s="79" t="s">
        <v>314</v>
      </c>
      <c r="R106" s="79"/>
      <c r="S106" s="79"/>
      <c r="T106" s="79"/>
      <c r="U106" s="79"/>
      <c r="V106" s="82" t="s">
        <v>350</v>
      </c>
      <c r="W106" s="81">
        <v>43556.83460648148</v>
      </c>
      <c r="X106" s="82" t="s">
        <v>360</v>
      </c>
      <c r="Y106" s="79"/>
      <c r="Z106" s="79"/>
      <c r="AA106" s="85" t="s">
        <v>379</v>
      </c>
      <c r="AB106" s="79"/>
      <c r="AC106" s="79" t="b">
        <v>0</v>
      </c>
      <c r="AD106" s="79">
        <v>0</v>
      </c>
      <c r="AE106" s="85" t="s">
        <v>392</v>
      </c>
      <c r="AF106" s="79" t="b">
        <v>0</v>
      </c>
      <c r="AG106" s="79" t="s">
        <v>394</v>
      </c>
      <c r="AH106" s="79"/>
      <c r="AI106" s="85" t="s">
        <v>392</v>
      </c>
      <c r="AJ106" s="79" t="b">
        <v>0</v>
      </c>
      <c r="AK106" s="79">
        <v>10</v>
      </c>
      <c r="AL106" s="85" t="s">
        <v>378</v>
      </c>
      <c r="AM106" s="79" t="s">
        <v>399</v>
      </c>
      <c r="AN106" s="79" t="b">
        <v>0</v>
      </c>
      <c r="AO106" s="85" t="s">
        <v>378</v>
      </c>
      <c r="AP106" s="79" t="s">
        <v>196</v>
      </c>
      <c r="AQ106" s="79">
        <v>0</v>
      </c>
      <c r="AR106" s="79">
        <v>0</v>
      </c>
      <c r="AS106" s="79"/>
      <c r="AT106" s="79"/>
      <c r="AU106" s="79"/>
      <c r="AV106" s="79"/>
      <c r="AW106" s="79"/>
      <c r="AX106" s="79"/>
      <c r="AY106" s="79"/>
      <c r="AZ106" s="79"/>
      <c r="BA106">
        <v>4</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5" t="s">
        <v>238</v>
      </c>
      <c r="B107" s="65" t="s">
        <v>250</v>
      </c>
      <c r="C107" s="66" t="s">
        <v>1220</v>
      </c>
      <c r="D107" s="67">
        <v>3</v>
      </c>
      <c r="E107" s="66" t="s">
        <v>136</v>
      </c>
      <c r="F107" s="69">
        <v>22.25</v>
      </c>
      <c r="G107" s="66"/>
      <c r="H107" s="70"/>
      <c r="I107" s="71"/>
      <c r="J107" s="71"/>
      <c r="K107" s="34" t="s">
        <v>65</v>
      </c>
      <c r="L107" s="72">
        <v>107</v>
      </c>
      <c r="M107" s="72"/>
      <c r="N107" s="73"/>
      <c r="O107" s="79" t="s">
        <v>312</v>
      </c>
      <c r="P107" s="81">
        <v>43556.83460648148</v>
      </c>
      <c r="Q107" s="79" t="s">
        <v>314</v>
      </c>
      <c r="R107" s="79"/>
      <c r="S107" s="79"/>
      <c r="T107" s="79"/>
      <c r="U107" s="79"/>
      <c r="V107" s="82" t="s">
        <v>350</v>
      </c>
      <c r="W107" s="81">
        <v>43556.83460648148</v>
      </c>
      <c r="X107" s="82" t="s">
        <v>360</v>
      </c>
      <c r="Y107" s="79"/>
      <c r="Z107" s="79"/>
      <c r="AA107" s="85" t="s">
        <v>379</v>
      </c>
      <c r="AB107" s="79"/>
      <c r="AC107" s="79" t="b">
        <v>0</v>
      </c>
      <c r="AD107" s="79">
        <v>0</v>
      </c>
      <c r="AE107" s="85" t="s">
        <v>392</v>
      </c>
      <c r="AF107" s="79" t="b">
        <v>0</v>
      </c>
      <c r="AG107" s="79" t="s">
        <v>394</v>
      </c>
      <c r="AH107" s="79"/>
      <c r="AI107" s="85" t="s">
        <v>392</v>
      </c>
      <c r="AJ107" s="79" t="b">
        <v>0</v>
      </c>
      <c r="AK107" s="79">
        <v>10</v>
      </c>
      <c r="AL107" s="85" t="s">
        <v>378</v>
      </c>
      <c r="AM107" s="79" t="s">
        <v>399</v>
      </c>
      <c r="AN107" s="79" t="b">
        <v>0</v>
      </c>
      <c r="AO107" s="85" t="s">
        <v>378</v>
      </c>
      <c r="AP107" s="79" t="s">
        <v>196</v>
      </c>
      <c r="AQ107" s="79">
        <v>0</v>
      </c>
      <c r="AR107" s="79">
        <v>0</v>
      </c>
      <c r="AS107" s="79"/>
      <c r="AT107" s="79"/>
      <c r="AU107" s="79"/>
      <c r="AV107" s="79"/>
      <c r="AW107" s="79"/>
      <c r="AX107" s="79"/>
      <c r="AY107" s="79"/>
      <c r="AZ107" s="79"/>
      <c r="BA107">
        <v>4</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5" t="s">
        <v>238</v>
      </c>
      <c r="B108" s="65" t="s">
        <v>251</v>
      </c>
      <c r="C108" s="66" t="s">
        <v>1220</v>
      </c>
      <c r="D108" s="67">
        <v>3</v>
      </c>
      <c r="E108" s="66" t="s">
        <v>136</v>
      </c>
      <c r="F108" s="69">
        <v>22.25</v>
      </c>
      <c r="G108" s="66"/>
      <c r="H108" s="70"/>
      <c r="I108" s="71"/>
      <c r="J108" s="71"/>
      <c r="K108" s="34" t="s">
        <v>65</v>
      </c>
      <c r="L108" s="72">
        <v>108</v>
      </c>
      <c r="M108" s="72"/>
      <c r="N108" s="73"/>
      <c r="O108" s="79" t="s">
        <v>312</v>
      </c>
      <c r="P108" s="81">
        <v>43556.83460648148</v>
      </c>
      <c r="Q108" s="79" t="s">
        <v>314</v>
      </c>
      <c r="R108" s="79"/>
      <c r="S108" s="79"/>
      <c r="T108" s="79"/>
      <c r="U108" s="79"/>
      <c r="V108" s="82" t="s">
        <v>350</v>
      </c>
      <c r="W108" s="81">
        <v>43556.83460648148</v>
      </c>
      <c r="X108" s="82" t="s">
        <v>360</v>
      </c>
      <c r="Y108" s="79"/>
      <c r="Z108" s="79"/>
      <c r="AA108" s="85" t="s">
        <v>379</v>
      </c>
      <c r="AB108" s="79"/>
      <c r="AC108" s="79" t="b">
        <v>0</v>
      </c>
      <c r="AD108" s="79">
        <v>0</v>
      </c>
      <c r="AE108" s="85" t="s">
        <v>392</v>
      </c>
      <c r="AF108" s="79" t="b">
        <v>0</v>
      </c>
      <c r="AG108" s="79" t="s">
        <v>394</v>
      </c>
      <c r="AH108" s="79"/>
      <c r="AI108" s="85" t="s">
        <v>392</v>
      </c>
      <c r="AJ108" s="79" t="b">
        <v>0</v>
      </c>
      <c r="AK108" s="79">
        <v>10</v>
      </c>
      <c r="AL108" s="85" t="s">
        <v>378</v>
      </c>
      <c r="AM108" s="79" t="s">
        <v>399</v>
      </c>
      <c r="AN108" s="79" t="b">
        <v>0</v>
      </c>
      <c r="AO108" s="85" t="s">
        <v>378</v>
      </c>
      <c r="AP108" s="79" t="s">
        <v>196</v>
      </c>
      <c r="AQ108" s="79">
        <v>0</v>
      </c>
      <c r="AR108" s="79">
        <v>0</v>
      </c>
      <c r="AS108" s="79"/>
      <c r="AT108" s="79"/>
      <c r="AU108" s="79"/>
      <c r="AV108" s="79"/>
      <c r="AW108" s="79"/>
      <c r="AX108" s="79"/>
      <c r="AY108" s="79"/>
      <c r="AZ108" s="79"/>
      <c r="BA108">
        <v>4</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5" t="s">
        <v>238</v>
      </c>
      <c r="B109" s="65" t="s">
        <v>240</v>
      </c>
      <c r="C109" s="66" t="s">
        <v>1220</v>
      </c>
      <c r="D109" s="67">
        <v>3</v>
      </c>
      <c r="E109" s="66" t="s">
        <v>136</v>
      </c>
      <c r="F109" s="69">
        <v>22.25</v>
      </c>
      <c r="G109" s="66"/>
      <c r="H109" s="70"/>
      <c r="I109" s="71"/>
      <c r="J109" s="71"/>
      <c r="K109" s="34" t="s">
        <v>66</v>
      </c>
      <c r="L109" s="72">
        <v>109</v>
      </c>
      <c r="M109" s="72"/>
      <c r="N109" s="73"/>
      <c r="O109" s="79" t="s">
        <v>313</v>
      </c>
      <c r="P109" s="81">
        <v>43556.83460648148</v>
      </c>
      <c r="Q109" s="79" t="s">
        <v>314</v>
      </c>
      <c r="R109" s="79"/>
      <c r="S109" s="79"/>
      <c r="T109" s="79"/>
      <c r="U109" s="79"/>
      <c r="V109" s="82" t="s">
        <v>350</v>
      </c>
      <c r="W109" s="81">
        <v>43556.83460648148</v>
      </c>
      <c r="X109" s="82" t="s">
        <v>360</v>
      </c>
      <c r="Y109" s="79"/>
      <c r="Z109" s="79"/>
      <c r="AA109" s="85" t="s">
        <v>379</v>
      </c>
      <c r="AB109" s="79"/>
      <c r="AC109" s="79" t="b">
        <v>0</v>
      </c>
      <c r="AD109" s="79">
        <v>0</v>
      </c>
      <c r="AE109" s="85" t="s">
        <v>392</v>
      </c>
      <c r="AF109" s="79" t="b">
        <v>0</v>
      </c>
      <c r="AG109" s="79" t="s">
        <v>394</v>
      </c>
      <c r="AH109" s="79"/>
      <c r="AI109" s="85" t="s">
        <v>392</v>
      </c>
      <c r="AJ109" s="79" t="b">
        <v>0</v>
      </c>
      <c r="AK109" s="79">
        <v>10</v>
      </c>
      <c r="AL109" s="85" t="s">
        <v>378</v>
      </c>
      <c r="AM109" s="79" t="s">
        <v>399</v>
      </c>
      <c r="AN109" s="79" t="b">
        <v>0</v>
      </c>
      <c r="AO109" s="85" t="s">
        <v>378</v>
      </c>
      <c r="AP109" s="79" t="s">
        <v>196</v>
      </c>
      <c r="AQ109" s="79">
        <v>0</v>
      </c>
      <c r="AR109" s="79">
        <v>0</v>
      </c>
      <c r="AS109" s="79"/>
      <c r="AT109" s="79"/>
      <c r="AU109" s="79"/>
      <c r="AV109" s="79"/>
      <c r="AW109" s="79"/>
      <c r="AX109" s="79"/>
      <c r="AY109" s="79"/>
      <c r="AZ109" s="79"/>
      <c r="BA109">
        <v>4</v>
      </c>
      <c r="BB109" s="78" t="str">
        <f>REPLACE(INDEX(GroupVertices[Group],MATCH(Edges[[#This Row],[Vertex 1]],GroupVertices[Vertex],0)),1,1,"")</f>
        <v>2</v>
      </c>
      <c r="BC109" s="78" t="str">
        <f>REPLACE(INDEX(GroupVertices[Group],MATCH(Edges[[#This Row],[Vertex 2]],GroupVertices[Vertex],0)),1,1,"")</f>
        <v>1</v>
      </c>
      <c r="BD109" s="48">
        <v>1</v>
      </c>
      <c r="BE109" s="49">
        <v>3.3333333333333335</v>
      </c>
      <c r="BF109" s="48">
        <v>2</v>
      </c>
      <c r="BG109" s="49">
        <v>6.666666666666667</v>
      </c>
      <c r="BH109" s="48">
        <v>0</v>
      </c>
      <c r="BI109" s="49">
        <v>0</v>
      </c>
      <c r="BJ109" s="48">
        <v>27</v>
      </c>
      <c r="BK109" s="49">
        <v>90</v>
      </c>
      <c r="BL109" s="48">
        <v>30</v>
      </c>
    </row>
    <row r="110" spans="1:64" ht="15">
      <c r="A110" s="65" t="s">
        <v>240</v>
      </c>
      <c r="B110" s="65" t="s">
        <v>238</v>
      </c>
      <c r="C110" s="66" t="s">
        <v>1220</v>
      </c>
      <c r="D110" s="67">
        <v>3</v>
      </c>
      <c r="E110" s="66" t="s">
        <v>136</v>
      </c>
      <c r="F110" s="69">
        <v>22.25</v>
      </c>
      <c r="G110" s="66"/>
      <c r="H110" s="70"/>
      <c r="I110" s="71"/>
      <c r="J110" s="71"/>
      <c r="K110" s="34" t="s">
        <v>66</v>
      </c>
      <c r="L110" s="72">
        <v>110</v>
      </c>
      <c r="M110" s="72"/>
      <c r="N110" s="73"/>
      <c r="O110" s="79" t="s">
        <v>312</v>
      </c>
      <c r="P110" s="81">
        <v>43554.644537037035</v>
      </c>
      <c r="Q110" s="79" t="s">
        <v>315</v>
      </c>
      <c r="R110" s="82" t="s">
        <v>324</v>
      </c>
      <c r="S110" s="79" t="s">
        <v>332</v>
      </c>
      <c r="T110" s="79" t="s">
        <v>334</v>
      </c>
      <c r="U110" s="79"/>
      <c r="V110" s="82" t="s">
        <v>352</v>
      </c>
      <c r="W110" s="81">
        <v>43554.644537037035</v>
      </c>
      <c r="X110" s="82" t="s">
        <v>362</v>
      </c>
      <c r="Y110" s="79"/>
      <c r="Z110" s="79"/>
      <c r="AA110" s="85" t="s">
        <v>381</v>
      </c>
      <c r="AB110" s="79"/>
      <c r="AC110" s="79" t="b">
        <v>0</v>
      </c>
      <c r="AD110" s="79">
        <v>1</v>
      </c>
      <c r="AE110" s="85" t="s">
        <v>392</v>
      </c>
      <c r="AF110" s="79" t="b">
        <v>0</v>
      </c>
      <c r="AG110" s="79" t="s">
        <v>394</v>
      </c>
      <c r="AH110" s="79"/>
      <c r="AI110" s="85" t="s">
        <v>392</v>
      </c>
      <c r="AJ110" s="79" t="b">
        <v>0</v>
      </c>
      <c r="AK110" s="79">
        <v>0</v>
      </c>
      <c r="AL110" s="85" t="s">
        <v>392</v>
      </c>
      <c r="AM110" s="79" t="s">
        <v>395</v>
      </c>
      <c r="AN110" s="79" t="b">
        <v>0</v>
      </c>
      <c r="AO110" s="85" t="s">
        <v>381</v>
      </c>
      <c r="AP110" s="79" t="s">
        <v>196</v>
      </c>
      <c r="AQ110" s="79">
        <v>0</v>
      </c>
      <c r="AR110" s="79">
        <v>0</v>
      </c>
      <c r="AS110" s="79"/>
      <c r="AT110" s="79"/>
      <c r="AU110" s="79"/>
      <c r="AV110" s="79"/>
      <c r="AW110" s="79"/>
      <c r="AX110" s="79"/>
      <c r="AY110" s="79"/>
      <c r="AZ110" s="79"/>
      <c r="BA110">
        <v>4</v>
      </c>
      <c r="BB110" s="78" t="str">
        <f>REPLACE(INDEX(GroupVertices[Group],MATCH(Edges[[#This Row],[Vertex 1]],GroupVertices[Vertex],0)),1,1,"")</f>
        <v>1</v>
      </c>
      <c r="BC110" s="78" t="str">
        <f>REPLACE(INDEX(GroupVertices[Group],MATCH(Edges[[#This Row],[Vertex 2]],GroupVertices[Vertex],0)),1,1,"")</f>
        <v>2</v>
      </c>
      <c r="BD110" s="48"/>
      <c r="BE110" s="49"/>
      <c r="BF110" s="48"/>
      <c r="BG110" s="49"/>
      <c r="BH110" s="48"/>
      <c r="BI110" s="49"/>
      <c r="BJ110" s="48"/>
      <c r="BK110" s="49"/>
      <c r="BL110" s="48"/>
    </row>
    <row r="111" spans="1:64" ht="15">
      <c r="A111" s="65" t="s">
        <v>240</v>
      </c>
      <c r="B111" s="65" t="s">
        <v>238</v>
      </c>
      <c r="C111" s="66" t="s">
        <v>1220</v>
      </c>
      <c r="D111" s="67">
        <v>3</v>
      </c>
      <c r="E111" s="66" t="s">
        <v>136</v>
      </c>
      <c r="F111" s="69">
        <v>22.25</v>
      </c>
      <c r="G111" s="66"/>
      <c r="H111" s="70"/>
      <c r="I111" s="71"/>
      <c r="J111" s="71"/>
      <c r="K111" s="34" t="s">
        <v>66</v>
      </c>
      <c r="L111" s="72">
        <v>111</v>
      </c>
      <c r="M111" s="72"/>
      <c r="N111" s="73"/>
      <c r="O111" s="79" t="s">
        <v>312</v>
      </c>
      <c r="P111" s="81">
        <v>43554.825011574074</v>
      </c>
      <c r="Q111" s="79" t="s">
        <v>316</v>
      </c>
      <c r="R111" s="82" t="s">
        <v>325</v>
      </c>
      <c r="S111" s="79" t="s">
        <v>332</v>
      </c>
      <c r="T111" s="79" t="s">
        <v>335</v>
      </c>
      <c r="U111" s="79"/>
      <c r="V111" s="82" t="s">
        <v>352</v>
      </c>
      <c r="W111" s="81">
        <v>43554.825011574074</v>
      </c>
      <c r="X111" s="82" t="s">
        <v>363</v>
      </c>
      <c r="Y111" s="79"/>
      <c r="Z111" s="79"/>
      <c r="AA111" s="85" t="s">
        <v>382</v>
      </c>
      <c r="AB111" s="79"/>
      <c r="AC111" s="79" t="b">
        <v>0</v>
      </c>
      <c r="AD111" s="79">
        <v>1</v>
      </c>
      <c r="AE111" s="85" t="s">
        <v>392</v>
      </c>
      <c r="AF111" s="79" t="b">
        <v>0</v>
      </c>
      <c r="AG111" s="79" t="s">
        <v>394</v>
      </c>
      <c r="AH111" s="79"/>
      <c r="AI111" s="85" t="s">
        <v>392</v>
      </c>
      <c r="AJ111" s="79" t="b">
        <v>0</v>
      </c>
      <c r="AK111" s="79">
        <v>2</v>
      </c>
      <c r="AL111" s="85" t="s">
        <v>392</v>
      </c>
      <c r="AM111" s="79" t="s">
        <v>395</v>
      </c>
      <c r="AN111" s="79" t="b">
        <v>0</v>
      </c>
      <c r="AO111" s="85" t="s">
        <v>382</v>
      </c>
      <c r="AP111" s="79" t="s">
        <v>196</v>
      </c>
      <c r="AQ111" s="79">
        <v>0</v>
      </c>
      <c r="AR111" s="79">
        <v>0</v>
      </c>
      <c r="AS111" s="79"/>
      <c r="AT111" s="79"/>
      <c r="AU111" s="79"/>
      <c r="AV111" s="79"/>
      <c r="AW111" s="79"/>
      <c r="AX111" s="79"/>
      <c r="AY111" s="79"/>
      <c r="AZ111" s="79"/>
      <c r="BA111">
        <v>4</v>
      </c>
      <c r="BB111" s="78" t="str">
        <f>REPLACE(INDEX(GroupVertices[Group],MATCH(Edges[[#This Row],[Vertex 1]],GroupVertices[Vertex],0)),1,1,"")</f>
        <v>1</v>
      </c>
      <c r="BC111" s="78" t="str">
        <f>REPLACE(INDEX(GroupVertices[Group],MATCH(Edges[[#This Row],[Vertex 2]],GroupVertices[Vertex],0)),1,1,"")</f>
        <v>2</v>
      </c>
      <c r="BD111" s="48"/>
      <c r="BE111" s="49"/>
      <c r="BF111" s="48"/>
      <c r="BG111" s="49"/>
      <c r="BH111" s="48"/>
      <c r="BI111" s="49"/>
      <c r="BJ111" s="48"/>
      <c r="BK111" s="49"/>
      <c r="BL111" s="48"/>
    </row>
    <row r="112" spans="1:64" ht="15">
      <c r="A112" s="65" t="s">
        <v>240</v>
      </c>
      <c r="B112" s="65" t="s">
        <v>257</v>
      </c>
      <c r="C112" s="66" t="s">
        <v>1220</v>
      </c>
      <c r="D112" s="67">
        <v>3</v>
      </c>
      <c r="E112" s="66" t="s">
        <v>136</v>
      </c>
      <c r="F112" s="69">
        <v>22.25</v>
      </c>
      <c r="G112" s="66"/>
      <c r="H112" s="70"/>
      <c r="I112" s="71"/>
      <c r="J112" s="71"/>
      <c r="K112" s="34" t="s">
        <v>65</v>
      </c>
      <c r="L112" s="72">
        <v>112</v>
      </c>
      <c r="M112" s="72"/>
      <c r="N112" s="73"/>
      <c r="O112" s="79" t="s">
        <v>312</v>
      </c>
      <c r="P112" s="81">
        <v>43554.644537037035</v>
      </c>
      <c r="Q112" s="79" t="s">
        <v>315</v>
      </c>
      <c r="R112" s="82" t="s">
        <v>324</v>
      </c>
      <c r="S112" s="79" t="s">
        <v>332</v>
      </c>
      <c r="T112" s="79" t="s">
        <v>334</v>
      </c>
      <c r="U112" s="79"/>
      <c r="V112" s="82" t="s">
        <v>352</v>
      </c>
      <c r="W112" s="81">
        <v>43554.644537037035</v>
      </c>
      <c r="X112" s="82" t="s">
        <v>362</v>
      </c>
      <c r="Y112" s="79"/>
      <c r="Z112" s="79"/>
      <c r="AA112" s="85" t="s">
        <v>381</v>
      </c>
      <c r="AB112" s="79"/>
      <c r="AC112" s="79" t="b">
        <v>0</v>
      </c>
      <c r="AD112" s="79">
        <v>1</v>
      </c>
      <c r="AE112" s="85" t="s">
        <v>392</v>
      </c>
      <c r="AF112" s="79" t="b">
        <v>0</v>
      </c>
      <c r="AG112" s="79" t="s">
        <v>394</v>
      </c>
      <c r="AH112" s="79"/>
      <c r="AI112" s="85" t="s">
        <v>392</v>
      </c>
      <c r="AJ112" s="79" t="b">
        <v>0</v>
      </c>
      <c r="AK112" s="79">
        <v>0</v>
      </c>
      <c r="AL112" s="85" t="s">
        <v>392</v>
      </c>
      <c r="AM112" s="79" t="s">
        <v>395</v>
      </c>
      <c r="AN112" s="79" t="b">
        <v>0</v>
      </c>
      <c r="AO112" s="85" t="s">
        <v>381</v>
      </c>
      <c r="AP112" s="79" t="s">
        <v>196</v>
      </c>
      <c r="AQ112" s="79">
        <v>0</v>
      </c>
      <c r="AR112" s="79">
        <v>0</v>
      </c>
      <c r="AS112" s="79"/>
      <c r="AT112" s="79"/>
      <c r="AU112" s="79"/>
      <c r="AV112" s="79"/>
      <c r="AW112" s="79"/>
      <c r="AX112" s="79"/>
      <c r="AY112" s="79"/>
      <c r="AZ112" s="79"/>
      <c r="BA112">
        <v>4</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5" t="s">
        <v>240</v>
      </c>
      <c r="B113" s="65" t="s">
        <v>257</v>
      </c>
      <c r="C113" s="66" t="s">
        <v>1220</v>
      </c>
      <c r="D113" s="67">
        <v>3</v>
      </c>
      <c r="E113" s="66" t="s">
        <v>136</v>
      </c>
      <c r="F113" s="69">
        <v>22.25</v>
      </c>
      <c r="G113" s="66"/>
      <c r="H113" s="70"/>
      <c r="I113" s="71"/>
      <c r="J113" s="71"/>
      <c r="K113" s="34" t="s">
        <v>65</v>
      </c>
      <c r="L113" s="72">
        <v>113</v>
      </c>
      <c r="M113" s="72"/>
      <c r="N113" s="73"/>
      <c r="O113" s="79" t="s">
        <v>312</v>
      </c>
      <c r="P113" s="81">
        <v>43554.825011574074</v>
      </c>
      <c r="Q113" s="79" t="s">
        <v>316</v>
      </c>
      <c r="R113" s="82" t="s">
        <v>325</v>
      </c>
      <c r="S113" s="79" t="s">
        <v>332</v>
      </c>
      <c r="T113" s="79" t="s">
        <v>335</v>
      </c>
      <c r="U113" s="79"/>
      <c r="V113" s="82" t="s">
        <v>352</v>
      </c>
      <c r="W113" s="81">
        <v>43554.825011574074</v>
      </c>
      <c r="X113" s="82" t="s">
        <v>363</v>
      </c>
      <c r="Y113" s="79"/>
      <c r="Z113" s="79"/>
      <c r="AA113" s="85" t="s">
        <v>382</v>
      </c>
      <c r="AB113" s="79"/>
      <c r="AC113" s="79" t="b">
        <v>0</v>
      </c>
      <c r="AD113" s="79">
        <v>1</v>
      </c>
      <c r="AE113" s="85" t="s">
        <v>392</v>
      </c>
      <c r="AF113" s="79" t="b">
        <v>0</v>
      </c>
      <c r="AG113" s="79" t="s">
        <v>394</v>
      </c>
      <c r="AH113" s="79"/>
      <c r="AI113" s="85" t="s">
        <v>392</v>
      </c>
      <c r="AJ113" s="79" t="b">
        <v>0</v>
      </c>
      <c r="AK113" s="79">
        <v>2</v>
      </c>
      <c r="AL113" s="85" t="s">
        <v>392</v>
      </c>
      <c r="AM113" s="79" t="s">
        <v>395</v>
      </c>
      <c r="AN113" s="79" t="b">
        <v>0</v>
      </c>
      <c r="AO113" s="85" t="s">
        <v>382</v>
      </c>
      <c r="AP113" s="79" t="s">
        <v>196</v>
      </c>
      <c r="AQ113" s="79">
        <v>0</v>
      </c>
      <c r="AR113" s="79">
        <v>0</v>
      </c>
      <c r="AS113" s="79"/>
      <c r="AT113" s="79"/>
      <c r="AU113" s="79"/>
      <c r="AV113" s="79"/>
      <c r="AW113" s="79"/>
      <c r="AX113" s="79"/>
      <c r="AY113" s="79"/>
      <c r="AZ113" s="79"/>
      <c r="BA113">
        <v>4</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5" t="s">
        <v>240</v>
      </c>
      <c r="B114" s="65" t="s">
        <v>258</v>
      </c>
      <c r="C114" s="66" t="s">
        <v>1220</v>
      </c>
      <c r="D114" s="67">
        <v>3</v>
      </c>
      <c r="E114" s="66" t="s">
        <v>136</v>
      </c>
      <c r="F114" s="69">
        <v>22.25</v>
      </c>
      <c r="G114" s="66"/>
      <c r="H114" s="70"/>
      <c r="I114" s="71"/>
      <c r="J114" s="71"/>
      <c r="K114" s="34" t="s">
        <v>65</v>
      </c>
      <c r="L114" s="72">
        <v>114</v>
      </c>
      <c r="M114" s="72"/>
      <c r="N114" s="73"/>
      <c r="O114" s="79" t="s">
        <v>312</v>
      </c>
      <c r="P114" s="81">
        <v>43554.644537037035</v>
      </c>
      <c r="Q114" s="79" t="s">
        <v>315</v>
      </c>
      <c r="R114" s="82" t="s">
        <v>324</v>
      </c>
      <c r="S114" s="79" t="s">
        <v>332</v>
      </c>
      <c r="T114" s="79" t="s">
        <v>334</v>
      </c>
      <c r="U114" s="79"/>
      <c r="V114" s="82" t="s">
        <v>352</v>
      </c>
      <c r="W114" s="81">
        <v>43554.644537037035</v>
      </c>
      <c r="X114" s="82" t="s">
        <v>362</v>
      </c>
      <c r="Y114" s="79"/>
      <c r="Z114" s="79"/>
      <c r="AA114" s="85" t="s">
        <v>381</v>
      </c>
      <c r="AB114" s="79"/>
      <c r="AC114" s="79" t="b">
        <v>0</v>
      </c>
      <c r="AD114" s="79">
        <v>1</v>
      </c>
      <c r="AE114" s="85" t="s">
        <v>392</v>
      </c>
      <c r="AF114" s="79" t="b">
        <v>0</v>
      </c>
      <c r="AG114" s="79" t="s">
        <v>394</v>
      </c>
      <c r="AH114" s="79"/>
      <c r="AI114" s="85" t="s">
        <v>392</v>
      </c>
      <c r="AJ114" s="79" t="b">
        <v>0</v>
      </c>
      <c r="AK114" s="79">
        <v>0</v>
      </c>
      <c r="AL114" s="85" t="s">
        <v>392</v>
      </c>
      <c r="AM114" s="79" t="s">
        <v>395</v>
      </c>
      <c r="AN114" s="79" t="b">
        <v>0</v>
      </c>
      <c r="AO114" s="85" t="s">
        <v>381</v>
      </c>
      <c r="AP114" s="79" t="s">
        <v>196</v>
      </c>
      <c r="AQ114" s="79">
        <v>0</v>
      </c>
      <c r="AR114" s="79">
        <v>0</v>
      </c>
      <c r="AS114" s="79"/>
      <c r="AT114" s="79"/>
      <c r="AU114" s="79"/>
      <c r="AV114" s="79"/>
      <c r="AW114" s="79"/>
      <c r="AX114" s="79"/>
      <c r="AY114" s="79"/>
      <c r="AZ114" s="79"/>
      <c r="BA114">
        <v>4</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5" t="s">
        <v>240</v>
      </c>
      <c r="B115" s="65" t="s">
        <v>258</v>
      </c>
      <c r="C115" s="66" t="s">
        <v>1220</v>
      </c>
      <c r="D115" s="67">
        <v>3</v>
      </c>
      <c r="E115" s="66" t="s">
        <v>136</v>
      </c>
      <c r="F115" s="69">
        <v>22.25</v>
      </c>
      <c r="G115" s="66"/>
      <c r="H115" s="70"/>
      <c r="I115" s="71"/>
      <c r="J115" s="71"/>
      <c r="K115" s="34" t="s">
        <v>65</v>
      </c>
      <c r="L115" s="72">
        <v>115</v>
      </c>
      <c r="M115" s="72"/>
      <c r="N115" s="73"/>
      <c r="O115" s="79" t="s">
        <v>312</v>
      </c>
      <c r="P115" s="81">
        <v>43554.825011574074</v>
      </c>
      <c r="Q115" s="79" t="s">
        <v>316</v>
      </c>
      <c r="R115" s="82" t="s">
        <v>325</v>
      </c>
      <c r="S115" s="79" t="s">
        <v>332</v>
      </c>
      <c r="T115" s="79" t="s">
        <v>335</v>
      </c>
      <c r="U115" s="79"/>
      <c r="V115" s="82" t="s">
        <v>352</v>
      </c>
      <c r="W115" s="81">
        <v>43554.825011574074</v>
      </c>
      <c r="X115" s="82" t="s">
        <v>363</v>
      </c>
      <c r="Y115" s="79"/>
      <c r="Z115" s="79"/>
      <c r="AA115" s="85" t="s">
        <v>382</v>
      </c>
      <c r="AB115" s="79"/>
      <c r="AC115" s="79" t="b">
        <v>0</v>
      </c>
      <c r="AD115" s="79">
        <v>1</v>
      </c>
      <c r="AE115" s="85" t="s">
        <v>392</v>
      </c>
      <c r="AF115" s="79" t="b">
        <v>0</v>
      </c>
      <c r="AG115" s="79" t="s">
        <v>394</v>
      </c>
      <c r="AH115" s="79"/>
      <c r="AI115" s="85" t="s">
        <v>392</v>
      </c>
      <c r="AJ115" s="79" t="b">
        <v>0</v>
      </c>
      <c r="AK115" s="79">
        <v>2</v>
      </c>
      <c r="AL115" s="85" t="s">
        <v>392</v>
      </c>
      <c r="AM115" s="79" t="s">
        <v>395</v>
      </c>
      <c r="AN115" s="79" t="b">
        <v>0</v>
      </c>
      <c r="AO115" s="85" t="s">
        <v>382</v>
      </c>
      <c r="AP115" s="79" t="s">
        <v>196</v>
      </c>
      <c r="AQ115" s="79">
        <v>0</v>
      </c>
      <c r="AR115" s="79">
        <v>0</v>
      </c>
      <c r="AS115" s="79"/>
      <c r="AT115" s="79"/>
      <c r="AU115" s="79"/>
      <c r="AV115" s="79"/>
      <c r="AW115" s="79"/>
      <c r="AX115" s="79"/>
      <c r="AY115" s="79"/>
      <c r="AZ115" s="79"/>
      <c r="BA115">
        <v>4</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5" t="s">
        <v>240</v>
      </c>
      <c r="B116" s="65" t="s">
        <v>259</v>
      </c>
      <c r="C116" s="66" t="s">
        <v>1220</v>
      </c>
      <c r="D116" s="67">
        <v>3</v>
      </c>
      <c r="E116" s="66" t="s">
        <v>136</v>
      </c>
      <c r="F116" s="69">
        <v>22.25</v>
      </c>
      <c r="G116" s="66"/>
      <c r="H116" s="70"/>
      <c r="I116" s="71"/>
      <c r="J116" s="71"/>
      <c r="K116" s="34" t="s">
        <v>65</v>
      </c>
      <c r="L116" s="72">
        <v>116</v>
      </c>
      <c r="M116" s="72"/>
      <c r="N116" s="73"/>
      <c r="O116" s="79" t="s">
        <v>312</v>
      </c>
      <c r="P116" s="81">
        <v>43554.644537037035</v>
      </c>
      <c r="Q116" s="79" t="s">
        <v>315</v>
      </c>
      <c r="R116" s="82" t="s">
        <v>324</v>
      </c>
      <c r="S116" s="79" t="s">
        <v>332</v>
      </c>
      <c r="T116" s="79" t="s">
        <v>334</v>
      </c>
      <c r="U116" s="79"/>
      <c r="V116" s="82" t="s">
        <v>352</v>
      </c>
      <c r="W116" s="81">
        <v>43554.644537037035</v>
      </c>
      <c r="X116" s="82" t="s">
        <v>362</v>
      </c>
      <c r="Y116" s="79"/>
      <c r="Z116" s="79"/>
      <c r="AA116" s="85" t="s">
        <v>381</v>
      </c>
      <c r="AB116" s="79"/>
      <c r="AC116" s="79" t="b">
        <v>0</v>
      </c>
      <c r="AD116" s="79">
        <v>1</v>
      </c>
      <c r="AE116" s="85" t="s">
        <v>392</v>
      </c>
      <c r="AF116" s="79" t="b">
        <v>0</v>
      </c>
      <c r="AG116" s="79" t="s">
        <v>394</v>
      </c>
      <c r="AH116" s="79"/>
      <c r="AI116" s="85" t="s">
        <v>392</v>
      </c>
      <c r="AJ116" s="79" t="b">
        <v>0</v>
      </c>
      <c r="AK116" s="79">
        <v>0</v>
      </c>
      <c r="AL116" s="85" t="s">
        <v>392</v>
      </c>
      <c r="AM116" s="79" t="s">
        <v>395</v>
      </c>
      <c r="AN116" s="79" t="b">
        <v>0</v>
      </c>
      <c r="AO116" s="85" t="s">
        <v>381</v>
      </c>
      <c r="AP116" s="79" t="s">
        <v>196</v>
      </c>
      <c r="AQ116" s="79">
        <v>0</v>
      </c>
      <c r="AR116" s="79">
        <v>0</v>
      </c>
      <c r="AS116" s="79"/>
      <c r="AT116" s="79"/>
      <c r="AU116" s="79"/>
      <c r="AV116" s="79"/>
      <c r="AW116" s="79"/>
      <c r="AX116" s="79"/>
      <c r="AY116" s="79"/>
      <c r="AZ116" s="79"/>
      <c r="BA116">
        <v>4</v>
      </c>
      <c r="BB116" s="78" t="str">
        <f>REPLACE(INDEX(GroupVertices[Group],MATCH(Edges[[#This Row],[Vertex 1]],GroupVertices[Vertex],0)),1,1,"")</f>
        <v>1</v>
      </c>
      <c r="BC116" s="78" t="str">
        <f>REPLACE(INDEX(GroupVertices[Group],MATCH(Edges[[#This Row],[Vertex 2]],GroupVertices[Vertex],0)),1,1,"")</f>
        <v>1</v>
      </c>
      <c r="BD116" s="48">
        <v>1</v>
      </c>
      <c r="BE116" s="49">
        <v>4.545454545454546</v>
      </c>
      <c r="BF116" s="48">
        <v>0</v>
      </c>
      <c r="BG116" s="49">
        <v>0</v>
      </c>
      <c r="BH116" s="48">
        <v>0</v>
      </c>
      <c r="BI116" s="49">
        <v>0</v>
      </c>
      <c r="BJ116" s="48">
        <v>21</v>
      </c>
      <c r="BK116" s="49">
        <v>95.45454545454545</v>
      </c>
      <c r="BL116" s="48">
        <v>22</v>
      </c>
    </row>
    <row r="117" spans="1:64" ht="15">
      <c r="A117" s="65" t="s">
        <v>240</v>
      </c>
      <c r="B117" s="65" t="s">
        <v>259</v>
      </c>
      <c r="C117" s="66" t="s">
        <v>1220</v>
      </c>
      <c r="D117" s="67">
        <v>3</v>
      </c>
      <c r="E117" s="66" t="s">
        <v>136</v>
      </c>
      <c r="F117" s="69">
        <v>22.25</v>
      </c>
      <c r="G117" s="66"/>
      <c r="H117" s="70"/>
      <c r="I117" s="71"/>
      <c r="J117" s="71"/>
      <c r="K117" s="34" t="s">
        <v>65</v>
      </c>
      <c r="L117" s="72">
        <v>117</v>
      </c>
      <c r="M117" s="72"/>
      <c r="N117" s="73"/>
      <c r="O117" s="79" t="s">
        <v>312</v>
      </c>
      <c r="P117" s="81">
        <v>43554.825011574074</v>
      </c>
      <c r="Q117" s="79" t="s">
        <v>316</v>
      </c>
      <c r="R117" s="82" t="s">
        <v>325</v>
      </c>
      <c r="S117" s="79" t="s">
        <v>332</v>
      </c>
      <c r="T117" s="79" t="s">
        <v>335</v>
      </c>
      <c r="U117" s="79"/>
      <c r="V117" s="82" t="s">
        <v>352</v>
      </c>
      <c r="W117" s="81">
        <v>43554.825011574074</v>
      </c>
      <c r="X117" s="82" t="s">
        <v>363</v>
      </c>
      <c r="Y117" s="79"/>
      <c r="Z117" s="79"/>
      <c r="AA117" s="85" t="s">
        <v>382</v>
      </c>
      <c r="AB117" s="79"/>
      <c r="AC117" s="79" t="b">
        <v>0</v>
      </c>
      <c r="AD117" s="79">
        <v>1</v>
      </c>
      <c r="AE117" s="85" t="s">
        <v>392</v>
      </c>
      <c r="AF117" s="79" t="b">
        <v>0</v>
      </c>
      <c r="AG117" s="79" t="s">
        <v>394</v>
      </c>
      <c r="AH117" s="79"/>
      <c r="AI117" s="85" t="s">
        <v>392</v>
      </c>
      <c r="AJ117" s="79" t="b">
        <v>0</v>
      </c>
      <c r="AK117" s="79">
        <v>2</v>
      </c>
      <c r="AL117" s="85" t="s">
        <v>392</v>
      </c>
      <c r="AM117" s="79" t="s">
        <v>395</v>
      </c>
      <c r="AN117" s="79" t="b">
        <v>0</v>
      </c>
      <c r="AO117" s="85" t="s">
        <v>382</v>
      </c>
      <c r="AP117" s="79" t="s">
        <v>196</v>
      </c>
      <c r="AQ117" s="79">
        <v>0</v>
      </c>
      <c r="AR117" s="79">
        <v>0</v>
      </c>
      <c r="AS117" s="79"/>
      <c r="AT117" s="79"/>
      <c r="AU117" s="79"/>
      <c r="AV117" s="79"/>
      <c r="AW117" s="79"/>
      <c r="AX117" s="79"/>
      <c r="AY117" s="79"/>
      <c r="AZ117" s="79"/>
      <c r="BA117">
        <v>4</v>
      </c>
      <c r="BB117" s="78" t="str">
        <f>REPLACE(INDEX(GroupVertices[Group],MATCH(Edges[[#This Row],[Vertex 1]],GroupVertices[Vertex],0)),1,1,"")</f>
        <v>1</v>
      </c>
      <c r="BC117" s="78" t="str">
        <f>REPLACE(INDEX(GroupVertices[Group],MATCH(Edges[[#This Row],[Vertex 2]],GroupVertices[Vertex],0)),1,1,"")</f>
        <v>1</v>
      </c>
      <c r="BD117" s="48">
        <v>1</v>
      </c>
      <c r="BE117" s="49">
        <v>4</v>
      </c>
      <c r="BF117" s="48">
        <v>0</v>
      </c>
      <c r="BG117" s="49">
        <v>0</v>
      </c>
      <c r="BH117" s="48">
        <v>0</v>
      </c>
      <c r="BI117" s="49">
        <v>0</v>
      </c>
      <c r="BJ117" s="48">
        <v>24</v>
      </c>
      <c r="BK117" s="49">
        <v>96</v>
      </c>
      <c r="BL117" s="48">
        <v>25</v>
      </c>
    </row>
    <row r="118" spans="1:64" ht="15">
      <c r="A118" s="65" t="s">
        <v>240</v>
      </c>
      <c r="B118" s="65" t="s">
        <v>260</v>
      </c>
      <c r="C118" s="66" t="s">
        <v>1200</v>
      </c>
      <c r="D118" s="67">
        <v>3</v>
      </c>
      <c r="E118" s="66" t="s">
        <v>132</v>
      </c>
      <c r="F118" s="69">
        <v>32</v>
      </c>
      <c r="G118" s="66"/>
      <c r="H118" s="70"/>
      <c r="I118" s="71"/>
      <c r="J118" s="71"/>
      <c r="K118" s="34" t="s">
        <v>65</v>
      </c>
      <c r="L118" s="72">
        <v>118</v>
      </c>
      <c r="M118" s="72"/>
      <c r="N118" s="73"/>
      <c r="O118" s="79" t="s">
        <v>312</v>
      </c>
      <c r="P118" s="81">
        <v>43556.84359953704</v>
      </c>
      <c r="Q118" s="79" t="s">
        <v>317</v>
      </c>
      <c r="R118" s="82" t="s">
        <v>326</v>
      </c>
      <c r="S118" s="79" t="s">
        <v>332</v>
      </c>
      <c r="T118" s="79" t="s">
        <v>336</v>
      </c>
      <c r="U118" s="79"/>
      <c r="V118" s="82" t="s">
        <v>352</v>
      </c>
      <c r="W118" s="81">
        <v>43556.84359953704</v>
      </c>
      <c r="X118" s="82" t="s">
        <v>364</v>
      </c>
      <c r="Y118" s="79"/>
      <c r="Z118" s="79"/>
      <c r="AA118" s="85" t="s">
        <v>383</v>
      </c>
      <c r="AB118" s="79"/>
      <c r="AC118" s="79" t="b">
        <v>0</v>
      </c>
      <c r="AD118" s="79">
        <v>6</v>
      </c>
      <c r="AE118" s="85" t="s">
        <v>392</v>
      </c>
      <c r="AF118" s="79" t="b">
        <v>0</v>
      </c>
      <c r="AG118" s="79" t="s">
        <v>394</v>
      </c>
      <c r="AH118" s="79"/>
      <c r="AI118" s="85" t="s">
        <v>392</v>
      </c>
      <c r="AJ118" s="79" t="b">
        <v>0</v>
      </c>
      <c r="AK118" s="79">
        <v>0</v>
      </c>
      <c r="AL118" s="85" t="s">
        <v>392</v>
      </c>
      <c r="AM118" s="79" t="s">
        <v>395</v>
      </c>
      <c r="AN118" s="79" t="b">
        <v>0</v>
      </c>
      <c r="AO118" s="85" t="s">
        <v>383</v>
      </c>
      <c r="AP118" s="79" t="s">
        <v>196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5" t="s">
        <v>237</v>
      </c>
      <c r="B119" s="65" t="s">
        <v>243</v>
      </c>
      <c r="C119" s="66" t="s">
        <v>1200</v>
      </c>
      <c r="D119" s="67">
        <v>3</v>
      </c>
      <c r="E119" s="66" t="s">
        <v>132</v>
      </c>
      <c r="F119" s="69">
        <v>32</v>
      </c>
      <c r="G119" s="66"/>
      <c r="H119" s="70"/>
      <c r="I119" s="71"/>
      <c r="J119" s="71"/>
      <c r="K119" s="34" t="s">
        <v>65</v>
      </c>
      <c r="L119" s="72">
        <v>119</v>
      </c>
      <c r="M119" s="72"/>
      <c r="N119" s="73"/>
      <c r="O119" s="79" t="s">
        <v>312</v>
      </c>
      <c r="P119" s="81">
        <v>43556.80542824074</v>
      </c>
      <c r="Q119" s="79" t="s">
        <v>314</v>
      </c>
      <c r="R119" s="79"/>
      <c r="S119" s="79"/>
      <c r="T119" s="79"/>
      <c r="U119" s="79"/>
      <c r="V119" s="82" t="s">
        <v>349</v>
      </c>
      <c r="W119" s="81">
        <v>43556.80542824074</v>
      </c>
      <c r="X119" s="82" t="s">
        <v>358</v>
      </c>
      <c r="Y119" s="79"/>
      <c r="Z119" s="79"/>
      <c r="AA119" s="85" t="s">
        <v>377</v>
      </c>
      <c r="AB119" s="79"/>
      <c r="AC119" s="79" t="b">
        <v>0</v>
      </c>
      <c r="AD119" s="79">
        <v>0</v>
      </c>
      <c r="AE119" s="85" t="s">
        <v>392</v>
      </c>
      <c r="AF119" s="79" t="b">
        <v>0</v>
      </c>
      <c r="AG119" s="79" t="s">
        <v>394</v>
      </c>
      <c r="AH119" s="79"/>
      <c r="AI119" s="85" t="s">
        <v>392</v>
      </c>
      <c r="AJ119" s="79" t="b">
        <v>0</v>
      </c>
      <c r="AK119" s="79">
        <v>10</v>
      </c>
      <c r="AL119" s="85" t="s">
        <v>378</v>
      </c>
      <c r="AM119" s="79" t="s">
        <v>398</v>
      </c>
      <c r="AN119" s="79" t="b">
        <v>0</v>
      </c>
      <c r="AO119" s="85" t="s">
        <v>378</v>
      </c>
      <c r="AP119" s="79" t="s">
        <v>196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5" t="s">
        <v>237</v>
      </c>
      <c r="B120" s="65" t="s">
        <v>249</v>
      </c>
      <c r="C120" s="66" t="s">
        <v>1200</v>
      </c>
      <c r="D120" s="67">
        <v>3</v>
      </c>
      <c r="E120" s="66" t="s">
        <v>132</v>
      </c>
      <c r="F120" s="69">
        <v>32</v>
      </c>
      <c r="G120" s="66"/>
      <c r="H120" s="70"/>
      <c r="I120" s="71"/>
      <c r="J120" s="71"/>
      <c r="K120" s="34" t="s">
        <v>65</v>
      </c>
      <c r="L120" s="72">
        <v>120</v>
      </c>
      <c r="M120" s="72"/>
      <c r="N120" s="73"/>
      <c r="O120" s="79" t="s">
        <v>312</v>
      </c>
      <c r="P120" s="81">
        <v>43556.80542824074</v>
      </c>
      <c r="Q120" s="79" t="s">
        <v>314</v>
      </c>
      <c r="R120" s="79"/>
      <c r="S120" s="79"/>
      <c r="T120" s="79"/>
      <c r="U120" s="79"/>
      <c r="V120" s="82" t="s">
        <v>349</v>
      </c>
      <c r="W120" s="81">
        <v>43556.80542824074</v>
      </c>
      <c r="X120" s="82" t="s">
        <v>358</v>
      </c>
      <c r="Y120" s="79"/>
      <c r="Z120" s="79"/>
      <c r="AA120" s="85" t="s">
        <v>377</v>
      </c>
      <c r="AB120" s="79"/>
      <c r="AC120" s="79" t="b">
        <v>0</v>
      </c>
      <c r="AD120" s="79">
        <v>0</v>
      </c>
      <c r="AE120" s="85" t="s">
        <v>392</v>
      </c>
      <c r="AF120" s="79" t="b">
        <v>0</v>
      </c>
      <c r="AG120" s="79" t="s">
        <v>394</v>
      </c>
      <c r="AH120" s="79"/>
      <c r="AI120" s="85" t="s">
        <v>392</v>
      </c>
      <c r="AJ120" s="79" t="b">
        <v>0</v>
      </c>
      <c r="AK120" s="79">
        <v>10</v>
      </c>
      <c r="AL120" s="85" t="s">
        <v>378</v>
      </c>
      <c r="AM120" s="79" t="s">
        <v>398</v>
      </c>
      <c r="AN120" s="79" t="b">
        <v>0</v>
      </c>
      <c r="AO120" s="85" t="s">
        <v>378</v>
      </c>
      <c r="AP120" s="79" t="s">
        <v>196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5" t="s">
        <v>237</v>
      </c>
      <c r="B121" s="65" t="s">
        <v>250</v>
      </c>
      <c r="C121" s="66" t="s">
        <v>1200</v>
      </c>
      <c r="D121" s="67">
        <v>3</v>
      </c>
      <c r="E121" s="66" t="s">
        <v>132</v>
      </c>
      <c r="F121" s="69">
        <v>32</v>
      </c>
      <c r="G121" s="66"/>
      <c r="H121" s="70"/>
      <c r="I121" s="71"/>
      <c r="J121" s="71"/>
      <c r="K121" s="34" t="s">
        <v>65</v>
      </c>
      <c r="L121" s="72">
        <v>121</v>
      </c>
      <c r="M121" s="72"/>
      <c r="N121" s="73"/>
      <c r="O121" s="79" t="s">
        <v>312</v>
      </c>
      <c r="P121" s="81">
        <v>43556.80542824074</v>
      </c>
      <c r="Q121" s="79" t="s">
        <v>314</v>
      </c>
      <c r="R121" s="79"/>
      <c r="S121" s="79"/>
      <c r="T121" s="79"/>
      <c r="U121" s="79"/>
      <c r="V121" s="82" t="s">
        <v>349</v>
      </c>
      <c r="W121" s="81">
        <v>43556.80542824074</v>
      </c>
      <c r="X121" s="82" t="s">
        <v>358</v>
      </c>
      <c r="Y121" s="79"/>
      <c r="Z121" s="79"/>
      <c r="AA121" s="85" t="s">
        <v>377</v>
      </c>
      <c r="AB121" s="79"/>
      <c r="AC121" s="79" t="b">
        <v>0</v>
      </c>
      <c r="AD121" s="79">
        <v>0</v>
      </c>
      <c r="AE121" s="85" t="s">
        <v>392</v>
      </c>
      <c r="AF121" s="79" t="b">
        <v>0</v>
      </c>
      <c r="AG121" s="79" t="s">
        <v>394</v>
      </c>
      <c r="AH121" s="79"/>
      <c r="AI121" s="85" t="s">
        <v>392</v>
      </c>
      <c r="AJ121" s="79" t="b">
        <v>0</v>
      </c>
      <c r="AK121" s="79">
        <v>10</v>
      </c>
      <c r="AL121" s="85" t="s">
        <v>378</v>
      </c>
      <c r="AM121" s="79" t="s">
        <v>398</v>
      </c>
      <c r="AN121" s="79" t="b">
        <v>0</v>
      </c>
      <c r="AO121" s="85" t="s">
        <v>378</v>
      </c>
      <c r="AP121" s="79" t="s">
        <v>196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5" t="s">
        <v>237</v>
      </c>
      <c r="B122" s="65" t="s">
        <v>251</v>
      </c>
      <c r="C122" s="66" t="s">
        <v>1200</v>
      </c>
      <c r="D122" s="67">
        <v>3</v>
      </c>
      <c r="E122" s="66" t="s">
        <v>132</v>
      </c>
      <c r="F122" s="69">
        <v>32</v>
      </c>
      <c r="G122" s="66"/>
      <c r="H122" s="70"/>
      <c r="I122" s="71"/>
      <c r="J122" s="71"/>
      <c r="K122" s="34" t="s">
        <v>65</v>
      </c>
      <c r="L122" s="72">
        <v>122</v>
      </c>
      <c r="M122" s="72"/>
      <c r="N122" s="73"/>
      <c r="O122" s="79" t="s">
        <v>312</v>
      </c>
      <c r="P122" s="81">
        <v>43556.80542824074</v>
      </c>
      <c r="Q122" s="79" t="s">
        <v>314</v>
      </c>
      <c r="R122" s="79"/>
      <c r="S122" s="79"/>
      <c r="T122" s="79"/>
      <c r="U122" s="79"/>
      <c r="V122" s="82" t="s">
        <v>349</v>
      </c>
      <c r="W122" s="81">
        <v>43556.80542824074</v>
      </c>
      <c r="X122" s="82" t="s">
        <v>358</v>
      </c>
      <c r="Y122" s="79"/>
      <c r="Z122" s="79"/>
      <c r="AA122" s="85" t="s">
        <v>377</v>
      </c>
      <c r="AB122" s="79"/>
      <c r="AC122" s="79" t="b">
        <v>0</v>
      </c>
      <c r="AD122" s="79">
        <v>0</v>
      </c>
      <c r="AE122" s="85" t="s">
        <v>392</v>
      </c>
      <c r="AF122" s="79" t="b">
        <v>0</v>
      </c>
      <c r="AG122" s="79" t="s">
        <v>394</v>
      </c>
      <c r="AH122" s="79"/>
      <c r="AI122" s="85" t="s">
        <v>392</v>
      </c>
      <c r="AJ122" s="79" t="b">
        <v>0</v>
      </c>
      <c r="AK122" s="79">
        <v>10</v>
      </c>
      <c r="AL122" s="85" t="s">
        <v>378</v>
      </c>
      <c r="AM122" s="79" t="s">
        <v>398</v>
      </c>
      <c r="AN122" s="79" t="b">
        <v>0</v>
      </c>
      <c r="AO122" s="85" t="s">
        <v>378</v>
      </c>
      <c r="AP122" s="79" t="s">
        <v>196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5" t="s">
        <v>237</v>
      </c>
      <c r="B123" s="65" t="s">
        <v>240</v>
      </c>
      <c r="C123" s="66" t="s">
        <v>1200</v>
      </c>
      <c r="D123" s="67">
        <v>3</v>
      </c>
      <c r="E123" s="66" t="s">
        <v>132</v>
      </c>
      <c r="F123" s="69">
        <v>32</v>
      </c>
      <c r="G123" s="66"/>
      <c r="H123" s="70"/>
      <c r="I123" s="71"/>
      <c r="J123" s="71"/>
      <c r="K123" s="34" t="s">
        <v>66</v>
      </c>
      <c r="L123" s="72">
        <v>123</v>
      </c>
      <c r="M123" s="72"/>
      <c r="N123" s="73"/>
      <c r="O123" s="79" t="s">
        <v>313</v>
      </c>
      <c r="P123" s="81">
        <v>43556.80542824074</v>
      </c>
      <c r="Q123" s="79" t="s">
        <v>314</v>
      </c>
      <c r="R123" s="79"/>
      <c r="S123" s="79"/>
      <c r="T123" s="79"/>
      <c r="U123" s="79"/>
      <c r="V123" s="82" t="s">
        <v>349</v>
      </c>
      <c r="W123" s="81">
        <v>43556.80542824074</v>
      </c>
      <c r="X123" s="82" t="s">
        <v>358</v>
      </c>
      <c r="Y123" s="79"/>
      <c r="Z123" s="79"/>
      <c r="AA123" s="85" t="s">
        <v>377</v>
      </c>
      <c r="AB123" s="79"/>
      <c r="AC123" s="79" t="b">
        <v>0</v>
      </c>
      <c r="AD123" s="79">
        <v>0</v>
      </c>
      <c r="AE123" s="85" t="s">
        <v>392</v>
      </c>
      <c r="AF123" s="79" t="b">
        <v>0</v>
      </c>
      <c r="AG123" s="79" t="s">
        <v>394</v>
      </c>
      <c r="AH123" s="79"/>
      <c r="AI123" s="85" t="s">
        <v>392</v>
      </c>
      <c r="AJ123" s="79" t="b">
        <v>0</v>
      </c>
      <c r="AK123" s="79">
        <v>10</v>
      </c>
      <c r="AL123" s="85" t="s">
        <v>378</v>
      </c>
      <c r="AM123" s="79" t="s">
        <v>398</v>
      </c>
      <c r="AN123" s="79" t="b">
        <v>0</v>
      </c>
      <c r="AO123" s="85" t="s">
        <v>378</v>
      </c>
      <c r="AP123" s="79" t="s">
        <v>196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1</v>
      </c>
      <c r="BD123" s="48">
        <v>1</v>
      </c>
      <c r="BE123" s="49">
        <v>3.3333333333333335</v>
      </c>
      <c r="BF123" s="48">
        <v>2</v>
      </c>
      <c r="BG123" s="49">
        <v>6.666666666666667</v>
      </c>
      <c r="BH123" s="48">
        <v>0</v>
      </c>
      <c r="BI123" s="49">
        <v>0</v>
      </c>
      <c r="BJ123" s="48">
        <v>27</v>
      </c>
      <c r="BK123" s="49">
        <v>90</v>
      </c>
      <c r="BL123" s="48">
        <v>30</v>
      </c>
    </row>
    <row r="124" spans="1:64" ht="15">
      <c r="A124" s="65" t="s">
        <v>240</v>
      </c>
      <c r="B124" s="65" t="s">
        <v>237</v>
      </c>
      <c r="C124" s="66" t="s">
        <v>1220</v>
      </c>
      <c r="D124" s="67">
        <v>3</v>
      </c>
      <c r="E124" s="66" t="s">
        <v>136</v>
      </c>
      <c r="F124" s="69">
        <v>22.25</v>
      </c>
      <c r="G124" s="66"/>
      <c r="H124" s="70"/>
      <c r="I124" s="71"/>
      <c r="J124" s="71"/>
      <c r="K124" s="34" t="s">
        <v>66</v>
      </c>
      <c r="L124" s="72">
        <v>124</v>
      </c>
      <c r="M124" s="72"/>
      <c r="N124" s="73"/>
      <c r="O124" s="79" t="s">
        <v>312</v>
      </c>
      <c r="P124" s="81">
        <v>43554.644537037035</v>
      </c>
      <c r="Q124" s="79" t="s">
        <v>315</v>
      </c>
      <c r="R124" s="82" t="s">
        <v>324</v>
      </c>
      <c r="S124" s="79" t="s">
        <v>332</v>
      </c>
      <c r="T124" s="79" t="s">
        <v>334</v>
      </c>
      <c r="U124" s="79"/>
      <c r="V124" s="82" t="s">
        <v>352</v>
      </c>
      <c r="W124" s="81">
        <v>43554.644537037035</v>
      </c>
      <c r="X124" s="82" t="s">
        <v>362</v>
      </c>
      <c r="Y124" s="79"/>
      <c r="Z124" s="79"/>
      <c r="AA124" s="85" t="s">
        <v>381</v>
      </c>
      <c r="AB124" s="79"/>
      <c r="AC124" s="79" t="b">
        <v>0</v>
      </c>
      <c r="AD124" s="79">
        <v>1</v>
      </c>
      <c r="AE124" s="85" t="s">
        <v>392</v>
      </c>
      <c r="AF124" s="79" t="b">
        <v>0</v>
      </c>
      <c r="AG124" s="79" t="s">
        <v>394</v>
      </c>
      <c r="AH124" s="79"/>
      <c r="AI124" s="85" t="s">
        <v>392</v>
      </c>
      <c r="AJ124" s="79" t="b">
        <v>0</v>
      </c>
      <c r="AK124" s="79">
        <v>0</v>
      </c>
      <c r="AL124" s="85" t="s">
        <v>392</v>
      </c>
      <c r="AM124" s="79" t="s">
        <v>395</v>
      </c>
      <c r="AN124" s="79" t="b">
        <v>0</v>
      </c>
      <c r="AO124" s="85" t="s">
        <v>381</v>
      </c>
      <c r="AP124" s="79" t="s">
        <v>196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2</v>
      </c>
      <c r="BD124" s="48"/>
      <c r="BE124" s="49"/>
      <c r="BF124" s="48"/>
      <c r="BG124" s="49"/>
      <c r="BH124" s="48"/>
      <c r="BI124" s="49"/>
      <c r="BJ124" s="48"/>
      <c r="BK124" s="49"/>
      <c r="BL124" s="48"/>
    </row>
    <row r="125" spans="1:64" ht="15">
      <c r="A125" s="65" t="s">
        <v>240</v>
      </c>
      <c r="B125" s="65" t="s">
        <v>237</v>
      </c>
      <c r="C125" s="66" t="s">
        <v>1220</v>
      </c>
      <c r="D125" s="67">
        <v>3</v>
      </c>
      <c r="E125" s="66" t="s">
        <v>136</v>
      </c>
      <c r="F125" s="69">
        <v>22.25</v>
      </c>
      <c r="G125" s="66"/>
      <c r="H125" s="70"/>
      <c r="I125" s="71"/>
      <c r="J125" s="71"/>
      <c r="K125" s="34" t="s">
        <v>66</v>
      </c>
      <c r="L125" s="72">
        <v>125</v>
      </c>
      <c r="M125" s="72"/>
      <c r="N125" s="73"/>
      <c r="O125" s="79" t="s">
        <v>312</v>
      </c>
      <c r="P125" s="81">
        <v>43556.84359953704</v>
      </c>
      <c r="Q125" s="79" t="s">
        <v>317</v>
      </c>
      <c r="R125" s="82" t="s">
        <v>326</v>
      </c>
      <c r="S125" s="79" t="s">
        <v>332</v>
      </c>
      <c r="T125" s="79" t="s">
        <v>336</v>
      </c>
      <c r="U125" s="79"/>
      <c r="V125" s="82" t="s">
        <v>352</v>
      </c>
      <c r="W125" s="81">
        <v>43556.84359953704</v>
      </c>
      <c r="X125" s="82" t="s">
        <v>364</v>
      </c>
      <c r="Y125" s="79"/>
      <c r="Z125" s="79"/>
      <c r="AA125" s="85" t="s">
        <v>383</v>
      </c>
      <c r="AB125" s="79"/>
      <c r="AC125" s="79" t="b">
        <v>0</v>
      </c>
      <c r="AD125" s="79">
        <v>6</v>
      </c>
      <c r="AE125" s="85" t="s">
        <v>392</v>
      </c>
      <c r="AF125" s="79" t="b">
        <v>0</v>
      </c>
      <c r="AG125" s="79" t="s">
        <v>394</v>
      </c>
      <c r="AH125" s="79"/>
      <c r="AI125" s="85" t="s">
        <v>392</v>
      </c>
      <c r="AJ125" s="79" t="b">
        <v>0</v>
      </c>
      <c r="AK125" s="79">
        <v>0</v>
      </c>
      <c r="AL125" s="85" t="s">
        <v>392</v>
      </c>
      <c r="AM125" s="79" t="s">
        <v>395</v>
      </c>
      <c r="AN125" s="79" t="b">
        <v>0</v>
      </c>
      <c r="AO125" s="85" t="s">
        <v>383</v>
      </c>
      <c r="AP125" s="79" t="s">
        <v>196</v>
      </c>
      <c r="AQ125" s="79">
        <v>0</v>
      </c>
      <c r="AR125" s="79">
        <v>0</v>
      </c>
      <c r="AS125" s="79"/>
      <c r="AT125" s="79"/>
      <c r="AU125" s="79"/>
      <c r="AV125" s="79"/>
      <c r="AW125" s="79"/>
      <c r="AX125" s="79"/>
      <c r="AY125" s="79"/>
      <c r="AZ125" s="79"/>
      <c r="BA125">
        <v>4</v>
      </c>
      <c r="BB125" s="78" t="str">
        <f>REPLACE(INDEX(GroupVertices[Group],MATCH(Edges[[#This Row],[Vertex 1]],GroupVertices[Vertex],0)),1,1,"")</f>
        <v>1</v>
      </c>
      <c r="BC125" s="78" t="str">
        <f>REPLACE(INDEX(GroupVertices[Group],MATCH(Edges[[#This Row],[Vertex 2]],GroupVertices[Vertex],0)),1,1,"")</f>
        <v>2</v>
      </c>
      <c r="BD125" s="48"/>
      <c r="BE125" s="49"/>
      <c r="BF125" s="48"/>
      <c r="BG125" s="49"/>
      <c r="BH125" s="48"/>
      <c r="BI125" s="49"/>
      <c r="BJ125" s="48"/>
      <c r="BK125" s="49"/>
      <c r="BL125" s="48"/>
    </row>
    <row r="126" spans="1:64" ht="15">
      <c r="A126" s="65" t="s">
        <v>240</v>
      </c>
      <c r="B126" s="65" t="s">
        <v>243</v>
      </c>
      <c r="C126" s="66" t="s">
        <v>1202</v>
      </c>
      <c r="D126" s="67">
        <v>3</v>
      </c>
      <c r="E126" s="66" t="s">
        <v>136</v>
      </c>
      <c r="F126" s="69">
        <v>6</v>
      </c>
      <c r="G126" s="66"/>
      <c r="H126" s="70"/>
      <c r="I126" s="71"/>
      <c r="J126" s="71"/>
      <c r="K126" s="34" t="s">
        <v>65</v>
      </c>
      <c r="L126" s="72">
        <v>126</v>
      </c>
      <c r="M126" s="72"/>
      <c r="N126" s="73"/>
      <c r="O126" s="79" t="s">
        <v>312</v>
      </c>
      <c r="P126" s="81">
        <v>43554.644537037035</v>
      </c>
      <c r="Q126" s="79" t="s">
        <v>315</v>
      </c>
      <c r="R126" s="82" t="s">
        <v>324</v>
      </c>
      <c r="S126" s="79" t="s">
        <v>332</v>
      </c>
      <c r="T126" s="79" t="s">
        <v>334</v>
      </c>
      <c r="U126" s="79"/>
      <c r="V126" s="82" t="s">
        <v>352</v>
      </c>
      <c r="W126" s="81">
        <v>43554.644537037035</v>
      </c>
      <c r="X126" s="82" t="s">
        <v>362</v>
      </c>
      <c r="Y126" s="79"/>
      <c r="Z126" s="79"/>
      <c r="AA126" s="85" t="s">
        <v>381</v>
      </c>
      <c r="AB126" s="79"/>
      <c r="AC126" s="79" t="b">
        <v>0</v>
      </c>
      <c r="AD126" s="79">
        <v>1</v>
      </c>
      <c r="AE126" s="85" t="s">
        <v>392</v>
      </c>
      <c r="AF126" s="79" t="b">
        <v>0</v>
      </c>
      <c r="AG126" s="79" t="s">
        <v>394</v>
      </c>
      <c r="AH126" s="79"/>
      <c r="AI126" s="85" t="s">
        <v>392</v>
      </c>
      <c r="AJ126" s="79" t="b">
        <v>0</v>
      </c>
      <c r="AK126" s="79">
        <v>0</v>
      </c>
      <c r="AL126" s="85" t="s">
        <v>392</v>
      </c>
      <c r="AM126" s="79" t="s">
        <v>395</v>
      </c>
      <c r="AN126" s="79" t="b">
        <v>0</v>
      </c>
      <c r="AO126" s="85" t="s">
        <v>381</v>
      </c>
      <c r="AP126" s="79" t="s">
        <v>196</v>
      </c>
      <c r="AQ126" s="79">
        <v>0</v>
      </c>
      <c r="AR126" s="79">
        <v>0</v>
      </c>
      <c r="AS126" s="79"/>
      <c r="AT126" s="79"/>
      <c r="AU126" s="79"/>
      <c r="AV126" s="79"/>
      <c r="AW126" s="79"/>
      <c r="AX126" s="79"/>
      <c r="AY126" s="79"/>
      <c r="AZ126" s="79"/>
      <c r="BA126">
        <v>9</v>
      </c>
      <c r="BB126" s="78" t="str">
        <f>REPLACE(INDEX(GroupVertices[Group],MATCH(Edges[[#This Row],[Vertex 1]],GroupVertices[Vertex],0)),1,1,"")</f>
        <v>1</v>
      </c>
      <c r="BC126" s="78" t="str">
        <f>REPLACE(INDEX(GroupVertices[Group],MATCH(Edges[[#This Row],[Vertex 2]],GroupVertices[Vertex],0)),1,1,"")</f>
        <v>2</v>
      </c>
      <c r="BD126" s="48"/>
      <c r="BE126" s="49"/>
      <c r="BF126" s="48"/>
      <c r="BG126" s="49"/>
      <c r="BH126" s="48"/>
      <c r="BI126" s="49"/>
      <c r="BJ126" s="48"/>
      <c r="BK126" s="49"/>
      <c r="BL126" s="48"/>
    </row>
    <row r="127" spans="1:64" ht="15">
      <c r="A127" s="65" t="s">
        <v>240</v>
      </c>
      <c r="B127" s="65" t="s">
        <v>243</v>
      </c>
      <c r="C127" s="66" t="s">
        <v>1202</v>
      </c>
      <c r="D127" s="67">
        <v>3</v>
      </c>
      <c r="E127" s="66" t="s">
        <v>136</v>
      </c>
      <c r="F127" s="69">
        <v>6</v>
      </c>
      <c r="G127" s="66"/>
      <c r="H127" s="70"/>
      <c r="I127" s="71"/>
      <c r="J127" s="71"/>
      <c r="K127" s="34" t="s">
        <v>65</v>
      </c>
      <c r="L127" s="72">
        <v>127</v>
      </c>
      <c r="M127" s="72"/>
      <c r="N127" s="73"/>
      <c r="O127" s="79" t="s">
        <v>312</v>
      </c>
      <c r="P127" s="81">
        <v>43554.825011574074</v>
      </c>
      <c r="Q127" s="79" t="s">
        <v>316</v>
      </c>
      <c r="R127" s="82" t="s">
        <v>325</v>
      </c>
      <c r="S127" s="79" t="s">
        <v>332</v>
      </c>
      <c r="T127" s="79" t="s">
        <v>335</v>
      </c>
      <c r="U127" s="79"/>
      <c r="V127" s="82" t="s">
        <v>352</v>
      </c>
      <c r="W127" s="81">
        <v>43554.825011574074</v>
      </c>
      <c r="X127" s="82" t="s">
        <v>363</v>
      </c>
      <c r="Y127" s="79"/>
      <c r="Z127" s="79"/>
      <c r="AA127" s="85" t="s">
        <v>382</v>
      </c>
      <c r="AB127" s="79"/>
      <c r="AC127" s="79" t="b">
        <v>0</v>
      </c>
      <c r="AD127" s="79">
        <v>1</v>
      </c>
      <c r="AE127" s="85" t="s">
        <v>392</v>
      </c>
      <c r="AF127" s="79" t="b">
        <v>0</v>
      </c>
      <c r="AG127" s="79" t="s">
        <v>394</v>
      </c>
      <c r="AH127" s="79"/>
      <c r="AI127" s="85" t="s">
        <v>392</v>
      </c>
      <c r="AJ127" s="79" t="b">
        <v>0</v>
      </c>
      <c r="AK127" s="79">
        <v>2</v>
      </c>
      <c r="AL127" s="85" t="s">
        <v>392</v>
      </c>
      <c r="AM127" s="79" t="s">
        <v>395</v>
      </c>
      <c r="AN127" s="79" t="b">
        <v>0</v>
      </c>
      <c r="AO127" s="85" t="s">
        <v>382</v>
      </c>
      <c r="AP127" s="79" t="s">
        <v>196</v>
      </c>
      <c r="AQ127" s="79">
        <v>0</v>
      </c>
      <c r="AR127" s="79">
        <v>0</v>
      </c>
      <c r="AS127" s="79"/>
      <c r="AT127" s="79"/>
      <c r="AU127" s="79"/>
      <c r="AV127" s="79"/>
      <c r="AW127" s="79"/>
      <c r="AX127" s="79"/>
      <c r="AY127" s="79"/>
      <c r="AZ127" s="79"/>
      <c r="BA127">
        <v>9</v>
      </c>
      <c r="BB127" s="78" t="str">
        <f>REPLACE(INDEX(GroupVertices[Group],MATCH(Edges[[#This Row],[Vertex 1]],GroupVertices[Vertex],0)),1,1,"")</f>
        <v>1</v>
      </c>
      <c r="BC127" s="78" t="str">
        <f>REPLACE(INDEX(GroupVertices[Group],MATCH(Edges[[#This Row],[Vertex 2]],GroupVertices[Vertex],0)),1,1,"")</f>
        <v>2</v>
      </c>
      <c r="BD127" s="48"/>
      <c r="BE127" s="49"/>
      <c r="BF127" s="48"/>
      <c r="BG127" s="49"/>
      <c r="BH127" s="48"/>
      <c r="BI127" s="49"/>
      <c r="BJ127" s="48"/>
      <c r="BK127" s="49"/>
      <c r="BL127" s="48"/>
    </row>
    <row r="128" spans="1:64" ht="15">
      <c r="A128" s="65" t="s">
        <v>240</v>
      </c>
      <c r="B128" s="65" t="s">
        <v>243</v>
      </c>
      <c r="C128" s="66" t="s">
        <v>1202</v>
      </c>
      <c r="D128" s="67">
        <v>3</v>
      </c>
      <c r="E128" s="66" t="s">
        <v>136</v>
      </c>
      <c r="F128" s="69">
        <v>6</v>
      </c>
      <c r="G128" s="66"/>
      <c r="H128" s="70"/>
      <c r="I128" s="71"/>
      <c r="J128" s="71"/>
      <c r="K128" s="34" t="s">
        <v>65</v>
      </c>
      <c r="L128" s="72">
        <v>128</v>
      </c>
      <c r="M128" s="72"/>
      <c r="N128" s="73"/>
      <c r="O128" s="79" t="s">
        <v>312</v>
      </c>
      <c r="P128" s="81">
        <v>43556.84359953704</v>
      </c>
      <c r="Q128" s="79" t="s">
        <v>317</v>
      </c>
      <c r="R128" s="82" t="s">
        <v>326</v>
      </c>
      <c r="S128" s="79" t="s">
        <v>332</v>
      </c>
      <c r="T128" s="79" t="s">
        <v>336</v>
      </c>
      <c r="U128" s="79"/>
      <c r="V128" s="82" t="s">
        <v>352</v>
      </c>
      <c r="W128" s="81">
        <v>43556.84359953704</v>
      </c>
      <c r="X128" s="82" t="s">
        <v>364</v>
      </c>
      <c r="Y128" s="79"/>
      <c r="Z128" s="79"/>
      <c r="AA128" s="85" t="s">
        <v>383</v>
      </c>
      <c r="AB128" s="79"/>
      <c r="AC128" s="79" t="b">
        <v>0</v>
      </c>
      <c r="AD128" s="79">
        <v>6</v>
      </c>
      <c r="AE128" s="85" t="s">
        <v>392</v>
      </c>
      <c r="AF128" s="79" t="b">
        <v>0</v>
      </c>
      <c r="AG128" s="79" t="s">
        <v>394</v>
      </c>
      <c r="AH128" s="79"/>
      <c r="AI128" s="85" t="s">
        <v>392</v>
      </c>
      <c r="AJ128" s="79" t="b">
        <v>0</v>
      </c>
      <c r="AK128" s="79">
        <v>0</v>
      </c>
      <c r="AL128" s="85" t="s">
        <v>392</v>
      </c>
      <c r="AM128" s="79" t="s">
        <v>395</v>
      </c>
      <c r="AN128" s="79" t="b">
        <v>0</v>
      </c>
      <c r="AO128" s="85" t="s">
        <v>383</v>
      </c>
      <c r="AP128" s="79" t="s">
        <v>196</v>
      </c>
      <c r="AQ128" s="79">
        <v>0</v>
      </c>
      <c r="AR128" s="79">
        <v>0</v>
      </c>
      <c r="AS128" s="79"/>
      <c r="AT128" s="79"/>
      <c r="AU128" s="79"/>
      <c r="AV128" s="79"/>
      <c r="AW128" s="79"/>
      <c r="AX128" s="79"/>
      <c r="AY128" s="79"/>
      <c r="AZ128" s="79"/>
      <c r="BA128">
        <v>9</v>
      </c>
      <c r="BB128" s="78" t="str">
        <f>REPLACE(INDEX(GroupVertices[Group],MATCH(Edges[[#This Row],[Vertex 1]],GroupVertices[Vertex],0)),1,1,"")</f>
        <v>1</v>
      </c>
      <c r="BC128" s="78" t="str">
        <f>REPLACE(INDEX(GroupVertices[Group],MATCH(Edges[[#This Row],[Vertex 2]],GroupVertices[Vertex],0)),1,1,"")</f>
        <v>2</v>
      </c>
      <c r="BD128" s="48"/>
      <c r="BE128" s="49"/>
      <c r="BF128" s="48"/>
      <c r="BG128" s="49"/>
      <c r="BH128" s="48"/>
      <c r="BI128" s="49"/>
      <c r="BJ128" s="48"/>
      <c r="BK128" s="49"/>
      <c r="BL128" s="48"/>
    </row>
    <row r="129" spans="1:64" ht="15">
      <c r="A129" s="65" t="s">
        <v>240</v>
      </c>
      <c r="B129" s="65" t="s">
        <v>261</v>
      </c>
      <c r="C129" s="66" t="s">
        <v>1200</v>
      </c>
      <c r="D129" s="67">
        <v>3</v>
      </c>
      <c r="E129" s="66" t="s">
        <v>132</v>
      </c>
      <c r="F129" s="69">
        <v>32</v>
      </c>
      <c r="G129" s="66"/>
      <c r="H129" s="70"/>
      <c r="I129" s="71"/>
      <c r="J129" s="71"/>
      <c r="K129" s="34" t="s">
        <v>65</v>
      </c>
      <c r="L129" s="72">
        <v>129</v>
      </c>
      <c r="M129" s="72"/>
      <c r="N129" s="73"/>
      <c r="O129" s="79" t="s">
        <v>312</v>
      </c>
      <c r="P129" s="81">
        <v>43556.84359953704</v>
      </c>
      <c r="Q129" s="79" t="s">
        <v>317</v>
      </c>
      <c r="R129" s="82" t="s">
        <v>326</v>
      </c>
      <c r="S129" s="79" t="s">
        <v>332</v>
      </c>
      <c r="T129" s="79" t="s">
        <v>336</v>
      </c>
      <c r="U129" s="79"/>
      <c r="V129" s="82" t="s">
        <v>352</v>
      </c>
      <c r="W129" s="81">
        <v>43556.84359953704</v>
      </c>
      <c r="X129" s="82" t="s">
        <v>364</v>
      </c>
      <c r="Y129" s="79"/>
      <c r="Z129" s="79"/>
      <c r="AA129" s="85" t="s">
        <v>383</v>
      </c>
      <c r="AB129" s="79"/>
      <c r="AC129" s="79" t="b">
        <v>0</v>
      </c>
      <c r="AD129" s="79">
        <v>6</v>
      </c>
      <c r="AE129" s="85" t="s">
        <v>392</v>
      </c>
      <c r="AF129" s="79" t="b">
        <v>0</v>
      </c>
      <c r="AG129" s="79" t="s">
        <v>394</v>
      </c>
      <c r="AH129" s="79"/>
      <c r="AI129" s="85" t="s">
        <v>392</v>
      </c>
      <c r="AJ129" s="79" t="b">
        <v>0</v>
      </c>
      <c r="AK129" s="79">
        <v>0</v>
      </c>
      <c r="AL129" s="85" t="s">
        <v>392</v>
      </c>
      <c r="AM129" s="79" t="s">
        <v>395</v>
      </c>
      <c r="AN129" s="79" t="b">
        <v>0</v>
      </c>
      <c r="AO129" s="85" t="s">
        <v>383</v>
      </c>
      <c r="AP129" s="79" t="s">
        <v>196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5" t="s">
        <v>240</v>
      </c>
      <c r="B130" s="65" t="s">
        <v>262</v>
      </c>
      <c r="C130" s="66" t="s">
        <v>1200</v>
      </c>
      <c r="D130" s="67">
        <v>3</v>
      </c>
      <c r="E130" s="66" t="s">
        <v>132</v>
      </c>
      <c r="F130" s="69">
        <v>32</v>
      </c>
      <c r="G130" s="66"/>
      <c r="H130" s="70"/>
      <c r="I130" s="71"/>
      <c r="J130" s="71"/>
      <c r="K130" s="34" t="s">
        <v>65</v>
      </c>
      <c r="L130" s="72">
        <v>130</v>
      </c>
      <c r="M130" s="72"/>
      <c r="N130" s="73"/>
      <c r="O130" s="79" t="s">
        <v>312</v>
      </c>
      <c r="P130" s="81">
        <v>43556.84359953704</v>
      </c>
      <c r="Q130" s="79" t="s">
        <v>317</v>
      </c>
      <c r="R130" s="82" t="s">
        <v>326</v>
      </c>
      <c r="S130" s="79" t="s">
        <v>332</v>
      </c>
      <c r="T130" s="79" t="s">
        <v>336</v>
      </c>
      <c r="U130" s="79"/>
      <c r="V130" s="82" t="s">
        <v>352</v>
      </c>
      <c r="W130" s="81">
        <v>43556.84359953704</v>
      </c>
      <c r="X130" s="82" t="s">
        <v>364</v>
      </c>
      <c r="Y130" s="79"/>
      <c r="Z130" s="79"/>
      <c r="AA130" s="85" t="s">
        <v>383</v>
      </c>
      <c r="AB130" s="79"/>
      <c r="AC130" s="79" t="b">
        <v>0</v>
      </c>
      <c r="AD130" s="79">
        <v>6</v>
      </c>
      <c r="AE130" s="85" t="s">
        <v>392</v>
      </c>
      <c r="AF130" s="79" t="b">
        <v>0</v>
      </c>
      <c r="AG130" s="79" t="s">
        <v>394</v>
      </c>
      <c r="AH130" s="79"/>
      <c r="AI130" s="85" t="s">
        <v>392</v>
      </c>
      <c r="AJ130" s="79" t="b">
        <v>0</v>
      </c>
      <c r="AK130" s="79">
        <v>0</v>
      </c>
      <c r="AL130" s="85" t="s">
        <v>392</v>
      </c>
      <c r="AM130" s="79" t="s">
        <v>395</v>
      </c>
      <c r="AN130" s="79" t="b">
        <v>0</v>
      </c>
      <c r="AO130" s="85" t="s">
        <v>383</v>
      </c>
      <c r="AP130" s="79" t="s">
        <v>196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5" t="s">
        <v>240</v>
      </c>
      <c r="B131" s="65" t="s">
        <v>249</v>
      </c>
      <c r="C131" s="66" t="s">
        <v>1200</v>
      </c>
      <c r="D131" s="67">
        <v>3</v>
      </c>
      <c r="E131" s="66" t="s">
        <v>132</v>
      </c>
      <c r="F131" s="69">
        <v>32</v>
      </c>
      <c r="G131" s="66"/>
      <c r="H131" s="70"/>
      <c r="I131" s="71"/>
      <c r="J131" s="71"/>
      <c r="K131" s="34" t="s">
        <v>65</v>
      </c>
      <c r="L131" s="72">
        <v>131</v>
      </c>
      <c r="M131" s="72"/>
      <c r="N131" s="73"/>
      <c r="O131" s="79" t="s">
        <v>312</v>
      </c>
      <c r="P131" s="81">
        <v>43556.84359953704</v>
      </c>
      <c r="Q131" s="79" t="s">
        <v>317</v>
      </c>
      <c r="R131" s="82" t="s">
        <v>326</v>
      </c>
      <c r="S131" s="79" t="s">
        <v>332</v>
      </c>
      <c r="T131" s="79" t="s">
        <v>336</v>
      </c>
      <c r="U131" s="79"/>
      <c r="V131" s="82" t="s">
        <v>352</v>
      </c>
      <c r="W131" s="81">
        <v>43556.84359953704</v>
      </c>
      <c r="X131" s="82" t="s">
        <v>364</v>
      </c>
      <c r="Y131" s="79"/>
      <c r="Z131" s="79"/>
      <c r="AA131" s="85" t="s">
        <v>383</v>
      </c>
      <c r="AB131" s="79"/>
      <c r="AC131" s="79" t="b">
        <v>0</v>
      </c>
      <c r="AD131" s="79">
        <v>6</v>
      </c>
      <c r="AE131" s="85" t="s">
        <v>392</v>
      </c>
      <c r="AF131" s="79" t="b">
        <v>0</v>
      </c>
      <c r="AG131" s="79" t="s">
        <v>394</v>
      </c>
      <c r="AH131" s="79"/>
      <c r="AI131" s="85" t="s">
        <v>392</v>
      </c>
      <c r="AJ131" s="79" t="b">
        <v>0</v>
      </c>
      <c r="AK131" s="79">
        <v>0</v>
      </c>
      <c r="AL131" s="85" t="s">
        <v>392</v>
      </c>
      <c r="AM131" s="79" t="s">
        <v>395</v>
      </c>
      <c r="AN131" s="79" t="b">
        <v>0</v>
      </c>
      <c r="AO131" s="85" t="s">
        <v>383</v>
      </c>
      <c r="AP131" s="79" t="s">
        <v>196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2</v>
      </c>
      <c r="BD131" s="48"/>
      <c r="BE131" s="49"/>
      <c r="BF131" s="48"/>
      <c r="BG131" s="49"/>
      <c r="BH131" s="48"/>
      <c r="BI131" s="49"/>
      <c r="BJ131" s="48"/>
      <c r="BK131" s="49"/>
      <c r="BL131" s="48"/>
    </row>
    <row r="132" spans="1:64" ht="15">
      <c r="A132" s="65" t="s">
        <v>240</v>
      </c>
      <c r="B132" s="65" t="s">
        <v>250</v>
      </c>
      <c r="C132" s="66" t="s">
        <v>1202</v>
      </c>
      <c r="D132" s="67">
        <v>3</v>
      </c>
      <c r="E132" s="66" t="s">
        <v>136</v>
      </c>
      <c r="F132" s="69">
        <v>6</v>
      </c>
      <c r="G132" s="66"/>
      <c r="H132" s="70"/>
      <c r="I132" s="71"/>
      <c r="J132" s="71"/>
      <c r="K132" s="34" t="s">
        <v>65</v>
      </c>
      <c r="L132" s="72">
        <v>132</v>
      </c>
      <c r="M132" s="72"/>
      <c r="N132" s="73"/>
      <c r="O132" s="79" t="s">
        <v>312</v>
      </c>
      <c r="P132" s="81">
        <v>43554.644537037035</v>
      </c>
      <c r="Q132" s="79" t="s">
        <v>315</v>
      </c>
      <c r="R132" s="82" t="s">
        <v>324</v>
      </c>
      <c r="S132" s="79" t="s">
        <v>332</v>
      </c>
      <c r="T132" s="79" t="s">
        <v>334</v>
      </c>
      <c r="U132" s="79"/>
      <c r="V132" s="82" t="s">
        <v>352</v>
      </c>
      <c r="W132" s="81">
        <v>43554.644537037035</v>
      </c>
      <c r="X132" s="82" t="s">
        <v>362</v>
      </c>
      <c r="Y132" s="79"/>
      <c r="Z132" s="79"/>
      <c r="AA132" s="85" t="s">
        <v>381</v>
      </c>
      <c r="AB132" s="79"/>
      <c r="AC132" s="79" t="b">
        <v>0</v>
      </c>
      <c r="AD132" s="79">
        <v>1</v>
      </c>
      <c r="AE132" s="85" t="s">
        <v>392</v>
      </c>
      <c r="AF132" s="79" t="b">
        <v>0</v>
      </c>
      <c r="AG132" s="79" t="s">
        <v>394</v>
      </c>
      <c r="AH132" s="79"/>
      <c r="AI132" s="85" t="s">
        <v>392</v>
      </c>
      <c r="AJ132" s="79" t="b">
        <v>0</v>
      </c>
      <c r="AK132" s="79">
        <v>0</v>
      </c>
      <c r="AL132" s="85" t="s">
        <v>392</v>
      </c>
      <c r="AM132" s="79" t="s">
        <v>395</v>
      </c>
      <c r="AN132" s="79" t="b">
        <v>0</v>
      </c>
      <c r="AO132" s="85" t="s">
        <v>381</v>
      </c>
      <c r="AP132" s="79" t="s">
        <v>196</v>
      </c>
      <c r="AQ132" s="79">
        <v>0</v>
      </c>
      <c r="AR132" s="79">
        <v>0</v>
      </c>
      <c r="AS132" s="79"/>
      <c r="AT132" s="79"/>
      <c r="AU132" s="79"/>
      <c r="AV132" s="79"/>
      <c r="AW132" s="79"/>
      <c r="AX132" s="79"/>
      <c r="AY132" s="79"/>
      <c r="AZ132" s="79"/>
      <c r="BA132">
        <v>9</v>
      </c>
      <c r="BB132" s="78" t="str">
        <f>REPLACE(INDEX(GroupVertices[Group],MATCH(Edges[[#This Row],[Vertex 1]],GroupVertices[Vertex],0)),1,1,"")</f>
        <v>1</v>
      </c>
      <c r="BC132" s="78" t="str">
        <f>REPLACE(INDEX(GroupVertices[Group],MATCH(Edges[[#This Row],[Vertex 2]],GroupVertices[Vertex],0)),1,1,"")</f>
        <v>2</v>
      </c>
      <c r="BD132" s="48"/>
      <c r="BE132" s="49"/>
      <c r="BF132" s="48"/>
      <c r="BG132" s="49"/>
      <c r="BH132" s="48"/>
      <c r="BI132" s="49"/>
      <c r="BJ132" s="48"/>
      <c r="BK132" s="49"/>
      <c r="BL132" s="48"/>
    </row>
    <row r="133" spans="1:64" ht="15">
      <c r="A133" s="65" t="s">
        <v>240</v>
      </c>
      <c r="B133" s="65" t="s">
        <v>250</v>
      </c>
      <c r="C133" s="66" t="s">
        <v>1202</v>
      </c>
      <c r="D133" s="67">
        <v>3</v>
      </c>
      <c r="E133" s="66" t="s">
        <v>136</v>
      </c>
      <c r="F133" s="69">
        <v>6</v>
      </c>
      <c r="G133" s="66"/>
      <c r="H133" s="70"/>
      <c r="I133" s="71"/>
      <c r="J133" s="71"/>
      <c r="K133" s="34" t="s">
        <v>65</v>
      </c>
      <c r="L133" s="72">
        <v>133</v>
      </c>
      <c r="M133" s="72"/>
      <c r="N133" s="73"/>
      <c r="O133" s="79" t="s">
        <v>312</v>
      </c>
      <c r="P133" s="81">
        <v>43554.825011574074</v>
      </c>
      <c r="Q133" s="79" t="s">
        <v>316</v>
      </c>
      <c r="R133" s="82" t="s">
        <v>325</v>
      </c>
      <c r="S133" s="79" t="s">
        <v>332</v>
      </c>
      <c r="T133" s="79" t="s">
        <v>335</v>
      </c>
      <c r="U133" s="79"/>
      <c r="V133" s="82" t="s">
        <v>352</v>
      </c>
      <c r="W133" s="81">
        <v>43554.825011574074</v>
      </c>
      <c r="X133" s="82" t="s">
        <v>363</v>
      </c>
      <c r="Y133" s="79"/>
      <c r="Z133" s="79"/>
      <c r="AA133" s="85" t="s">
        <v>382</v>
      </c>
      <c r="AB133" s="79"/>
      <c r="AC133" s="79" t="b">
        <v>0</v>
      </c>
      <c r="AD133" s="79">
        <v>1</v>
      </c>
      <c r="AE133" s="85" t="s">
        <v>392</v>
      </c>
      <c r="AF133" s="79" t="b">
        <v>0</v>
      </c>
      <c r="AG133" s="79" t="s">
        <v>394</v>
      </c>
      <c r="AH133" s="79"/>
      <c r="AI133" s="85" t="s">
        <v>392</v>
      </c>
      <c r="AJ133" s="79" t="b">
        <v>0</v>
      </c>
      <c r="AK133" s="79">
        <v>2</v>
      </c>
      <c r="AL133" s="85" t="s">
        <v>392</v>
      </c>
      <c r="AM133" s="79" t="s">
        <v>395</v>
      </c>
      <c r="AN133" s="79" t="b">
        <v>0</v>
      </c>
      <c r="AO133" s="85" t="s">
        <v>382</v>
      </c>
      <c r="AP133" s="79" t="s">
        <v>196</v>
      </c>
      <c r="AQ133" s="79">
        <v>0</v>
      </c>
      <c r="AR133" s="79">
        <v>0</v>
      </c>
      <c r="AS133" s="79"/>
      <c r="AT133" s="79"/>
      <c r="AU133" s="79"/>
      <c r="AV133" s="79"/>
      <c r="AW133" s="79"/>
      <c r="AX133" s="79"/>
      <c r="AY133" s="79"/>
      <c r="AZ133" s="79"/>
      <c r="BA133">
        <v>9</v>
      </c>
      <c r="BB133" s="78" t="str">
        <f>REPLACE(INDEX(GroupVertices[Group],MATCH(Edges[[#This Row],[Vertex 1]],GroupVertices[Vertex],0)),1,1,"")</f>
        <v>1</v>
      </c>
      <c r="BC133" s="78" t="str">
        <f>REPLACE(INDEX(GroupVertices[Group],MATCH(Edges[[#This Row],[Vertex 2]],GroupVertices[Vertex],0)),1,1,"")</f>
        <v>2</v>
      </c>
      <c r="BD133" s="48"/>
      <c r="BE133" s="49"/>
      <c r="BF133" s="48"/>
      <c r="BG133" s="49"/>
      <c r="BH133" s="48"/>
      <c r="BI133" s="49"/>
      <c r="BJ133" s="48"/>
      <c r="BK133" s="49"/>
      <c r="BL133" s="48"/>
    </row>
    <row r="134" spans="1:64" ht="15">
      <c r="A134" s="65" t="s">
        <v>240</v>
      </c>
      <c r="B134" s="65" t="s">
        <v>250</v>
      </c>
      <c r="C134" s="66" t="s">
        <v>1202</v>
      </c>
      <c r="D134" s="67">
        <v>3</v>
      </c>
      <c r="E134" s="66" t="s">
        <v>136</v>
      </c>
      <c r="F134" s="69">
        <v>6</v>
      </c>
      <c r="G134" s="66"/>
      <c r="H134" s="70"/>
      <c r="I134" s="71"/>
      <c r="J134" s="71"/>
      <c r="K134" s="34" t="s">
        <v>65</v>
      </c>
      <c r="L134" s="72">
        <v>134</v>
      </c>
      <c r="M134" s="72"/>
      <c r="N134" s="73"/>
      <c r="O134" s="79" t="s">
        <v>312</v>
      </c>
      <c r="P134" s="81">
        <v>43556.84359953704</v>
      </c>
      <c r="Q134" s="79" t="s">
        <v>317</v>
      </c>
      <c r="R134" s="82" t="s">
        <v>326</v>
      </c>
      <c r="S134" s="79" t="s">
        <v>332</v>
      </c>
      <c r="T134" s="79" t="s">
        <v>336</v>
      </c>
      <c r="U134" s="79"/>
      <c r="V134" s="82" t="s">
        <v>352</v>
      </c>
      <c r="W134" s="81">
        <v>43556.84359953704</v>
      </c>
      <c r="X134" s="82" t="s">
        <v>364</v>
      </c>
      <c r="Y134" s="79"/>
      <c r="Z134" s="79"/>
      <c r="AA134" s="85" t="s">
        <v>383</v>
      </c>
      <c r="AB134" s="79"/>
      <c r="AC134" s="79" t="b">
        <v>0</v>
      </c>
      <c r="AD134" s="79">
        <v>6</v>
      </c>
      <c r="AE134" s="85" t="s">
        <v>392</v>
      </c>
      <c r="AF134" s="79" t="b">
        <v>0</v>
      </c>
      <c r="AG134" s="79" t="s">
        <v>394</v>
      </c>
      <c r="AH134" s="79"/>
      <c r="AI134" s="85" t="s">
        <v>392</v>
      </c>
      <c r="AJ134" s="79" t="b">
        <v>0</v>
      </c>
      <c r="AK134" s="79">
        <v>0</v>
      </c>
      <c r="AL134" s="85" t="s">
        <v>392</v>
      </c>
      <c r="AM134" s="79" t="s">
        <v>395</v>
      </c>
      <c r="AN134" s="79" t="b">
        <v>0</v>
      </c>
      <c r="AO134" s="85" t="s">
        <v>383</v>
      </c>
      <c r="AP134" s="79" t="s">
        <v>196</v>
      </c>
      <c r="AQ134" s="79">
        <v>0</v>
      </c>
      <c r="AR134" s="79">
        <v>0</v>
      </c>
      <c r="AS134" s="79"/>
      <c r="AT134" s="79"/>
      <c r="AU134" s="79"/>
      <c r="AV134" s="79"/>
      <c r="AW134" s="79"/>
      <c r="AX134" s="79"/>
      <c r="AY134" s="79"/>
      <c r="AZ134" s="79"/>
      <c r="BA134">
        <v>9</v>
      </c>
      <c r="BB134" s="78" t="str">
        <f>REPLACE(INDEX(GroupVertices[Group],MATCH(Edges[[#This Row],[Vertex 1]],GroupVertices[Vertex],0)),1,1,"")</f>
        <v>1</v>
      </c>
      <c r="BC134" s="78" t="str">
        <f>REPLACE(INDEX(GroupVertices[Group],MATCH(Edges[[#This Row],[Vertex 2]],GroupVertices[Vertex],0)),1,1,"")</f>
        <v>2</v>
      </c>
      <c r="BD134" s="48"/>
      <c r="BE134" s="49"/>
      <c r="BF134" s="48"/>
      <c r="BG134" s="49"/>
      <c r="BH134" s="48"/>
      <c r="BI134" s="49"/>
      <c r="BJ134" s="48"/>
      <c r="BK134" s="49"/>
      <c r="BL134" s="48"/>
    </row>
    <row r="135" spans="1:64" ht="15">
      <c r="A135" s="65" t="s">
        <v>240</v>
      </c>
      <c r="B135" s="65" t="s">
        <v>251</v>
      </c>
      <c r="C135" s="66" t="s">
        <v>1202</v>
      </c>
      <c r="D135" s="67">
        <v>3</v>
      </c>
      <c r="E135" s="66" t="s">
        <v>136</v>
      </c>
      <c r="F135" s="69">
        <v>6</v>
      </c>
      <c r="G135" s="66"/>
      <c r="H135" s="70"/>
      <c r="I135" s="71"/>
      <c r="J135" s="71"/>
      <c r="K135" s="34" t="s">
        <v>65</v>
      </c>
      <c r="L135" s="72">
        <v>135</v>
      </c>
      <c r="M135" s="72"/>
      <c r="N135" s="73"/>
      <c r="O135" s="79" t="s">
        <v>312</v>
      </c>
      <c r="P135" s="81">
        <v>43554.644537037035</v>
      </c>
      <c r="Q135" s="79" t="s">
        <v>315</v>
      </c>
      <c r="R135" s="82" t="s">
        <v>324</v>
      </c>
      <c r="S135" s="79" t="s">
        <v>332</v>
      </c>
      <c r="T135" s="79" t="s">
        <v>334</v>
      </c>
      <c r="U135" s="79"/>
      <c r="V135" s="82" t="s">
        <v>352</v>
      </c>
      <c r="W135" s="81">
        <v>43554.644537037035</v>
      </c>
      <c r="X135" s="82" t="s">
        <v>362</v>
      </c>
      <c r="Y135" s="79"/>
      <c r="Z135" s="79"/>
      <c r="AA135" s="85" t="s">
        <v>381</v>
      </c>
      <c r="AB135" s="79"/>
      <c r="AC135" s="79" t="b">
        <v>0</v>
      </c>
      <c r="AD135" s="79">
        <v>1</v>
      </c>
      <c r="AE135" s="85" t="s">
        <v>392</v>
      </c>
      <c r="AF135" s="79" t="b">
        <v>0</v>
      </c>
      <c r="AG135" s="79" t="s">
        <v>394</v>
      </c>
      <c r="AH135" s="79"/>
      <c r="AI135" s="85" t="s">
        <v>392</v>
      </c>
      <c r="AJ135" s="79" t="b">
        <v>0</v>
      </c>
      <c r="AK135" s="79">
        <v>0</v>
      </c>
      <c r="AL135" s="85" t="s">
        <v>392</v>
      </c>
      <c r="AM135" s="79" t="s">
        <v>395</v>
      </c>
      <c r="AN135" s="79" t="b">
        <v>0</v>
      </c>
      <c r="AO135" s="85" t="s">
        <v>381</v>
      </c>
      <c r="AP135" s="79" t="s">
        <v>196</v>
      </c>
      <c r="AQ135" s="79">
        <v>0</v>
      </c>
      <c r="AR135" s="79">
        <v>0</v>
      </c>
      <c r="AS135" s="79"/>
      <c r="AT135" s="79"/>
      <c r="AU135" s="79"/>
      <c r="AV135" s="79"/>
      <c r="AW135" s="79"/>
      <c r="AX135" s="79"/>
      <c r="AY135" s="79"/>
      <c r="AZ135" s="79"/>
      <c r="BA135">
        <v>9</v>
      </c>
      <c r="BB135" s="78" t="str">
        <f>REPLACE(INDEX(GroupVertices[Group],MATCH(Edges[[#This Row],[Vertex 1]],GroupVertices[Vertex],0)),1,1,"")</f>
        <v>1</v>
      </c>
      <c r="BC135" s="78" t="str">
        <f>REPLACE(INDEX(GroupVertices[Group],MATCH(Edges[[#This Row],[Vertex 2]],GroupVertices[Vertex],0)),1,1,"")</f>
        <v>2</v>
      </c>
      <c r="BD135" s="48"/>
      <c r="BE135" s="49"/>
      <c r="BF135" s="48"/>
      <c r="BG135" s="49"/>
      <c r="BH135" s="48"/>
      <c r="BI135" s="49"/>
      <c r="BJ135" s="48"/>
      <c r="BK135" s="49"/>
      <c r="BL135" s="48"/>
    </row>
    <row r="136" spans="1:64" ht="15">
      <c r="A136" s="65" t="s">
        <v>240</v>
      </c>
      <c r="B136" s="65" t="s">
        <v>251</v>
      </c>
      <c r="C136" s="66" t="s">
        <v>1202</v>
      </c>
      <c r="D136" s="67">
        <v>3</v>
      </c>
      <c r="E136" s="66" t="s">
        <v>136</v>
      </c>
      <c r="F136" s="69">
        <v>6</v>
      </c>
      <c r="G136" s="66"/>
      <c r="H136" s="70"/>
      <c r="I136" s="71"/>
      <c r="J136" s="71"/>
      <c r="K136" s="34" t="s">
        <v>65</v>
      </c>
      <c r="L136" s="72">
        <v>136</v>
      </c>
      <c r="M136" s="72"/>
      <c r="N136" s="73"/>
      <c r="O136" s="79" t="s">
        <v>312</v>
      </c>
      <c r="P136" s="81">
        <v>43554.825011574074</v>
      </c>
      <c r="Q136" s="79" t="s">
        <v>316</v>
      </c>
      <c r="R136" s="82" t="s">
        <v>325</v>
      </c>
      <c r="S136" s="79" t="s">
        <v>332</v>
      </c>
      <c r="T136" s="79" t="s">
        <v>335</v>
      </c>
      <c r="U136" s="79"/>
      <c r="V136" s="82" t="s">
        <v>352</v>
      </c>
      <c r="W136" s="81">
        <v>43554.825011574074</v>
      </c>
      <c r="X136" s="82" t="s">
        <v>363</v>
      </c>
      <c r="Y136" s="79"/>
      <c r="Z136" s="79"/>
      <c r="AA136" s="85" t="s">
        <v>382</v>
      </c>
      <c r="AB136" s="79"/>
      <c r="AC136" s="79" t="b">
        <v>0</v>
      </c>
      <c r="AD136" s="79">
        <v>1</v>
      </c>
      <c r="AE136" s="85" t="s">
        <v>392</v>
      </c>
      <c r="AF136" s="79" t="b">
        <v>0</v>
      </c>
      <c r="AG136" s="79" t="s">
        <v>394</v>
      </c>
      <c r="AH136" s="79"/>
      <c r="AI136" s="85" t="s">
        <v>392</v>
      </c>
      <c r="AJ136" s="79" t="b">
        <v>0</v>
      </c>
      <c r="AK136" s="79">
        <v>2</v>
      </c>
      <c r="AL136" s="85" t="s">
        <v>392</v>
      </c>
      <c r="AM136" s="79" t="s">
        <v>395</v>
      </c>
      <c r="AN136" s="79" t="b">
        <v>0</v>
      </c>
      <c r="AO136" s="85" t="s">
        <v>382</v>
      </c>
      <c r="AP136" s="79" t="s">
        <v>196</v>
      </c>
      <c r="AQ136" s="79">
        <v>0</v>
      </c>
      <c r="AR136" s="79">
        <v>0</v>
      </c>
      <c r="AS136" s="79"/>
      <c r="AT136" s="79"/>
      <c r="AU136" s="79"/>
      <c r="AV136" s="79"/>
      <c r="AW136" s="79"/>
      <c r="AX136" s="79"/>
      <c r="AY136" s="79"/>
      <c r="AZ136" s="79"/>
      <c r="BA136">
        <v>9</v>
      </c>
      <c r="BB136" s="78" t="str">
        <f>REPLACE(INDEX(GroupVertices[Group],MATCH(Edges[[#This Row],[Vertex 1]],GroupVertices[Vertex],0)),1,1,"")</f>
        <v>1</v>
      </c>
      <c r="BC136" s="78" t="str">
        <f>REPLACE(INDEX(GroupVertices[Group],MATCH(Edges[[#This Row],[Vertex 2]],GroupVertices[Vertex],0)),1,1,"")</f>
        <v>2</v>
      </c>
      <c r="BD136" s="48"/>
      <c r="BE136" s="49"/>
      <c r="BF136" s="48"/>
      <c r="BG136" s="49"/>
      <c r="BH136" s="48"/>
      <c r="BI136" s="49"/>
      <c r="BJ136" s="48"/>
      <c r="BK136" s="49"/>
      <c r="BL136" s="48"/>
    </row>
    <row r="137" spans="1:64" ht="15">
      <c r="A137" s="65" t="s">
        <v>240</v>
      </c>
      <c r="B137" s="65" t="s">
        <v>251</v>
      </c>
      <c r="C137" s="66" t="s">
        <v>1202</v>
      </c>
      <c r="D137" s="67">
        <v>3</v>
      </c>
      <c r="E137" s="66" t="s">
        <v>136</v>
      </c>
      <c r="F137" s="69">
        <v>6</v>
      </c>
      <c r="G137" s="66"/>
      <c r="H137" s="70"/>
      <c r="I137" s="71"/>
      <c r="J137" s="71"/>
      <c r="K137" s="34" t="s">
        <v>65</v>
      </c>
      <c r="L137" s="72">
        <v>137</v>
      </c>
      <c r="M137" s="72"/>
      <c r="N137" s="73"/>
      <c r="O137" s="79" t="s">
        <v>312</v>
      </c>
      <c r="P137" s="81">
        <v>43556.84359953704</v>
      </c>
      <c r="Q137" s="79" t="s">
        <v>317</v>
      </c>
      <c r="R137" s="82" t="s">
        <v>326</v>
      </c>
      <c r="S137" s="79" t="s">
        <v>332</v>
      </c>
      <c r="T137" s="79" t="s">
        <v>336</v>
      </c>
      <c r="U137" s="79"/>
      <c r="V137" s="82" t="s">
        <v>352</v>
      </c>
      <c r="W137" s="81">
        <v>43556.84359953704</v>
      </c>
      <c r="X137" s="82" t="s">
        <v>364</v>
      </c>
      <c r="Y137" s="79"/>
      <c r="Z137" s="79"/>
      <c r="AA137" s="85" t="s">
        <v>383</v>
      </c>
      <c r="AB137" s="79"/>
      <c r="AC137" s="79" t="b">
        <v>0</v>
      </c>
      <c r="AD137" s="79">
        <v>6</v>
      </c>
      <c r="AE137" s="85" t="s">
        <v>392</v>
      </c>
      <c r="AF137" s="79" t="b">
        <v>0</v>
      </c>
      <c r="AG137" s="79" t="s">
        <v>394</v>
      </c>
      <c r="AH137" s="79"/>
      <c r="AI137" s="85" t="s">
        <v>392</v>
      </c>
      <c r="AJ137" s="79" t="b">
        <v>0</v>
      </c>
      <c r="AK137" s="79">
        <v>0</v>
      </c>
      <c r="AL137" s="85" t="s">
        <v>392</v>
      </c>
      <c r="AM137" s="79" t="s">
        <v>395</v>
      </c>
      <c r="AN137" s="79" t="b">
        <v>0</v>
      </c>
      <c r="AO137" s="85" t="s">
        <v>383</v>
      </c>
      <c r="AP137" s="79" t="s">
        <v>196</v>
      </c>
      <c r="AQ137" s="79">
        <v>0</v>
      </c>
      <c r="AR137" s="79">
        <v>0</v>
      </c>
      <c r="AS137" s="79"/>
      <c r="AT137" s="79"/>
      <c r="AU137" s="79"/>
      <c r="AV137" s="79"/>
      <c r="AW137" s="79"/>
      <c r="AX137" s="79"/>
      <c r="AY137" s="79"/>
      <c r="AZ137" s="79"/>
      <c r="BA137">
        <v>9</v>
      </c>
      <c r="BB137" s="78" t="str">
        <f>REPLACE(INDEX(GroupVertices[Group],MATCH(Edges[[#This Row],[Vertex 1]],GroupVertices[Vertex],0)),1,1,"")</f>
        <v>1</v>
      </c>
      <c r="BC137" s="78" t="str">
        <f>REPLACE(INDEX(GroupVertices[Group],MATCH(Edges[[#This Row],[Vertex 2]],GroupVertices[Vertex],0)),1,1,"")</f>
        <v>2</v>
      </c>
      <c r="BD137" s="48"/>
      <c r="BE137" s="49"/>
      <c r="BF137" s="48"/>
      <c r="BG137" s="49"/>
      <c r="BH137" s="48"/>
      <c r="BI137" s="49"/>
      <c r="BJ137" s="48"/>
      <c r="BK137" s="49"/>
      <c r="BL137" s="48"/>
    </row>
    <row r="138" spans="1:64" ht="15">
      <c r="A138" s="65" t="s">
        <v>240</v>
      </c>
      <c r="B138" s="65" t="s">
        <v>263</v>
      </c>
      <c r="C138" s="66" t="s">
        <v>1200</v>
      </c>
      <c r="D138" s="67">
        <v>3</v>
      </c>
      <c r="E138" s="66" t="s">
        <v>132</v>
      </c>
      <c r="F138" s="69">
        <v>32</v>
      </c>
      <c r="G138" s="66"/>
      <c r="H138" s="70"/>
      <c r="I138" s="71"/>
      <c r="J138" s="71"/>
      <c r="K138" s="34" t="s">
        <v>65</v>
      </c>
      <c r="L138" s="72">
        <v>138</v>
      </c>
      <c r="M138" s="72"/>
      <c r="N138" s="73"/>
      <c r="O138" s="79" t="s">
        <v>312</v>
      </c>
      <c r="P138" s="81">
        <v>43556.84359953704</v>
      </c>
      <c r="Q138" s="79" t="s">
        <v>317</v>
      </c>
      <c r="R138" s="82" t="s">
        <v>326</v>
      </c>
      <c r="S138" s="79" t="s">
        <v>332</v>
      </c>
      <c r="T138" s="79" t="s">
        <v>336</v>
      </c>
      <c r="U138" s="79"/>
      <c r="V138" s="82" t="s">
        <v>352</v>
      </c>
      <c r="W138" s="81">
        <v>43556.84359953704</v>
      </c>
      <c r="X138" s="82" t="s">
        <v>364</v>
      </c>
      <c r="Y138" s="79"/>
      <c r="Z138" s="79"/>
      <c r="AA138" s="85" t="s">
        <v>383</v>
      </c>
      <c r="AB138" s="79"/>
      <c r="AC138" s="79" t="b">
        <v>0</v>
      </c>
      <c r="AD138" s="79">
        <v>6</v>
      </c>
      <c r="AE138" s="85" t="s">
        <v>392</v>
      </c>
      <c r="AF138" s="79" t="b">
        <v>0</v>
      </c>
      <c r="AG138" s="79" t="s">
        <v>394</v>
      </c>
      <c r="AH138" s="79"/>
      <c r="AI138" s="85" t="s">
        <v>392</v>
      </c>
      <c r="AJ138" s="79" t="b">
        <v>0</v>
      </c>
      <c r="AK138" s="79">
        <v>0</v>
      </c>
      <c r="AL138" s="85" t="s">
        <v>392</v>
      </c>
      <c r="AM138" s="79" t="s">
        <v>395</v>
      </c>
      <c r="AN138" s="79" t="b">
        <v>0</v>
      </c>
      <c r="AO138" s="85" t="s">
        <v>383</v>
      </c>
      <c r="AP138" s="79" t="s">
        <v>196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5" t="s">
        <v>240</v>
      </c>
      <c r="B139" s="65" t="s">
        <v>264</v>
      </c>
      <c r="C139" s="66" t="s">
        <v>1200</v>
      </c>
      <c r="D139" s="67">
        <v>3</v>
      </c>
      <c r="E139" s="66" t="s">
        <v>132</v>
      </c>
      <c r="F139" s="69">
        <v>32</v>
      </c>
      <c r="G139" s="66"/>
      <c r="H139" s="70"/>
      <c r="I139" s="71"/>
      <c r="J139" s="71"/>
      <c r="K139" s="34" t="s">
        <v>65</v>
      </c>
      <c r="L139" s="72">
        <v>139</v>
      </c>
      <c r="M139" s="72"/>
      <c r="N139" s="73"/>
      <c r="O139" s="79" t="s">
        <v>312</v>
      </c>
      <c r="P139" s="81">
        <v>43556.84359953704</v>
      </c>
      <c r="Q139" s="79" t="s">
        <v>317</v>
      </c>
      <c r="R139" s="82" t="s">
        <v>326</v>
      </c>
      <c r="S139" s="79" t="s">
        <v>332</v>
      </c>
      <c r="T139" s="79" t="s">
        <v>336</v>
      </c>
      <c r="U139" s="79"/>
      <c r="V139" s="82" t="s">
        <v>352</v>
      </c>
      <c r="W139" s="81">
        <v>43556.84359953704</v>
      </c>
      <c r="X139" s="82" t="s">
        <v>364</v>
      </c>
      <c r="Y139" s="79"/>
      <c r="Z139" s="79"/>
      <c r="AA139" s="85" t="s">
        <v>383</v>
      </c>
      <c r="AB139" s="79"/>
      <c r="AC139" s="79" t="b">
        <v>0</v>
      </c>
      <c r="AD139" s="79">
        <v>6</v>
      </c>
      <c r="AE139" s="85" t="s">
        <v>392</v>
      </c>
      <c r="AF139" s="79" t="b">
        <v>0</v>
      </c>
      <c r="AG139" s="79" t="s">
        <v>394</v>
      </c>
      <c r="AH139" s="79"/>
      <c r="AI139" s="85" t="s">
        <v>392</v>
      </c>
      <c r="AJ139" s="79" t="b">
        <v>0</v>
      </c>
      <c r="AK139" s="79">
        <v>0</v>
      </c>
      <c r="AL139" s="85" t="s">
        <v>392</v>
      </c>
      <c r="AM139" s="79" t="s">
        <v>395</v>
      </c>
      <c r="AN139" s="79" t="b">
        <v>0</v>
      </c>
      <c r="AO139" s="85" t="s">
        <v>383</v>
      </c>
      <c r="AP139" s="79" t="s">
        <v>196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4.761904761904762</v>
      </c>
      <c r="BF139" s="48">
        <v>0</v>
      </c>
      <c r="BG139" s="49">
        <v>0</v>
      </c>
      <c r="BH139" s="48">
        <v>0</v>
      </c>
      <c r="BI139" s="49">
        <v>0</v>
      </c>
      <c r="BJ139" s="48">
        <v>20</v>
      </c>
      <c r="BK139" s="49">
        <v>95.23809523809524</v>
      </c>
      <c r="BL139" s="48">
        <v>21</v>
      </c>
    </row>
    <row r="140" spans="1:64" ht="15">
      <c r="A140" s="65" t="s">
        <v>240</v>
      </c>
      <c r="B140" s="65" t="s">
        <v>265</v>
      </c>
      <c r="C140" s="66" t="s">
        <v>1200</v>
      </c>
      <c r="D140" s="67">
        <v>3</v>
      </c>
      <c r="E140" s="66" t="s">
        <v>132</v>
      </c>
      <c r="F140" s="69">
        <v>32</v>
      </c>
      <c r="G140" s="66"/>
      <c r="H140" s="70"/>
      <c r="I140" s="71"/>
      <c r="J140" s="71"/>
      <c r="K140" s="34" t="s">
        <v>65</v>
      </c>
      <c r="L140" s="72">
        <v>140</v>
      </c>
      <c r="M140" s="72"/>
      <c r="N140" s="73"/>
      <c r="O140" s="79" t="s">
        <v>312</v>
      </c>
      <c r="P140" s="81">
        <v>43558.589837962965</v>
      </c>
      <c r="Q140" s="79" t="s">
        <v>318</v>
      </c>
      <c r="R140" s="82" t="s">
        <v>327</v>
      </c>
      <c r="S140" s="79" t="s">
        <v>332</v>
      </c>
      <c r="T140" s="79" t="s">
        <v>337</v>
      </c>
      <c r="U140" s="79"/>
      <c r="V140" s="82" t="s">
        <v>352</v>
      </c>
      <c r="W140" s="81">
        <v>43558.589837962965</v>
      </c>
      <c r="X140" s="82" t="s">
        <v>365</v>
      </c>
      <c r="Y140" s="79"/>
      <c r="Z140" s="79"/>
      <c r="AA140" s="85" t="s">
        <v>384</v>
      </c>
      <c r="AB140" s="79"/>
      <c r="AC140" s="79" t="b">
        <v>0</v>
      </c>
      <c r="AD140" s="79">
        <v>5</v>
      </c>
      <c r="AE140" s="85" t="s">
        <v>392</v>
      </c>
      <c r="AF140" s="79" t="b">
        <v>0</v>
      </c>
      <c r="AG140" s="79" t="s">
        <v>394</v>
      </c>
      <c r="AH140" s="79"/>
      <c r="AI140" s="85" t="s">
        <v>392</v>
      </c>
      <c r="AJ140" s="79" t="b">
        <v>0</v>
      </c>
      <c r="AK140" s="79">
        <v>0</v>
      </c>
      <c r="AL140" s="85" t="s">
        <v>392</v>
      </c>
      <c r="AM140" s="79" t="s">
        <v>395</v>
      </c>
      <c r="AN140" s="79" t="b">
        <v>0</v>
      </c>
      <c r="AO140" s="85" t="s">
        <v>384</v>
      </c>
      <c r="AP140" s="79" t="s">
        <v>196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5" t="s">
        <v>240</v>
      </c>
      <c r="B141" s="65" t="s">
        <v>266</v>
      </c>
      <c r="C141" s="66" t="s">
        <v>1200</v>
      </c>
      <c r="D141" s="67">
        <v>3</v>
      </c>
      <c r="E141" s="66" t="s">
        <v>132</v>
      </c>
      <c r="F141" s="69">
        <v>32</v>
      </c>
      <c r="G141" s="66"/>
      <c r="H141" s="70"/>
      <c r="I141" s="71"/>
      <c r="J141" s="71"/>
      <c r="K141" s="34" t="s">
        <v>65</v>
      </c>
      <c r="L141" s="72">
        <v>141</v>
      </c>
      <c r="M141" s="72"/>
      <c r="N141" s="73"/>
      <c r="O141" s="79" t="s">
        <v>312</v>
      </c>
      <c r="P141" s="81">
        <v>43558.589837962965</v>
      </c>
      <c r="Q141" s="79" t="s">
        <v>318</v>
      </c>
      <c r="R141" s="82" t="s">
        <v>327</v>
      </c>
      <c r="S141" s="79" t="s">
        <v>332</v>
      </c>
      <c r="T141" s="79" t="s">
        <v>337</v>
      </c>
      <c r="U141" s="79"/>
      <c r="V141" s="82" t="s">
        <v>352</v>
      </c>
      <c r="W141" s="81">
        <v>43558.589837962965</v>
      </c>
      <c r="X141" s="82" t="s">
        <v>365</v>
      </c>
      <c r="Y141" s="79"/>
      <c r="Z141" s="79"/>
      <c r="AA141" s="85" t="s">
        <v>384</v>
      </c>
      <c r="AB141" s="79"/>
      <c r="AC141" s="79" t="b">
        <v>0</v>
      </c>
      <c r="AD141" s="79">
        <v>5</v>
      </c>
      <c r="AE141" s="85" t="s">
        <v>392</v>
      </c>
      <c r="AF141" s="79" t="b">
        <v>0</v>
      </c>
      <c r="AG141" s="79" t="s">
        <v>394</v>
      </c>
      <c r="AH141" s="79"/>
      <c r="AI141" s="85" t="s">
        <v>392</v>
      </c>
      <c r="AJ141" s="79" t="b">
        <v>0</v>
      </c>
      <c r="AK141" s="79">
        <v>0</v>
      </c>
      <c r="AL141" s="85" t="s">
        <v>392</v>
      </c>
      <c r="AM141" s="79" t="s">
        <v>395</v>
      </c>
      <c r="AN141" s="79" t="b">
        <v>0</v>
      </c>
      <c r="AO141" s="85" t="s">
        <v>384</v>
      </c>
      <c r="AP141" s="79" t="s">
        <v>196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5" t="s">
        <v>240</v>
      </c>
      <c r="B142" s="65" t="s">
        <v>267</v>
      </c>
      <c r="C142" s="66" t="s">
        <v>1200</v>
      </c>
      <c r="D142" s="67">
        <v>3</v>
      </c>
      <c r="E142" s="66" t="s">
        <v>132</v>
      </c>
      <c r="F142" s="69">
        <v>32</v>
      </c>
      <c r="G142" s="66"/>
      <c r="H142" s="70"/>
      <c r="I142" s="71"/>
      <c r="J142" s="71"/>
      <c r="K142" s="34" t="s">
        <v>65</v>
      </c>
      <c r="L142" s="72">
        <v>142</v>
      </c>
      <c r="M142" s="72"/>
      <c r="N142" s="73"/>
      <c r="O142" s="79" t="s">
        <v>312</v>
      </c>
      <c r="P142" s="81">
        <v>43558.589837962965</v>
      </c>
      <c r="Q142" s="79" t="s">
        <v>318</v>
      </c>
      <c r="R142" s="82" t="s">
        <v>327</v>
      </c>
      <c r="S142" s="79" t="s">
        <v>332</v>
      </c>
      <c r="T142" s="79" t="s">
        <v>337</v>
      </c>
      <c r="U142" s="79"/>
      <c r="V142" s="82" t="s">
        <v>352</v>
      </c>
      <c r="W142" s="81">
        <v>43558.589837962965</v>
      </c>
      <c r="X142" s="82" t="s">
        <v>365</v>
      </c>
      <c r="Y142" s="79"/>
      <c r="Z142" s="79"/>
      <c r="AA142" s="85" t="s">
        <v>384</v>
      </c>
      <c r="AB142" s="79"/>
      <c r="AC142" s="79" t="b">
        <v>0</v>
      </c>
      <c r="AD142" s="79">
        <v>5</v>
      </c>
      <c r="AE142" s="85" t="s">
        <v>392</v>
      </c>
      <c r="AF142" s="79" t="b">
        <v>0</v>
      </c>
      <c r="AG142" s="79" t="s">
        <v>394</v>
      </c>
      <c r="AH142" s="79"/>
      <c r="AI142" s="85" t="s">
        <v>392</v>
      </c>
      <c r="AJ142" s="79" t="b">
        <v>0</v>
      </c>
      <c r="AK142" s="79">
        <v>0</v>
      </c>
      <c r="AL142" s="85" t="s">
        <v>392</v>
      </c>
      <c r="AM142" s="79" t="s">
        <v>395</v>
      </c>
      <c r="AN142" s="79" t="b">
        <v>0</v>
      </c>
      <c r="AO142" s="85" t="s">
        <v>384</v>
      </c>
      <c r="AP142" s="79" t="s">
        <v>196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5" t="s">
        <v>240</v>
      </c>
      <c r="B143" s="65" t="s">
        <v>268</v>
      </c>
      <c r="C143" s="66" t="s">
        <v>1200</v>
      </c>
      <c r="D143" s="67">
        <v>3</v>
      </c>
      <c r="E143" s="66" t="s">
        <v>132</v>
      </c>
      <c r="F143" s="69">
        <v>32</v>
      </c>
      <c r="G143" s="66"/>
      <c r="H143" s="70"/>
      <c r="I143" s="71"/>
      <c r="J143" s="71"/>
      <c r="K143" s="34" t="s">
        <v>65</v>
      </c>
      <c r="L143" s="72">
        <v>143</v>
      </c>
      <c r="M143" s="72"/>
      <c r="N143" s="73"/>
      <c r="O143" s="79" t="s">
        <v>312</v>
      </c>
      <c r="P143" s="81">
        <v>43558.589837962965</v>
      </c>
      <c r="Q143" s="79" t="s">
        <v>318</v>
      </c>
      <c r="R143" s="82" t="s">
        <v>327</v>
      </c>
      <c r="S143" s="79" t="s">
        <v>332</v>
      </c>
      <c r="T143" s="79" t="s">
        <v>337</v>
      </c>
      <c r="U143" s="79"/>
      <c r="V143" s="82" t="s">
        <v>352</v>
      </c>
      <c r="W143" s="81">
        <v>43558.589837962965</v>
      </c>
      <c r="X143" s="82" t="s">
        <v>365</v>
      </c>
      <c r="Y143" s="79"/>
      <c r="Z143" s="79"/>
      <c r="AA143" s="85" t="s">
        <v>384</v>
      </c>
      <c r="AB143" s="79"/>
      <c r="AC143" s="79" t="b">
        <v>0</v>
      </c>
      <c r="AD143" s="79">
        <v>5</v>
      </c>
      <c r="AE143" s="85" t="s">
        <v>392</v>
      </c>
      <c r="AF143" s="79" t="b">
        <v>0</v>
      </c>
      <c r="AG143" s="79" t="s">
        <v>394</v>
      </c>
      <c r="AH143" s="79"/>
      <c r="AI143" s="85" t="s">
        <v>392</v>
      </c>
      <c r="AJ143" s="79" t="b">
        <v>0</v>
      </c>
      <c r="AK143" s="79">
        <v>0</v>
      </c>
      <c r="AL143" s="85" t="s">
        <v>392</v>
      </c>
      <c r="AM143" s="79" t="s">
        <v>395</v>
      </c>
      <c r="AN143" s="79" t="b">
        <v>0</v>
      </c>
      <c r="AO143" s="85" t="s">
        <v>384</v>
      </c>
      <c r="AP143" s="79" t="s">
        <v>196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5" t="s">
        <v>240</v>
      </c>
      <c r="B144" s="65" t="s">
        <v>269</v>
      </c>
      <c r="C144" s="66" t="s">
        <v>1200</v>
      </c>
      <c r="D144" s="67">
        <v>3</v>
      </c>
      <c r="E144" s="66" t="s">
        <v>132</v>
      </c>
      <c r="F144" s="69">
        <v>32</v>
      </c>
      <c r="G144" s="66"/>
      <c r="H144" s="70"/>
      <c r="I144" s="71"/>
      <c r="J144" s="71"/>
      <c r="K144" s="34" t="s">
        <v>65</v>
      </c>
      <c r="L144" s="72">
        <v>144</v>
      </c>
      <c r="M144" s="72"/>
      <c r="N144" s="73"/>
      <c r="O144" s="79" t="s">
        <v>312</v>
      </c>
      <c r="P144" s="81">
        <v>43558.589837962965</v>
      </c>
      <c r="Q144" s="79" t="s">
        <v>318</v>
      </c>
      <c r="R144" s="82" t="s">
        <v>327</v>
      </c>
      <c r="S144" s="79" t="s">
        <v>332</v>
      </c>
      <c r="T144" s="79" t="s">
        <v>337</v>
      </c>
      <c r="U144" s="79"/>
      <c r="V144" s="82" t="s">
        <v>352</v>
      </c>
      <c r="W144" s="81">
        <v>43558.589837962965</v>
      </c>
      <c r="X144" s="82" t="s">
        <v>365</v>
      </c>
      <c r="Y144" s="79"/>
      <c r="Z144" s="79"/>
      <c r="AA144" s="85" t="s">
        <v>384</v>
      </c>
      <c r="AB144" s="79"/>
      <c r="AC144" s="79" t="b">
        <v>0</v>
      </c>
      <c r="AD144" s="79">
        <v>5</v>
      </c>
      <c r="AE144" s="85" t="s">
        <v>392</v>
      </c>
      <c r="AF144" s="79" t="b">
        <v>0</v>
      </c>
      <c r="AG144" s="79" t="s">
        <v>394</v>
      </c>
      <c r="AH144" s="79"/>
      <c r="AI144" s="85" t="s">
        <v>392</v>
      </c>
      <c r="AJ144" s="79" t="b">
        <v>0</v>
      </c>
      <c r="AK144" s="79">
        <v>0</v>
      </c>
      <c r="AL144" s="85" t="s">
        <v>392</v>
      </c>
      <c r="AM144" s="79" t="s">
        <v>395</v>
      </c>
      <c r="AN144" s="79" t="b">
        <v>0</v>
      </c>
      <c r="AO144" s="85" t="s">
        <v>384</v>
      </c>
      <c r="AP144" s="79" t="s">
        <v>196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5" t="s">
        <v>240</v>
      </c>
      <c r="B145" s="65" t="s">
        <v>270</v>
      </c>
      <c r="C145" s="66" t="s">
        <v>1200</v>
      </c>
      <c r="D145" s="67">
        <v>3</v>
      </c>
      <c r="E145" s="66" t="s">
        <v>132</v>
      </c>
      <c r="F145" s="69">
        <v>32</v>
      </c>
      <c r="G145" s="66"/>
      <c r="H145" s="70"/>
      <c r="I145" s="71"/>
      <c r="J145" s="71"/>
      <c r="K145" s="34" t="s">
        <v>65</v>
      </c>
      <c r="L145" s="72">
        <v>145</v>
      </c>
      <c r="M145" s="72"/>
      <c r="N145" s="73"/>
      <c r="O145" s="79" t="s">
        <v>312</v>
      </c>
      <c r="P145" s="81">
        <v>43558.589837962965</v>
      </c>
      <c r="Q145" s="79" t="s">
        <v>318</v>
      </c>
      <c r="R145" s="82" t="s">
        <v>327</v>
      </c>
      <c r="S145" s="79" t="s">
        <v>332</v>
      </c>
      <c r="T145" s="79" t="s">
        <v>337</v>
      </c>
      <c r="U145" s="79"/>
      <c r="V145" s="82" t="s">
        <v>352</v>
      </c>
      <c r="W145" s="81">
        <v>43558.589837962965</v>
      </c>
      <c r="X145" s="82" t="s">
        <v>365</v>
      </c>
      <c r="Y145" s="79"/>
      <c r="Z145" s="79"/>
      <c r="AA145" s="85" t="s">
        <v>384</v>
      </c>
      <c r="AB145" s="79"/>
      <c r="AC145" s="79" t="b">
        <v>0</v>
      </c>
      <c r="AD145" s="79">
        <v>5</v>
      </c>
      <c r="AE145" s="85" t="s">
        <v>392</v>
      </c>
      <c r="AF145" s="79" t="b">
        <v>0</v>
      </c>
      <c r="AG145" s="79" t="s">
        <v>394</v>
      </c>
      <c r="AH145" s="79"/>
      <c r="AI145" s="85" t="s">
        <v>392</v>
      </c>
      <c r="AJ145" s="79" t="b">
        <v>0</v>
      </c>
      <c r="AK145" s="79">
        <v>0</v>
      </c>
      <c r="AL145" s="85" t="s">
        <v>392</v>
      </c>
      <c r="AM145" s="79" t="s">
        <v>395</v>
      </c>
      <c r="AN145" s="79" t="b">
        <v>0</v>
      </c>
      <c r="AO145" s="85" t="s">
        <v>384</v>
      </c>
      <c r="AP145" s="79" t="s">
        <v>196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5" t="s">
        <v>240</v>
      </c>
      <c r="B146" s="65" t="s">
        <v>271</v>
      </c>
      <c r="C146" s="66" t="s">
        <v>1200</v>
      </c>
      <c r="D146" s="67">
        <v>3</v>
      </c>
      <c r="E146" s="66" t="s">
        <v>132</v>
      </c>
      <c r="F146" s="69">
        <v>32</v>
      </c>
      <c r="G146" s="66"/>
      <c r="H146" s="70"/>
      <c r="I146" s="71"/>
      <c r="J146" s="71"/>
      <c r="K146" s="34" t="s">
        <v>65</v>
      </c>
      <c r="L146" s="72">
        <v>146</v>
      </c>
      <c r="M146" s="72"/>
      <c r="N146" s="73"/>
      <c r="O146" s="79" t="s">
        <v>312</v>
      </c>
      <c r="P146" s="81">
        <v>43558.589837962965</v>
      </c>
      <c r="Q146" s="79" t="s">
        <v>318</v>
      </c>
      <c r="R146" s="82" t="s">
        <v>327</v>
      </c>
      <c r="S146" s="79" t="s">
        <v>332</v>
      </c>
      <c r="T146" s="79" t="s">
        <v>337</v>
      </c>
      <c r="U146" s="79"/>
      <c r="V146" s="82" t="s">
        <v>352</v>
      </c>
      <c r="W146" s="81">
        <v>43558.589837962965</v>
      </c>
      <c r="X146" s="82" t="s">
        <v>365</v>
      </c>
      <c r="Y146" s="79"/>
      <c r="Z146" s="79"/>
      <c r="AA146" s="85" t="s">
        <v>384</v>
      </c>
      <c r="AB146" s="79"/>
      <c r="AC146" s="79" t="b">
        <v>0</v>
      </c>
      <c r="AD146" s="79">
        <v>5</v>
      </c>
      <c r="AE146" s="85" t="s">
        <v>392</v>
      </c>
      <c r="AF146" s="79" t="b">
        <v>0</v>
      </c>
      <c r="AG146" s="79" t="s">
        <v>394</v>
      </c>
      <c r="AH146" s="79"/>
      <c r="AI146" s="85" t="s">
        <v>392</v>
      </c>
      <c r="AJ146" s="79" t="b">
        <v>0</v>
      </c>
      <c r="AK146" s="79">
        <v>0</v>
      </c>
      <c r="AL146" s="85" t="s">
        <v>392</v>
      </c>
      <c r="AM146" s="79" t="s">
        <v>395</v>
      </c>
      <c r="AN146" s="79" t="b">
        <v>0</v>
      </c>
      <c r="AO146" s="85" t="s">
        <v>384</v>
      </c>
      <c r="AP146" s="79" t="s">
        <v>196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5" t="s">
        <v>240</v>
      </c>
      <c r="B147" s="65" t="s">
        <v>272</v>
      </c>
      <c r="C147" s="66" t="s">
        <v>1200</v>
      </c>
      <c r="D147" s="67">
        <v>3</v>
      </c>
      <c r="E147" s="66" t="s">
        <v>132</v>
      </c>
      <c r="F147" s="69">
        <v>32</v>
      </c>
      <c r="G147" s="66"/>
      <c r="H147" s="70"/>
      <c r="I147" s="71"/>
      <c r="J147" s="71"/>
      <c r="K147" s="34" t="s">
        <v>65</v>
      </c>
      <c r="L147" s="72">
        <v>147</v>
      </c>
      <c r="M147" s="72"/>
      <c r="N147" s="73"/>
      <c r="O147" s="79" t="s">
        <v>312</v>
      </c>
      <c r="P147" s="81">
        <v>43558.589837962965</v>
      </c>
      <c r="Q147" s="79" t="s">
        <v>318</v>
      </c>
      <c r="R147" s="82" t="s">
        <v>327</v>
      </c>
      <c r="S147" s="79" t="s">
        <v>332</v>
      </c>
      <c r="T147" s="79" t="s">
        <v>337</v>
      </c>
      <c r="U147" s="79"/>
      <c r="V147" s="82" t="s">
        <v>352</v>
      </c>
      <c r="W147" s="81">
        <v>43558.589837962965</v>
      </c>
      <c r="X147" s="82" t="s">
        <v>365</v>
      </c>
      <c r="Y147" s="79"/>
      <c r="Z147" s="79"/>
      <c r="AA147" s="85" t="s">
        <v>384</v>
      </c>
      <c r="AB147" s="79"/>
      <c r="AC147" s="79" t="b">
        <v>0</v>
      </c>
      <c r="AD147" s="79">
        <v>5</v>
      </c>
      <c r="AE147" s="85" t="s">
        <v>392</v>
      </c>
      <c r="AF147" s="79" t="b">
        <v>0</v>
      </c>
      <c r="AG147" s="79" t="s">
        <v>394</v>
      </c>
      <c r="AH147" s="79"/>
      <c r="AI147" s="85" t="s">
        <v>392</v>
      </c>
      <c r="AJ147" s="79" t="b">
        <v>0</v>
      </c>
      <c r="AK147" s="79">
        <v>0</v>
      </c>
      <c r="AL147" s="85" t="s">
        <v>392</v>
      </c>
      <c r="AM147" s="79" t="s">
        <v>395</v>
      </c>
      <c r="AN147" s="79" t="b">
        <v>0</v>
      </c>
      <c r="AO147" s="85" t="s">
        <v>384</v>
      </c>
      <c r="AP147" s="79" t="s">
        <v>196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5" t="s">
        <v>240</v>
      </c>
      <c r="B148" s="65" t="s">
        <v>273</v>
      </c>
      <c r="C148" s="66" t="s">
        <v>1200</v>
      </c>
      <c r="D148" s="67">
        <v>3</v>
      </c>
      <c r="E148" s="66" t="s">
        <v>132</v>
      </c>
      <c r="F148" s="69">
        <v>32</v>
      </c>
      <c r="G148" s="66"/>
      <c r="H148" s="70"/>
      <c r="I148" s="71"/>
      <c r="J148" s="71"/>
      <c r="K148" s="34" t="s">
        <v>65</v>
      </c>
      <c r="L148" s="72">
        <v>148</v>
      </c>
      <c r="M148" s="72"/>
      <c r="N148" s="73"/>
      <c r="O148" s="79" t="s">
        <v>312</v>
      </c>
      <c r="P148" s="81">
        <v>43558.589837962965</v>
      </c>
      <c r="Q148" s="79" t="s">
        <v>318</v>
      </c>
      <c r="R148" s="82" t="s">
        <v>327</v>
      </c>
      <c r="S148" s="79" t="s">
        <v>332</v>
      </c>
      <c r="T148" s="79" t="s">
        <v>337</v>
      </c>
      <c r="U148" s="79"/>
      <c r="V148" s="82" t="s">
        <v>352</v>
      </c>
      <c r="W148" s="81">
        <v>43558.589837962965</v>
      </c>
      <c r="X148" s="82" t="s">
        <v>365</v>
      </c>
      <c r="Y148" s="79"/>
      <c r="Z148" s="79"/>
      <c r="AA148" s="85" t="s">
        <v>384</v>
      </c>
      <c r="AB148" s="79"/>
      <c r="AC148" s="79" t="b">
        <v>0</v>
      </c>
      <c r="AD148" s="79">
        <v>5</v>
      </c>
      <c r="AE148" s="85" t="s">
        <v>392</v>
      </c>
      <c r="AF148" s="79" t="b">
        <v>0</v>
      </c>
      <c r="AG148" s="79" t="s">
        <v>394</v>
      </c>
      <c r="AH148" s="79"/>
      <c r="AI148" s="85" t="s">
        <v>392</v>
      </c>
      <c r="AJ148" s="79" t="b">
        <v>0</v>
      </c>
      <c r="AK148" s="79">
        <v>0</v>
      </c>
      <c r="AL148" s="85" t="s">
        <v>392</v>
      </c>
      <c r="AM148" s="79" t="s">
        <v>395</v>
      </c>
      <c r="AN148" s="79" t="b">
        <v>0</v>
      </c>
      <c r="AO148" s="85" t="s">
        <v>384</v>
      </c>
      <c r="AP148" s="79" t="s">
        <v>196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5" t="s">
        <v>240</v>
      </c>
      <c r="B149" s="65" t="s">
        <v>274</v>
      </c>
      <c r="C149" s="66" t="s">
        <v>1200</v>
      </c>
      <c r="D149" s="67">
        <v>3</v>
      </c>
      <c r="E149" s="66" t="s">
        <v>132</v>
      </c>
      <c r="F149" s="69">
        <v>32</v>
      </c>
      <c r="G149" s="66"/>
      <c r="H149" s="70"/>
      <c r="I149" s="71"/>
      <c r="J149" s="71"/>
      <c r="K149" s="34" t="s">
        <v>65</v>
      </c>
      <c r="L149" s="72">
        <v>149</v>
      </c>
      <c r="M149" s="72"/>
      <c r="N149" s="73"/>
      <c r="O149" s="79" t="s">
        <v>312</v>
      </c>
      <c r="P149" s="81">
        <v>43558.58996527778</v>
      </c>
      <c r="Q149" s="79" t="s">
        <v>319</v>
      </c>
      <c r="R149" s="82" t="s">
        <v>328</v>
      </c>
      <c r="S149" s="79" t="s">
        <v>332</v>
      </c>
      <c r="T149" s="79" t="s">
        <v>338</v>
      </c>
      <c r="U149" s="79"/>
      <c r="V149" s="82" t="s">
        <v>352</v>
      </c>
      <c r="W149" s="81">
        <v>43558.58996527778</v>
      </c>
      <c r="X149" s="82" t="s">
        <v>366</v>
      </c>
      <c r="Y149" s="79"/>
      <c r="Z149" s="79"/>
      <c r="AA149" s="85" t="s">
        <v>385</v>
      </c>
      <c r="AB149" s="79"/>
      <c r="AC149" s="79" t="b">
        <v>0</v>
      </c>
      <c r="AD149" s="79">
        <v>6</v>
      </c>
      <c r="AE149" s="85" t="s">
        <v>392</v>
      </c>
      <c r="AF149" s="79" t="b">
        <v>0</v>
      </c>
      <c r="AG149" s="79" t="s">
        <v>394</v>
      </c>
      <c r="AH149" s="79"/>
      <c r="AI149" s="85" t="s">
        <v>392</v>
      </c>
      <c r="AJ149" s="79" t="b">
        <v>0</v>
      </c>
      <c r="AK149" s="79">
        <v>1</v>
      </c>
      <c r="AL149" s="85" t="s">
        <v>392</v>
      </c>
      <c r="AM149" s="79" t="s">
        <v>395</v>
      </c>
      <c r="AN149" s="79" t="b">
        <v>0</v>
      </c>
      <c r="AO149" s="85" t="s">
        <v>385</v>
      </c>
      <c r="AP149" s="79" t="s">
        <v>196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5" t="s">
        <v>240</v>
      </c>
      <c r="B150" s="65" t="s">
        <v>275</v>
      </c>
      <c r="C150" s="66" t="s">
        <v>1200</v>
      </c>
      <c r="D150" s="67">
        <v>3</v>
      </c>
      <c r="E150" s="66" t="s">
        <v>132</v>
      </c>
      <c r="F150" s="69">
        <v>32</v>
      </c>
      <c r="G150" s="66"/>
      <c r="H150" s="70"/>
      <c r="I150" s="71"/>
      <c r="J150" s="71"/>
      <c r="K150" s="34" t="s">
        <v>65</v>
      </c>
      <c r="L150" s="72">
        <v>150</v>
      </c>
      <c r="M150" s="72"/>
      <c r="N150" s="73"/>
      <c r="O150" s="79" t="s">
        <v>312</v>
      </c>
      <c r="P150" s="81">
        <v>43558.58996527778</v>
      </c>
      <c r="Q150" s="79" t="s">
        <v>319</v>
      </c>
      <c r="R150" s="82" t="s">
        <v>328</v>
      </c>
      <c r="S150" s="79" t="s">
        <v>332</v>
      </c>
      <c r="T150" s="79" t="s">
        <v>338</v>
      </c>
      <c r="U150" s="79"/>
      <c r="V150" s="82" t="s">
        <v>352</v>
      </c>
      <c r="W150" s="81">
        <v>43558.58996527778</v>
      </c>
      <c r="X150" s="82" t="s">
        <v>366</v>
      </c>
      <c r="Y150" s="79"/>
      <c r="Z150" s="79"/>
      <c r="AA150" s="85" t="s">
        <v>385</v>
      </c>
      <c r="AB150" s="79"/>
      <c r="AC150" s="79" t="b">
        <v>0</v>
      </c>
      <c r="AD150" s="79">
        <v>6</v>
      </c>
      <c r="AE150" s="85" t="s">
        <v>392</v>
      </c>
      <c r="AF150" s="79" t="b">
        <v>0</v>
      </c>
      <c r="AG150" s="79" t="s">
        <v>394</v>
      </c>
      <c r="AH150" s="79"/>
      <c r="AI150" s="85" t="s">
        <v>392</v>
      </c>
      <c r="AJ150" s="79" t="b">
        <v>0</v>
      </c>
      <c r="AK150" s="79">
        <v>1</v>
      </c>
      <c r="AL150" s="85" t="s">
        <v>392</v>
      </c>
      <c r="AM150" s="79" t="s">
        <v>395</v>
      </c>
      <c r="AN150" s="79" t="b">
        <v>0</v>
      </c>
      <c r="AO150" s="85" t="s">
        <v>385</v>
      </c>
      <c r="AP150" s="79" t="s">
        <v>196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5" t="s">
        <v>240</v>
      </c>
      <c r="B151" s="65" t="s">
        <v>276</v>
      </c>
      <c r="C151" s="66" t="s">
        <v>1200</v>
      </c>
      <c r="D151" s="67">
        <v>3</v>
      </c>
      <c r="E151" s="66" t="s">
        <v>132</v>
      </c>
      <c r="F151" s="69">
        <v>32</v>
      </c>
      <c r="G151" s="66"/>
      <c r="H151" s="70"/>
      <c r="I151" s="71"/>
      <c r="J151" s="71"/>
      <c r="K151" s="34" t="s">
        <v>65</v>
      </c>
      <c r="L151" s="72">
        <v>151</v>
      </c>
      <c r="M151" s="72"/>
      <c r="N151" s="73"/>
      <c r="O151" s="79" t="s">
        <v>312</v>
      </c>
      <c r="P151" s="81">
        <v>43558.58996527778</v>
      </c>
      <c r="Q151" s="79" t="s">
        <v>319</v>
      </c>
      <c r="R151" s="82" t="s">
        <v>328</v>
      </c>
      <c r="S151" s="79" t="s">
        <v>332</v>
      </c>
      <c r="T151" s="79" t="s">
        <v>338</v>
      </c>
      <c r="U151" s="79"/>
      <c r="V151" s="82" t="s">
        <v>352</v>
      </c>
      <c r="W151" s="81">
        <v>43558.58996527778</v>
      </c>
      <c r="X151" s="82" t="s">
        <v>366</v>
      </c>
      <c r="Y151" s="79"/>
      <c r="Z151" s="79"/>
      <c r="AA151" s="85" t="s">
        <v>385</v>
      </c>
      <c r="AB151" s="79"/>
      <c r="AC151" s="79" t="b">
        <v>0</v>
      </c>
      <c r="AD151" s="79">
        <v>6</v>
      </c>
      <c r="AE151" s="85" t="s">
        <v>392</v>
      </c>
      <c r="AF151" s="79" t="b">
        <v>0</v>
      </c>
      <c r="AG151" s="79" t="s">
        <v>394</v>
      </c>
      <c r="AH151" s="79"/>
      <c r="AI151" s="85" t="s">
        <v>392</v>
      </c>
      <c r="AJ151" s="79" t="b">
        <v>0</v>
      </c>
      <c r="AK151" s="79">
        <v>1</v>
      </c>
      <c r="AL151" s="85" t="s">
        <v>392</v>
      </c>
      <c r="AM151" s="79" t="s">
        <v>395</v>
      </c>
      <c r="AN151" s="79" t="b">
        <v>0</v>
      </c>
      <c r="AO151" s="85" t="s">
        <v>385</v>
      </c>
      <c r="AP151" s="79" t="s">
        <v>196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5" t="s">
        <v>240</v>
      </c>
      <c r="B152" s="65" t="s">
        <v>277</v>
      </c>
      <c r="C152" s="66" t="s">
        <v>1200</v>
      </c>
      <c r="D152" s="67">
        <v>3</v>
      </c>
      <c r="E152" s="66" t="s">
        <v>132</v>
      </c>
      <c r="F152" s="69">
        <v>32</v>
      </c>
      <c r="G152" s="66"/>
      <c r="H152" s="70"/>
      <c r="I152" s="71"/>
      <c r="J152" s="71"/>
      <c r="K152" s="34" t="s">
        <v>65</v>
      </c>
      <c r="L152" s="72">
        <v>152</v>
      </c>
      <c r="M152" s="72"/>
      <c r="N152" s="73"/>
      <c r="O152" s="79" t="s">
        <v>312</v>
      </c>
      <c r="P152" s="81">
        <v>43558.58996527778</v>
      </c>
      <c r="Q152" s="79" t="s">
        <v>319</v>
      </c>
      <c r="R152" s="82" t="s">
        <v>328</v>
      </c>
      <c r="S152" s="79" t="s">
        <v>332</v>
      </c>
      <c r="T152" s="79" t="s">
        <v>338</v>
      </c>
      <c r="U152" s="79"/>
      <c r="V152" s="82" t="s">
        <v>352</v>
      </c>
      <c r="W152" s="81">
        <v>43558.58996527778</v>
      </c>
      <c r="X152" s="82" t="s">
        <v>366</v>
      </c>
      <c r="Y152" s="79"/>
      <c r="Z152" s="79"/>
      <c r="AA152" s="85" t="s">
        <v>385</v>
      </c>
      <c r="AB152" s="79"/>
      <c r="AC152" s="79" t="b">
        <v>0</v>
      </c>
      <c r="AD152" s="79">
        <v>6</v>
      </c>
      <c r="AE152" s="85" t="s">
        <v>392</v>
      </c>
      <c r="AF152" s="79" t="b">
        <v>0</v>
      </c>
      <c r="AG152" s="79" t="s">
        <v>394</v>
      </c>
      <c r="AH152" s="79"/>
      <c r="AI152" s="85" t="s">
        <v>392</v>
      </c>
      <c r="AJ152" s="79" t="b">
        <v>0</v>
      </c>
      <c r="AK152" s="79">
        <v>1</v>
      </c>
      <c r="AL152" s="85" t="s">
        <v>392</v>
      </c>
      <c r="AM152" s="79" t="s">
        <v>395</v>
      </c>
      <c r="AN152" s="79" t="b">
        <v>0</v>
      </c>
      <c r="AO152" s="85" t="s">
        <v>385</v>
      </c>
      <c r="AP152" s="79" t="s">
        <v>196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5" t="s">
        <v>240</v>
      </c>
      <c r="B153" s="65" t="s">
        <v>278</v>
      </c>
      <c r="C153" s="66" t="s">
        <v>1200</v>
      </c>
      <c r="D153" s="67">
        <v>3</v>
      </c>
      <c r="E153" s="66" t="s">
        <v>132</v>
      </c>
      <c r="F153" s="69">
        <v>32</v>
      </c>
      <c r="G153" s="66"/>
      <c r="H153" s="70"/>
      <c r="I153" s="71"/>
      <c r="J153" s="71"/>
      <c r="K153" s="34" t="s">
        <v>65</v>
      </c>
      <c r="L153" s="72">
        <v>153</v>
      </c>
      <c r="M153" s="72"/>
      <c r="N153" s="73"/>
      <c r="O153" s="79" t="s">
        <v>312</v>
      </c>
      <c r="P153" s="81">
        <v>43558.58996527778</v>
      </c>
      <c r="Q153" s="79" t="s">
        <v>319</v>
      </c>
      <c r="R153" s="82" t="s">
        <v>328</v>
      </c>
      <c r="S153" s="79" t="s">
        <v>332</v>
      </c>
      <c r="T153" s="79" t="s">
        <v>338</v>
      </c>
      <c r="U153" s="79"/>
      <c r="V153" s="82" t="s">
        <v>352</v>
      </c>
      <c r="W153" s="81">
        <v>43558.58996527778</v>
      </c>
      <c r="X153" s="82" t="s">
        <v>366</v>
      </c>
      <c r="Y153" s="79"/>
      <c r="Z153" s="79"/>
      <c r="AA153" s="85" t="s">
        <v>385</v>
      </c>
      <c r="AB153" s="79"/>
      <c r="AC153" s="79" t="b">
        <v>0</v>
      </c>
      <c r="AD153" s="79">
        <v>6</v>
      </c>
      <c r="AE153" s="85" t="s">
        <v>392</v>
      </c>
      <c r="AF153" s="79" t="b">
        <v>0</v>
      </c>
      <c r="AG153" s="79" t="s">
        <v>394</v>
      </c>
      <c r="AH153" s="79"/>
      <c r="AI153" s="85" t="s">
        <v>392</v>
      </c>
      <c r="AJ153" s="79" t="b">
        <v>0</v>
      </c>
      <c r="AK153" s="79">
        <v>1</v>
      </c>
      <c r="AL153" s="85" t="s">
        <v>392</v>
      </c>
      <c r="AM153" s="79" t="s">
        <v>395</v>
      </c>
      <c r="AN153" s="79" t="b">
        <v>0</v>
      </c>
      <c r="AO153" s="85" t="s">
        <v>385</v>
      </c>
      <c r="AP153" s="79" t="s">
        <v>196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5" t="s">
        <v>240</v>
      </c>
      <c r="B154" s="65" t="s">
        <v>279</v>
      </c>
      <c r="C154" s="66" t="s">
        <v>1200</v>
      </c>
      <c r="D154" s="67">
        <v>3</v>
      </c>
      <c r="E154" s="66" t="s">
        <v>132</v>
      </c>
      <c r="F154" s="69">
        <v>32</v>
      </c>
      <c r="G154" s="66"/>
      <c r="H154" s="70"/>
      <c r="I154" s="71"/>
      <c r="J154" s="71"/>
      <c r="K154" s="34" t="s">
        <v>65</v>
      </c>
      <c r="L154" s="72">
        <v>154</v>
      </c>
      <c r="M154" s="72"/>
      <c r="N154" s="73"/>
      <c r="O154" s="79" t="s">
        <v>312</v>
      </c>
      <c r="P154" s="81">
        <v>43558.58996527778</v>
      </c>
      <c r="Q154" s="79" t="s">
        <v>319</v>
      </c>
      <c r="R154" s="82" t="s">
        <v>328</v>
      </c>
      <c r="S154" s="79" t="s">
        <v>332</v>
      </c>
      <c r="T154" s="79" t="s">
        <v>338</v>
      </c>
      <c r="U154" s="79"/>
      <c r="V154" s="82" t="s">
        <v>352</v>
      </c>
      <c r="W154" s="81">
        <v>43558.58996527778</v>
      </c>
      <c r="X154" s="82" t="s">
        <v>366</v>
      </c>
      <c r="Y154" s="79"/>
      <c r="Z154" s="79"/>
      <c r="AA154" s="85" t="s">
        <v>385</v>
      </c>
      <c r="AB154" s="79"/>
      <c r="AC154" s="79" t="b">
        <v>0</v>
      </c>
      <c r="AD154" s="79">
        <v>6</v>
      </c>
      <c r="AE154" s="85" t="s">
        <v>392</v>
      </c>
      <c r="AF154" s="79" t="b">
        <v>0</v>
      </c>
      <c r="AG154" s="79" t="s">
        <v>394</v>
      </c>
      <c r="AH154" s="79"/>
      <c r="AI154" s="85" t="s">
        <v>392</v>
      </c>
      <c r="AJ154" s="79" t="b">
        <v>0</v>
      </c>
      <c r="AK154" s="79">
        <v>1</v>
      </c>
      <c r="AL154" s="85" t="s">
        <v>392</v>
      </c>
      <c r="AM154" s="79" t="s">
        <v>395</v>
      </c>
      <c r="AN154" s="79" t="b">
        <v>0</v>
      </c>
      <c r="AO154" s="85" t="s">
        <v>385</v>
      </c>
      <c r="AP154" s="79" t="s">
        <v>196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5" t="s">
        <v>240</v>
      </c>
      <c r="B155" s="65" t="s">
        <v>280</v>
      </c>
      <c r="C155" s="66" t="s">
        <v>1200</v>
      </c>
      <c r="D155" s="67">
        <v>3</v>
      </c>
      <c r="E155" s="66" t="s">
        <v>132</v>
      </c>
      <c r="F155" s="69">
        <v>32</v>
      </c>
      <c r="G155" s="66"/>
      <c r="H155" s="70"/>
      <c r="I155" s="71"/>
      <c r="J155" s="71"/>
      <c r="K155" s="34" t="s">
        <v>65</v>
      </c>
      <c r="L155" s="72">
        <v>155</v>
      </c>
      <c r="M155" s="72"/>
      <c r="N155" s="73"/>
      <c r="O155" s="79" t="s">
        <v>312</v>
      </c>
      <c r="P155" s="81">
        <v>43558.58996527778</v>
      </c>
      <c r="Q155" s="79" t="s">
        <v>319</v>
      </c>
      <c r="R155" s="82" t="s">
        <v>328</v>
      </c>
      <c r="S155" s="79" t="s">
        <v>332</v>
      </c>
      <c r="T155" s="79" t="s">
        <v>338</v>
      </c>
      <c r="U155" s="79"/>
      <c r="V155" s="82" t="s">
        <v>352</v>
      </c>
      <c r="W155" s="81">
        <v>43558.58996527778</v>
      </c>
      <c r="X155" s="82" t="s">
        <v>366</v>
      </c>
      <c r="Y155" s="79"/>
      <c r="Z155" s="79"/>
      <c r="AA155" s="85" t="s">
        <v>385</v>
      </c>
      <c r="AB155" s="79"/>
      <c r="AC155" s="79" t="b">
        <v>0</v>
      </c>
      <c r="AD155" s="79">
        <v>6</v>
      </c>
      <c r="AE155" s="85" t="s">
        <v>392</v>
      </c>
      <c r="AF155" s="79" t="b">
        <v>0</v>
      </c>
      <c r="AG155" s="79" t="s">
        <v>394</v>
      </c>
      <c r="AH155" s="79"/>
      <c r="AI155" s="85" t="s">
        <v>392</v>
      </c>
      <c r="AJ155" s="79" t="b">
        <v>0</v>
      </c>
      <c r="AK155" s="79">
        <v>1</v>
      </c>
      <c r="AL155" s="85" t="s">
        <v>392</v>
      </c>
      <c r="AM155" s="79" t="s">
        <v>395</v>
      </c>
      <c r="AN155" s="79" t="b">
        <v>0</v>
      </c>
      <c r="AO155" s="85" t="s">
        <v>385</v>
      </c>
      <c r="AP155" s="79" t="s">
        <v>196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5" t="s">
        <v>240</v>
      </c>
      <c r="B156" s="65" t="s">
        <v>281</v>
      </c>
      <c r="C156" s="66" t="s">
        <v>1200</v>
      </c>
      <c r="D156" s="67">
        <v>3</v>
      </c>
      <c r="E156" s="66" t="s">
        <v>132</v>
      </c>
      <c r="F156" s="69">
        <v>32</v>
      </c>
      <c r="G156" s="66"/>
      <c r="H156" s="70"/>
      <c r="I156" s="71"/>
      <c r="J156" s="71"/>
      <c r="K156" s="34" t="s">
        <v>65</v>
      </c>
      <c r="L156" s="72">
        <v>156</v>
      </c>
      <c r="M156" s="72"/>
      <c r="N156" s="73"/>
      <c r="O156" s="79" t="s">
        <v>312</v>
      </c>
      <c r="P156" s="81">
        <v>43558.58996527778</v>
      </c>
      <c r="Q156" s="79" t="s">
        <v>319</v>
      </c>
      <c r="R156" s="82" t="s">
        <v>328</v>
      </c>
      <c r="S156" s="79" t="s">
        <v>332</v>
      </c>
      <c r="T156" s="79" t="s">
        <v>338</v>
      </c>
      <c r="U156" s="79"/>
      <c r="V156" s="82" t="s">
        <v>352</v>
      </c>
      <c r="W156" s="81">
        <v>43558.58996527778</v>
      </c>
      <c r="X156" s="82" t="s">
        <v>366</v>
      </c>
      <c r="Y156" s="79"/>
      <c r="Z156" s="79"/>
      <c r="AA156" s="85" t="s">
        <v>385</v>
      </c>
      <c r="AB156" s="79"/>
      <c r="AC156" s="79" t="b">
        <v>0</v>
      </c>
      <c r="AD156" s="79">
        <v>6</v>
      </c>
      <c r="AE156" s="85" t="s">
        <v>392</v>
      </c>
      <c r="AF156" s="79" t="b">
        <v>0</v>
      </c>
      <c r="AG156" s="79" t="s">
        <v>394</v>
      </c>
      <c r="AH156" s="79"/>
      <c r="AI156" s="85" t="s">
        <v>392</v>
      </c>
      <c r="AJ156" s="79" t="b">
        <v>0</v>
      </c>
      <c r="AK156" s="79">
        <v>1</v>
      </c>
      <c r="AL156" s="85" t="s">
        <v>392</v>
      </c>
      <c r="AM156" s="79" t="s">
        <v>395</v>
      </c>
      <c r="AN156" s="79" t="b">
        <v>0</v>
      </c>
      <c r="AO156" s="85" t="s">
        <v>385</v>
      </c>
      <c r="AP156" s="79" t="s">
        <v>196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5" t="s">
        <v>241</v>
      </c>
      <c r="B157" s="65" t="s">
        <v>241</v>
      </c>
      <c r="C157" s="66" t="s">
        <v>1200</v>
      </c>
      <c r="D157" s="67">
        <v>3</v>
      </c>
      <c r="E157" s="66" t="s">
        <v>132</v>
      </c>
      <c r="F157" s="69">
        <v>32</v>
      </c>
      <c r="G157" s="66"/>
      <c r="H157" s="70"/>
      <c r="I157" s="71"/>
      <c r="J157" s="71"/>
      <c r="K157" s="34" t="s">
        <v>65</v>
      </c>
      <c r="L157" s="72">
        <v>157</v>
      </c>
      <c r="M157" s="72"/>
      <c r="N157" s="73"/>
      <c r="O157" s="79" t="s">
        <v>196</v>
      </c>
      <c r="P157" s="81">
        <v>43554.54193287037</v>
      </c>
      <c r="Q157" s="79" t="s">
        <v>320</v>
      </c>
      <c r="R157" s="79"/>
      <c r="S157" s="79"/>
      <c r="T157" s="79" t="s">
        <v>339</v>
      </c>
      <c r="U157" s="82" t="s">
        <v>344</v>
      </c>
      <c r="V157" s="82" t="s">
        <v>344</v>
      </c>
      <c r="W157" s="81">
        <v>43554.54193287037</v>
      </c>
      <c r="X157" s="82" t="s">
        <v>367</v>
      </c>
      <c r="Y157" s="79"/>
      <c r="Z157" s="79"/>
      <c r="AA157" s="85" t="s">
        <v>386</v>
      </c>
      <c r="AB157" s="79"/>
      <c r="AC157" s="79" t="b">
        <v>0</v>
      </c>
      <c r="AD157" s="79">
        <v>7</v>
      </c>
      <c r="AE157" s="85" t="s">
        <v>392</v>
      </c>
      <c r="AF157" s="79" t="b">
        <v>0</v>
      </c>
      <c r="AG157" s="79" t="s">
        <v>394</v>
      </c>
      <c r="AH157" s="79"/>
      <c r="AI157" s="85" t="s">
        <v>392</v>
      </c>
      <c r="AJ157" s="79" t="b">
        <v>0</v>
      </c>
      <c r="AK157" s="79">
        <v>6</v>
      </c>
      <c r="AL157" s="85" t="s">
        <v>392</v>
      </c>
      <c r="AM157" s="79" t="s">
        <v>400</v>
      </c>
      <c r="AN157" s="79" t="b">
        <v>0</v>
      </c>
      <c r="AO157" s="85" t="s">
        <v>386</v>
      </c>
      <c r="AP157" s="79" t="s">
        <v>311</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27</v>
      </c>
      <c r="BK157" s="49">
        <v>100</v>
      </c>
      <c r="BL157" s="48">
        <v>27</v>
      </c>
    </row>
    <row r="158" spans="1:64" ht="15">
      <c r="A158" s="65" t="s">
        <v>240</v>
      </c>
      <c r="B158" s="65" t="s">
        <v>241</v>
      </c>
      <c r="C158" s="66" t="s">
        <v>1200</v>
      </c>
      <c r="D158" s="67">
        <v>3</v>
      </c>
      <c r="E158" s="66" t="s">
        <v>132</v>
      </c>
      <c r="F158" s="69">
        <v>32</v>
      </c>
      <c r="G158" s="66"/>
      <c r="H158" s="70"/>
      <c r="I158" s="71"/>
      <c r="J158" s="71"/>
      <c r="K158" s="34" t="s">
        <v>65</v>
      </c>
      <c r="L158" s="72">
        <v>158</v>
      </c>
      <c r="M158" s="72"/>
      <c r="N158" s="73"/>
      <c r="O158" s="79" t="s">
        <v>311</v>
      </c>
      <c r="P158" s="81">
        <v>43555.46927083333</v>
      </c>
      <c r="Q158" s="79" t="s">
        <v>320</v>
      </c>
      <c r="R158" s="79"/>
      <c r="S158" s="79"/>
      <c r="T158" s="79" t="s">
        <v>340</v>
      </c>
      <c r="U158" s="79"/>
      <c r="V158" s="82" t="s">
        <v>352</v>
      </c>
      <c r="W158" s="81">
        <v>43555.46927083333</v>
      </c>
      <c r="X158" s="82" t="s">
        <v>368</v>
      </c>
      <c r="Y158" s="79"/>
      <c r="Z158" s="79"/>
      <c r="AA158" s="85" t="s">
        <v>387</v>
      </c>
      <c r="AB158" s="79"/>
      <c r="AC158" s="79" t="b">
        <v>0</v>
      </c>
      <c r="AD158" s="79">
        <v>0</v>
      </c>
      <c r="AE158" s="85" t="s">
        <v>392</v>
      </c>
      <c r="AF158" s="79" t="b">
        <v>0</v>
      </c>
      <c r="AG158" s="79" t="s">
        <v>394</v>
      </c>
      <c r="AH158" s="79"/>
      <c r="AI158" s="85" t="s">
        <v>392</v>
      </c>
      <c r="AJ158" s="79" t="b">
        <v>0</v>
      </c>
      <c r="AK158" s="79">
        <v>6</v>
      </c>
      <c r="AL158" s="85" t="s">
        <v>386</v>
      </c>
      <c r="AM158" s="79" t="s">
        <v>395</v>
      </c>
      <c r="AN158" s="79" t="b">
        <v>0</v>
      </c>
      <c r="AO158" s="85" t="s">
        <v>386</v>
      </c>
      <c r="AP158" s="79" t="s">
        <v>196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27</v>
      </c>
      <c r="BK158" s="49">
        <v>100</v>
      </c>
      <c r="BL158" s="48">
        <v>27</v>
      </c>
    </row>
    <row r="159" spans="1:64" ht="15">
      <c r="A159" s="65" t="s">
        <v>240</v>
      </c>
      <c r="B159" s="65" t="s">
        <v>241</v>
      </c>
      <c r="C159" s="66" t="s">
        <v>1220</v>
      </c>
      <c r="D159" s="67">
        <v>3</v>
      </c>
      <c r="E159" s="66" t="s">
        <v>136</v>
      </c>
      <c r="F159" s="69">
        <v>22.25</v>
      </c>
      <c r="G159" s="66"/>
      <c r="H159" s="70"/>
      <c r="I159" s="71"/>
      <c r="J159" s="71"/>
      <c r="K159" s="34" t="s">
        <v>65</v>
      </c>
      <c r="L159" s="72">
        <v>159</v>
      </c>
      <c r="M159" s="72"/>
      <c r="N159" s="73"/>
      <c r="O159" s="79" t="s">
        <v>312</v>
      </c>
      <c r="P159" s="81">
        <v>43558.589837962965</v>
      </c>
      <c r="Q159" s="79" t="s">
        <v>318</v>
      </c>
      <c r="R159" s="82" t="s">
        <v>327</v>
      </c>
      <c r="S159" s="79" t="s">
        <v>332</v>
      </c>
      <c r="T159" s="79" t="s">
        <v>337</v>
      </c>
      <c r="U159" s="79"/>
      <c r="V159" s="82" t="s">
        <v>352</v>
      </c>
      <c r="W159" s="81">
        <v>43558.589837962965</v>
      </c>
      <c r="X159" s="82" t="s">
        <v>365</v>
      </c>
      <c r="Y159" s="79"/>
      <c r="Z159" s="79"/>
      <c r="AA159" s="85" t="s">
        <v>384</v>
      </c>
      <c r="AB159" s="79"/>
      <c r="AC159" s="79" t="b">
        <v>0</v>
      </c>
      <c r="AD159" s="79">
        <v>5</v>
      </c>
      <c r="AE159" s="85" t="s">
        <v>392</v>
      </c>
      <c r="AF159" s="79" t="b">
        <v>0</v>
      </c>
      <c r="AG159" s="79" t="s">
        <v>394</v>
      </c>
      <c r="AH159" s="79"/>
      <c r="AI159" s="85" t="s">
        <v>392</v>
      </c>
      <c r="AJ159" s="79" t="b">
        <v>0</v>
      </c>
      <c r="AK159" s="79">
        <v>0</v>
      </c>
      <c r="AL159" s="85" t="s">
        <v>392</v>
      </c>
      <c r="AM159" s="79" t="s">
        <v>395</v>
      </c>
      <c r="AN159" s="79" t="b">
        <v>0</v>
      </c>
      <c r="AO159" s="85" t="s">
        <v>384</v>
      </c>
      <c r="AP159" s="79" t="s">
        <v>196</v>
      </c>
      <c r="AQ159" s="79">
        <v>0</v>
      </c>
      <c r="AR159" s="79">
        <v>0</v>
      </c>
      <c r="AS159" s="79"/>
      <c r="AT159" s="79"/>
      <c r="AU159" s="79"/>
      <c r="AV159" s="79"/>
      <c r="AW159" s="79"/>
      <c r="AX159" s="79"/>
      <c r="AY159" s="79"/>
      <c r="AZ159" s="79"/>
      <c r="BA159">
        <v>4</v>
      </c>
      <c r="BB159" s="78" t="str">
        <f>REPLACE(INDEX(GroupVertices[Group],MATCH(Edges[[#This Row],[Vertex 1]],GroupVertices[Vertex],0)),1,1,"")</f>
        <v>1</v>
      </c>
      <c r="BC159" s="78" t="str">
        <f>REPLACE(INDEX(GroupVertices[Group],MATCH(Edges[[#This Row],[Vertex 2]],GroupVertices[Vertex],0)),1,1,"")</f>
        <v>1</v>
      </c>
      <c r="BD159" s="48">
        <v>1</v>
      </c>
      <c r="BE159" s="49">
        <v>6.25</v>
      </c>
      <c r="BF159" s="48">
        <v>0</v>
      </c>
      <c r="BG159" s="49">
        <v>0</v>
      </c>
      <c r="BH159" s="48">
        <v>0</v>
      </c>
      <c r="BI159" s="49">
        <v>0</v>
      </c>
      <c r="BJ159" s="48">
        <v>15</v>
      </c>
      <c r="BK159" s="49">
        <v>93.75</v>
      </c>
      <c r="BL159" s="48">
        <v>16</v>
      </c>
    </row>
    <row r="160" spans="1:64" ht="15">
      <c r="A160" s="65" t="s">
        <v>240</v>
      </c>
      <c r="B160" s="65" t="s">
        <v>241</v>
      </c>
      <c r="C160" s="66" t="s">
        <v>1220</v>
      </c>
      <c r="D160" s="67">
        <v>3</v>
      </c>
      <c r="E160" s="66" t="s">
        <v>136</v>
      </c>
      <c r="F160" s="69">
        <v>22.25</v>
      </c>
      <c r="G160" s="66"/>
      <c r="H160" s="70"/>
      <c r="I160" s="71"/>
      <c r="J160" s="71"/>
      <c r="K160" s="34" t="s">
        <v>65</v>
      </c>
      <c r="L160" s="72">
        <v>160</v>
      </c>
      <c r="M160" s="72"/>
      <c r="N160" s="73"/>
      <c r="O160" s="79" t="s">
        <v>312</v>
      </c>
      <c r="P160" s="81">
        <v>43558.58996527778</v>
      </c>
      <c r="Q160" s="79" t="s">
        <v>319</v>
      </c>
      <c r="R160" s="82" t="s">
        <v>328</v>
      </c>
      <c r="S160" s="79" t="s">
        <v>332</v>
      </c>
      <c r="T160" s="79" t="s">
        <v>338</v>
      </c>
      <c r="U160" s="79"/>
      <c r="V160" s="82" t="s">
        <v>352</v>
      </c>
      <c r="W160" s="81">
        <v>43558.58996527778</v>
      </c>
      <c r="X160" s="82" t="s">
        <v>366</v>
      </c>
      <c r="Y160" s="79"/>
      <c r="Z160" s="79"/>
      <c r="AA160" s="85" t="s">
        <v>385</v>
      </c>
      <c r="AB160" s="79"/>
      <c r="AC160" s="79" t="b">
        <v>0</v>
      </c>
      <c r="AD160" s="79">
        <v>6</v>
      </c>
      <c r="AE160" s="85" t="s">
        <v>392</v>
      </c>
      <c r="AF160" s="79" t="b">
        <v>0</v>
      </c>
      <c r="AG160" s="79" t="s">
        <v>394</v>
      </c>
      <c r="AH160" s="79"/>
      <c r="AI160" s="85" t="s">
        <v>392</v>
      </c>
      <c r="AJ160" s="79" t="b">
        <v>0</v>
      </c>
      <c r="AK160" s="79">
        <v>1</v>
      </c>
      <c r="AL160" s="85" t="s">
        <v>392</v>
      </c>
      <c r="AM160" s="79" t="s">
        <v>395</v>
      </c>
      <c r="AN160" s="79" t="b">
        <v>0</v>
      </c>
      <c r="AO160" s="85" t="s">
        <v>385</v>
      </c>
      <c r="AP160" s="79" t="s">
        <v>196</v>
      </c>
      <c r="AQ160" s="79">
        <v>0</v>
      </c>
      <c r="AR160" s="79">
        <v>0</v>
      </c>
      <c r="AS160" s="79"/>
      <c r="AT160" s="79"/>
      <c r="AU160" s="79"/>
      <c r="AV160" s="79"/>
      <c r="AW160" s="79"/>
      <c r="AX160" s="79"/>
      <c r="AY160" s="79"/>
      <c r="AZ160" s="79"/>
      <c r="BA160">
        <v>4</v>
      </c>
      <c r="BB160" s="78" t="str">
        <f>REPLACE(INDEX(GroupVertices[Group],MATCH(Edges[[#This Row],[Vertex 1]],GroupVertices[Vertex],0)),1,1,"")</f>
        <v>1</v>
      </c>
      <c r="BC160" s="78" t="str">
        <f>REPLACE(INDEX(GroupVertices[Group],MATCH(Edges[[#This Row],[Vertex 2]],GroupVertices[Vertex],0)),1,1,"")</f>
        <v>1</v>
      </c>
      <c r="BD160" s="48">
        <v>1</v>
      </c>
      <c r="BE160" s="49">
        <v>5</v>
      </c>
      <c r="BF160" s="48">
        <v>0</v>
      </c>
      <c r="BG160" s="49">
        <v>0</v>
      </c>
      <c r="BH160" s="48">
        <v>0</v>
      </c>
      <c r="BI160" s="49">
        <v>0</v>
      </c>
      <c r="BJ160" s="48">
        <v>19</v>
      </c>
      <c r="BK160" s="49">
        <v>95</v>
      </c>
      <c r="BL160" s="48">
        <v>20</v>
      </c>
    </row>
    <row r="161" spans="1:64" ht="15">
      <c r="A161" s="65" t="s">
        <v>240</v>
      </c>
      <c r="B161" s="65" t="s">
        <v>282</v>
      </c>
      <c r="C161" s="66" t="s">
        <v>1200</v>
      </c>
      <c r="D161" s="67">
        <v>3</v>
      </c>
      <c r="E161" s="66" t="s">
        <v>132</v>
      </c>
      <c r="F161" s="69">
        <v>32</v>
      </c>
      <c r="G161" s="66"/>
      <c r="H161" s="70"/>
      <c r="I161" s="71"/>
      <c r="J161" s="71"/>
      <c r="K161" s="34" t="s">
        <v>65</v>
      </c>
      <c r="L161" s="72">
        <v>161</v>
      </c>
      <c r="M161" s="72"/>
      <c r="N161" s="73"/>
      <c r="O161" s="79" t="s">
        <v>312</v>
      </c>
      <c r="P161" s="81">
        <v>43559.13644675926</v>
      </c>
      <c r="Q161" s="79" t="s">
        <v>321</v>
      </c>
      <c r="R161" s="82" t="s">
        <v>329</v>
      </c>
      <c r="S161" s="79" t="s">
        <v>332</v>
      </c>
      <c r="T161" s="79" t="s">
        <v>341</v>
      </c>
      <c r="U161" s="79"/>
      <c r="V161" s="82" t="s">
        <v>352</v>
      </c>
      <c r="W161" s="81">
        <v>43559.13644675926</v>
      </c>
      <c r="X161" s="82" t="s">
        <v>369</v>
      </c>
      <c r="Y161" s="79"/>
      <c r="Z161" s="79"/>
      <c r="AA161" s="85" t="s">
        <v>388</v>
      </c>
      <c r="AB161" s="79"/>
      <c r="AC161" s="79" t="b">
        <v>0</v>
      </c>
      <c r="AD161" s="79">
        <v>13</v>
      </c>
      <c r="AE161" s="85" t="s">
        <v>392</v>
      </c>
      <c r="AF161" s="79" t="b">
        <v>0</v>
      </c>
      <c r="AG161" s="79" t="s">
        <v>394</v>
      </c>
      <c r="AH161" s="79"/>
      <c r="AI161" s="85" t="s">
        <v>392</v>
      </c>
      <c r="AJ161" s="79" t="b">
        <v>0</v>
      </c>
      <c r="AK161" s="79">
        <v>4</v>
      </c>
      <c r="AL161" s="85" t="s">
        <v>392</v>
      </c>
      <c r="AM161" s="79" t="s">
        <v>395</v>
      </c>
      <c r="AN161" s="79" t="b">
        <v>0</v>
      </c>
      <c r="AO161" s="85" t="s">
        <v>388</v>
      </c>
      <c r="AP161" s="79" t="s">
        <v>196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5" t="s">
        <v>240</v>
      </c>
      <c r="B162" s="65" t="s">
        <v>283</v>
      </c>
      <c r="C162" s="66" t="s">
        <v>1200</v>
      </c>
      <c r="D162" s="67">
        <v>3</v>
      </c>
      <c r="E162" s="66" t="s">
        <v>132</v>
      </c>
      <c r="F162" s="69">
        <v>32</v>
      </c>
      <c r="G162" s="66"/>
      <c r="H162" s="70"/>
      <c r="I162" s="71"/>
      <c r="J162" s="71"/>
      <c r="K162" s="34" t="s">
        <v>65</v>
      </c>
      <c r="L162" s="72">
        <v>162</v>
      </c>
      <c r="M162" s="72"/>
      <c r="N162" s="73"/>
      <c r="O162" s="79" t="s">
        <v>312</v>
      </c>
      <c r="P162" s="81">
        <v>43559.13644675926</v>
      </c>
      <c r="Q162" s="79" t="s">
        <v>321</v>
      </c>
      <c r="R162" s="82" t="s">
        <v>329</v>
      </c>
      <c r="S162" s="79" t="s">
        <v>332</v>
      </c>
      <c r="T162" s="79" t="s">
        <v>341</v>
      </c>
      <c r="U162" s="79"/>
      <c r="V162" s="82" t="s">
        <v>352</v>
      </c>
      <c r="W162" s="81">
        <v>43559.13644675926</v>
      </c>
      <c r="X162" s="82" t="s">
        <v>369</v>
      </c>
      <c r="Y162" s="79"/>
      <c r="Z162" s="79"/>
      <c r="AA162" s="85" t="s">
        <v>388</v>
      </c>
      <c r="AB162" s="79"/>
      <c r="AC162" s="79" t="b">
        <v>0</v>
      </c>
      <c r="AD162" s="79">
        <v>13</v>
      </c>
      <c r="AE162" s="85" t="s">
        <v>392</v>
      </c>
      <c r="AF162" s="79" t="b">
        <v>0</v>
      </c>
      <c r="AG162" s="79" t="s">
        <v>394</v>
      </c>
      <c r="AH162" s="79"/>
      <c r="AI162" s="85" t="s">
        <v>392</v>
      </c>
      <c r="AJ162" s="79" t="b">
        <v>0</v>
      </c>
      <c r="AK162" s="79">
        <v>4</v>
      </c>
      <c r="AL162" s="85" t="s">
        <v>392</v>
      </c>
      <c r="AM162" s="79" t="s">
        <v>395</v>
      </c>
      <c r="AN162" s="79" t="b">
        <v>0</v>
      </c>
      <c r="AO162" s="85" t="s">
        <v>388</v>
      </c>
      <c r="AP162" s="79" t="s">
        <v>196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5" t="s">
        <v>240</v>
      </c>
      <c r="B163" s="65" t="s">
        <v>284</v>
      </c>
      <c r="C163" s="66" t="s">
        <v>1200</v>
      </c>
      <c r="D163" s="67">
        <v>3</v>
      </c>
      <c r="E163" s="66" t="s">
        <v>132</v>
      </c>
      <c r="F163" s="69">
        <v>32</v>
      </c>
      <c r="G163" s="66"/>
      <c r="H163" s="70"/>
      <c r="I163" s="71"/>
      <c r="J163" s="71"/>
      <c r="K163" s="34" t="s">
        <v>65</v>
      </c>
      <c r="L163" s="72">
        <v>163</v>
      </c>
      <c r="M163" s="72"/>
      <c r="N163" s="73"/>
      <c r="O163" s="79" t="s">
        <v>312</v>
      </c>
      <c r="P163" s="81">
        <v>43559.13644675926</v>
      </c>
      <c r="Q163" s="79" t="s">
        <v>321</v>
      </c>
      <c r="R163" s="82" t="s">
        <v>329</v>
      </c>
      <c r="S163" s="79" t="s">
        <v>332</v>
      </c>
      <c r="T163" s="79" t="s">
        <v>341</v>
      </c>
      <c r="U163" s="79"/>
      <c r="V163" s="82" t="s">
        <v>352</v>
      </c>
      <c r="W163" s="81">
        <v>43559.13644675926</v>
      </c>
      <c r="X163" s="82" t="s">
        <v>369</v>
      </c>
      <c r="Y163" s="79"/>
      <c r="Z163" s="79"/>
      <c r="AA163" s="85" t="s">
        <v>388</v>
      </c>
      <c r="AB163" s="79"/>
      <c r="AC163" s="79" t="b">
        <v>0</v>
      </c>
      <c r="AD163" s="79">
        <v>13</v>
      </c>
      <c r="AE163" s="85" t="s">
        <v>392</v>
      </c>
      <c r="AF163" s="79" t="b">
        <v>0</v>
      </c>
      <c r="AG163" s="79" t="s">
        <v>394</v>
      </c>
      <c r="AH163" s="79"/>
      <c r="AI163" s="85" t="s">
        <v>392</v>
      </c>
      <c r="AJ163" s="79" t="b">
        <v>0</v>
      </c>
      <c r="AK163" s="79">
        <v>4</v>
      </c>
      <c r="AL163" s="85" t="s">
        <v>392</v>
      </c>
      <c r="AM163" s="79" t="s">
        <v>395</v>
      </c>
      <c r="AN163" s="79" t="b">
        <v>0</v>
      </c>
      <c r="AO163" s="85" t="s">
        <v>388</v>
      </c>
      <c r="AP163" s="79" t="s">
        <v>196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5" t="s">
        <v>240</v>
      </c>
      <c r="B164" s="65" t="s">
        <v>285</v>
      </c>
      <c r="C164" s="66" t="s">
        <v>1200</v>
      </c>
      <c r="D164" s="67">
        <v>3</v>
      </c>
      <c r="E164" s="66" t="s">
        <v>132</v>
      </c>
      <c r="F164" s="69">
        <v>32</v>
      </c>
      <c r="G164" s="66"/>
      <c r="H164" s="70"/>
      <c r="I164" s="71"/>
      <c r="J164" s="71"/>
      <c r="K164" s="34" t="s">
        <v>65</v>
      </c>
      <c r="L164" s="72">
        <v>164</v>
      </c>
      <c r="M164" s="72"/>
      <c r="N164" s="73"/>
      <c r="O164" s="79" t="s">
        <v>312</v>
      </c>
      <c r="P164" s="81">
        <v>43559.13644675926</v>
      </c>
      <c r="Q164" s="79" t="s">
        <v>321</v>
      </c>
      <c r="R164" s="82" t="s">
        <v>329</v>
      </c>
      <c r="S164" s="79" t="s">
        <v>332</v>
      </c>
      <c r="T164" s="79" t="s">
        <v>341</v>
      </c>
      <c r="U164" s="79"/>
      <c r="V164" s="82" t="s">
        <v>352</v>
      </c>
      <c r="W164" s="81">
        <v>43559.13644675926</v>
      </c>
      <c r="X164" s="82" t="s">
        <v>369</v>
      </c>
      <c r="Y164" s="79"/>
      <c r="Z164" s="79"/>
      <c r="AA164" s="85" t="s">
        <v>388</v>
      </c>
      <c r="AB164" s="79"/>
      <c r="AC164" s="79" t="b">
        <v>0</v>
      </c>
      <c r="AD164" s="79">
        <v>13</v>
      </c>
      <c r="AE164" s="85" t="s">
        <v>392</v>
      </c>
      <c r="AF164" s="79" t="b">
        <v>0</v>
      </c>
      <c r="AG164" s="79" t="s">
        <v>394</v>
      </c>
      <c r="AH164" s="79"/>
      <c r="AI164" s="85" t="s">
        <v>392</v>
      </c>
      <c r="AJ164" s="79" t="b">
        <v>0</v>
      </c>
      <c r="AK164" s="79">
        <v>4</v>
      </c>
      <c r="AL164" s="85" t="s">
        <v>392</v>
      </c>
      <c r="AM164" s="79" t="s">
        <v>395</v>
      </c>
      <c r="AN164" s="79" t="b">
        <v>0</v>
      </c>
      <c r="AO164" s="85" t="s">
        <v>388</v>
      </c>
      <c r="AP164" s="79" t="s">
        <v>196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5" t="s">
        <v>240</v>
      </c>
      <c r="B165" s="65" t="s">
        <v>286</v>
      </c>
      <c r="C165" s="66" t="s">
        <v>1200</v>
      </c>
      <c r="D165" s="67">
        <v>3</v>
      </c>
      <c r="E165" s="66" t="s">
        <v>132</v>
      </c>
      <c r="F165" s="69">
        <v>32</v>
      </c>
      <c r="G165" s="66"/>
      <c r="H165" s="70"/>
      <c r="I165" s="71"/>
      <c r="J165" s="71"/>
      <c r="K165" s="34" t="s">
        <v>65</v>
      </c>
      <c r="L165" s="72">
        <v>165</v>
      </c>
      <c r="M165" s="72"/>
      <c r="N165" s="73"/>
      <c r="O165" s="79" t="s">
        <v>312</v>
      </c>
      <c r="P165" s="81">
        <v>43559.13644675926</v>
      </c>
      <c r="Q165" s="79" t="s">
        <v>321</v>
      </c>
      <c r="R165" s="82" t="s">
        <v>329</v>
      </c>
      <c r="S165" s="79" t="s">
        <v>332</v>
      </c>
      <c r="T165" s="79" t="s">
        <v>341</v>
      </c>
      <c r="U165" s="79"/>
      <c r="V165" s="82" t="s">
        <v>352</v>
      </c>
      <c r="W165" s="81">
        <v>43559.13644675926</v>
      </c>
      <c r="X165" s="82" t="s">
        <v>369</v>
      </c>
      <c r="Y165" s="79"/>
      <c r="Z165" s="79"/>
      <c r="AA165" s="85" t="s">
        <v>388</v>
      </c>
      <c r="AB165" s="79"/>
      <c r="AC165" s="79" t="b">
        <v>0</v>
      </c>
      <c r="AD165" s="79">
        <v>13</v>
      </c>
      <c r="AE165" s="85" t="s">
        <v>392</v>
      </c>
      <c r="AF165" s="79" t="b">
        <v>0</v>
      </c>
      <c r="AG165" s="79" t="s">
        <v>394</v>
      </c>
      <c r="AH165" s="79"/>
      <c r="AI165" s="85" t="s">
        <v>392</v>
      </c>
      <c r="AJ165" s="79" t="b">
        <v>0</v>
      </c>
      <c r="AK165" s="79">
        <v>4</v>
      </c>
      <c r="AL165" s="85" t="s">
        <v>392</v>
      </c>
      <c r="AM165" s="79" t="s">
        <v>395</v>
      </c>
      <c r="AN165" s="79" t="b">
        <v>0</v>
      </c>
      <c r="AO165" s="85" t="s">
        <v>388</v>
      </c>
      <c r="AP165" s="79" t="s">
        <v>196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5" t="s">
        <v>240</v>
      </c>
      <c r="B166" s="65" t="s">
        <v>287</v>
      </c>
      <c r="C166" s="66" t="s">
        <v>1200</v>
      </c>
      <c r="D166" s="67">
        <v>3</v>
      </c>
      <c r="E166" s="66" t="s">
        <v>132</v>
      </c>
      <c r="F166" s="69">
        <v>32</v>
      </c>
      <c r="G166" s="66"/>
      <c r="H166" s="70"/>
      <c r="I166" s="71"/>
      <c r="J166" s="71"/>
      <c r="K166" s="34" t="s">
        <v>65</v>
      </c>
      <c r="L166" s="72">
        <v>166</v>
      </c>
      <c r="M166" s="72"/>
      <c r="N166" s="73"/>
      <c r="O166" s="79" t="s">
        <v>312</v>
      </c>
      <c r="P166" s="81">
        <v>43559.13644675926</v>
      </c>
      <c r="Q166" s="79" t="s">
        <v>321</v>
      </c>
      <c r="R166" s="82" t="s">
        <v>329</v>
      </c>
      <c r="S166" s="79" t="s">
        <v>332</v>
      </c>
      <c r="T166" s="79" t="s">
        <v>341</v>
      </c>
      <c r="U166" s="79"/>
      <c r="V166" s="82" t="s">
        <v>352</v>
      </c>
      <c r="W166" s="81">
        <v>43559.13644675926</v>
      </c>
      <c r="X166" s="82" t="s">
        <v>369</v>
      </c>
      <c r="Y166" s="79"/>
      <c r="Z166" s="79"/>
      <c r="AA166" s="85" t="s">
        <v>388</v>
      </c>
      <c r="AB166" s="79"/>
      <c r="AC166" s="79" t="b">
        <v>0</v>
      </c>
      <c r="AD166" s="79">
        <v>13</v>
      </c>
      <c r="AE166" s="85" t="s">
        <v>392</v>
      </c>
      <c r="AF166" s="79" t="b">
        <v>0</v>
      </c>
      <c r="AG166" s="79" t="s">
        <v>394</v>
      </c>
      <c r="AH166" s="79"/>
      <c r="AI166" s="85" t="s">
        <v>392</v>
      </c>
      <c r="AJ166" s="79" t="b">
        <v>0</v>
      </c>
      <c r="AK166" s="79">
        <v>4</v>
      </c>
      <c r="AL166" s="85" t="s">
        <v>392</v>
      </c>
      <c r="AM166" s="79" t="s">
        <v>395</v>
      </c>
      <c r="AN166" s="79" t="b">
        <v>0</v>
      </c>
      <c r="AO166" s="85" t="s">
        <v>388</v>
      </c>
      <c r="AP166" s="79" t="s">
        <v>196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5" t="s">
        <v>240</v>
      </c>
      <c r="B167" s="65" t="s">
        <v>288</v>
      </c>
      <c r="C167" s="66" t="s">
        <v>1200</v>
      </c>
      <c r="D167" s="67">
        <v>3</v>
      </c>
      <c r="E167" s="66" t="s">
        <v>132</v>
      </c>
      <c r="F167" s="69">
        <v>32</v>
      </c>
      <c r="G167" s="66"/>
      <c r="H167" s="70"/>
      <c r="I167" s="71"/>
      <c r="J167" s="71"/>
      <c r="K167" s="34" t="s">
        <v>65</v>
      </c>
      <c r="L167" s="72">
        <v>167</v>
      </c>
      <c r="M167" s="72"/>
      <c r="N167" s="73"/>
      <c r="O167" s="79" t="s">
        <v>312</v>
      </c>
      <c r="P167" s="81">
        <v>43559.13644675926</v>
      </c>
      <c r="Q167" s="79" t="s">
        <v>321</v>
      </c>
      <c r="R167" s="82" t="s">
        <v>329</v>
      </c>
      <c r="S167" s="79" t="s">
        <v>332</v>
      </c>
      <c r="T167" s="79" t="s">
        <v>341</v>
      </c>
      <c r="U167" s="79"/>
      <c r="V167" s="82" t="s">
        <v>352</v>
      </c>
      <c r="W167" s="81">
        <v>43559.13644675926</v>
      </c>
      <c r="X167" s="82" t="s">
        <v>369</v>
      </c>
      <c r="Y167" s="79"/>
      <c r="Z167" s="79"/>
      <c r="AA167" s="85" t="s">
        <v>388</v>
      </c>
      <c r="AB167" s="79"/>
      <c r="AC167" s="79" t="b">
        <v>0</v>
      </c>
      <c r="AD167" s="79">
        <v>13</v>
      </c>
      <c r="AE167" s="85" t="s">
        <v>392</v>
      </c>
      <c r="AF167" s="79" t="b">
        <v>0</v>
      </c>
      <c r="AG167" s="79" t="s">
        <v>394</v>
      </c>
      <c r="AH167" s="79"/>
      <c r="AI167" s="85" t="s">
        <v>392</v>
      </c>
      <c r="AJ167" s="79" t="b">
        <v>0</v>
      </c>
      <c r="AK167" s="79">
        <v>4</v>
      </c>
      <c r="AL167" s="85" t="s">
        <v>392</v>
      </c>
      <c r="AM167" s="79" t="s">
        <v>395</v>
      </c>
      <c r="AN167" s="79" t="b">
        <v>0</v>
      </c>
      <c r="AO167" s="85" t="s">
        <v>388</v>
      </c>
      <c r="AP167" s="79" t="s">
        <v>196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5" t="s">
        <v>240</v>
      </c>
      <c r="B168" s="65" t="s">
        <v>289</v>
      </c>
      <c r="C168" s="66" t="s">
        <v>1200</v>
      </c>
      <c r="D168" s="67">
        <v>3</v>
      </c>
      <c r="E168" s="66" t="s">
        <v>132</v>
      </c>
      <c r="F168" s="69">
        <v>32</v>
      </c>
      <c r="G168" s="66"/>
      <c r="H168" s="70"/>
      <c r="I168" s="71"/>
      <c r="J168" s="71"/>
      <c r="K168" s="34" t="s">
        <v>65</v>
      </c>
      <c r="L168" s="72">
        <v>168</v>
      </c>
      <c r="M168" s="72"/>
      <c r="N168" s="73"/>
      <c r="O168" s="79" t="s">
        <v>312</v>
      </c>
      <c r="P168" s="81">
        <v>43559.13644675926</v>
      </c>
      <c r="Q168" s="79" t="s">
        <v>321</v>
      </c>
      <c r="R168" s="82" t="s">
        <v>329</v>
      </c>
      <c r="S168" s="79" t="s">
        <v>332</v>
      </c>
      <c r="T168" s="79" t="s">
        <v>341</v>
      </c>
      <c r="U168" s="79"/>
      <c r="V168" s="82" t="s">
        <v>352</v>
      </c>
      <c r="W168" s="81">
        <v>43559.13644675926</v>
      </c>
      <c r="X168" s="82" t="s">
        <v>369</v>
      </c>
      <c r="Y168" s="79"/>
      <c r="Z168" s="79"/>
      <c r="AA168" s="85" t="s">
        <v>388</v>
      </c>
      <c r="AB168" s="79"/>
      <c r="AC168" s="79" t="b">
        <v>0</v>
      </c>
      <c r="AD168" s="79">
        <v>13</v>
      </c>
      <c r="AE168" s="85" t="s">
        <v>392</v>
      </c>
      <c r="AF168" s="79" t="b">
        <v>0</v>
      </c>
      <c r="AG168" s="79" t="s">
        <v>394</v>
      </c>
      <c r="AH168" s="79"/>
      <c r="AI168" s="85" t="s">
        <v>392</v>
      </c>
      <c r="AJ168" s="79" t="b">
        <v>0</v>
      </c>
      <c r="AK168" s="79">
        <v>4</v>
      </c>
      <c r="AL168" s="85" t="s">
        <v>392</v>
      </c>
      <c r="AM168" s="79" t="s">
        <v>395</v>
      </c>
      <c r="AN168" s="79" t="b">
        <v>0</v>
      </c>
      <c r="AO168" s="85" t="s">
        <v>388</v>
      </c>
      <c r="AP168" s="79" t="s">
        <v>196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5" t="s">
        <v>240</v>
      </c>
      <c r="B169" s="65" t="s">
        <v>290</v>
      </c>
      <c r="C169" s="66" t="s">
        <v>1200</v>
      </c>
      <c r="D169" s="67">
        <v>3</v>
      </c>
      <c r="E169" s="66" t="s">
        <v>132</v>
      </c>
      <c r="F169" s="69">
        <v>32</v>
      </c>
      <c r="G169" s="66"/>
      <c r="H169" s="70"/>
      <c r="I169" s="71"/>
      <c r="J169" s="71"/>
      <c r="K169" s="34" t="s">
        <v>65</v>
      </c>
      <c r="L169" s="72">
        <v>169</v>
      </c>
      <c r="M169" s="72"/>
      <c r="N169" s="73"/>
      <c r="O169" s="79" t="s">
        <v>312</v>
      </c>
      <c r="P169" s="81">
        <v>43559.13644675926</v>
      </c>
      <c r="Q169" s="79" t="s">
        <v>321</v>
      </c>
      <c r="R169" s="82" t="s">
        <v>329</v>
      </c>
      <c r="S169" s="79" t="s">
        <v>332</v>
      </c>
      <c r="T169" s="79" t="s">
        <v>341</v>
      </c>
      <c r="U169" s="79"/>
      <c r="V169" s="82" t="s">
        <v>352</v>
      </c>
      <c r="W169" s="81">
        <v>43559.13644675926</v>
      </c>
      <c r="X169" s="82" t="s">
        <v>369</v>
      </c>
      <c r="Y169" s="79"/>
      <c r="Z169" s="79"/>
      <c r="AA169" s="85" t="s">
        <v>388</v>
      </c>
      <c r="AB169" s="79"/>
      <c r="AC169" s="79" t="b">
        <v>0</v>
      </c>
      <c r="AD169" s="79">
        <v>13</v>
      </c>
      <c r="AE169" s="85" t="s">
        <v>392</v>
      </c>
      <c r="AF169" s="79" t="b">
        <v>0</v>
      </c>
      <c r="AG169" s="79" t="s">
        <v>394</v>
      </c>
      <c r="AH169" s="79"/>
      <c r="AI169" s="85" t="s">
        <v>392</v>
      </c>
      <c r="AJ169" s="79" t="b">
        <v>0</v>
      </c>
      <c r="AK169" s="79">
        <v>4</v>
      </c>
      <c r="AL169" s="85" t="s">
        <v>392</v>
      </c>
      <c r="AM169" s="79" t="s">
        <v>395</v>
      </c>
      <c r="AN169" s="79" t="b">
        <v>0</v>
      </c>
      <c r="AO169" s="85" t="s">
        <v>388</v>
      </c>
      <c r="AP169" s="79" t="s">
        <v>196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5" t="s">
        <v>240</v>
      </c>
      <c r="B170" s="65" t="s">
        <v>291</v>
      </c>
      <c r="C170" s="66" t="s">
        <v>1200</v>
      </c>
      <c r="D170" s="67">
        <v>3</v>
      </c>
      <c r="E170" s="66" t="s">
        <v>132</v>
      </c>
      <c r="F170" s="69">
        <v>32</v>
      </c>
      <c r="G170" s="66"/>
      <c r="H170" s="70"/>
      <c r="I170" s="71"/>
      <c r="J170" s="71"/>
      <c r="K170" s="34" t="s">
        <v>65</v>
      </c>
      <c r="L170" s="72">
        <v>170</v>
      </c>
      <c r="M170" s="72"/>
      <c r="N170" s="73"/>
      <c r="O170" s="79" t="s">
        <v>312</v>
      </c>
      <c r="P170" s="81">
        <v>43559.13644675926</v>
      </c>
      <c r="Q170" s="79" t="s">
        <v>321</v>
      </c>
      <c r="R170" s="82" t="s">
        <v>329</v>
      </c>
      <c r="S170" s="79" t="s">
        <v>332</v>
      </c>
      <c r="T170" s="79" t="s">
        <v>341</v>
      </c>
      <c r="U170" s="79"/>
      <c r="V170" s="82" t="s">
        <v>352</v>
      </c>
      <c r="W170" s="81">
        <v>43559.13644675926</v>
      </c>
      <c r="X170" s="82" t="s">
        <v>369</v>
      </c>
      <c r="Y170" s="79"/>
      <c r="Z170" s="79"/>
      <c r="AA170" s="85" t="s">
        <v>388</v>
      </c>
      <c r="AB170" s="79"/>
      <c r="AC170" s="79" t="b">
        <v>0</v>
      </c>
      <c r="AD170" s="79">
        <v>13</v>
      </c>
      <c r="AE170" s="85" t="s">
        <v>392</v>
      </c>
      <c r="AF170" s="79" t="b">
        <v>0</v>
      </c>
      <c r="AG170" s="79" t="s">
        <v>394</v>
      </c>
      <c r="AH170" s="79"/>
      <c r="AI170" s="85" t="s">
        <v>392</v>
      </c>
      <c r="AJ170" s="79" t="b">
        <v>0</v>
      </c>
      <c r="AK170" s="79">
        <v>4</v>
      </c>
      <c r="AL170" s="85" t="s">
        <v>392</v>
      </c>
      <c r="AM170" s="79" t="s">
        <v>395</v>
      </c>
      <c r="AN170" s="79" t="b">
        <v>0</v>
      </c>
      <c r="AO170" s="85" t="s">
        <v>388</v>
      </c>
      <c r="AP170" s="79" t="s">
        <v>196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1</v>
      </c>
      <c r="BE170" s="49">
        <v>4.545454545454546</v>
      </c>
      <c r="BF170" s="48">
        <v>1</v>
      </c>
      <c r="BG170" s="49">
        <v>4.545454545454546</v>
      </c>
      <c r="BH170" s="48">
        <v>0</v>
      </c>
      <c r="BI170" s="49">
        <v>0</v>
      </c>
      <c r="BJ170" s="48">
        <v>20</v>
      </c>
      <c r="BK170" s="49">
        <v>90.9090909090909</v>
      </c>
      <c r="BL170" s="48">
        <v>22</v>
      </c>
    </row>
    <row r="171" spans="1:64" ht="15">
      <c r="A171" s="65" t="s">
        <v>240</v>
      </c>
      <c r="B171" s="65" t="s">
        <v>292</v>
      </c>
      <c r="C171" s="66" t="s">
        <v>1200</v>
      </c>
      <c r="D171" s="67">
        <v>3</v>
      </c>
      <c r="E171" s="66" t="s">
        <v>132</v>
      </c>
      <c r="F171" s="69">
        <v>32</v>
      </c>
      <c r="G171" s="66"/>
      <c r="H171" s="70"/>
      <c r="I171" s="71"/>
      <c r="J171" s="71"/>
      <c r="K171" s="34" t="s">
        <v>65</v>
      </c>
      <c r="L171" s="72">
        <v>171</v>
      </c>
      <c r="M171" s="72"/>
      <c r="N171" s="73"/>
      <c r="O171" s="79" t="s">
        <v>312</v>
      </c>
      <c r="P171" s="81">
        <v>43560.77861111111</v>
      </c>
      <c r="Q171" s="79" t="s">
        <v>322</v>
      </c>
      <c r="R171" s="82" t="s">
        <v>330</v>
      </c>
      <c r="S171" s="79" t="s">
        <v>332</v>
      </c>
      <c r="T171" s="79" t="s">
        <v>342</v>
      </c>
      <c r="U171" s="79"/>
      <c r="V171" s="82" t="s">
        <v>352</v>
      </c>
      <c r="W171" s="81">
        <v>43560.77861111111</v>
      </c>
      <c r="X171" s="82" t="s">
        <v>370</v>
      </c>
      <c r="Y171" s="79"/>
      <c r="Z171" s="79"/>
      <c r="AA171" s="85" t="s">
        <v>389</v>
      </c>
      <c r="AB171" s="79"/>
      <c r="AC171" s="79" t="b">
        <v>0</v>
      </c>
      <c r="AD171" s="79">
        <v>5</v>
      </c>
      <c r="AE171" s="85" t="s">
        <v>392</v>
      </c>
      <c r="AF171" s="79" t="b">
        <v>0</v>
      </c>
      <c r="AG171" s="79" t="s">
        <v>394</v>
      </c>
      <c r="AH171" s="79"/>
      <c r="AI171" s="85" t="s">
        <v>392</v>
      </c>
      <c r="AJ171" s="79" t="b">
        <v>0</v>
      </c>
      <c r="AK171" s="79">
        <v>1</v>
      </c>
      <c r="AL171" s="85" t="s">
        <v>392</v>
      </c>
      <c r="AM171" s="79" t="s">
        <v>395</v>
      </c>
      <c r="AN171" s="79" t="b">
        <v>0</v>
      </c>
      <c r="AO171" s="85" t="s">
        <v>389</v>
      </c>
      <c r="AP171" s="79" t="s">
        <v>196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5" t="s">
        <v>240</v>
      </c>
      <c r="B172" s="65" t="s">
        <v>293</v>
      </c>
      <c r="C172" s="66" t="s">
        <v>1200</v>
      </c>
      <c r="D172" s="67">
        <v>3</v>
      </c>
      <c r="E172" s="66" t="s">
        <v>132</v>
      </c>
      <c r="F172" s="69">
        <v>32</v>
      </c>
      <c r="G172" s="66"/>
      <c r="H172" s="70"/>
      <c r="I172" s="71"/>
      <c r="J172" s="71"/>
      <c r="K172" s="34" t="s">
        <v>65</v>
      </c>
      <c r="L172" s="72">
        <v>172</v>
      </c>
      <c r="M172" s="72"/>
      <c r="N172" s="73"/>
      <c r="O172" s="79" t="s">
        <v>312</v>
      </c>
      <c r="P172" s="81">
        <v>43560.77861111111</v>
      </c>
      <c r="Q172" s="79" t="s">
        <v>322</v>
      </c>
      <c r="R172" s="82" t="s">
        <v>330</v>
      </c>
      <c r="S172" s="79" t="s">
        <v>332</v>
      </c>
      <c r="T172" s="79" t="s">
        <v>342</v>
      </c>
      <c r="U172" s="79"/>
      <c r="V172" s="82" t="s">
        <v>352</v>
      </c>
      <c r="W172" s="81">
        <v>43560.77861111111</v>
      </c>
      <c r="X172" s="82" t="s">
        <v>370</v>
      </c>
      <c r="Y172" s="79"/>
      <c r="Z172" s="79"/>
      <c r="AA172" s="85" t="s">
        <v>389</v>
      </c>
      <c r="AB172" s="79"/>
      <c r="AC172" s="79" t="b">
        <v>0</v>
      </c>
      <c r="AD172" s="79">
        <v>5</v>
      </c>
      <c r="AE172" s="85" t="s">
        <v>392</v>
      </c>
      <c r="AF172" s="79" t="b">
        <v>0</v>
      </c>
      <c r="AG172" s="79" t="s">
        <v>394</v>
      </c>
      <c r="AH172" s="79"/>
      <c r="AI172" s="85" t="s">
        <v>392</v>
      </c>
      <c r="AJ172" s="79" t="b">
        <v>0</v>
      </c>
      <c r="AK172" s="79">
        <v>1</v>
      </c>
      <c r="AL172" s="85" t="s">
        <v>392</v>
      </c>
      <c r="AM172" s="79" t="s">
        <v>395</v>
      </c>
      <c r="AN172" s="79" t="b">
        <v>0</v>
      </c>
      <c r="AO172" s="85" t="s">
        <v>389</v>
      </c>
      <c r="AP172" s="79" t="s">
        <v>196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5" t="s">
        <v>240</v>
      </c>
      <c r="B173" s="65" t="s">
        <v>294</v>
      </c>
      <c r="C173" s="66" t="s">
        <v>1200</v>
      </c>
      <c r="D173" s="67">
        <v>3</v>
      </c>
      <c r="E173" s="66" t="s">
        <v>132</v>
      </c>
      <c r="F173" s="69">
        <v>32</v>
      </c>
      <c r="G173" s="66"/>
      <c r="H173" s="70"/>
      <c r="I173" s="71"/>
      <c r="J173" s="71"/>
      <c r="K173" s="34" t="s">
        <v>65</v>
      </c>
      <c r="L173" s="72">
        <v>173</v>
      </c>
      <c r="M173" s="72"/>
      <c r="N173" s="73"/>
      <c r="O173" s="79" t="s">
        <v>312</v>
      </c>
      <c r="P173" s="81">
        <v>43560.77861111111</v>
      </c>
      <c r="Q173" s="79" t="s">
        <v>322</v>
      </c>
      <c r="R173" s="82" t="s">
        <v>330</v>
      </c>
      <c r="S173" s="79" t="s">
        <v>332</v>
      </c>
      <c r="T173" s="79" t="s">
        <v>342</v>
      </c>
      <c r="U173" s="79"/>
      <c r="V173" s="82" t="s">
        <v>352</v>
      </c>
      <c r="W173" s="81">
        <v>43560.77861111111</v>
      </c>
      <c r="X173" s="82" t="s">
        <v>370</v>
      </c>
      <c r="Y173" s="79"/>
      <c r="Z173" s="79"/>
      <c r="AA173" s="85" t="s">
        <v>389</v>
      </c>
      <c r="AB173" s="79"/>
      <c r="AC173" s="79" t="b">
        <v>0</v>
      </c>
      <c r="AD173" s="79">
        <v>5</v>
      </c>
      <c r="AE173" s="85" t="s">
        <v>392</v>
      </c>
      <c r="AF173" s="79" t="b">
        <v>0</v>
      </c>
      <c r="AG173" s="79" t="s">
        <v>394</v>
      </c>
      <c r="AH173" s="79"/>
      <c r="AI173" s="85" t="s">
        <v>392</v>
      </c>
      <c r="AJ173" s="79" t="b">
        <v>0</v>
      </c>
      <c r="AK173" s="79">
        <v>1</v>
      </c>
      <c r="AL173" s="85" t="s">
        <v>392</v>
      </c>
      <c r="AM173" s="79" t="s">
        <v>395</v>
      </c>
      <c r="AN173" s="79" t="b">
        <v>0</v>
      </c>
      <c r="AO173" s="85" t="s">
        <v>389</v>
      </c>
      <c r="AP173" s="79" t="s">
        <v>196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5" t="s">
        <v>240</v>
      </c>
      <c r="B174" s="65" t="s">
        <v>295</v>
      </c>
      <c r="C174" s="66" t="s">
        <v>1200</v>
      </c>
      <c r="D174" s="67">
        <v>3</v>
      </c>
      <c r="E174" s="66" t="s">
        <v>132</v>
      </c>
      <c r="F174" s="69">
        <v>32</v>
      </c>
      <c r="G174" s="66"/>
      <c r="H174" s="70"/>
      <c r="I174" s="71"/>
      <c r="J174" s="71"/>
      <c r="K174" s="34" t="s">
        <v>65</v>
      </c>
      <c r="L174" s="72">
        <v>174</v>
      </c>
      <c r="M174" s="72"/>
      <c r="N174" s="73"/>
      <c r="O174" s="79" t="s">
        <v>312</v>
      </c>
      <c r="P174" s="81">
        <v>43560.77861111111</v>
      </c>
      <c r="Q174" s="79" t="s">
        <v>322</v>
      </c>
      <c r="R174" s="82" t="s">
        <v>330</v>
      </c>
      <c r="S174" s="79" t="s">
        <v>332</v>
      </c>
      <c r="T174" s="79" t="s">
        <v>342</v>
      </c>
      <c r="U174" s="79"/>
      <c r="V174" s="82" t="s">
        <v>352</v>
      </c>
      <c r="W174" s="81">
        <v>43560.77861111111</v>
      </c>
      <c r="X174" s="82" t="s">
        <v>370</v>
      </c>
      <c r="Y174" s="79"/>
      <c r="Z174" s="79"/>
      <c r="AA174" s="85" t="s">
        <v>389</v>
      </c>
      <c r="AB174" s="79"/>
      <c r="AC174" s="79" t="b">
        <v>0</v>
      </c>
      <c r="AD174" s="79">
        <v>5</v>
      </c>
      <c r="AE174" s="85" t="s">
        <v>392</v>
      </c>
      <c r="AF174" s="79" t="b">
        <v>0</v>
      </c>
      <c r="AG174" s="79" t="s">
        <v>394</v>
      </c>
      <c r="AH174" s="79"/>
      <c r="AI174" s="85" t="s">
        <v>392</v>
      </c>
      <c r="AJ174" s="79" t="b">
        <v>0</v>
      </c>
      <c r="AK174" s="79">
        <v>1</v>
      </c>
      <c r="AL174" s="85" t="s">
        <v>392</v>
      </c>
      <c r="AM174" s="79" t="s">
        <v>395</v>
      </c>
      <c r="AN174" s="79" t="b">
        <v>0</v>
      </c>
      <c r="AO174" s="85" t="s">
        <v>389</v>
      </c>
      <c r="AP174" s="79" t="s">
        <v>196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5" t="s">
        <v>240</v>
      </c>
      <c r="B175" s="65" t="s">
        <v>296</v>
      </c>
      <c r="C175" s="66" t="s">
        <v>1200</v>
      </c>
      <c r="D175" s="67">
        <v>3</v>
      </c>
      <c r="E175" s="66" t="s">
        <v>132</v>
      </c>
      <c r="F175" s="69">
        <v>32</v>
      </c>
      <c r="G175" s="66"/>
      <c r="H175" s="70"/>
      <c r="I175" s="71"/>
      <c r="J175" s="71"/>
      <c r="K175" s="34" t="s">
        <v>65</v>
      </c>
      <c r="L175" s="72">
        <v>175</v>
      </c>
      <c r="M175" s="72"/>
      <c r="N175" s="73"/>
      <c r="O175" s="79" t="s">
        <v>312</v>
      </c>
      <c r="P175" s="81">
        <v>43560.77861111111</v>
      </c>
      <c r="Q175" s="79" t="s">
        <v>322</v>
      </c>
      <c r="R175" s="82" t="s">
        <v>330</v>
      </c>
      <c r="S175" s="79" t="s">
        <v>332</v>
      </c>
      <c r="T175" s="79" t="s">
        <v>342</v>
      </c>
      <c r="U175" s="79"/>
      <c r="V175" s="82" t="s">
        <v>352</v>
      </c>
      <c r="W175" s="81">
        <v>43560.77861111111</v>
      </c>
      <c r="X175" s="82" t="s">
        <v>370</v>
      </c>
      <c r="Y175" s="79"/>
      <c r="Z175" s="79"/>
      <c r="AA175" s="85" t="s">
        <v>389</v>
      </c>
      <c r="AB175" s="79"/>
      <c r="AC175" s="79" t="b">
        <v>0</v>
      </c>
      <c r="AD175" s="79">
        <v>5</v>
      </c>
      <c r="AE175" s="85" t="s">
        <v>392</v>
      </c>
      <c r="AF175" s="79" t="b">
        <v>0</v>
      </c>
      <c r="AG175" s="79" t="s">
        <v>394</v>
      </c>
      <c r="AH175" s="79"/>
      <c r="AI175" s="85" t="s">
        <v>392</v>
      </c>
      <c r="AJ175" s="79" t="b">
        <v>0</v>
      </c>
      <c r="AK175" s="79">
        <v>1</v>
      </c>
      <c r="AL175" s="85" t="s">
        <v>392</v>
      </c>
      <c r="AM175" s="79" t="s">
        <v>395</v>
      </c>
      <c r="AN175" s="79" t="b">
        <v>0</v>
      </c>
      <c r="AO175" s="85" t="s">
        <v>389</v>
      </c>
      <c r="AP175" s="79" t="s">
        <v>196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5" t="s">
        <v>240</v>
      </c>
      <c r="B176" s="65" t="s">
        <v>297</v>
      </c>
      <c r="C176" s="66" t="s">
        <v>1200</v>
      </c>
      <c r="D176" s="67">
        <v>3</v>
      </c>
      <c r="E176" s="66" t="s">
        <v>132</v>
      </c>
      <c r="F176" s="69">
        <v>32</v>
      </c>
      <c r="G176" s="66"/>
      <c r="H176" s="70"/>
      <c r="I176" s="71"/>
      <c r="J176" s="71"/>
      <c r="K176" s="34" t="s">
        <v>65</v>
      </c>
      <c r="L176" s="72">
        <v>176</v>
      </c>
      <c r="M176" s="72"/>
      <c r="N176" s="73"/>
      <c r="O176" s="79" t="s">
        <v>312</v>
      </c>
      <c r="P176" s="81">
        <v>43560.77861111111</v>
      </c>
      <c r="Q176" s="79" t="s">
        <v>322</v>
      </c>
      <c r="R176" s="82" t="s">
        <v>330</v>
      </c>
      <c r="S176" s="79" t="s">
        <v>332</v>
      </c>
      <c r="T176" s="79" t="s">
        <v>342</v>
      </c>
      <c r="U176" s="79"/>
      <c r="V176" s="82" t="s">
        <v>352</v>
      </c>
      <c r="W176" s="81">
        <v>43560.77861111111</v>
      </c>
      <c r="X176" s="82" t="s">
        <v>370</v>
      </c>
      <c r="Y176" s="79"/>
      <c r="Z176" s="79"/>
      <c r="AA176" s="85" t="s">
        <v>389</v>
      </c>
      <c r="AB176" s="79"/>
      <c r="AC176" s="79" t="b">
        <v>0</v>
      </c>
      <c r="AD176" s="79">
        <v>5</v>
      </c>
      <c r="AE176" s="85" t="s">
        <v>392</v>
      </c>
      <c r="AF176" s="79" t="b">
        <v>0</v>
      </c>
      <c r="AG176" s="79" t="s">
        <v>394</v>
      </c>
      <c r="AH176" s="79"/>
      <c r="AI176" s="85" t="s">
        <v>392</v>
      </c>
      <c r="AJ176" s="79" t="b">
        <v>0</v>
      </c>
      <c r="AK176" s="79">
        <v>1</v>
      </c>
      <c r="AL176" s="85" t="s">
        <v>392</v>
      </c>
      <c r="AM176" s="79" t="s">
        <v>395</v>
      </c>
      <c r="AN176" s="79" t="b">
        <v>0</v>
      </c>
      <c r="AO176" s="85" t="s">
        <v>389</v>
      </c>
      <c r="AP176" s="79" t="s">
        <v>196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5" t="s">
        <v>240</v>
      </c>
      <c r="B177" s="65" t="s">
        <v>298</v>
      </c>
      <c r="C177" s="66" t="s">
        <v>1200</v>
      </c>
      <c r="D177" s="67">
        <v>3</v>
      </c>
      <c r="E177" s="66" t="s">
        <v>132</v>
      </c>
      <c r="F177" s="69">
        <v>32</v>
      </c>
      <c r="G177" s="66"/>
      <c r="H177" s="70"/>
      <c r="I177" s="71"/>
      <c r="J177" s="71"/>
      <c r="K177" s="34" t="s">
        <v>65</v>
      </c>
      <c r="L177" s="72">
        <v>177</v>
      </c>
      <c r="M177" s="72"/>
      <c r="N177" s="73"/>
      <c r="O177" s="79" t="s">
        <v>312</v>
      </c>
      <c r="P177" s="81">
        <v>43560.77861111111</v>
      </c>
      <c r="Q177" s="79" t="s">
        <v>322</v>
      </c>
      <c r="R177" s="82" t="s">
        <v>330</v>
      </c>
      <c r="S177" s="79" t="s">
        <v>332</v>
      </c>
      <c r="T177" s="79" t="s">
        <v>342</v>
      </c>
      <c r="U177" s="79"/>
      <c r="V177" s="82" t="s">
        <v>352</v>
      </c>
      <c r="W177" s="81">
        <v>43560.77861111111</v>
      </c>
      <c r="X177" s="82" t="s">
        <v>370</v>
      </c>
      <c r="Y177" s="79"/>
      <c r="Z177" s="79"/>
      <c r="AA177" s="85" t="s">
        <v>389</v>
      </c>
      <c r="AB177" s="79"/>
      <c r="AC177" s="79" t="b">
        <v>0</v>
      </c>
      <c r="AD177" s="79">
        <v>5</v>
      </c>
      <c r="AE177" s="85" t="s">
        <v>392</v>
      </c>
      <c r="AF177" s="79" t="b">
        <v>0</v>
      </c>
      <c r="AG177" s="79" t="s">
        <v>394</v>
      </c>
      <c r="AH177" s="79"/>
      <c r="AI177" s="85" t="s">
        <v>392</v>
      </c>
      <c r="AJ177" s="79" t="b">
        <v>0</v>
      </c>
      <c r="AK177" s="79">
        <v>1</v>
      </c>
      <c r="AL177" s="85" t="s">
        <v>392</v>
      </c>
      <c r="AM177" s="79" t="s">
        <v>395</v>
      </c>
      <c r="AN177" s="79" t="b">
        <v>0</v>
      </c>
      <c r="AO177" s="85" t="s">
        <v>389</v>
      </c>
      <c r="AP177" s="79" t="s">
        <v>196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5" t="s">
        <v>240</v>
      </c>
      <c r="B178" s="65" t="s">
        <v>299</v>
      </c>
      <c r="C178" s="66" t="s">
        <v>1200</v>
      </c>
      <c r="D178" s="67">
        <v>3</v>
      </c>
      <c r="E178" s="66" t="s">
        <v>132</v>
      </c>
      <c r="F178" s="69">
        <v>32</v>
      </c>
      <c r="G178" s="66"/>
      <c r="H178" s="70"/>
      <c r="I178" s="71"/>
      <c r="J178" s="71"/>
      <c r="K178" s="34" t="s">
        <v>65</v>
      </c>
      <c r="L178" s="72">
        <v>178</v>
      </c>
      <c r="M178" s="72"/>
      <c r="N178" s="73"/>
      <c r="O178" s="79" t="s">
        <v>312</v>
      </c>
      <c r="P178" s="81">
        <v>43560.77861111111</v>
      </c>
      <c r="Q178" s="79" t="s">
        <v>322</v>
      </c>
      <c r="R178" s="82" t="s">
        <v>330</v>
      </c>
      <c r="S178" s="79" t="s">
        <v>332</v>
      </c>
      <c r="T178" s="79" t="s">
        <v>342</v>
      </c>
      <c r="U178" s="79"/>
      <c r="V178" s="82" t="s">
        <v>352</v>
      </c>
      <c r="W178" s="81">
        <v>43560.77861111111</v>
      </c>
      <c r="X178" s="82" t="s">
        <v>370</v>
      </c>
      <c r="Y178" s="79"/>
      <c r="Z178" s="79"/>
      <c r="AA178" s="85" t="s">
        <v>389</v>
      </c>
      <c r="AB178" s="79"/>
      <c r="AC178" s="79" t="b">
        <v>0</v>
      </c>
      <c r="AD178" s="79">
        <v>5</v>
      </c>
      <c r="AE178" s="85" t="s">
        <v>392</v>
      </c>
      <c r="AF178" s="79" t="b">
        <v>0</v>
      </c>
      <c r="AG178" s="79" t="s">
        <v>394</v>
      </c>
      <c r="AH178" s="79"/>
      <c r="AI178" s="85" t="s">
        <v>392</v>
      </c>
      <c r="AJ178" s="79" t="b">
        <v>0</v>
      </c>
      <c r="AK178" s="79">
        <v>1</v>
      </c>
      <c r="AL178" s="85" t="s">
        <v>392</v>
      </c>
      <c r="AM178" s="79" t="s">
        <v>395</v>
      </c>
      <c r="AN178" s="79" t="b">
        <v>0</v>
      </c>
      <c r="AO178" s="85" t="s">
        <v>389</v>
      </c>
      <c r="AP178" s="79" t="s">
        <v>196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5" t="s">
        <v>240</v>
      </c>
      <c r="B179" s="65" t="s">
        <v>300</v>
      </c>
      <c r="C179" s="66" t="s">
        <v>1200</v>
      </c>
      <c r="D179" s="67">
        <v>3</v>
      </c>
      <c r="E179" s="66" t="s">
        <v>132</v>
      </c>
      <c r="F179" s="69">
        <v>32</v>
      </c>
      <c r="G179" s="66"/>
      <c r="H179" s="70"/>
      <c r="I179" s="71"/>
      <c r="J179" s="71"/>
      <c r="K179" s="34" t="s">
        <v>65</v>
      </c>
      <c r="L179" s="72">
        <v>179</v>
      </c>
      <c r="M179" s="72"/>
      <c r="N179" s="73"/>
      <c r="O179" s="79" t="s">
        <v>312</v>
      </c>
      <c r="P179" s="81">
        <v>43560.77861111111</v>
      </c>
      <c r="Q179" s="79" t="s">
        <v>322</v>
      </c>
      <c r="R179" s="82" t="s">
        <v>330</v>
      </c>
      <c r="S179" s="79" t="s">
        <v>332</v>
      </c>
      <c r="T179" s="79" t="s">
        <v>342</v>
      </c>
      <c r="U179" s="79"/>
      <c r="V179" s="82" t="s">
        <v>352</v>
      </c>
      <c r="W179" s="81">
        <v>43560.77861111111</v>
      </c>
      <c r="X179" s="82" t="s">
        <v>370</v>
      </c>
      <c r="Y179" s="79"/>
      <c r="Z179" s="79"/>
      <c r="AA179" s="85" t="s">
        <v>389</v>
      </c>
      <c r="AB179" s="79"/>
      <c r="AC179" s="79" t="b">
        <v>0</v>
      </c>
      <c r="AD179" s="79">
        <v>5</v>
      </c>
      <c r="AE179" s="85" t="s">
        <v>392</v>
      </c>
      <c r="AF179" s="79" t="b">
        <v>0</v>
      </c>
      <c r="AG179" s="79" t="s">
        <v>394</v>
      </c>
      <c r="AH179" s="79"/>
      <c r="AI179" s="85" t="s">
        <v>392</v>
      </c>
      <c r="AJ179" s="79" t="b">
        <v>0</v>
      </c>
      <c r="AK179" s="79">
        <v>1</v>
      </c>
      <c r="AL179" s="85" t="s">
        <v>392</v>
      </c>
      <c r="AM179" s="79" t="s">
        <v>395</v>
      </c>
      <c r="AN179" s="79" t="b">
        <v>0</v>
      </c>
      <c r="AO179" s="85" t="s">
        <v>389</v>
      </c>
      <c r="AP179" s="79" t="s">
        <v>196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5" t="s">
        <v>240</v>
      </c>
      <c r="B180" s="65" t="s">
        <v>301</v>
      </c>
      <c r="C180" s="66" t="s">
        <v>1200</v>
      </c>
      <c r="D180" s="67">
        <v>3</v>
      </c>
      <c r="E180" s="66" t="s">
        <v>132</v>
      </c>
      <c r="F180" s="69">
        <v>32</v>
      </c>
      <c r="G180" s="66"/>
      <c r="H180" s="70"/>
      <c r="I180" s="71"/>
      <c r="J180" s="71"/>
      <c r="K180" s="34" t="s">
        <v>65</v>
      </c>
      <c r="L180" s="72">
        <v>180</v>
      </c>
      <c r="M180" s="72"/>
      <c r="N180" s="73"/>
      <c r="O180" s="79" t="s">
        <v>312</v>
      </c>
      <c r="P180" s="81">
        <v>43560.7846412037</v>
      </c>
      <c r="Q180" s="79" t="s">
        <v>323</v>
      </c>
      <c r="R180" s="82" t="s">
        <v>331</v>
      </c>
      <c r="S180" s="79" t="s">
        <v>332</v>
      </c>
      <c r="T180" s="79" t="s">
        <v>343</v>
      </c>
      <c r="U180" s="79"/>
      <c r="V180" s="82" t="s">
        <v>352</v>
      </c>
      <c r="W180" s="81">
        <v>43560.7846412037</v>
      </c>
      <c r="X180" s="82" t="s">
        <v>371</v>
      </c>
      <c r="Y180" s="79"/>
      <c r="Z180" s="79"/>
      <c r="AA180" s="85" t="s">
        <v>390</v>
      </c>
      <c r="AB180" s="79"/>
      <c r="AC180" s="79" t="b">
        <v>0</v>
      </c>
      <c r="AD180" s="79">
        <v>5</v>
      </c>
      <c r="AE180" s="85" t="s">
        <v>392</v>
      </c>
      <c r="AF180" s="79" t="b">
        <v>0</v>
      </c>
      <c r="AG180" s="79" t="s">
        <v>394</v>
      </c>
      <c r="AH180" s="79"/>
      <c r="AI180" s="85" t="s">
        <v>392</v>
      </c>
      <c r="AJ180" s="79" t="b">
        <v>0</v>
      </c>
      <c r="AK180" s="79">
        <v>3</v>
      </c>
      <c r="AL180" s="85" t="s">
        <v>392</v>
      </c>
      <c r="AM180" s="79" t="s">
        <v>395</v>
      </c>
      <c r="AN180" s="79" t="b">
        <v>0</v>
      </c>
      <c r="AO180" s="85" t="s">
        <v>390</v>
      </c>
      <c r="AP180" s="79" t="s">
        <v>196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5" t="s">
        <v>240</v>
      </c>
      <c r="B181" s="65" t="s">
        <v>302</v>
      </c>
      <c r="C181" s="66" t="s">
        <v>1200</v>
      </c>
      <c r="D181" s="67">
        <v>3</v>
      </c>
      <c r="E181" s="66" t="s">
        <v>132</v>
      </c>
      <c r="F181" s="69">
        <v>32</v>
      </c>
      <c r="G181" s="66"/>
      <c r="H181" s="70"/>
      <c r="I181" s="71"/>
      <c r="J181" s="71"/>
      <c r="K181" s="34" t="s">
        <v>65</v>
      </c>
      <c r="L181" s="72">
        <v>181</v>
      </c>
      <c r="M181" s="72"/>
      <c r="N181" s="73"/>
      <c r="O181" s="79" t="s">
        <v>312</v>
      </c>
      <c r="P181" s="81">
        <v>43560.7846412037</v>
      </c>
      <c r="Q181" s="79" t="s">
        <v>323</v>
      </c>
      <c r="R181" s="82" t="s">
        <v>331</v>
      </c>
      <c r="S181" s="79" t="s">
        <v>332</v>
      </c>
      <c r="T181" s="79" t="s">
        <v>343</v>
      </c>
      <c r="U181" s="79"/>
      <c r="V181" s="82" t="s">
        <v>352</v>
      </c>
      <c r="W181" s="81">
        <v>43560.7846412037</v>
      </c>
      <c r="X181" s="82" t="s">
        <v>371</v>
      </c>
      <c r="Y181" s="79"/>
      <c r="Z181" s="79"/>
      <c r="AA181" s="85" t="s">
        <v>390</v>
      </c>
      <c r="AB181" s="79"/>
      <c r="AC181" s="79" t="b">
        <v>0</v>
      </c>
      <c r="AD181" s="79">
        <v>5</v>
      </c>
      <c r="AE181" s="85" t="s">
        <v>392</v>
      </c>
      <c r="AF181" s="79" t="b">
        <v>0</v>
      </c>
      <c r="AG181" s="79" t="s">
        <v>394</v>
      </c>
      <c r="AH181" s="79"/>
      <c r="AI181" s="85" t="s">
        <v>392</v>
      </c>
      <c r="AJ181" s="79" t="b">
        <v>0</v>
      </c>
      <c r="AK181" s="79">
        <v>3</v>
      </c>
      <c r="AL181" s="85" t="s">
        <v>392</v>
      </c>
      <c r="AM181" s="79" t="s">
        <v>395</v>
      </c>
      <c r="AN181" s="79" t="b">
        <v>0</v>
      </c>
      <c r="AO181" s="85" t="s">
        <v>390</v>
      </c>
      <c r="AP181" s="79" t="s">
        <v>196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5" t="s">
        <v>240</v>
      </c>
      <c r="B182" s="65" t="s">
        <v>303</v>
      </c>
      <c r="C182" s="66" t="s">
        <v>1200</v>
      </c>
      <c r="D182" s="67">
        <v>3</v>
      </c>
      <c r="E182" s="66" t="s">
        <v>132</v>
      </c>
      <c r="F182" s="69">
        <v>32</v>
      </c>
      <c r="G182" s="66"/>
      <c r="H182" s="70"/>
      <c r="I182" s="71"/>
      <c r="J182" s="71"/>
      <c r="K182" s="34" t="s">
        <v>65</v>
      </c>
      <c r="L182" s="72">
        <v>182</v>
      </c>
      <c r="M182" s="72"/>
      <c r="N182" s="73"/>
      <c r="O182" s="79" t="s">
        <v>312</v>
      </c>
      <c r="P182" s="81">
        <v>43560.7846412037</v>
      </c>
      <c r="Q182" s="79" t="s">
        <v>323</v>
      </c>
      <c r="R182" s="82" t="s">
        <v>331</v>
      </c>
      <c r="S182" s="79" t="s">
        <v>332</v>
      </c>
      <c r="T182" s="79" t="s">
        <v>343</v>
      </c>
      <c r="U182" s="79"/>
      <c r="V182" s="82" t="s">
        <v>352</v>
      </c>
      <c r="W182" s="81">
        <v>43560.7846412037</v>
      </c>
      <c r="X182" s="82" t="s">
        <v>371</v>
      </c>
      <c r="Y182" s="79"/>
      <c r="Z182" s="79"/>
      <c r="AA182" s="85" t="s">
        <v>390</v>
      </c>
      <c r="AB182" s="79"/>
      <c r="AC182" s="79" t="b">
        <v>0</v>
      </c>
      <c r="AD182" s="79">
        <v>5</v>
      </c>
      <c r="AE182" s="85" t="s">
        <v>392</v>
      </c>
      <c r="AF182" s="79" t="b">
        <v>0</v>
      </c>
      <c r="AG182" s="79" t="s">
        <v>394</v>
      </c>
      <c r="AH182" s="79"/>
      <c r="AI182" s="85" t="s">
        <v>392</v>
      </c>
      <c r="AJ182" s="79" t="b">
        <v>0</v>
      </c>
      <c r="AK182" s="79">
        <v>3</v>
      </c>
      <c r="AL182" s="85" t="s">
        <v>392</v>
      </c>
      <c r="AM182" s="79" t="s">
        <v>395</v>
      </c>
      <c r="AN182" s="79" t="b">
        <v>0</v>
      </c>
      <c r="AO182" s="85" t="s">
        <v>390</v>
      </c>
      <c r="AP182" s="79" t="s">
        <v>196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5" t="s">
        <v>240</v>
      </c>
      <c r="B183" s="65" t="s">
        <v>304</v>
      </c>
      <c r="C183" s="66" t="s">
        <v>1200</v>
      </c>
      <c r="D183" s="67">
        <v>3</v>
      </c>
      <c r="E183" s="66" t="s">
        <v>132</v>
      </c>
      <c r="F183" s="69">
        <v>32</v>
      </c>
      <c r="G183" s="66"/>
      <c r="H183" s="70"/>
      <c r="I183" s="71"/>
      <c r="J183" s="71"/>
      <c r="K183" s="34" t="s">
        <v>65</v>
      </c>
      <c r="L183" s="72">
        <v>183</v>
      </c>
      <c r="M183" s="72"/>
      <c r="N183" s="73"/>
      <c r="O183" s="79" t="s">
        <v>312</v>
      </c>
      <c r="P183" s="81">
        <v>43560.7846412037</v>
      </c>
      <c r="Q183" s="79" t="s">
        <v>323</v>
      </c>
      <c r="R183" s="82" t="s">
        <v>331</v>
      </c>
      <c r="S183" s="79" t="s">
        <v>332</v>
      </c>
      <c r="T183" s="79" t="s">
        <v>343</v>
      </c>
      <c r="U183" s="79"/>
      <c r="V183" s="82" t="s">
        <v>352</v>
      </c>
      <c r="W183" s="81">
        <v>43560.7846412037</v>
      </c>
      <c r="X183" s="82" t="s">
        <v>371</v>
      </c>
      <c r="Y183" s="79"/>
      <c r="Z183" s="79"/>
      <c r="AA183" s="85" t="s">
        <v>390</v>
      </c>
      <c r="AB183" s="79"/>
      <c r="AC183" s="79" t="b">
        <v>0</v>
      </c>
      <c r="AD183" s="79">
        <v>5</v>
      </c>
      <c r="AE183" s="85" t="s">
        <v>392</v>
      </c>
      <c r="AF183" s="79" t="b">
        <v>0</v>
      </c>
      <c r="AG183" s="79" t="s">
        <v>394</v>
      </c>
      <c r="AH183" s="79"/>
      <c r="AI183" s="85" t="s">
        <v>392</v>
      </c>
      <c r="AJ183" s="79" t="b">
        <v>0</v>
      </c>
      <c r="AK183" s="79">
        <v>3</v>
      </c>
      <c r="AL183" s="85" t="s">
        <v>392</v>
      </c>
      <c r="AM183" s="79" t="s">
        <v>395</v>
      </c>
      <c r="AN183" s="79" t="b">
        <v>0</v>
      </c>
      <c r="AO183" s="85" t="s">
        <v>390</v>
      </c>
      <c r="AP183" s="79" t="s">
        <v>196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5" t="s">
        <v>240</v>
      </c>
      <c r="B184" s="65" t="s">
        <v>305</v>
      </c>
      <c r="C184" s="66" t="s">
        <v>1200</v>
      </c>
      <c r="D184" s="67">
        <v>3</v>
      </c>
      <c r="E184" s="66" t="s">
        <v>132</v>
      </c>
      <c r="F184" s="69">
        <v>32</v>
      </c>
      <c r="G184" s="66"/>
      <c r="H184" s="70"/>
      <c r="I184" s="71"/>
      <c r="J184" s="71"/>
      <c r="K184" s="34" t="s">
        <v>65</v>
      </c>
      <c r="L184" s="72">
        <v>184</v>
      </c>
      <c r="M184" s="72"/>
      <c r="N184" s="73"/>
      <c r="O184" s="79" t="s">
        <v>312</v>
      </c>
      <c r="P184" s="81">
        <v>43560.7846412037</v>
      </c>
      <c r="Q184" s="79" t="s">
        <v>323</v>
      </c>
      <c r="R184" s="82" t="s">
        <v>331</v>
      </c>
      <c r="S184" s="79" t="s">
        <v>332</v>
      </c>
      <c r="T184" s="79" t="s">
        <v>343</v>
      </c>
      <c r="U184" s="79"/>
      <c r="V184" s="82" t="s">
        <v>352</v>
      </c>
      <c r="W184" s="81">
        <v>43560.7846412037</v>
      </c>
      <c r="X184" s="82" t="s">
        <v>371</v>
      </c>
      <c r="Y184" s="79"/>
      <c r="Z184" s="79"/>
      <c r="AA184" s="85" t="s">
        <v>390</v>
      </c>
      <c r="AB184" s="79"/>
      <c r="AC184" s="79" t="b">
        <v>0</v>
      </c>
      <c r="AD184" s="79">
        <v>5</v>
      </c>
      <c r="AE184" s="85" t="s">
        <v>392</v>
      </c>
      <c r="AF184" s="79" t="b">
        <v>0</v>
      </c>
      <c r="AG184" s="79" t="s">
        <v>394</v>
      </c>
      <c r="AH184" s="79"/>
      <c r="AI184" s="85" t="s">
        <v>392</v>
      </c>
      <c r="AJ184" s="79" t="b">
        <v>0</v>
      </c>
      <c r="AK184" s="79">
        <v>3</v>
      </c>
      <c r="AL184" s="85" t="s">
        <v>392</v>
      </c>
      <c r="AM184" s="79" t="s">
        <v>395</v>
      </c>
      <c r="AN184" s="79" t="b">
        <v>0</v>
      </c>
      <c r="AO184" s="85" t="s">
        <v>390</v>
      </c>
      <c r="AP184" s="79" t="s">
        <v>196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5" t="s">
        <v>240</v>
      </c>
      <c r="B185" s="65" t="s">
        <v>306</v>
      </c>
      <c r="C185" s="66" t="s">
        <v>1200</v>
      </c>
      <c r="D185" s="67">
        <v>3</v>
      </c>
      <c r="E185" s="66" t="s">
        <v>132</v>
      </c>
      <c r="F185" s="69">
        <v>32</v>
      </c>
      <c r="G185" s="66"/>
      <c r="H185" s="70"/>
      <c r="I185" s="71"/>
      <c r="J185" s="71"/>
      <c r="K185" s="34" t="s">
        <v>65</v>
      </c>
      <c r="L185" s="72">
        <v>185</v>
      </c>
      <c r="M185" s="72"/>
      <c r="N185" s="73"/>
      <c r="O185" s="79" t="s">
        <v>312</v>
      </c>
      <c r="P185" s="81">
        <v>43560.7846412037</v>
      </c>
      <c r="Q185" s="79" t="s">
        <v>323</v>
      </c>
      <c r="R185" s="82" t="s">
        <v>331</v>
      </c>
      <c r="S185" s="79" t="s">
        <v>332</v>
      </c>
      <c r="T185" s="79" t="s">
        <v>343</v>
      </c>
      <c r="U185" s="79"/>
      <c r="V185" s="82" t="s">
        <v>352</v>
      </c>
      <c r="W185" s="81">
        <v>43560.7846412037</v>
      </c>
      <c r="X185" s="82" t="s">
        <v>371</v>
      </c>
      <c r="Y185" s="79"/>
      <c r="Z185" s="79"/>
      <c r="AA185" s="85" t="s">
        <v>390</v>
      </c>
      <c r="AB185" s="79"/>
      <c r="AC185" s="79" t="b">
        <v>0</v>
      </c>
      <c r="AD185" s="79">
        <v>5</v>
      </c>
      <c r="AE185" s="85" t="s">
        <v>392</v>
      </c>
      <c r="AF185" s="79" t="b">
        <v>0</v>
      </c>
      <c r="AG185" s="79" t="s">
        <v>394</v>
      </c>
      <c r="AH185" s="79"/>
      <c r="AI185" s="85" t="s">
        <v>392</v>
      </c>
      <c r="AJ185" s="79" t="b">
        <v>0</v>
      </c>
      <c r="AK185" s="79">
        <v>3</v>
      </c>
      <c r="AL185" s="85" t="s">
        <v>392</v>
      </c>
      <c r="AM185" s="79" t="s">
        <v>395</v>
      </c>
      <c r="AN185" s="79" t="b">
        <v>0</v>
      </c>
      <c r="AO185" s="85" t="s">
        <v>390</v>
      </c>
      <c r="AP185" s="79" t="s">
        <v>196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5" t="s">
        <v>240</v>
      </c>
      <c r="B186" s="65" t="s">
        <v>307</v>
      </c>
      <c r="C186" s="66" t="s">
        <v>1200</v>
      </c>
      <c r="D186" s="67">
        <v>3</v>
      </c>
      <c r="E186" s="66" t="s">
        <v>132</v>
      </c>
      <c r="F186" s="69">
        <v>32</v>
      </c>
      <c r="G186" s="66"/>
      <c r="H186" s="70"/>
      <c r="I186" s="71"/>
      <c r="J186" s="71"/>
      <c r="K186" s="34" t="s">
        <v>65</v>
      </c>
      <c r="L186" s="72">
        <v>186</v>
      </c>
      <c r="M186" s="72"/>
      <c r="N186" s="73"/>
      <c r="O186" s="79" t="s">
        <v>312</v>
      </c>
      <c r="P186" s="81">
        <v>43560.7846412037</v>
      </c>
      <c r="Q186" s="79" t="s">
        <v>323</v>
      </c>
      <c r="R186" s="82" t="s">
        <v>331</v>
      </c>
      <c r="S186" s="79" t="s">
        <v>332</v>
      </c>
      <c r="T186" s="79" t="s">
        <v>343</v>
      </c>
      <c r="U186" s="79"/>
      <c r="V186" s="82" t="s">
        <v>352</v>
      </c>
      <c r="W186" s="81">
        <v>43560.7846412037</v>
      </c>
      <c r="X186" s="82" t="s">
        <v>371</v>
      </c>
      <c r="Y186" s="79"/>
      <c r="Z186" s="79"/>
      <c r="AA186" s="85" t="s">
        <v>390</v>
      </c>
      <c r="AB186" s="79"/>
      <c r="AC186" s="79" t="b">
        <v>0</v>
      </c>
      <c r="AD186" s="79">
        <v>5</v>
      </c>
      <c r="AE186" s="85" t="s">
        <v>392</v>
      </c>
      <c r="AF186" s="79" t="b">
        <v>0</v>
      </c>
      <c r="AG186" s="79" t="s">
        <v>394</v>
      </c>
      <c r="AH186" s="79"/>
      <c r="AI186" s="85" t="s">
        <v>392</v>
      </c>
      <c r="AJ186" s="79" t="b">
        <v>0</v>
      </c>
      <c r="AK186" s="79">
        <v>3</v>
      </c>
      <c r="AL186" s="85" t="s">
        <v>392</v>
      </c>
      <c r="AM186" s="79" t="s">
        <v>395</v>
      </c>
      <c r="AN186" s="79" t="b">
        <v>0</v>
      </c>
      <c r="AO186" s="85" t="s">
        <v>390</v>
      </c>
      <c r="AP186" s="79" t="s">
        <v>196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5" t="s">
        <v>240</v>
      </c>
      <c r="B187" s="65" t="s">
        <v>308</v>
      </c>
      <c r="C187" s="66" t="s">
        <v>1200</v>
      </c>
      <c r="D187" s="67">
        <v>3</v>
      </c>
      <c r="E187" s="66" t="s">
        <v>132</v>
      </c>
      <c r="F187" s="69">
        <v>32</v>
      </c>
      <c r="G187" s="66"/>
      <c r="H187" s="70"/>
      <c r="I187" s="71"/>
      <c r="J187" s="71"/>
      <c r="K187" s="34" t="s">
        <v>65</v>
      </c>
      <c r="L187" s="72">
        <v>187</v>
      </c>
      <c r="M187" s="72"/>
      <c r="N187" s="73"/>
      <c r="O187" s="79" t="s">
        <v>312</v>
      </c>
      <c r="P187" s="81">
        <v>43560.7846412037</v>
      </c>
      <c r="Q187" s="79" t="s">
        <v>323</v>
      </c>
      <c r="R187" s="82" t="s">
        <v>331</v>
      </c>
      <c r="S187" s="79" t="s">
        <v>332</v>
      </c>
      <c r="T187" s="79" t="s">
        <v>343</v>
      </c>
      <c r="U187" s="79"/>
      <c r="V187" s="82" t="s">
        <v>352</v>
      </c>
      <c r="W187" s="81">
        <v>43560.7846412037</v>
      </c>
      <c r="X187" s="82" t="s">
        <v>371</v>
      </c>
      <c r="Y187" s="79"/>
      <c r="Z187" s="79"/>
      <c r="AA187" s="85" t="s">
        <v>390</v>
      </c>
      <c r="AB187" s="79"/>
      <c r="AC187" s="79" t="b">
        <v>0</v>
      </c>
      <c r="AD187" s="79">
        <v>5</v>
      </c>
      <c r="AE187" s="85" t="s">
        <v>392</v>
      </c>
      <c r="AF187" s="79" t="b">
        <v>0</v>
      </c>
      <c r="AG187" s="79" t="s">
        <v>394</v>
      </c>
      <c r="AH187" s="79"/>
      <c r="AI187" s="85" t="s">
        <v>392</v>
      </c>
      <c r="AJ187" s="79" t="b">
        <v>0</v>
      </c>
      <c r="AK187" s="79">
        <v>3</v>
      </c>
      <c r="AL187" s="85" t="s">
        <v>392</v>
      </c>
      <c r="AM187" s="79" t="s">
        <v>395</v>
      </c>
      <c r="AN187" s="79" t="b">
        <v>0</v>
      </c>
      <c r="AO187" s="85" t="s">
        <v>390</v>
      </c>
      <c r="AP187" s="79" t="s">
        <v>196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5" t="s">
        <v>240</v>
      </c>
      <c r="B188" s="65" t="s">
        <v>309</v>
      </c>
      <c r="C188" s="66" t="s">
        <v>1220</v>
      </c>
      <c r="D188" s="67">
        <v>3</v>
      </c>
      <c r="E188" s="66" t="s">
        <v>136</v>
      </c>
      <c r="F188" s="69">
        <v>22.25</v>
      </c>
      <c r="G188" s="66"/>
      <c r="H188" s="70"/>
      <c r="I188" s="71"/>
      <c r="J188" s="71"/>
      <c r="K188" s="34" t="s">
        <v>65</v>
      </c>
      <c r="L188" s="72">
        <v>188</v>
      </c>
      <c r="M188" s="72"/>
      <c r="N188" s="73"/>
      <c r="O188" s="79" t="s">
        <v>312</v>
      </c>
      <c r="P188" s="81">
        <v>43560.77861111111</v>
      </c>
      <c r="Q188" s="79" t="s">
        <v>322</v>
      </c>
      <c r="R188" s="82" t="s">
        <v>330</v>
      </c>
      <c r="S188" s="79" t="s">
        <v>332</v>
      </c>
      <c r="T188" s="79" t="s">
        <v>342</v>
      </c>
      <c r="U188" s="79"/>
      <c r="V188" s="82" t="s">
        <v>352</v>
      </c>
      <c r="W188" s="81">
        <v>43560.77861111111</v>
      </c>
      <c r="X188" s="82" t="s">
        <v>370</v>
      </c>
      <c r="Y188" s="79"/>
      <c r="Z188" s="79"/>
      <c r="AA188" s="85" t="s">
        <v>389</v>
      </c>
      <c r="AB188" s="79"/>
      <c r="AC188" s="79" t="b">
        <v>0</v>
      </c>
      <c r="AD188" s="79">
        <v>5</v>
      </c>
      <c r="AE188" s="85" t="s">
        <v>392</v>
      </c>
      <c r="AF188" s="79" t="b">
        <v>0</v>
      </c>
      <c r="AG188" s="79" t="s">
        <v>394</v>
      </c>
      <c r="AH188" s="79"/>
      <c r="AI188" s="85" t="s">
        <v>392</v>
      </c>
      <c r="AJ188" s="79" t="b">
        <v>0</v>
      </c>
      <c r="AK188" s="79">
        <v>1</v>
      </c>
      <c r="AL188" s="85" t="s">
        <v>392</v>
      </c>
      <c r="AM188" s="79" t="s">
        <v>395</v>
      </c>
      <c r="AN188" s="79" t="b">
        <v>0</v>
      </c>
      <c r="AO188" s="85" t="s">
        <v>389</v>
      </c>
      <c r="AP188" s="79" t="s">
        <v>196</v>
      </c>
      <c r="AQ188" s="79">
        <v>0</v>
      </c>
      <c r="AR188" s="79">
        <v>0</v>
      </c>
      <c r="AS188" s="79"/>
      <c r="AT188" s="79"/>
      <c r="AU188" s="79"/>
      <c r="AV188" s="79"/>
      <c r="AW188" s="79"/>
      <c r="AX188" s="79"/>
      <c r="AY188" s="79"/>
      <c r="AZ188" s="79"/>
      <c r="BA188">
        <v>4</v>
      </c>
      <c r="BB188" s="78" t="str">
        <f>REPLACE(INDEX(GroupVertices[Group],MATCH(Edges[[#This Row],[Vertex 1]],GroupVertices[Vertex],0)),1,1,"")</f>
        <v>1</v>
      </c>
      <c r="BC188" s="78" t="str">
        <f>REPLACE(INDEX(GroupVertices[Group],MATCH(Edges[[#This Row],[Vertex 2]],GroupVertices[Vertex],0)),1,1,"")</f>
        <v>1</v>
      </c>
      <c r="BD188" s="48">
        <v>1</v>
      </c>
      <c r="BE188" s="49">
        <v>4.3478260869565215</v>
      </c>
      <c r="BF188" s="48">
        <v>0</v>
      </c>
      <c r="BG188" s="49">
        <v>0</v>
      </c>
      <c r="BH188" s="48">
        <v>0</v>
      </c>
      <c r="BI188" s="49">
        <v>0</v>
      </c>
      <c r="BJ188" s="48">
        <v>22</v>
      </c>
      <c r="BK188" s="49">
        <v>95.65217391304348</v>
      </c>
      <c r="BL188" s="48">
        <v>23</v>
      </c>
    </row>
    <row r="189" spans="1:64" ht="15">
      <c r="A189" s="65" t="s">
        <v>240</v>
      </c>
      <c r="B189" s="65" t="s">
        <v>309</v>
      </c>
      <c r="C189" s="66" t="s">
        <v>1220</v>
      </c>
      <c r="D189" s="67">
        <v>3</v>
      </c>
      <c r="E189" s="66" t="s">
        <v>136</v>
      </c>
      <c r="F189" s="69">
        <v>22.25</v>
      </c>
      <c r="G189" s="66"/>
      <c r="H189" s="70"/>
      <c r="I189" s="71"/>
      <c r="J189" s="71"/>
      <c r="K189" s="34" t="s">
        <v>65</v>
      </c>
      <c r="L189" s="72">
        <v>189</v>
      </c>
      <c r="M189" s="72"/>
      <c r="N189" s="73"/>
      <c r="O189" s="79" t="s">
        <v>312</v>
      </c>
      <c r="P189" s="81">
        <v>43560.7846412037</v>
      </c>
      <c r="Q189" s="79" t="s">
        <v>323</v>
      </c>
      <c r="R189" s="82" t="s">
        <v>331</v>
      </c>
      <c r="S189" s="79" t="s">
        <v>332</v>
      </c>
      <c r="T189" s="79" t="s">
        <v>343</v>
      </c>
      <c r="U189" s="79"/>
      <c r="V189" s="82" t="s">
        <v>352</v>
      </c>
      <c r="W189" s="81">
        <v>43560.7846412037</v>
      </c>
      <c r="X189" s="82" t="s">
        <v>371</v>
      </c>
      <c r="Y189" s="79"/>
      <c r="Z189" s="79"/>
      <c r="AA189" s="85" t="s">
        <v>390</v>
      </c>
      <c r="AB189" s="79"/>
      <c r="AC189" s="79" t="b">
        <v>0</v>
      </c>
      <c r="AD189" s="79">
        <v>5</v>
      </c>
      <c r="AE189" s="85" t="s">
        <v>392</v>
      </c>
      <c r="AF189" s="79" t="b">
        <v>0</v>
      </c>
      <c r="AG189" s="79" t="s">
        <v>394</v>
      </c>
      <c r="AH189" s="79"/>
      <c r="AI189" s="85" t="s">
        <v>392</v>
      </c>
      <c r="AJ189" s="79" t="b">
        <v>0</v>
      </c>
      <c r="AK189" s="79">
        <v>3</v>
      </c>
      <c r="AL189" s="85" t="s">
        <v>392</v>
      </c>
      <c r="AM189" s="79" t="s">
        <v>395</v>
      </c>
      <c r="AN189" s="79" t="b">
        <v>0</v>
      </c>
      <c r="AO189" s="85" t="s">
        <v>390</v>
      </c>
      <c r="AP189" s="79" t="s">
        <v>196</v>
      </c>
      <c r="AQ189" s="79">
        <v>0</v>
      </c>
      <c r="AR189" s="79">
        <v>0</v>
      </c>
      <c r="AS189" s="79"/>
      <c r="AT189" s="79"/>
      <c r="AU189" s="79"/>
      <c r="AV189" s="79"/>
      <c r="AW189" s="79"/>
      <c r="AX189" s="79"/>
      <c r="AY189" s="79"/>
      <c r="AZ189" s="79"/>
      <c r="BA189">
        <v>4</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5" t="s">
        <v>240</v>
      </c>
      <c r="B190" s="65" t="s">
        <v>310</v>
      </c>
      <c r="C190" s="66" t="s">
        <v>1200</v>
      </c>
      <c r="D190" s="67">
        <v>3</v>
      </c>
      <c r="E190" s="66" t="s">
        <v>132</v>
      </c>
      <c r="F190" s="69">
        <v>32</v>
      </c>
      <c r="G190" s="66"/>
      <c r="H190" s="70"/>
      <c r="I190" s="71"/>
      <c r="J190" s="71"/>
      <c r="K190" s="34" t="s">
        <v>65</v>
      </c>
      <c r="L190" s="72">
        <v>190</v>
      </c>
      <c r="M190" s="72"/>
      <c r="N190" s="73"/>
      <c r="O190" s="79" t="s">
        <v>312</v>
      </c>
      <c r="P190" s="81">
        <v>43560.7846412037</v>
      </c>
      <c r="Q190" s="79" t="s">
        <v>323</v>
      </c>
      <c r="R190" s="82" t="s">
        <v>331</v>
      </c>
      <c r="S190" s="79" t="s">
        <v>332</v>
      </c>
      <c r="T190" s="79" t="s">
        <v>343</v>
      </c>
      <c r="U190" s="79"/>
      <c r="V190" s="82" t="s">
        <v>352</v>
      </c>
      <c r="W190" s="81">
        <v>43560.7846412037</v>
      </c>
      <c r="X190" s="82" t="s">
        <v>371</v>
      </c>
      <c r="Y190" s="79"/>
      <c r="Z190" s="79"/>
      <c r="AA190" s="85" t="s">
        <v>390</v>
      </c>
      <c r="AB190" s="79"/>
      <c r="AC190" s="79" t="b">
        <v>0</v>
      </c>
      <c r="AD190" s="79">
        <v>5</v>
      </c>
      <c r="AE190" s="85" t="s">
        <v>392</v>
      </c>
      <c r="AF190" s="79" t="b">
        <v>0</v>
      </c>
      <c r="AG190" s="79" t="s">
        <v>394</v>
      </c>
      <c r="AH190" s="79"/>
      <c r="AI190" s="85" t="s">
        <v>392</v>
      </c>
      <c r="AJ190" s="79" t="b">
        <v>0</v>
      </c>
      <c r="AK190" s="79">
        <v>3</v>
      </c>
      <c r="AL190" s="85" t="s">
        <v>392</v>
      </c>
      <c r="AM190" s="79" t="s">
        <v>395</v>
      </c>
      <c r="AN190" s="79" t="b">
        <v>0</v>
      </c>
      <c r="AO190" s="85" t="s">
        <v>390</v>
      </c>
      <c r="AP190" s="79" t="s">
        <v>196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4.761904761904762</v>
      </c>
      <c r="BF190" s="48">
        <v>0</v>
      </c>
      <c r="BG190" s="49">
        <v>0</v>
      </c>
      <c r="BH190" s="48">
        <v>0</v>
      </c>
      <c r="BI190" s="49">
        <v>0</v>
      </c>
      <c r="BJ190" s="48">
        <v>20</v>
      </c>
      <c r="BK190" s="49">
        <v>95.23809523809524</v>
      </c>
      <c r="BL190"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ErrorMessage="1" sqref="N2:N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Color" prompt="To select an optional edge color, right-click and select Select Color on the right-click menu." sqref="C3:C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Opacity" prompt="Enter an optional edge opacity between 0 (transparent) and 100 (opaque)." errorTitle="Invalid Edge Opacity" error="The optional edge opacity must be a whole number between 0 and 10." sqref="F3:F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showErrorMessage="1" promptTitle="Vertex 1 Name" prompt="Enter the name of the edge's first vertex." sqref="A3:A190"/>
    <dataValidation allowBlank="1" showInputMessage="1" showErrorMessage="1" promptTitle="Vertex 2 Name" prompt="Enter the name of the edge's second vertex." sqref="B3:B190"/>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0"/>
  </dataValidations>
  <hyperlinks>
    <hyperlink ref="R93" r:id="rId1" display="https://nodexlgraphgallery.org/Pages/Graph.aspx?graphID=192078"/>
    <hyperlink ref="R94" r:id="rId2" display="https://nodexlgraphgallery.org/Pages/Graph.aspx?graphID=192078"/>
    <hyperlink ref="R95" r:id="rId3" display="https://nodexlgraphgallery.org/Pages/Graph.aspx?graphID=192134"/>
    <hyperlink ref="R96" r:id="rId4" display="https://nodexlgraphgallery.org/Pages/Graph.aspx?graphID=192134"/>
    <hyperlink ref="R97" r:id="rId5" display="https://nodexlgraphgallery.org/Pages/Graph.aspx?graphID=192134"/>
    <hyperlink ref="R110" r:id="rId6" display="https://nodexlgraphgallery.org/Pages/Graph.aspx?graphID=192078"/>
    <hyperlink ref="R111" r:id="rId7" display="https://nodexlgraphgallery.org/Pages/Graph.aspx?graphID=192134"/>
    <hyperlink ref="R112" r:id="rId8" display="https://nodexlgraphgallery.org/Pages/Graph.aspx?graphID=192078"/>
    <hyperlink ref="R113" r:id="rId9" display="https://nodexlgraphgallery.org/Pages/Graph.aspx?graphID=192134"/>
    <hyperlink ref="R114" r:id="rId10" display="https://nodexlgraphgallery.org/Pages/Graph.aspx?graphID=192078"/>
    <hyperlink ref="R115" r:id="rId11" display="https://nodexlgraphgallery.org/Pages/Graph.aspx?graphID=192134"/>
    <hyperlink ref="R116" r:id="rId12" display="https://nodexlgraphgallery.org/Pages/Graph.aspx?graphID=192078"/>
    <hyperlink ref="R117" r:id="rId13" display="https://nodexlgraphgallery.org/Pages/Graph.aspx?graphID=192134"/>
    <hyperlink ref="R118" r:id="rId14" display="https://nodexlgraphgallery.org/Pages/Graph.aspx?graphID=192293"/>
    <hyperlink ref="R124" r:id="rId15" display="https://nodexlgraphgallery.org/Pages/Graph.aspx?graphID=192078"/>
    <hyperlink ref="R125" r:id="rId16" display="https://nodexlgraphgallery.org/Pages/Graph.aspx?graphID=192293"/>
    <hyperlink ref="R126" r:id="rId17" display="https://nodexlgraphgallery.org/Pages/Graph.aspx?graphID=192078"/>
    <hyperlink ref="R127" r:id="rId18" display="https://nodexlgraphgallery.org/Pages/Graph.aspx?graphID=192134"/>
    <hyperlink ref="R128" r:id="rId19" display="https://nodexlgraphgallery.org/Pages/Graph.aspx?graphID=192293"/>
    <hyperlink ref="R129" r:id="rId20" display="https://nodexlgraphgallery.org/Pages/Graph.aspx?graphID=192293"/>
    <hyperlink ref="R130" r:id="rId21" display="https://nodexlgraphgallery.org/Pages/Graph.aspx?graphID=192293"/>
    <hyperlink ref="R131" r:id="rId22" display="https://nodexlgraphgallery.org/Pages/Graph.aspx?graphID=192293"/>
    <hyperlink ref="R132" r:id="rId23" display="https://nodexlgraphgallery.org/Pages/Graph.aspx?graphID=192078"/>
    <hyperlink ref="R133" r:id="rId24" display="https://nodexlgraphgallery.org/Pages/Graph.aspx?graphID=192134"/>
    <hyperlink ref="R134" r:id="rId25" display="https://nodexlgraphgallery.org/Pages/Graph.aspx?graphID=192293"/>
    <hyperlink ref="R135" r:id="rId26" display="https://nodexlgraphgallery.org/Pages/Graph.aspx?graphID=192078"/>
    <hyperlink ref="R136" r:id="rId27" display="https://nodexlgraphgallery.org/Pages/Graph.aspx?graphID=192134"/>
    <hyperlink ref="R137" r:id="rId28" display="https://nodexlgraphgallery.org/Pages/Graph.aspx?graphID=192293"/>
    <hyperlink ref="R138" r:id="rId29" display="https://nodexlgraphgallery.org/Pages/Graph.aspx?graphID=192293"/>
    <hyperlink ref="R139" r:id="rId30" display="https://nodexlgraphgallery.org/Pages/Graph.aspx?graphID=192293"/>
    <hyperlink ref="R140" r:id="rId31" display="https://nodexlgraphgallery.org/Pages/Graph.aspx?graphID=192476"/>
    <hyperlink ref="R141" r:id="rId32" display="https://nodexlgraphgallery.org/Pages/Graph.aspx?graphID=192476"/>
    <hyperlink ref="R142" r:id="rId33" display="https://nodexlgraphgallery.org/Pages/Graph.aspx?graphID=192476"/>
    <hyperlink ref="R143" r:id="rId34" display="https://nodexlgraphgallery.org/Pages/Graph.aspx?graphID=192476"/>
    <hyperlink ref="R144" r:id="rId35" display="https://nodexlgraphgallery.org/Pages/Graph.aspx?graphID=192476"/>
    <hyperlink ref="R145" r:id="rId36" display="https://nodexlgraphgallery.org/Pages/Graph.aspx?graphID=192476"/>
    <hyperlink ref="R146" r:id="rId37" display="https://nodexlgraphgallery.org/Pages/Graph.aspx?graphID=192476"/>
    <hyperlink ref="R147" r:id="rId38" display="https://nodexlgraphgallery.org/Pages/Graph.aspx?graphID=192476"/>
    <hyperlink ref="R148" r:id="rId39" display="https://nodexlgraphgallery.org/Pages/Graph.aspx?graphID=192476"/>
    <hyperlink ref="R149" r:id="rId40" display="https://nodexlgraphgallery.org/Pages/Graph.aspx?graphID=192465"/>
    <hyperlink ref="R150" r:id="rId41" display="https://nodexlgraphgallery.org/Pages/Graph.aspx?graphID=192465"/>
    <hyperlink ref="R151" r:id="rId42" display="https://nodexlgraphgallery.org/Pages/Graph.aspx?graphID=192465"/>
    <hyperlink ref="R152" r:id="rId43" display="https://nodexlgraphgallery.org/Pages/Graph.aspx?graphID=192465"/>
    <hyperlink ref="R153" r:id="rId44" display="https://nodexlgraphgallery.org/Pages/Graph.aspx?graphID=192465"/>
    <hyperlink ref="R154" r:id="rId45" display="https://nodexlgraphgallery.org/Pages/Graph.aspx?graphID=192465"/>
    <hyperlink ref="R155" r:id="rId46" display="https://nodexlgraphgallery.org/Pages/Graph.aspx?graphID=192465"/>
    <hyperlink ref="R156" r:id="rId47" display="https://nodexlgraphgallery.org/Pages/Graph.aspx?graphID=192465"/>
    <hyperlink ref="R159" r:id="rId48" display="https://nodexlgraphgallery.org/Pages/Graph.aspx?graphID=192476"/>
    <hyperlink ref="R160" r:id="rId49" display="https://nodexlgraphgallery.org/Pages/Graph.aspx?graphID=192465"/>
    <hyperlink ref="R161" r:id="rId50" display="https://nodexlgraphgallery.org/Pages/Graph.aspx?graphID=192518"/>
    <hyperlink ref="R162" r:id="rId51" display="https://nodexlgraphgallery.org/Pages/Graph.aspx?graphID=192518"/>
    <hyperlink ref="R163" r:id="rId52" display="https://nodexlgraphgallery.org/Pages/Graph.aspx?graphID=192518"/>
    <hyperlink ref="R164" r:id="rId53" display="https://nodexlgraphgallery.org/Pages/Graph.aspx?graphID=192518"/>
    <hyperlink ref="R165" r:id="rId54" display="https://nodexlgraphgallery.org/Pages/Graph.aspx?graphID=192518"/>
    <hyperlink ref="R166" r:id="rId55" display="https://nodexlgraphgallery.org/Pages/Graph.aspx?graphID=192518"/>
    <hyperlink ref="R167" r:id="rId56" display="https://nodexlgraphgallery.org/Pages/Graph.aspx?graphID=192518"/>
    <hyperlink ref="R168" r:id="rId57" display="https://nodexlgraphgallery.org/Pages/Graph.aspx?graphID=192518"/>
    <hyperlink ref="R169" r:id="rId58" display="https://nodexlgraphgallery.org/Pages/Graph.aspx?graphID=192518"/>
    <hyperlink ref="R170" r:id="rId59" display="https://nodexlgraphgallery.org/Pages/Graph.aspx?graphID=192518"/>
    <hyperlink ref="R171" r:id="rId60" display="https://nodexlgraphgallery.org/Pages/Graph.aspx?graphID=192679"/>
    <hyperlink ref="R172" r:id="rId61" display="https://nodexlgraphgallery.org/Pages/Graph.aspx?graphID=192679"/>
    <hyperlink ref="R173" r:id="rId62" display="https://nodexlgraphgallery.org/Pages/Graph.aspx?graphID=192679"/>
    <hyperlink ref="R174" r:id="rId63" display="https://nodexlgraphgallery.org/Pages/Graph.aspx?graphID=192679"/>
    <hyperlink ref="R175" r:id="rId64" display="https://nodexlgraphgallery.org/Pages/Graph.aspx?graphID=192679"/>
    <hyperlink ref="R176" r:id="rId65" display="https://nodexlgraphgallery.org/Pages/Graph.aspx?graphID=192679"/>
    <hyperlink ref="R177" r:id="rId66" display="https://nodexlgraphgallery.org/Pages/Graph.aspx?graphID=192679"/>
    <hyperlink ref="R178" r:id="rId67" display="https://nodexlgraphgallery.org/Pages/Graph.aspx?graphID=192679"/>
    <hyperlink ref="R179" r:id="rId68" display="https://nodexlgraphgallery.org/Pages/Graph.aspx?graphID=192679"/>
    <hyperlink ref="R180" r:id="rId69" display="https://nodexlgraphgallery.org/Pages/Graph.aspx?graphID=192725"/>
    <hyperlink ref="R181" r:id="rId70" display="https://nodexlgraphgallery.org/Pages/Graph.aspx?graphID=192725"/>
    <hyperlink ref="R182" r:id="rId71" display="https://nodexlgraphgallery.org/Pages/Graph.aspx?graphID=192725"/>
    <hyperlink ref="R183" r:id="rId72" display="https://nodexlgraphgallery.org/Pages/Graph.aspx?graphID=192725"/>
    <hyperlink ref="R184" r:id="rId73" display="https://nodexlgraphgallery.org/Pages/Graph.aspx?graphID=192725"/>
    <hyperlink ref="R185" r:id="rId74" display="https://nodexlgraphgallery.org/Pages/Graph.aspx?graphID=192725"/>
    <hyperlink ref="R186" r:id="rId75" display="https://nodexlgraphgallery.org/Pages/Graph.aspx?graphID=192725"/>
    <hyperlink ref="R187" r:id="rId76" display="https://nodexlgraphgallery.org/Pages/Graph.aspx?graphID=192725"/>
    <hyperlink ref="R188" r:id="rId77" display="https://nodexlgraphgallery.org/Pages/Graph.aspx?graphID=192679"/>
    <hyperlink ref="R189" r:id="rId78" display="https://nodexlgraphgallery.org/Pages/Graph.aspx?graphID=192725"/>
    <hyperlink ref="R190" r:id="rId79" display="https://nodexlgraphgallery.org/Pages/Graph.aspx?graphID=192725"/>
    <hyperlink ref="U157" r:id="rId80" display="https://pbs.twimg.com/media/D26Is5WX4AEbOm2.png"/>
    <hyperlink ref="V3" r:id="rId81" display="http://pbs.twimg.com/profile_images/1107714224804057088/IHWQF67k_normal.png"/>
    <hyperlink ref="V4" r:id="rId82" display="http://pbs.twimg.com/profile_images/1107714224804057088/IHWQF67k_normal.png"/>
    <hyperlink ref="V5" r:id="rId83" display="http://pbs.twimg.com/profile_images/1107714224804057088/IHWQF67k_normal.png"/>
    <hyperlink ref="V6" r:id="rId84" display="http://pbs.twimg.com/profile_images/1107714224804057088/IHWQF67k_normal.png"/>
    <hyperlink ref="V7" r:id="rId85" display="http://pbs.twimg.com/profile_images/1107714224804057088/IHWQF67k_normal.png"/>
    <hyperlink ref="V8" r:id="rId86" display="http://pbs.twimg.com/profile_images/1107714224804057088/IHWQF67k_normal.png"/>
    <hyperlink ref="V9" r:id="rId87" display="http://pbs.twimg.com/profile_images/1107714224804057088/IHWQF67k_normal.png"/>
    <hyperlink ref="V10" r:id="rId88" display="http://pbs.twimg.com/profile_images/1107714224804057088/IHWQF67k_normal.png"/>
    <hyperlink ref="V11" r:id="rId89" display="http://pbs.twimg.com/profile_images/1107714224804057088/IHWQF67k_normal.png"/>
    <hyperlink ref="V12" r:id="rId90" display="http://pbs.twimg.com/profile_images/1107714224804057088/IHWQF67k_normal.png"/>
    <hyperlink ref="V13" r:id="rId91" display="http://pbs.twimg.com/profile_images/1107714224804057088/IHWQF67k_normal.png"/>
    <hyperlink ref="V14" r:id="rId92" display="http://pbs.twimg.com/profile_images/1107714224804057088/IHWQF67k_normal.png"/>
    <hyperlink ref="V15" r:id="rId93" display="http://pbs.twimg.com/profile_images/997427675881881600/093JAK1J_normal.jpg"/>
    <hyperlink ref="V16" r:id="rId94" display="http://pbs.twimg.com/profile_images/997427675881881600/093JAK1J_normal.jpg"/>
    <hyperlink ref="V17" r:id="rId95" display="http://pbs.twimg.com/profile_images/997427675881881600/093JAK1J_normal.jpg"/>
    <hyperlink ref="V18" r:id="rId96" display="http://pbs.twimg.com/profile_images/997427675881881600/093JAK1J_normal.jpg"/>
    <hyperlink ref="V19" r:id="rId97" display="http://pbs.twimg.com/profile_images/997427675881881600/093JAK1J_normal.jpg"/>
    <hyperlink ref="V20" r:id="rId98" display="http://pbs.twimg.com/profile_images/997427675881881600/093JAK1J_normal.jpg"/>
    <hyperlink ref="V21" r:id="rId99" display="http://pbs.twimg.com/profile_images/997427675881881600/093JAK1J_normal.jpg"/>
    <hyperlink ref="V22" r:id="rId100" display="http://pbs.twimg.com/profile_images/997427675881881600/093JAK1J_normal.jpg"/>
    <hyperlink ref="V23" r:id="rId101" display="http://pbs.twimg.com/profile_images/997427675881881600/093JAK1J_normal.jpg"/>
    <hyperlink ref="V24" r:id="rId102" display="http://pbs.twimg.com/profile_images/997427675881881600/093JAK1J_normal.jpg"/>
    <hyperlink ref="V25" r:id="rId103" display="http://pbs.twimg.com/profile_images/997427675881881600/093JAK1J_normal.jpg"/>
    <hyperlink ref="V26" r:id="rId104" display="http://pbs.twimg.com/profile_images/997427675881881600/093JAK1J_normal.jpg"/>
    <hyperlink ref="V27" r:id="rId105" display="http://abs.twimg.com/sticky/default_profile_images/default_profile_normal.png"/>
    <hyperlink ref="V28" r:id="rId106" display="http://abs.twimg.com/sticky/default_profile_images/default_profile_normal.png"/>
    <hyperlink ref="V29" r:id="rId107" display="http://abs.twimg.com/sticky/default_profile_images/default_profile_normal.png"/>
    <hyperlink ref="V30" r:id="rId108" display="http://abs.twimg.com/sticky/default_profile_images/default_profile_normal.png"/>
    <hyperlink ref="V31" r:id="rId109" display="http://abs.twimg.com/sticky/default_profile_images/default_profile_normal.png"/>
    <hyperlink ref="V32" r:id="rId110" display="http://abs.twimg.com/sticky/default_profile_images/default_profile_normal.png"/>
    <hyperlink ref="V33" r:id="rId111" display="http://abs.twimg.com/sticky/default_profile_images/default_profile_normal.png"/>
    <hyperlink ref="V34" r:id="rId112" display="http://abs.twimg.com/sticky/default_profile_images/default_profile_normal.png"/>
    <hyperlink ref="V35" r:id="rId113" display="http://abs.twimg.com/sticky/default_profile_images/default_profile_normal.png"/>
    <hyperlink ref="V36" r:id="rId114" display="http://abs.twimg.com/sticky/default_profile_images/default_profile_normal.png"/>
    <hyperlink ref="V37" r:id="rId115" display="http://abs.twimg.com/sticky/default_profile_images/default_profile_normal.png"/>
    <hyperlink ref="V38" r:id="rId116" display="http://abs.twimg.com/sticky/default_profile_images/default_profile_normal.png"/>
    <hyperlink ref="V39" r:id="rId117" display="http://pbs.twimg.com/profile_images/1041189914728062976/9ZwL6l6o_normal.jpg"/>
    <hyperlink ref="V40" r:id="rId118" display="http://pbs.twimg.com/profile_images/1041189914728062976/9ZwL6l6o_normal.jpg"/>
    <hyperlink ref="V41" r:id="rId119" display="http://pbs.twimg.com/profile_images/1041189914728062976/9ZwL6l6o_normal.jpg"/>
    <hyperlink ref="V42" r:id="rId120" display="http://pbs.twimg.com/profile_images/1041189914728062976/9ZwL6l6o_normal.jpg"/>
    <hyperlink ref="V43" r:id="rId121" display="http://pbs.twimg.com/profile_images/1041189914728062976/9ZwL6l6o_normal.jpg"/>
    <hyperlink ref="V44" r:id="rId122" display="http://pbs.twimg.com/profile_images/1041189914728062976/9ZwL6l6o_normal.jpg"/>
    <hyperlink ref="V45" r:id="rId123" display="http://pbs.twimg.com/profile_images/1041189914728062976/9ZwL6l6o_normal.jpg"/>
    <hyperlink ref="V46" r:id="rId124" display="http://pbs.twimg.com/profile_images/1041189914728062976/9ZwL6l6o_normal.jpg"/>
    <hyperlink ref="V47" r:id="rId125" display="http://pbs.twimg.com/profile_images/1041189914728062976/9ZwL6l6o_normal.jpg"/>
    <hyperlink ref="V48" r:id="rId126" display="http://pbs.twimg.com/profile_images/1041189914728062976/9ZwL6l6o_normal.jpg"/>
    <hyperlink ref="V49" r:id="rId127" display="http://pbs.twimg.com/profile_images/1041189914728062976/9ZwL6l6o_normal.jpg"/>
    <hyperlink ref="V50" r:id="rId128" display="http://pbs.twimg.com/profile_images/1041189914728062976/9ZwL6l6o_normal.jpg"/>
    <hyperlink ref="V51" r:id="rId129" display="http://abs.twimg.com/sticky/default_profile_images/default_profile_normal.png"/>
    <hyperlink ref="V52" r:id="rId130" display="http://abs.twimg.com/sticky/default_profile_images/default_profile_normal.png"/>
    <hyperlink ref="V53" r:id="rId131" display="http://abs.twimg.com/sticky/default_profile_images/default_profile_normal.png"/>
    <hyperlink ref="V54" r:id="rId132" display="http://abs.twimg.com/sticky/default_profile_images/default_profile_normal.png"/>
    <hyperlink ref="V55" r:id="rId133" display="http://abs.twimg.com/sticky/default_profile_images/default_profile_normal.png"/>
    <hyperlink ref="V56" r:id="rId134" display="http://abs.twimg.com/sticky/default_profile_images/default_profile_normal.png"/>
    <hyperlink ref="V57" r:id="rId135" display="http://abs.twimg.com/sticky/default_profile_images/default_profile_normal.png"/>
    <hyperlink ref="V58" r:id="rId136" display="http://abs.twimg.com/sticky/default_profile_images/default_profile_normal.png"/>
    <hyperlink ref="V59" r:id="rId137" display="http://abs.twimg.com/sticky/default_profile_images/default_profile_normal.png"/>
    <hyperlink ref="V60" r:id="rId138" display="http://abs.twimg.com/sticky/default_profile_images/default_profile_normal.png"/>
    <hyperlink ref="V61" r:id="rId139" display="http://abs.twimg.com/sticky/default_profile_images/default_profile_normal.png"/>
    <hyperlink ref="V62" r:id="rId140" display="http://abs.twimg.com/sticky/default_profile_images/default_profile_normal.png"/>
    <hyperlink ref="V63" r:id="rId141" display="http://pbs.twimg.com/profile_images/869962597424025601/3NHd0kZ__normal.jpg"/>
    <hyperlink ref="V64" r:id="rId142" display="http://pbs.twimg.com/profile_images/760774125522518016/jhzjWv0i_normal.jpg"/>
    <hyperlink ref="V65" r:id="rId143" display="http://pbs.twimg.com/profile_images/760774125522518016/jhzjWv0i_normal.jpg"/>
    <hyperlink ref="V66" r:id="rId144" display="http://pbs.twimg.com/profile_images/979907202155606016/Rn2YaHvB_normal.jpg"/>
    <hyperlink ref="V67" r:id="rId145" display="http://pbs.twimg.com/profile_images/869962597424025601/3NHd0kZ__normal.jpg"/>
    <hyperlink ref="V68" r:id="rId146" display="http://pbs.twimg.com/profile_images/760774125522518016/jhzjWv0i_normal.jpg"/>
    <hyperlink ref="V69" r:id="rId147" display="http://pbs.twimg.com/profile_images/760774125522518016/jhzjWv0i_normal.jpg"/>
    <hyperlink ref="V70" r:id="rId148" display="http://pbs.twimg.com/profile_images/979907202155606016/Rn2YaHvB_normal.jpg"/>
    <hyperlink ref="V71" r:id="rId149" display="http://pbs.twimg.com/profile_images/869962597424025601/3NHd0kZ__normal.jpg"/>
    <hyperlink ref="V72" r:id="rId150" display="http://pbs.twimg.com/profile_images/760774125522518016/jhzjWv0i_normal.jpg"/>
    <hyperlink ref="V73" r:id="rId151" display="http://pbs.twimg.com/profile_images/760774125522518016/jhzjWv0i_normal.jpg"/>
    <hyperlink ref="V74" r:id="rId152" display="http://pbs.twimg.com/profile_images/979907202155606016/Rn2YaHvB_normal.jpg"/>
    <hyperlink ref="V75" r:id="rId153" display="http://pbs.twimg.com/profile_images/869962597424025601/3NHd0kZ__normal.jpg"/>
    <hyperlink ref="V76" r:id="rId154" display="http://pbs.twimg.com/profile_images/760774125522518016/jhzjWv0i_normal.jpg"/>
    <hyperlink ref="V77" r:id="rId155" display="http://pbs.twimg.com/profile_images/760774125522518016/jhzjWv0i_normal.jpg"/>
    <hyperlink ref="V78" r:id="rId156" display="http://pbs.twimg.com/profile_images/979907202155606016/Rn2YaHvB_normal.jpg"/>
    <hyperlink ref="V79" r:id="rId157" display="http://pbs.twimg.com/profile_images/869962597424025601/3NHd0kZ__normal.jpg"/>
    <hyperlink ref="V80" r:id="rId158" display="http://pbs.twimg.com/profile_images/760774125522518016/jhzjWv0i_normal.jpg"/>
    <hyperlink ref="V81" r:id="rId159" display="http://pbs.twimg.com/profile_images/760774125522518016/jhzjWv0i_normal.jpg"/>
    <hyperlink ref="V82" r:id="rId160" display="http://pbs.twimg.com/profile_images/979907202155606016/Rn2YaHvB_normal.jpg"/>
    <hyperlink ref="V83" r:id="rId161" display="http://pbs.twimg.com/profile_images/869962597424025601/3NHd0kZ__normal.jpg"/>
    <hyperlink ref="V84" r:id="rId162" display="http://pbs.twimg.com/profile_images/760774125522518016/jhzjWv0i_normal.jpg"/>
    <hyperlink ref="V85" r:id="rId163" display="http://pbs.twimg.com/profile_images/760774125522518016/jhzjWv0i_normal.jpg"/>
    <hyperlink ref="V86" r:id="rId164" display="http://pbs.twimg.com/profile_images/979907202155606016/Rn2YaHvB_normal.jpg"/>
    <hyperlink ref="V87" r:id="rId165" display="http://pbs.twimg.com/profile_images/979907202155606016/Rn2YaHvB_normal.jpg"/>
    <hyperlink ref="V88" r:id="rId166" display="http://pbs.twimg.com/profile_images/979907202155606016/Rn2YaHvB_normal.jpg"/>
    <hyperlink ref="V89" r:id="rId167" display="http://pbs.twimg.com/profile_images/979907202155606016/Rn2YaHvB_normal.jpg"/>
    <hyperlink ref="V90" r:id="rId168" display="http://pbs.twimg.com/profile_images/979907202155606016/Rn2YaHvB_normal.jpg"/>
    <hyperlink ref="V91" r:id="rId169" display="http://pbs.twimg.com/profile_images/979907202155606016/Rn2YaHvB_normal.jpg"/>
    <hyperlink ref="V92" r:id="rId170" display="http://pbs.twimg.com/profile_images/979907202155606016/Rn2YaHvB_normal.jpg"/>
    <hyperlink ref="V93" r:id="rId171" display="http://pbs.twimg.com/profile_images/993645134372798469/pAZy1Q6j_normal.jpg"/>
    <hyperlink ref="V94" r:id="rId172" display="http://pbs.twimg.com/profile_images/993645134372798469/pAZy1Q6j_normal.jpg"/>
    <hyperlink ref="V95" r:id="rId173" display="http://pbs.twimg.com/profile_images/993645134372798469/pAZy1Q6j_normal.jpg"/>
    <hyperlink ref="V96" r:id="rId174" display="http://pbs.twimg.com/profile_images/993645134372798469/pAZy1Q6j_normal.jpg"/>
    <hyperlink ref="V97" r:id="rId175" display="http://pbs.twimg.com/profile_images/993645134372798469/pAZy1Q6j_normal.jpg"/>
    <hyperlink ref="V98" r:id="rId176" display="http://pbs.twimg.com/profile_images/869962597424025601/3NHd0kZ__normal.jpg"/>
    <hyperlink ref="V99" r:id="rId177" display="http://pbs.twimg.com/profile_images/760774125522518016/jhzjWv0i_normal.jpg"/>
    <hyperlink ref="V100" r:id="rId178" display="http://pbs.twimg.com/profile_images/760774125522518016/jhzjWv0i_normal.jpg"/>
    <hyperlink ref="V101" r:id="rId179" display="http://pbs.twimg.com/profile_images/760774125522518016/jhzjWv0i_normal.jpg"/>
    <hyperlink ref="V102" r:id="rId180" display="http://pbs.twimg.com/profile_images/760774125522518016/jhzjWv0i_normal.jpg"/>
    <hyperlink ref="V103" r:id="rId181" display="http://pbs.twimg.com/profile_images/760774125522518016/jhzjWv0i_normal.jpg"/>
    <hyperlink ref="V104" r:id="rId182" display="http://pbs.twimg.com/profile_images/760774125522518016/jhzjWv0i_normal.jpg"/>
    <hyperlink ref="V105" r:id="rId183" display="http://pbs.twimg.com/profile_images/760774125522518016/jhzjWv0i_normal.jpg"/>
    <hyperlink ref="V106" r:id="rId184" display="http://pbs.twimg.com/profile_images/760774125522518016/jhzjWv0i_normal.jpg"/>
    <hyperlink ref="V107" r:id="rId185" display="http://pbs.twimg.com/profile_images/760774125522518016/jhzjWv0i_normal.jpg"/>
    <hyperlink ref="V108" r:id="rId186" display="http://pbs.twimg.com/profile_images/760774125522518016/jhzjWv0i_normal.jpg"/>
    <hyperlink ref="V109" r:id="rId187" display="http://pbs.twimg.com/profile_images/760774125522518016/jhzjWv0i_normal.jpg"/>
    <hyperlink ref="V110" r:id="rId188" display="http://pbs.twimg.com/profile_images/993645134372798469/pAZy1Q6j_normal.jpg"/>
    <hyperlink ref="V111" r:id="rId189" display="http://pbs.twimg.com/profile_images/993645134372798469/pAZy1Q6j_normal.jpg"/>
    <hyperlink ref="V112" r:id="rId190" display="http://pbs.twimg.com/profile_images/993645134372798469/pAZy1Q6j_normal.jpg"/>
    <hyperlink ref="V113" r:id="rId191" display="http://pbs.twimg.com/profile_images/993645134372798469/pAZy1Q6j_normal.jpg"/>
    <hyperlink ref="V114" r:id="rId192" display="http://pbs.twimg.com/profile_images/993645134372798469/pAZy1Q6j_normal.jpg"/>
    <hyperlink ref="V115" r:id="rId193" display="http://pbs.twimg.com/profile_images/993645134372798469/pAZy1Q6j_normal.jpg"/>
    <hyperlink ref="V116" r:id="rId194" display="http://pbs.twimg.com/profile_images/993645134372798469/pAZy1Q6j_normal.jpg"/>
    <hyperlink ref="V117" r:id="rId195" display="http://pbs.twimg.com/profile_images/993645134372798469/pAZy1Q6j_normal.jpg"/>
    <hyperlink ref="V118" r:id="rId196" display="http://pbs.twimg.com/profile_images/993645134372798469/pAZy1Q6j_normal.jpg"/>
    <hyperlink ref="V119" r:id="rId197" display="http://pbs.twimg.com/profile_images/869962597424025601/3NHd0kZ__normal.jpg"/>
    <hyperlink ref="V120" r:id="rId198" display="http://pbs.twimg.com/profile_images/869962597424025601/3NHd0kZ__normal.jpg"/>
    <hyperlink ref="V121" r:id="rId199" display="http://pbs.twimg.com/profile_images/869962597424025601/3NHd0kZ__normal.jpg"/>
    <hyperlink ref="V122" r:id="rId200" display="http://pbs.twimg.com/profile_images/869962597424025601/3NHd0kZ__normal.jpg"/>
    <hyperlink ref="V123" r:id="rId201" display="http://pbs.twimg.com/profile_images/869962597424025601/3NHd0kZ__normal.jpg"/>
    <hyperlink ref="V124" r:id="rId202" display="http://pbs.twimg.com/profile_images/993645134372798469/pAZy1Q6j_normal.jpg"/>
    <hyperlink ref="V125" r:id="rId203" display="http://pbs.twimg.com/profile_images/993645134372798469/pAZy1Q6j_normal.jpg"/>
    <hyperlink ref="V126" r:id="rId204" display="http://pbs.twimg.com/profile_images/993645134372798469/pAZy1Q6j_normal.jpg"/>
    <hyperlink ref="V127" r:id="rId205" display="http://pbs.twimg.com/profile_images/993645134372798469/pAZy1Q6j_normal.jpg"/>
    <hyperlink ref="V128" r:id="rId206" display="http://pbs.twimg.com/profile_images/993645134372798469/pAZy1Q6j_normal.jpg"/>
    <hyperlink ref="V129" r:id="rId207" display="http://pbs.twimg.com/profile_images/993645134372798469/pAZy1Q6j_normal.jpg"/>
    <hyperlink ref="V130" r:id="rId208" display="http://pbs.twimg.com/profile_images/993645134372798469/pAZy1Q6j_normal.jpg"/>
    <hyperlink ref="V131" r:id="rId209" display="http://pbs.twimg.com/profile_images/993645134372798469/pAZy1Q6j_normal.jpg"/>
    <hyperlink ref="V132" r:id="rId210" display="http://pbs.twimg.com/profile_images/993645134372798469/pAZy1Q6j_normal.jpg"/>
    <hyperlink ref="V133" r:id="rId211" display="http://pbs.twimg.com/profile_images/993645134372798469/pAZy1Q6j_normal.jpg"/>
    <hyperlink ref="V134" r:id="rId212" display="http://pbs.twimg.com/profile_images/993645134372798469/pAZy1Q6j_normal.jpg"/>
    <hyperlink ref="V135" r:id="rId213" display="http://pbs.twimg.com/profile_images/993645134372798469/pAZy1Q6j_normal.jpg"/>
    <hyperlink ref="V136" r:id="rId214" display="http://pbs.twimg.com/profile_images/993645134372798469/pAZy1Q6j_normal.jpg"/>
    <hyperlink ref="V137" r:id="rId215" display="http://pbs.twimg.com/profile_images/993645134372798469/pAZy1Q6j_normal.jpg"/>
    <hyperlink ref="V138" r:id="rId216" display="http://pbs.twimg.com/profile_images/993645134372798469/pAZy1Q6j_normal.jpg"/>
    <hyperlink ref="V139" r:id="rId217" display="http://pbs.twimg.com/profile_images/993645134372798469/pAZy1Q6j_normal.jpg"/>
    <hyperlink ref="V140" r:id="rId218" display="http://pbs.twimg.com/profile_images/993645134372798469/pAZy1Q6j_normal.jpg"/>
    <hyperlink ref="V141" r:id="rId219" display="http://pbs.twimg.com/profile_images/993645134372798469/pAZy1Q6j_normal.jpg"/>
    <hyperlink ref="V142" r:id="rId220" display="http://pbs.twimg.com/profile_images/993645134372798469/pAZy1Q6j_normal.jpg"/>
    <hyperlink ref="V143" r:id="rId221" display="http://pbs.twimg.com/profile_images/993645134372798469/pAZy1Q6j_normal.jpg"/>
    <hyperlink ref="V144" r:id="rId222" display="http://pbs.twimg.com/profile_images/993645134372798469/pAZy1Q6j_normal.jpg"/>
    <hyperlink ref="V145" r:id="rId223" display="http://pbs.twimg.com/profile_images/993645134372798469/pAZy1Q6j_normal.jpg"/>
    <hyperlink ref="V146" r:id="rId224" display="http://pbs.twimg.com/profile_images/993645134372798469/pAZy1Q6j_normal.jpg"/>
    <hyperlink ref="V147" r:id="rId225" display="http://pbs.twimg.com/profile_images/993645134372798469/pAZy1Q6j_normal.jpg"/>
    <hyperlink ref="V148" r:id="rId226" display="http://pbs.twimg.com/profile_images/993645134372798469/pAZy1Q6j_normal.jpg"/>
    <hyperlink ref="V149" r:id="rId227" display="http://pbs.twimg.com/profile_images/993645134372798469/pAZy1Q6j_normal.jpg"/>
    <hyperlink ref="V150" r:id="rId228" display="http://pbs.twimg.com/profile_images/993645134372798469/pAZy1Q6j_normal.jpg"/>
    <hyperlink ref="V151" r:id="rId229" display="http://pbs.twimg.com/profile_images/993645134372798469/pAZy1Q6j_normal.jpg"/>
    <hyperlink ref="V152" r:id="rId230" display="http://pbs.twimg.com/profile_images/993645134372798469/pAZy1Q6j_normal.jpg"/>
    <hyperlink ref="V153" r:id="rId231" display="http://pbs.twimg.com/profile_images/993645134372798469/pAZy1Q6j_normal.jpg"/>
    <hyperlink ref="V154" r:id="rId232" display="http://pbs.twimg.com/profile_images/993645134372798469/pAZy1Q6j_normal.jpg"/>
    <hyperlink ref="V155" r:id="rId233" display="http://pbs.twimg.com/profile_images/993645134372798469/pAZy1Q6j_normal.jpg"/>
    <hyperlink ref="V156" r:id="rId234" display="http://pbs.twimg.com/profile_images/993645134372798469/pAZy1Q6j_normal.jpg"/>
    <hyperlink ref="V157" r:id="rId235" display="https://pbs.twimg.com/media/D26Is5WX4AEbOm2.png"/>
    <hyperlink ref="V158" r:id="rId236" display="http://pbs.twimg.com/profile_images/993645134372798469/pAZy1Q6j_normal.jpg"/>
    <hyperlink ref="V159" r:id="rId237" display="http://pbs.twimg.com/profile_images/993645134372798469/pAZy1Q6j_normal.jpg"/>
    <hyperlink ref="V160" r:id="rId238" display="http://pbs.twimg.com/profile_images/993645134372798469/pAZy1Q6j_normal.jpg"/>
    <hyperlink ref="V161" r:id="rId239" display="http://pbs.twimg.com/profile_images/993645134372798469/pAZy1Q6j_normal.jpg"/>
    <hyperlink ref="V162" r:id="rId240" display="http://pbs.twimg.com/profile_images/993645134372798469/pAZy1Q6j_normal.jpg"/>
    <hyperlink ref="V163" r:id="rId241" display="http://pbs.twimg.com/profile_images/993645134372798469/pAZy1Q6j_normal.jpg"/>
    <hyperlink ref="V164" r:id="rId242" display="http://pbs.twimg.com/profile_images/993645134372798469/pAZy1Q6j_normal.jpg"/>
    <hyperlink ref="V165" r:id="rId243" display="http://pbs.twimg.com/profile_images/993645134372798469/pAZy1Q6j_normal.jpg"/>
    <hyperlink ref="V166" r:id="rId244" display="http://pbs.twimg.com/profile_images/993645134372798469/pAZy1Q6j_normal.jpg"/>
    <hyperlink ref="V167" r:id="rId245" display="http://pbs.twimg.com/profile_images/993645134372798469/pAZy1Q6j_normal.jpg"/>
    <hyperlink ref="V168" r:id="rId246" display="http://pbs.twimg.com/profile_images/993645134372798469/pAZy1Q6j_normal.jpg"/>
    <hyperlink ref="V169" r:id="rId247" display="http://pbs.twimg.com/profile_images/993645134372798469/pAZy1Q6j_normal.jpg"/>
    <hyperlink ref="V170" r:id="rId248" display="http://pbs.twimg.com/profile_images/993645134372798469/pAZy1Q6j_normal.jpg"/>
    <hyperlink ref="V171" r:id="rId249" display="http://pbs.twimg.com/profile_images/993645134372798469/pAZy1Q6j_normal.jpg"/>
    <hyperlink ref="V172" r:id="rId250" display="http://pbs.twimg.com/profile_images/993645134372798469/pAZy1Q6j_normal.jpg"/>
    <hyperlink ref="V173" r:id="rId251" display="http://pbs.twimg.com/profile_images/993645134372798469/pAZy1Q6j_normal.jpg"/>
    <hyperlink ref="V174" r:id="rId252" display="http://pbs.twimg.com/profile_images/993645134372798469/pAZy1Q6j_normal.jpg"/>
    <hyperlink ref="V175" r:id="rId253" display="http://pbs.twimg.com/profile_images/993645134372798469/pAZy1Q6j_normal.jpg"/>
    <hyperlink ref="V176" r:id="rId254" display="http://pbs.twimg.com/profile_images/993645134372798469/pAZy1Q6j_normal.jpg"/>
    <hyperlink ref="V177" r:id="rId255" display="http://pbs.twimg.com/profile_images/993645134372798469/pAZy1Q6j_normal.jpg"/>
    <hyperlink ref="V178" r:id="rId256" display="http://pbs.twimg.com/profile_images/993645134372798469/pAZy1Q6j_normal.jpg"/>
    <hyperlink ref="V179" r:id="rId257" display="http://pbs.twimg.com/profile_images/993645134372798469/pAZy1Q6j_normal.jpg"/>
    <hyperlink ref="V180" r:id="rId258" display="http://pbs.twimg.com/profile_images/993645134372798469/pAZy1Q6j_normal.jpg"/>
    <hyperlink ref="V181" r:id="rId259" display="http://pbs.twimg.com/profile_images/993645134372798469/pAZy1Q6j_normal.jpg"/>
    <hyperlink ref="V182" r:id="rId260" display="http://pbs.twimg.com/profile_images/993645134372798469/pAZy1Q6j_normal.jpg"/>
    <hyperlink ref="V183" r:id="rId261" display="http://pbs.twimg.com/profile_images/993645134372798469/pAZy1Q6j_normal.jpg"/>
    <hyperlink ref="V184" r:id="rId262" display="http://pbs.twimg.com/profile_images/993645134372798469/pAZy1Q6j_normal.jpg"/>
    <hyperlink ref="V185" r:id="rId263" display="http://pbs.twimg.com/profile_images/993645134372798469/pAZy1Q6j_normal.jpg"/>
    <hyperlink ref="V186" r:id="rId264" display="http://pbs.twimg.com/profile_images/993645134372798469/pAZy1Q6j_normal.jpg"/>
    <hyperlink ref="V187" r:id="rId265" display="http://pbs.twimg.com/profile_images/993645134372798469/pAZy1Q6j_normal.jpg"/>
    <hyperlink ref="V188" r:id="rId266" display="http://pbs.twimg.com/profile_images/993645134372798469/pAZy1Q6j_normal.jpg"/>
    <hyperlink ref="V189" r:id="rId267" display="http://pbs.twimg.com/profile_images/993645134372798469/pAZy1Q6j_normal.jpg"/>
    <hyperlink ref="V190" r:id="rId268" display="http://pbs.twimg.com/profile_images/993645134372798469/pAZy1Q6j_normal.jpg"/>
    <hyperlink ref="X3" r:id="rId269" display="https://twitter.com/armyszk/status/1112797249694777345"/>
    <hyperlink ref="X4" r:id="rId270" display="https://twitter.com/armyszk/status/1112797249694777345"/>
    <hyperlink ref="X5" r:id="rId271" display="https://twitter.com/armyszk/status/1112797249694777345"/>
    <hyperlink ref="X6" r:id="rId272" display="https://twitter.com/armyszk/status/1112797249694777345"/>
    <hyperlink ref="X7" r:id="rId273" display="https://twitter.com/armyszk/status/1112797249694777345"/>
    <hyperlink ref="X8" r:id="rId274" display="https://twitter.com/armyszk/status/1112797249694777345"/>
    <hyperlink ref="X9" r:id="rId275" display="https://twitter.com/armyszk/status/1112797249694777345"/>
    <hyperlink ref="X10" r:id="rId276" display="https://twitter.com/armyszk/status/1112797249694777345"/>
    <hyperlink ref="X11" r:id="rId277" display="https://twitter.com/armyszk/status/1112797249694777345"/>
    <hyperlink ref="X12" r:id="rId278" display="https://twitter.com/armyszk/status/1112797249694777345"/>
    <hyperlink ref="X13" r:id="rId279" display="https://twitter.com/armyszk/status/1112797249694777345"/>
    <hyperlink ref="X14" r:id="rId280" display="https://twitter.com/armyszk/status/1112797249694777345"/>
    <hyperlink ref="X15" r:id="rId281" display="https://twitter.com/cryptoman58/status/1113061813023735814"/>
    <hyperlink ref="X16" r:id="rId282" display="https://twitter.com/cryptoman58/status/1113061813023735814"/>
    <hyperlink ref="X17" r:id="rId283" display="https://twitter.com/cryptoman58/status/1113061813023735814"/>
    <hyperlink ref="X18" r:id="rId284" display="https://twitter.com/cryptoman58/status/1113061813023735814"/>
    <hyperlink ref="X19" r:id="rId285" display="https://twitter.com/cryptoman58/status/1113061813023735814"/>
    <hyperlink ref="X20" r:id="rId286" display="https://twitter.com/cryptoman58/status/1113061813023735814"/>
    <hyperlink ref="X21" r:id="rId287" display="https://twitter.com/cryptoman58/status/1113061813023735814"/>
    <hyperlink ref="X22" r:id="rId288" display="https://twitter.com/cryptoman58/status/1113061813023735814"/>
    <hyperlink ref="X23" r:id="rId289" display="https://twitter.com/cryptoman58/status/1113061813023735814"/>
    <hyperlink ref="X24" r:id="rId290" display="https://twitter.com/cryptoman58/status/1113061813023735814"/>
    <hyperlink ref="X25" r:id="rId291" display="https://twitter.com/cryptoman58/status/1113061813023735814"/>
    <hyperlink ref="X26" r:id="rId292" display="https://twitter.com/cryptoman58/status/1113061813023735814"/>
    <hyperlink ref="X27" r:id="rId293" display="https://twitter.com/mateusz28123561/status/1113100159783788545"/>
    <hyperlink ref="X28" r:id="rId294" display="https://twitter.com/mateusz28123561/status/1113100159783788545"/>
    <hyperlink ref="X29" r:id="rId295" display="https://twitter.com/mateusz28123561/status/1113100159783788545"/>
    <hyperlink ref="X30" r:id="rId296" display="https://twitter.com/mateusz28123561/status/1113100159783788545"/>
    <hyperlink ref="X31" r:id="rId297" display="https://twitter.com/mateusz28123561/status/1113100159783788545"/>
    <hyperlink ref="X32" r:id="rId298" display="https://twitter.com/mateusz28123561/status/1113100159783788545"/>
    <hyperlink ref="X33" r:id="rId299" display="https://twitter.com/mateusz28123561/status/1113100159783788545"/>
    <hyperlink ref="X34" r:id="rId300" display="https://twitter.com/mateusz28123561/status/1113100159783788545"/>
    <hyperlink ref="X35" r:id="rId301" display="https://twitter.com/mateusz28123561/status/1113100159783788545"/>
    <hyperlink ref="X36" r:id="rId302" display="https://twitter.com/mateusz28123561/status/1113100159783788545"/>
    <hyperlink ref="X37" r:id="rId303" display="https://twitter.com/mateusz28123561/status/1113100159783788545"/>
    <hyperlink ref="X38" r:id="rId304" display="https://twitter.com/mateusz28123561/status/1113100159783788545"/>
    <hyperlink ref="X39" r:id="rId305" display="https://twitter.com/kimberl87759219/status/1113494064056492033"/>
    <hyperlink ref="X40" r:id="rId306" display="https://twitter.com/kimberl87759219/status/1113494064056492033"/>
    <hyperlink ref="X41" r:id="rId307" display="https://twitter.com/kimberl87759219/status/1113494064056492033"/>
    <hyperlink ref="X42" r:id="rId308" display="https://twitter.com/kimberl87759219/status/1113494064056492033"/>
    <hyperlink ref="X43" r:id="rId309" display="https://twitter.com/kimberl87759219/status/1113494064056492033"/>
    <hyperlink ref="X44" r:id="rId310" display="https://twitter.com/kimberl87759219/status/1113494064056492033"/>
    <hyperlink ref="X45" r:id="rId311" display="https://twitter.com/kimberl87759219/status/1113494064056492033"/>
    <hyperlink ref="X46" r:id="rId312" display="https://twitter.com/kimberl87759219/status/1113494064056492033"/>
    <hyperlink ref="X47" r:id="rId313" display="https://twitter.com/kimberl87759219/status/1113494064056492033"/>
    <hyperlink ref="X48" r:id="rId314" display="https://twitter.com/kimberl87759219/status/1113494064056492033"/>
    <hyperlink ref="X49" r:id="rId315" display="https://twitter.com/kimberl87759219/status/1113494064056492033"/>
    <hyperlink ref="X50" r:id="rId316" display="https://twitter.com/kimberl87759219/status/1113494064056492033"/>
    <hyperlink ref="X51" r:id="rId317" display="https://twitter.com/bolesla27902973/status/1113830781846216709"/>
    <hyperlink ref="X52" r:id="rId318" display="https://twitter.com/bolesla27902973/status/1113830781846216709"/>
    <hyperlink ref="X53" r:id="rId319" display="https://twitter.com/bolesla27902973/status/1113830781846216709"/>
    <hyperlink ref="X54" r:id="rId320" display="https://twitter.com/bolesla27902973/status/1113830781846216709"/>
    <hyperlink ref="X55" r:id="rId321" display="https://twitter.com/bolesla27902973/status/1113830781846216709"/>
    <hyperlink ref="X56" r:id="rId322" display="https://twitter.com/bolesla27902973/status/1113830781846216709"/>
    <hyperlink ref="X57" r:id="rId323" display="https://twitter.com/bolesla27902973/status/1113830781846216709"/>
    <hyperlink ref="X58" r:id="rId324" display="https://twitter.com/bolesla27902973/status/1113830781846216709"/>
    <hyperlink ref="X59" r:id="rId325" display="https://twitter.com/bolesla27902973/status/1113830781846216709"/>
    <hyperlink ref="X60" r:id="rId326" display="https://twitter.com/bolesla27902973/status/1113830781846216709"/>
    <hyperlink ref="X61" r:id="rId327" display="https://twitter.com/bolesla27902973/status/1113830781846216709"/>
    <hyperlink ref="X62" r:id="rId328" display="https://twitter.com/bolesla27902973/status/1113830781846216709"/>
    <hyperlink ref="X63" r:id="rId329" display="https://twitter.com/machinelearn_d/status/1112796729525456896"/>
    <hyperlink ref="X64" r:id="rId330" display="https://twitter.com/chidambara09/status/1112794099378065409"/>
    <hyperlink ref="X65" r:id="rId331" display="https://twitter.com/chidambara09/status/1112807303554654208"/>
    <hyperlink ref="X66" r:id="rId332" display="https://twitter.com/bigdata_joe/status/1113848444202803201"/>
    <hyperlink ref="X67" r:id="rId333" display="https://twitter.com/machinelearn_d/status/1112796729525456896"/>
    <hyperlink ref="X68" r:id="rId334" display="https://twitter.com/chidambara09/status/1112794099378065409"/>
    <hyperlink ref="X69" r:id="rId335" display="https://twitter.com/chidambara09/status/1112807303554654208"/>
    <hyperlink ref="X70" r:id="rId336" display="https://twitter.com/bigdata_joe/status/1113848444202803201"/>
    <hyperlink ref="X71" r:id="rId337" display="https://twitter.com/machinelearn_d/status/1112796729525456896"/>
    <hyperlink ref="X72" r:id="rId338" display="https://twitter.com/chidambara09/status/1112794099378065409"/>
    <hyperlink ref="X73" r:id="rId339" display="https://twitter.com/chidambara09/status/1112807303554654208"/>
    <hyperlink ref="X74" r:id="rId340" display="https://twitter.com/bigdata_joe/status/1113848444202803201"/>
    <hyperlink ref="X75" r:id="rId341" display="https://twitter.com/machinelearn_d/status/1112796729525456896"/>
    <hyperlink ref="X76" r:id="rId342" display="https://twitter.com/chidambara09/status/1112794099378065409"/>
    <hyperlink ref="X77" r:id="rId343" display="https://twitter.com/chidambara09/status/1112807303554654208"/>
    <hyperlink ref="X78" r:id="rId344" display="https://twitter.com/bigdata_joe/status/1113848444202803201"/>
    <hyperlink ref="X79" r:id="rId345" display="https://twitter.com/machinelearn_d/status/1112796729525456896"/>
    <hyperlink ref="X80" r:id="rId346" display="https://twitter.com/chidambara09/status/1112794099378065409"/>
    <hyperlink ref="X81" r:id="rId347" display="https://twitter.com/chidambara09/status/1112807303554654208"/>
    <hyperlink ref="X82" r:id="rId348" display="https://twitter.com/bigdata_joe/status/1113848444202803201"/>
    <hyperlink ref="X83" r:id="rId349" display="https://twitter.com/machinelearn_d/status/1112796729525456896"/>
    <hyperlink ref="X84" r:id="rId350" display="https://twitter.com/chidambara09/status/1112794099378065409"/>
    <hyperlink ref="X85" r:id="rId351" display="https://twitter.com/chidambara09/status/1112807303554654208"/>
    <hyperlink ref="X86" r:id="rId352" display="https://twitter.com/bigdata_joe/status/1113848444202803201"/>
    <hyperlink ref="X87" r:id="rId353" display="https://twitter.com/bigdata_joe/status/1113848444202803201"/>
    <hyperlink ref="X88" r:id="rId354" display="https://twitter.com/bigdata_joe/status/1113848444202803201"/>
    <hyperlink ref="X89" r:id="rId355" display="https://twitter.com/bigdata_joe/status/1113848444202803201"/>
    <hyperlink ref="X90" r:id="rId356" display="https://twitter.com/bigdata_joe/status/1113848444202803201"/>
    <hyperlink ref="X91" r:id="rId357" display="https://twitter.com/bigdata_joe/status/1113848444202803201"/>
    <hyperlink ref="X92" r:id="rId358" display="https://twitter.com/bigdata_joe/status/1113848444202803201"/>
    <hyperlink ref="X93" r:id="rId359" display="https://twitter.com/docassar/status/1112013649722437635"/>
    <hyperlink ref="X94" r:id="rId360" display="https://twitter.com/docassar/status/1112013649722437635"/>
    <hyperlink ref="X95" r:id="rId361" display="https://twitter.com/docassar/status/1112079047696224258"/>
    <hyperlink ref="X96" r:id="rId362" display="https://twitter.com/docassar/status/1112079047696224258"/>
    <hyperlink ref="X97" r:id="rId363" display="https://twitter.com/docassar/status/1112079047696224258"/>
    <hyperlink ref="X98" r:id="rId364" display="https://twitter.com/machinelearn_d/status/1112796729525456896"/>
    <hyperlink ref="X99" r:id="rId365" display="https://twitter.com/chidambara09/status/1112794099378065409"/>
    <hyperlink ref="X100" r:id="rId366" display="https://twitter.com/chidambara09/status/1112794099378065409"/>
    <hyperlink ref="X101" r:id="rId367" display="https://twitter.com/chidambara09/status/1112794099378065409"/>
    <hyperlink ref="X102" r:id="rId368" display="https://twitter.com/chidambara09/status/1112794099378065409"/>
    <hyperlink ref="X103" r:id="rId369" display="https://twitter.com/chidambara09/status/1112794099378065409"/>
    <hyperlink ref="X104" r:id="rId370" display="https://twitter.com/chidambara09/status/1112807303554654208"/>
    <hyperlink ref="X105" r:id="rId371" display="https://twitter.com/chidambara09/status/1112807303554654208"/>
    <hyperlink ref="X106" r:id="rId372" display="https://twitter.com/chidambara09/status/1112807303554654208"/>
    <hyperlink ref="X107" r:id="rId373" display="https://twitter.com/chidambara09/status/1112807303554654208"/>
    <hyperlink ref="X108" r:id="rId374" display="https://twitter.com/chidambara09/status/1112807303554654208"/>
    <hyperlink ref="X109" r:id="rId375" display="https://twitter.com/chidambara09/status/1112807303554654208"/>
    <hyperlink ref="X110" r:id="rId376" display="https://twitter.com/docassar/status/1112013649722437635"/>
    <hyperlink ref="X111" r:id="rId377" display="https://twitter.com/docassar/status/1112079047696224258"/>
    <hyperlink ref="X112" r:id="rId378" display="https://twitter.com/docassar/status/1112013649722437635"/>
    <hyperlink ref="X113" r:id="rId379" display="https://twitter.com/docassar/status/1112079047696224258"/>
    <hyperlink ref="X114" r:id="rId380" display="https://twitter.com/docassar/status/1112013649722437635"/>
    <hyperlink ref="X115" r:id="rId381" display="https://twitter.com/docassar/status/1112079047696224258"/>
    <hyperlink ref="X116" r:id="rId382" display="https://twitter.com/docassar/status/1112013649722437635"/>
    <hyperlink ref="X117" r:id="rId383" display="https://twitter.com/docassar/status/1112079047696224258"/>
    <hyperlink ref="X118" r:id="rId384" display="https://twitter.com/docassar/status/1112810559945302023"/>
    <hyperlink ref="X119" r:id="rId385" display="https://twitter.com/machinelearn_d/status/1112796729525456896"/>
    <hyperlink ref="X120" r:id="rId386" display="https://twitter.com/machinelearn_d/status/1112796729525456896"/>
    <hyperlink ref="X121" r:id="rId387" display="https://twitter.com/machinelearn_d/status/1112796729525456896"/>
    <hyperlink ref="X122" r:id="rId388" display="https://twitter.com/machinelearn_d/status/1112796729525456896"/>
    <hyperlink ref="X123" r:id="rId389" display="https://twitter.com/machinelearn_d/status/1112796729525456896"/>
    <hyperlink ref="X124" r:id="rId390" display="https://twitter.com/docassar/status/1112013649722437635"/>
    <hyperlink ref="X125" r:id="rId391" display="https://twitter.com/docassar/status/1112810559945302023"/>
    <hyperlink ref="X126" r:id="rId392" display="https://twitter.com/docassar/status/1112013649722437635"/>
    <hyperlink ref="X127" r:id="rId393" display="https://twitter.com/docassar/status/1112079047696224258"/>
    <hyperlink ref="X128" r:id="rId394" display="https://twitter.com/docassar/status/1112810559945302023"/>
    <hyperlink ref="X129" r:id="rId395" display="https://twitter.com/docassar/status/1112810559945302023"/>
    <hyperlink ref="X130" r:id="rId396" display="https://twitter.com/docassar/status/1112810559945302023"/>
    <hyperlink ref="X131" r:id="rId397" display="https://twitter.com/docassar/status/1112810559945302023"/>
    <hyperlink ref="X132" r:id="rId398" display="https://twitter.com/docassar/status/1112013649722437635"/>
    <hyperlink ref="X133" r:id="rId399" display="https://twitter.com/docassar/status/1112079047696224258"/>
    <hyperlink ref="X134" r:id="rId400" display="https://twitter.com/docassar/status/1112810559945302023"/>
    <hyperlink ref="X135" r:id="rId401" display="https://twitter.com/docassar/status/1112013649722437635"/>
    <hyperlink ref="X136" r:id="rId402" display="https://twitter.com/docassar/status/1112079047696224258"/>
    <hyperlink ref="X137" r:id="rId403" display="https://twitter.com/docassar/status/1112810559945302023"/>
    <hyperlink ref="X138" r:id="rId404" display="https://twitter.com/docassar/status/1112810559945302023"/>
    <hyperlink ref="X139" r:id="rId405" display="https://twitter.com/docassar/status/1112810559945302023"/>
    <hyperlink ref="X140" r:id="rId406" display="https://twitter.com/docassar/status/1113443376907603969"/>
    <hyperlink ref="X141" r:id="rId407" display="https://twitter.com/docassar/status/1113443376907603969"/>
    <hyperlink ref="X142" r:id="rId408" display="https://twitter.com/docassar/status/1113443376907603969"/>
    <hyperlink ref="X143" r:id="rId409" display="https://twitter.com/docassar/status/1113443376907603969"/>
    <hyperlink ref="X144" r:id="rId410" display="https://twitter.com/docassar/status/1113443376907603969"/>
    <hyperlink ref="X145" r:id="rId411" display="https://twitter.com/docassar/status/1113443376907603969"/>
    <hyperlink ref="X146" r:id="rId412" display="https://twitter.com/docassar/status/1113443376907603969"/>
    <hyperlink ref="X147" r:id="rId413" display="https://twitter.com/docassar/status/1113443376907603969"/>
    <hyperlink ref="X148" r:id="rId414" display="https://twitter.com/docassar/status/1113443376907603969"/>
    <hyperlink ref="X149" r:id="rId415" display="https://twitter.com/docassar/status/1113443424336740353"/>
    <hyperlink ref="X150" r:id="rId416" display="https://twitter.com/docassar/status/1113443424336740353"/>
    <hyperlink ref="X151" r:id="rId417" display="https://twitter.com/docassar/status/1113443424336740353"/>
    <hyperlink ref="X152" r:id="rId418" display="https://twitter.com/docassar/status/1113443424336740353"/>
    <hyperlink ref="X153" r:id="rId419" display="https://twitter.com/docassar/status/1113443424336740353"/>
    <hyperlink ref="X154" r:id="rId420" display="https://twitter.com/docassar/status/1113443424336740353"/>
    <hyperlink ref="X155" r:id="rId421" display="https://twitter.com/docassar/status/1113443424336740353"/>
    <hyperlink ref="X156" r:id="rId422" display="https://twitter.com/docassar/status/1113443424336740353"/>
    <hyperlink ref="X157" r:id="rId423" display="https://twitter.com/exchangeclub/status/1111976464361156609"/>
    <hyperlink ref="X158" r:id="rId424" display="https://twitter.com/docassar/status/1112312520377810944"/>
    <hyperlink ref="X159" r:id="rId425" display="https://twitter.com/docassar/status/1113443376907603969"/>
    <hyperlink ref="X160" r:id="rId426" display="https://twitter.com/docassar/status/1113443424336740353"/>
    <hyperlink ref="X161" r:id="rId427" display="https://twitter.com/docassar/status/1113641460711161856"/>
    <hyperlink ref="X162" r:id="rId428" display="https://twitter.com/docassar/status/1113641460711161856"/>
    <hyperlink ref="X163" r:id="rId429" display="https://twitter.com/docassar/status/1113641460711161856"/>
    <hyperlink ref="X164" r:id="rId430" display="https://twitter.com/docassar/status/1113641460711161856"/>
    <hyperlink ref="X165" r:id="rId431" display="https://twitter.com/docassar/status/1113641460711161856"/>
    <hyperlink ref="X166" r:id="rId432" display="https://twitter.com/docassar/status/1113641460711161856"/>
    <hyperlink ref="X167" r:id="rId433" display="https://twitter.com/docassar/status/1113641460711161856"/>
    <hyperlink ref="X168" r:id="rId434" display="https://twitter.com/docassar/status/1113641460711161856"/>
    <hyperlink ref="X169" r:id="rId435" display="https://twitter.com/docassar/status/1113641460711161856"/>
    <hyperlink ref="X170" r:id="rId436" display="https://twitter.com/docassar/status/1113641460711161856"/>
    <hyperlink ref="X171" r:id="rId437" display="https://twitter.com/docassar/status/1114236562953445376"/>
    <hyperlink ref="X172" r:id="rId438" display="https://twitter.com/docassar/status/1114236562953445376"/>
    <hyperlink ref="X173" r:id="rId439" display="https://twitter.com/docassar/status/1114236562953445376"/>
    <hyperlink ref="X174" r:id="rId440" display="https://twitter.com/docassar/status/1114236562953445376"/>
    <hyperlink ref="X175" r:id="rId441" display="https://twitter.com/docassar/status/1114236562953445376"/>
    <hyperlink ref="X176" r:id="rId442" display="https://twitter.com/docassar/status/1114236562953445376"/>
    <hyperlink ref="X177" r:id="rId443" display="https://twitter.com/docassar/status/1114236562953445376"/>
    <hyperlink ref="X178" r:id="rId444" display="https://twitter.com/docassar/status/1114236562953445376"/>
    <hyperlink ref="X179" r:id="rId445" display="https://twitter.com/docassar/status/1114236562953445376"/>
    <hyperlink ref="X180" r:id="rId446" display="https://twitter.com/docassar/status/1114238747695095808"/>
    <hyperlink ref="X181" r:id="rId447" display="https://twitter.com/docassar/status/1114238747695095808"/>
    <hyperlink ref="X182" r:id="rId448" display="https://twitter.com/docassar/status/1114238747695095808"/>
    <hyperlink ref="X183" r:id="rId449" display="https://twitter.com/docassar/status/1114238747695095808"/>
    <hyperlink ref="X184" r:id="rId450" display="https://twitter.com/docassar/status/1114238747695095808"/>
    <hyperlink ref="X185" r:id="rId451" display="https://twitter.com/docassar/status/1114238747695095808"/>
    <hyperlink ref="X186" r:id="rId452" display="https://twitter.com/docassar/status/1114238747695095808"/>
    <hyperlink ref="X187" r:id="rId453" display="https://twitter.com/docassar/status/1114238747695095808"/>
    <hyperlink ref="X188" r:id="rId454" display="https://twitter.com/docassar/status/1114236562953445376"/>
    <hyperlink ref="X189" r:id="rId455" display="https://twitter.com/docassar/status/1114238747695095808"/>
    <hyperlink ref="X190" r:id="rId456" display="https://twitter.com/docassar/status/1114238747695095808"/>
  </hyperlinks>
  <printOptions/>
  <pageMargins left="0.7" right="0.7" top="0.75" bottom="0.75" header="0.3" footer="0.3"/>
  <pageSetup horizontalDpi="600" verticalDpi="600" orientation="portrait" r:id="rId460"/>
  <legacyDrawing r:id="rId458"/>
  <tableParts>
    <tablePart r:id="rId4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85D29-F1EB-4A58-85E3-820817A54ABE}">
  <dimension ref="A1:G131"/>
  <sheetViews>
    <sheetView workbookViewId="0" topLeftCell="A1"/>
  </sheetViews>
  <sheetFormatPr defaultColWidth="9.140625" defaultRowHeight="15"/>
  <cols>
    <col min="1" max="1" width="7.421875" style="0" bestFit="1" customWidth="1"/>
    <col min="2" max="2" width="7.8515625" style="0" bestFit="1" customWidth="1"/>
    <col min="3" max="3" width="9.8515625" style="0" bestFit="1" customWidth="1"/>
    <col min="4" max="4" width="8.00390625" style="0" bestFit="1" customWidth="1"/>
    <col min="5" max="5" width="32.421875" style="0" bestFit="1" customWidth="1"/>
    <col min="6" max="6" width="33.421875" style="0" bestFit="1" customWidth="1"/>
    <col min="7" max="7" width="37.421875" style="0" bestFit="1" customWidth="1"/>
  </cols>
  <sheetData>
    <row r="1" spans="1:7" ht="14.3" customHeight="1">
      <c r="A1" s="13" t="s">
        <v>1137</v>
      </c>
      <c r="B1" s="13" t="s">
        <v>1170</v>
      </c>
      <c r="C1" s="13" t="s">
        <v>1171</v>
      </c>
      <c r="D1" s="13" t="s">
        <v>144</v>
      </c>
      <c r="E1" s="13" t="s">
        <v>1173</v>
      </c>
      <c r="F1" s="13" t="s">
        <v>1174</v>
      </c>
      <c r="G1" s="13" t="s">
        <v>1175</v>
      </c>
    </row>
    <row r="2" spans="1:7" ht="15">
      <c r="A2" s="78" t="s">
        <v>1057</v>
      </c>
      <c r="B2" s="78">
        <v>17</v>
      </c>
      <c r="C2" s="117">
        <v>0.03441295546558704</v>
      </c>
      <c r="D2" s="78" t="s">
        <v>1172</v>
      </c>
      <c r="E2" s="78"/>
      <c r="F2" s="78"/>
      <c r="G2" s="78"/>
    </row>
    <row r="3" spans="1:7" ht="15">
      <c r="A3" s="78" t="s">
        <v>1058</v>
      </c>
      <c r="B3" s="78">
        <v>19</v>
      </c>
      <c r="C3" s="117">
        <v>0.038461538461538464</v>
      </c>
      <c r="D3" s="78" t="s">
        <v>1172</v>
      </c>
      <c r="E3" s="78"/>
      <c r="F3" s="78"/>
      <c r="G3" s="78"/>
    </row>
    <row r="4" spans="1:7" ht="15">
      <c r="A4" s="78" t="s">
        <v>1059</v>
      </c>
      <c r="B4" s="78">
        <v>0</v>
      </c>
      <c r="C4" s="117">
        <v>0</v>
      </c>
      <c r="D4" s="78" t="s">
        <v>1172</v>
      </c>
      <c r="E4" s="78"/>
      <c r="F4" s="78"/>
      <c r="G4" s="78"/>
    </row>
    <row r="5" spans="1:7" ht="15">
      <c r="A5" s="78" t="s">
        <v>1060</v>
      </c>
      <c r="B5" s="78">
        <v>458</v>
      </c>
      <c r="C5" s="117">
        <v>0.9271255060728746</v>
      </c>
      <c r="D5" s="78" t="s">
        <v>1172</v>
      </c>
      <c r="E5" s="78"/>
      <c r="F5" s="78"/>
      <c r="G5" s="78"/>
    </row>
    <row r="6" spans="1:7" ht="15">
      <c r="A6" s="78" t="s">
        <v>1061</v>
      </c>
      <c r="B6" s="78">
        <v>494</v>
      </c>
      <c r="C6" s="117">
        <v>1</v>
      </c>
      <c r="D6" s="78" t="s">
        <v>1172</v>
      </c>
      <c r="E6" s="78"/>
      <c r="F6" s="78"/>
      <c r="G6" s="78"/>
    </row>
    <row r="7" spans="1:7" ht="15">
      <c r="A7" s="84" t="s">
        <v>242</v>
      </c>
      <c r="B7" s="78">
        <v>17</v>
      </c>
      <c r="C7" s="117">
        <v>0.0017621878814751842</v>
      </c>
      <c r="D7" s="78" t="s">
        <v>1172</v>
      </c>
      <c r="E7" s="78" t="b">
        <v>0</v>
      </c>
      <c r="F7" s="78" t="b">
        <v>0</v>
      </c>
      <c r="G7" s="78" t="b">
        <v>0</v>
      </c>
    </row>
    <row r="8" spans="1:7" ht="15">
      <c r="A8" s="84" t="s">
        <v>251</v>
      </c>
      <c r="B8" s="78">
        <v>12</v>
      </c>
      <c r="C8" s="117">
        <v>0.005139202272237016</v>
      </c>
      <c r="D8" s="78" t="s">
        <v>1172</v>
      </c>
      <c r="E8" s="78" t="b">
        <v>0</v>
      </c>
      <c r="F8" s="78" t="b">
        <v>0</v>
      </c>
      <c r="G8" s="78" t="b">
        <v>0</v>
      </c>
    </row>
    <row r="9" spans="1:7" ht="15">
      <c r="A9" s="84" t="s">
        <v>250</v>
      </c>
      <c r="B9" s="78">
        <v>12</v>
      </c>
      <c r="C9" s="117">
        <v>0.005139202272237016</v>
      </c>
      <c r="D9" s="78" t="s">
        <v>1172</v>
      </c>
      <c r="E9" s="78" t="b">
        <v>0</v>
      </c>
      <c r="F9" s="78" t="b">
        <v>0</v>
      </c>
      <c r="G9" s="78" t="b">
        <v>0</v>
      </c>
    </row>
    <row r="10" spans="1:7" ht="15">
      <c r="A10" s="84" t="s">
        <v>243</v>
      </c>
      <c r="B10" s="78">
        <v>12</v>
      </c>
      <c r="C10" s="117">
        <v>0.005139202272237016</v>
      </c>
      <c r="D10" s="78" t="s">
        <v>1172</v>
      </c>
      <c r="E10" s="78" t="b">
        <v>0</v>
      </c>
      <c r="F10" s="78" t="b">
        <v>0</v>
      </c>
      <c r="G10" s="78" t="b">
        <v>0</v>
      </c>
    </row>
    <row r="11" spans="1:7" ht="15">
      <c r="A11" s="84" t="s">
        <v>1062</v>
      </c>
      <c r="B11" s="78">
        <v>12</v>
      </c>
      <c r="C11" s="117">
        <v>0.005139202272237016</v>
      </c>
      <c r="D11" s="78" t="s">
        <v>1172</v>
      </c>
      <c r="E11" s="78" t="b">
        <v>0</v>
      </c>
      <c r="F11" s="78" t="b">
        <v>0</v>
      </c>
      <c r="G11" s="78" t="b">
        <v>0</v>
      </c>
    </row>
    <row r="12" spans="1:7" ht="15">
      <c r="A12" s="84" t="s">
        <v>1138</v>
      </c>
      <c r="B12" s="78">
        <v>12</v>
      </c>
      <c r="C12" s="117">
        <v>0.005139202272237016</v>
      </c>
      <c r="D12" s="78" t="s">
        <v>1172</v>
      </c>
      <c r="E12" s="78" t="b">
        <v>0</v>
      </c>
      <c r="F12" s="78" t="b">
        <v>0</v>
      </c>
      <c r="G12" s="78" t="b">
        <v>0</v>
      </c>
    </row>
    <row r="13" spans="1:7" ht="15">
      <c r="A13" s="84" t="s">
        <v>1139</v>
      </c>
      <c r="B13" s="78">
        <v>11</v>
      </c>
      <c r="C13" s="117">
        <v>0.005602940072404814</v>
      </c>
      <c r="D13" s="78" t="s">
        <v>1172</v>
      </c>
      <c r="E13" s="78" t="b">
        <v>0</v>
      </c>
      <c r="F13" s="78" t="b">
        <v>0</v>
      </c>
      <c r="G13" s="78" t="b">
        <v>0</v>
      </c>
    </row>
    <row r="14" spans="1:7" ht="15">
      <c r="A14" s="84" t="s">
        <v>1140</v>
      </c>
      <c r="B14" s="78">
        <v>11</v>
      </c>
      <c r="C14" s="117">
        <v>0.005602940072404814</v>
      </c>
      <c r="D14" s="78" t="s">
        <v>1172</v>
      </c>
      <c r="E14" s="78" t="b">
        <v>0</v>
      </c>
      <c r="F14" s="78" t="b">
        <v>0</v>
      </c>
      <c r="G14" s="78" t="b">
        <v>0</v>
      </c>
    </row>
    <row r="15" spans="1:7" ht="15">
      <c r="A15" s="84" t="s">
        <v>1141</v>
      </c>
      <c r="B15" s="78">
        <v>11</v>
      </c>
      <c r="C15" s="117">
        <v>0.005602940072404814</v>
      </c>
      <c r="D15" s="78" t="s">
        <v>1172</v>
      </c>
      <c r="E15" s="78" t="b">
        <v>0</v>
      </c>
      <c r="F15" s="78" t="b">
        <v>0</v>
      </c>
      <c r="G15" s="78" t="b">
        <v>0</v>
      </c>
    </row>
    <row r="16" spans="1:7" ht="15">
      <c r="A16" s="84" t="s">
        <v>240</v>
      </c>
      <c r="B16" s="78">
        <v>10</v>
      </c>
      <c r="C16" s="117">
        <v>0.005981836930318217</v>
      </c>
      <c r="D16" s="78" t="s">
        <v>1172</v>
      </c>
      <c r="E16" s="78" t="b">
        <v>0</v>
      </c>
      <c r="F16" s="78" t="b">
        <v>0</v>
      </c>
      <c r="G16" s="78" t="b">
        <v>0</v>
      </c>
    </row>
    <row r="17" spans="1:7" ht="15">
      <c r="A17" s="84" t="s">
        <v>249</v>
      </c>
      <c r="B17" s="78">
        <v>10</v>
      </c>
      <c r="C17" s="117">
        <v>0.005981836930318217</v>
      </c>
      <c r="D17" s="78" t="s">
        <v>1172</v>
      </c>
      <c r="E17" s="78" t="b">
        <v>0</v>
      </c>
      <c r="F17" s="78" t="b">
        <v>0</v>
      </c>
      <c r="G17" s="78" t="b">
        <v>0</v>
      </c>
    </row>
    <row r="18" spans="1:7" ht="15">
      <c r="A18" s="84" t="s">
        <v>1142</v>
      </c>
      <c r="B18" s="78">
        <v>10</v>
      </c>
      <c r="C18" s="117">
        <v>0.005981836930318217</v>
      </c>
      <c r="D18" s="78" t="s">
        <v>1172</v>
      </c>
      <c r="E18" s="78" t="b">
        <v>0</v>
      </c>
      <c r="F18" s="78" t="b">
        <v>0</v>
      </c>
      <c r="G18" s="78" t="b">
        <v>0</v>
      </c>
    </row>
    <row r="19" spans="1:7" ht="15">
      <c r="A19" s="84" t="s">
        <v>248</v>
      </c>
      <c r="B19" s="78">
        <v>9</v>
      </c>
      <c r="C19" s="117">
        <v>0.006267381595754372</v>
      </c>
      <c r="D19" s="78" t="s">
        <v>1172</v>
      </c>
      <c r="E19" s="78" t="b">
        <v>0</v>
      </c>
      <c r="F19" s="78" t="b">
        <v>0</v>
      </c>
      <c r="G19" s="78" t="b">
        <v>0</v>
      </c>
    </row>
    <row r="20" spans="1:7" ht="15">
      <c r="A20" s="84" t="s">
        <v>247</v>
      </c>
      <c r="B20" s="78">
        <v>9</v>
      </c>
      <c r="C20" s="117">
        <v>0.006267381595754372</v>
      </c>
      <c r="D20" s="78" t="s">
        <v>1172</v>
      </c>
      <c r="E20" s="78" t="b">
        <v>0</v>
      </c>
      <c r="F20" s="78" t="b">
        <v>0</v>
      </c>
      <c r="G20" s="78" t="b">
        <v>0</v>
      </c>
    </row>
    <row r="21" spans="1:7" ht="15">
      <c r="A21" s="84" t="s">
        <v>246</v>
      </c>
      <c r="B21" s="78">
        <v>9</v>
      </c>
      <c r="C21" s="117">
        <v>0.006267381595754372</v>
      </c>
      <c r="D21" s="78" t="s">
        <v>1172</v>
      </c>
      <c r="E21" s="78" t="b">
        <v>0</v>
      </c>
      <c r="F21" s="78" t="b">
        <v>0</v>
      </c>
      <c r="G21" s="78" t="b">
        <v>0</v>
      </c>
    </row>
    <row r="22" spans="1:7" ht="15">
      <c r="A22" s="84" t="s">
        <v>245</v>
      </c>
      <c r="B22" s="78">
        <v>9</v>
      </c>
      <c r="C22" s="117">
        <v>0.006267381595754372</v>
      </c>
      <c r="D22" s="78" t="s">
        <v>1172</v>
      </c>
      <c r="E22" s="78" t="b">
        <v>0</v>
      </c>
      <c r="F22" s="78" t="b">
        <v>0</v>
      </c>
      <c r="G22" s="78" t="b">
        <v>0</v>
      </c>
    </row>
    <row r="23" spans="1:7" ht="15">
      <c r="A23" s="84" t="s">
        <v>244</v>
      </c>
      <c r="B23" s="78">
        <v>9</v>
      </c>
      <c r="C23" s="117">
        <v>0.006267381595754372</v>
      </c>
      <c r="D23" s="78" t="s">
        <v>1172</v>
      </c>
      <c r="E23" s="78" t="b">
        <v>0</v>
      </c>
      <c r="F23" s="78" t="b">
        <v>0</v>
      </c>
      <c r="G23" s="78" t="b">
        <v>0</v>
      </c>
    </row>
    <row r="24" spans="1:7" ht="15">
      <c r="A24" s="84" t="s">
        <v>1143</v>
      </c>
      <c r="B24" s="78">
        <v>9</v>
      </c>
      <c r="C24" s="117">
        <v>0.006267381595754372</v>
      </c>
      <c r="D24" s="78" t="s">
        <v>1172</v>
      </c>
      <c r="E24" s="78" t="b">
        <v>0</v>
      </c>
      <c r="F24" s="78" t="b">
        <v>0</v>
      </c>
      <c r="G24" s="78" t="b">
        <v>0</v>
      </c>
    </row>
    <row r="25" spans="1:7" ht="15">
      <c r="A25" s="84" t="s">
        <v>1144</v>
      </c>
      <c r="B25" s="78">
        <v>9</v>
      </c>
      <c r="C25" s="117">
        <v>0.006267381595754372</v>
      </c>
      <c r="D25" s="78" t="s">
        <v>1172</v>
      </c>
      <c r="E25" s="78" t="b">
        <v>0</v>
      </c>
      <c r="F25" s="78" t="b">
        <v>0</v>
      </c>
      <c r="G25" s="78" t="b">
        <v>0</v>
      </c>
    </row>
    <row r="26" spans="1:7" ht="15">
      <c r="A26" s="84" t="s">
        <v>1145</v>
      </c>
      <c r="B26" s="78">
        <v>9</v>
      </c>
      <c r="C26" s="117">
        <v>0.006267381595754372</v>
      </c>
      <c r="D26" s="78" t="s">
        <v>1172</v>
      </c>
      <c r="E26" s="78" t="b">
        <v>0</v>
      </c>
      <c r="F26" s="78" t="b">
        <v>0</v>
      </c>
      <c r="G26" s="78" t="b">
        <v>0</v>
      </c>
    </row>
    <row r="27" spans="1:7" ht="15">
      <c r="A27" s="84" t="s">
        <v>1146</v>
      </c>
      <c r="B27" s="78">
        <v>9</v>
      </c>
      <c r="C27" s="117">
        <v>0.006267381595754372</v>
      </c>
      <c r="D27" s="78" t="s">
        <v>1172</v>
      </c>
      <c r="E27" s="78" t="b">
        <v>1</v>
      </c>
      <c r="F27" s="78" t="b">
        <v>0</v>
      </c>
      <c r="G27" s="78" t="b">
        <v>0</v>
      </c>
    </row>
    <row r="28" spans="1:7" ht="15">
      <c r="A28" s="84" t="s">
        <v>1147</v>
      </c>
      <c r="B28" s="78">
        <v>9</v>
      </c>
      <c r="C28" s="117">
        <v>0.006267381595754372</v>
      </c>
      <c r="D28" s="78" t="s">
        <v>1172</v>
      </c>
      <c r="E28" s="78" t="b">
        <v>0</v>
      </c>
      <c r="F28" s="78" t="b">
        <v>0</v>
      </c>
      <c r="G28" s="78" t="b">
        <v>0</v>
      </c>
    </row>
    <row r="29" spans="1:7" ht="15">
      <c r="A29" s="84" t="s">
        <v>1148</v>
      </c>
      <c r="B29" s="78">
        <v>9</v>
      </c>
      <c r="C29" s="117">
        <v>0.006267381595754372</v>
      </c>
      <c r="D29" s="78" t="s">
        <v>1172</v>
      </c>
      <c r="E29" s="78" t="b">
        <v>0</v>
      </c>
      <c r="F29" s="78" t="b">
        <v>1</v>
      </c>
      <c r="G29" s="78" t="b">
        <v>0</v>
      </c>
    </row>
    <row r="30" spans="1:7" ht="15">
      <c r="A30" s="84" t="s">
        <v>1149</v>
      </c>
      <c r="B30" s="78">
        <v>9</v>
      </c>
      <c r="C30" s="117">
        <v>0.006267381595754372</v>
      </c>
      <c r="D30" s="78" t="s">
        <v>1172</v>
      </c>
      <c r="E30" s="78" t="b">
        <v>0</v>
      </c>
      <c r="F30" s="78" t="b">
        <v>0</v>
      </c>
      <c r="G30" s="78" t="b">
        <v>0</v>
      </c>
    </row>
    <row r="31" spans="1:7" ht="15">
      <c r="A31" s="84" t="s">
        <v>1150</v>
      </c>
      <c r="B31" s="78">
        <v>9</v>
      </c>
      <c r="C31" s="117">
        <v>0.006267381595754372</v>
      </c>
      <c r="D31" s="78" t="s">
        <v>1172</v>
      </c>
      <c r="E31" s="78" t="b">
        <v>0</v>
      </c>
      <c r="F31" s="78" t="b">
        <v>0</v>
      </c>
      <c r="G31" s="78" t="b">
        <v>0</v>
      </c>
    </row>
    <row r="32" spans="1:7" ht="15">
      <c r="A32" s="84" t="s">
        <v>1151</v>
      </c>
      <c r="B32" s="78">
        <v>9</v>
      </c>
      <c r="C32" s="117">
        <v>0.006267381595754372</v>
      </c>
      <c r="D32" s="78" t="s">
        <v>1172</v>
      </c>
      <c r="E32" s="78" t="b">
        <v>0</v>
      </c>
      <c r="F32" s="78" t="b">
        <v>1</v>
      </c>
      <c r="G32" s="78" t="b">
        <v>0</v>
      </c>
    </row>
    <row r="33" spans="1:7" ht="15">
      <c r="A33" s="84" t="s">
        <v>1152</v>
      </c>
      <c r="B33" s="78">
        <v>9</v>
      </c>
      <c r="C33" s="117">
        <v>0.006267381595754372</v>
      </c>
      <c r="D33" s="78" t="s">
        <v>1172</v>
      </c>
      <c r="E33" s="78" t="b">
        <v>0</v>
      </c>
      <c r="F33" s="78" t="b">
        <v>0</v>
      </c>
      <c r="G33" s="78" t="b">
        <v>0</v>
      </c>
    </row>
    <row r="34" spans="1:7" ht="15">
      <c r="A34" s="84" t="s">
        <v>1153</v>
      </c>
      <c r="B34" s="78">
        <v>9</v>
      </c>
      <c r="C34" s="117">
        <v>0.006267381595754372</v>
      </c>
      <c r="D34" s="78" t="s">
        <v>1172</v>
      </c>
      <c r="E34" s="78" t="b">
        <v>0</v>
      </c>
      <c r="F34" s="78" t="b">
        <v>0</v>
      </c>
      <c r="G34" s="78" t="b">
        <v>0</v>
      </c>
    </row>
    <row r="35" spans="1:7" ht="15">
      <c r="A35" s="84" t="s">
        <v>1154</v>
      </c>
      <c r="B35" s="78">
        <v>9</v>
      </c>
      <c r="C35" s="117">
        <v>0.006267381595754372</v>
      </c>
      <c r="D35" s="78" t="s">
        <v>1172</v>
      </c>
      <c r="E35" s="78" t="b">
        <v>0</v>
      </c>
      <c r="F35" s="78" t="b">
        <v>0</v>
      </c>
      <c r="G35" s="78" t="b">
        <v>0</v>
      </c>
    </row>
    <row r="36" spans="1:7" ht="15">
      <c r="A36" s="84" t="s">
        <v>1155</v>
      </c>
      <c r="B36" s="78">
        <v>9</v>
      </c>
      <c r="C36" s="117">
        <v>0.006267381595754372</v>
      </c>
      <c r="D36" s="78" t="s">
        <v>1172</v>
      </c>
      <c r="E36" s="78" t="b">
        <v>0</v>
      </c>
      <c r="F36" s="78" t="b">
        <v>0</v>
      </c>
      <c r="G36" s="78" t="b">
        <v>0</v>
      </c>
    </row>
    <row r="37" spans="1:7" ht="15">
      <c r="A37" s="84" t="s">
        <v>1064</v>
      </c>
      <c r="B37" s="78">
        <v>8</v>
      </c>
      <c r="C37" s="117">
        <v>0.006449160754693311</v>
      </c>
      <c r="D37" s="78" t="s">
        <v>1172</v>
      </c>
      <c r="E37" s="78" t="b">
        <v>1</v>
      </c>
      <c r="F37" s="78" t="b">
        <v>0</v>
      </c>
      <c r="G37" s="78" t="b">
        <v>0</v>
      </c>
    </row>
    <row r="38" spans="1:7" ht="15">
      <c r="A38" s="84" t="s">
        <v>1065</v>
      </c>
      <c r="B38" s="78">
        <v>8</v>
      </c>
      <c r="C38" s="117">
        <v>0.006449160754693311</v>
      </c>
      <c r="D38" s="78" t="s">
        <v>1172</v>
      </c>
      <c r="E38" s="78" t="b">
        <v>0</v>
      </c>
      <c r="F38" s="78" t="b">
        <v>0</v>
      </c>
      <c r="G38" s="78" t="b">
        <v>0</v>
      </c>
    </row>
    <row r="39" spans="1:7" ht="15">
      <c r="A39" s="84" t="s">
        <v>1067</v>
      </c>
      <c r="B39" s="78">
        <v>4</v>
      </c>
      <c r="C39" s="117">
        <v>0.006880964345349069</v>
      </c>
      <c r="D39" s="78" t="s">
        <v>1172</v>
      </c>
      <c r="E39" s="78" t="b">
        <v>0</v>
      </c>
      <c r="F39" s="78" t="b">
        <v>0</v>
      </c>
      <c r="G39" s="78" t="b">
        <v>0</v>
      </c>
    </row>
    <row r="40" spans="1:7" ht="15">
      <c r="A40" s="84" t="s">
        <v>1066</v>
      </c>
      <c r="B40" s="78">
        <v>4</v>
      </c>
      <c r="C40" s="117">
        <v>0.008392477298616719</v>
      </c>
      <c r="D40" s="78" t="s">
        <v>1172</v>
      </c>
      <c r="E40" s="78" t="b">
        <v>0</v>
      </c>
      <c r="F40" s="78" t="b">
        <v>0</v>
      </c>
      <c r="G40" s="78" t="b">
        <v>0</v>
      </c>
    </row>
    <row r="41" spans="1:7" ht="15">
      <c r="A41" s="84" t="s">
        <v>1068</v>
      </c>
      <c r="B41" s="78">
        <v>4</v>
      </c>
      <c r="C41" s="117">
        <v>0.008392477298616719</v>
      </c>
      <c r="D41" s="78" t="s">
        <v>1172</v>
      </c>
      <c r="E41" s="78" t="b">
        <v>0</v>
      </c>
      <c r="F41" s="78" t="b">
        <v>0</v>
      </c>
      <c r="G41" s="78" t="b">
        <v>0</v>
      </c>
    </row>
    <row r="42" spans="1:7" ht="15">
      <c r="A42" s="84" t="s">
        <v>1069</v>
      </c>
      <c r="B42" s="78">
        <v>3</v>
      </c>
      <c r="C42" s="117">
        <v>0.006294357973962539</v>
      </c>
      <c r="D42" s="78" t="s">
        <v>1172</v>
      </c>
      <c r="E42" s="78" t="b">
        <v>0</v>
      </c>
      <c r="F42" s="78" t="b">
        <v>0</v>
      </c>
      <c r="G42" s="78" t="b">
        <v>0</v>
      </c>
    </row>
    <row r="43" spans="1:7" ht="15">
      <c r="A43" s="84" t="s">
        <v>241</v>
      </c>
      <c r="B43" s="78">
        <v>3</v>
      </c>
      <c r="C43" s="117">
        <v>0.006294357973962539</v>
      </c>
      <c r="D43" s="78" t="s">
        <v>1172</v>
      </c>
      <c r="E43" s="78" t="b">
        <v>0</v>
      </c>
      <c r="F43" s="78" t="b">
        <v>0</v>
      </c>
      <c r="G43" s="78" t="b">
        <v>0</v>
      </c>
    </row>
    <row r="44" spans="1:7" ht="15">
      <c r="A44" s="84" t="s">
        <v>309</v>
      </c>
      <c r="B44" s="78">
        <v>2</v>
      </c>
      <c r="C44" s="117">
        <v>0.004196238649308359</v>
      </c>
      <c r="D44" s="78" t="s">
        <v>1172</v>
      </c>
      <c r="E44" s="78" t="b">
        <v>0</v>
      </c>
      <c r="F44" s="78" t="b">
        <v>0</v>
      </c>
      <c r="G44" s="78" t="b">
        <v>0</v>
      </c>
    </row>
    <row r="45" spans="1:7" ht="15">
      <c r="A45" s="84" t="s">
        <v>1156</v>
      </c>
      <c r="B45" s="78">
        <v>2</v>
      </c>
      <c r="C45" s="117">
        <v>0.005488212879625875</v>
      </c>
      <c r="D45" s="78" t="s">
        <v>1172</v>
      </c>
      <c r="E45" s="78" t="b">
        <v>0</v>
      </c>
      <c r="F45" s="78" t="b">
        <v>0</v>
      </c>
      <c r="G45" s="78" t="b">
        <v>0</v>
      </c>
    </row>
    <row r="46" spans="1:7" ht="15">
      <c r="A46" s="84" t="s">
        <v>1157</v>
      </c>
      <c r="B46" s="78">
        <v>2</v>
      </c>
      <c r="C46" s="117">
        <v>0.004196238649308359</v>
      </c>
      <c r="D46" s="78" t="s">
        <v>1172</v>
      </c>
      <c r="E46" s="78" t="b">
        <v>0</v>
      </c>
      <c r="F46" s="78" t="b">
        <v>0</v>
      </c>
      <c r="G46" s="78" t="b">
        <v>0</v>
      </c>
    </row>
    <row r="47" spans="1:7" ht="15">
      <c r="A47" s="84" t="s">
        <v>1158</v>
      </c>
      <c r="B47" s="78">
        <v>2</v>
      </c>
      <c r="C47" s="117">
        <v>0.004196238649308359</v>
      </c>
      <c r="D47" s="78" t="s">
        <v>1172</v>
      </c>
      <c r="E47" s="78" t="b">
        <v>0</v>
      </c>
      <c r="F47" s="78" t="b">
        <v>0</v>
      </c>
      <c r="G47" s="78" t="b">
        <v>0</v>
      </c>
    </row>
    <row r="48" spans="1:7" ht="15">
      <c r="A48" s="84" t="s">
        <v>1159</v>
      </c>
      <c r="B48" s="78">
        <v>2</v>
      </c>
      <c r="C48" s="117">
        <v>0.004196238649308359</v>
      </c>
      <c r="D48" s="78" t="s">
        <v>1172</v>
      </c>
      <c r="E48" s="78" t="b">
        <v>0</v>
      </c>
      <c r="F48" s="78" t="b">
        <v>0</v>
      </c>
      <c r="G48" s="78" t="b">
        <v>0</v>
      </c>
    </row>
    <row r="49" spans="1:7" ht="15">
      <c r="A49" s="84" t="s">
        <v>1160</v>
      </c>
      <c r="B49" s="78">
        <v>2</v>
      </c>
      <c r="C49" s="117">
        <v>0.004196238649308359</v>
      </c>
      <c r="D49" s="78" t="s">
        <v>1172</v>
      </c>
      <c r="E49" s="78" t="b">
        <v>0</v>
      </c>
      <c r="F49" s="78" t="b">
        <v>0</v>
      </c>
      <c r="G49" s="78" t="b">
        <v>0</v>
      </c>
    </row>
    <row r="50" spans="1:7" ht="15">
      <c r="A50" s="84" t="s">
        <v>1161</v>
      </c>
      <c r="B50" s="78">
        <v>2</v>
      </c>
      <c r="C50" s="117">
        <v>0.004196238649308359</v>
      </c>
      <c r="D50" s="78" t="s">
        <v>1172</v>
      </c>
      <c r="E50" s="78" t="b">
        <v>0</v>
      </c>
      <c r="F50" s="78" t="b">
        <v>0</v>
      </c>
      <c r="G50" s="78" t="b">
        <v>0</v>
      </c>
    </row>
    <row r="51" spans="1:7" ht="15">
      <c r="A51" s="84" t="s">
        <v>1162</v>
      </c>
      <c r="B51" s="78">
        <v>2</v>
      </c>
      <c r="C51" s="117">
        <v>0.004196238649308359</v>
      </c>
      <c r="D51" s="78" t="s">
        <v>1172</v>
      </c>
      <c r="E51" s="78" t="b">
        <v>0</v>
      </c>
      <c r="F51" s="78" t="b">
        <v>0</v>
      </c>
      <c r="G51" s="78" t="b">
        <v>0</v>
      </c>
    </row>
    <row r="52" spans="1:7" ht="15">
      <c r="A52" s="84" t="s">
        <v>1163</v>
      </c>
      <c r="B52" s="78">
        <v>2</v>
      </c>
      <c r="C52" s="117">
        <v>0.004196238649308359</v>
      </c>
      <c r="D52" s="78" t="s">
        <v>1172</v>
      </c>
      <c r="E52" s="78" t="b">
        <v>0</v>
      </c>
      <c r="F52" s="78" t="b">
        <v>0</v>
      </c>
      <c r="G52" s="78" t="b">
        <v>0</v>
      </c>
    </row>
    <row r="53" spans="1:7" ht="15">
      <c r="A53" s="84" t="s">
        <v>1164</v>
      </c>
      <c r="B53" s="78">
        <v>2</v>
      </c>
      <c r="C53" s="117">
        <v>0.004196238649308359</v>
      </c>
      <c r="D53" s="78" t="s">
        <v>1172</v>
      </c>
      <c r="E53" s="78" t="b">
        <v>0</v>
      </c>
      <c r="F53" s="78" t="b">
        <v>0</v>
      </c>
      <c r="G53" s="78" t="b">
        <v>0</v>
      </c>
    </row>
    <row r="54" spans="1:7" ht="15">
      <c r="A54" s="84" t="s">
        <v>1165</v>
      </c>
      <c r="B54" s="78">
        <v>2</v>
      </c>
      <c r="C54" s="117">
        <v>0.004196238649308359</v>
      </c>
      <c r="D54" s="78" t="s">
        <v>1172</v>
      </c>
      <c r="E54" s="78" t="b">
        <v>0</v>
      </c>
      <c r="F54" s="78" t="b">
        <v>0</v>
      </c>
      <c r="G54" s="78" t="b">
        <v>0</v>
      </c>
    </row>
    <row r="55" spans="1:7" ht="15">
      <c r="A55" s="84" t="s">
        <v>1166</v>
      </c>
      <c r="B55" s="78">
        <v>2</v>
      </c>
      <c r="C55" s="117">
        <v>0.004196238649308359</v>
      </c>
      <c r="D55" s="78" t="s">
        <v>1172</v>
      </c>
      <c r="E55" s="78" t="b">
        <v>0</v>
      </c>
      <c r="F55" s="78" t="b">
        <v>0</v>
      </c>
      <c r="G55" s="78" t="b">
        <v>0</v>
      </c>
    </row>
    <row r="56" spans="1:7" ht="15">
      <c r="A56" s="84" t="s">
        <v>1167</v>
      </c>
      <c r="B56" s="78">
        <v>2</v>
      </c>
      <c r="C56" s="117">
        <v>0.004196238649308359</v>
      </c>
      <c r="D56" s="78" t="s">
        <v>1172</v>
      </c>
      <c r="E56" s="78" t="b">
        <v>0</v>
      </c>
      <c r="F56" s="78" t="b">
        <v>0</v>
      </c>
      <c r="G56" s="78" t="b">
        <v>0</v>
      </c>
    </row>
    <row r="57" spans="1:7" ht="15">
      <c r="A57" s="84" t="s">
        <v>1168</v>
      </c>
      <c r="B57" s="78">
        <v>2</v>
      </c>
      <c r="C57" s="117">
        <v>0.004196238649308359</v>
      </c>
      <c r="D57" s="78" t="s">
        <v>1172</v>
      </c>
      <c r="E57" s="78" t="b">
        <v>0</v>
      </c>
      <c r="F57" s="78" t="b">
        <v>0</v>
      </c>
      <c r="G57" s="78" t="b">
        <v>0</v>
      </c>
    </row>
    <row r="58" spans="1:7" ht="15">
      <c r="A58" s="84" t="s">
        <v>237</v>
      </c>
      <c r="B58" s="78">
        <v>2</v>
      </c>
      <c r="C58" s="117">
        <v>0.004196238649308359</v>
      </c>
      <c r="D58" s="78" t="s">
        <v>1172</v>
      </c>
      <c r="E58" s="78" t="b">
        <v>0</v>
      </c>
      <c r="F58" s="78" t="b">
        <v>0</v>
      </c>
      <c r="G58" s="78" t="b">
        <v>0</v>
      </c>
    </row>
    <row r="59" spans="1:7" ht="15">
      <c r="A59" s="84" t="s">
        <v>1049</v>
      </c>
      <c r="B59" s="78">
        <v>2</v>
      </c>
      <c r="C59" s="117">
        <v>0.004196238649308359</v>
      </c>
      <c r="D59" s="78" t="s">
        <v>1172</v>
      </c>
      <c r="E59" s="78" t="b">
        <v>0</v>
      </c>
      <c r="F59" s="78" t="b">
        <v>0</v>
      </c>
      <c r="G59" s="78" t="b">
        <v>0</v>
      </c>
    </row>
    <row r="60" spans="1:7" ht="15">
      <c r="A60" s="84" t="s">
        <v>259</v>
      </c>
      <c r="B60" s="78">
        <v>2</v>
      </c>
      <c r="C60" s="117">
        <v>0.004196238649308359</v>
      </c>
      <c r="D60" s="78" t="s">
        <v>1172</v>
      </c>
      <c r="E60" s="78" t="b">
        <v>0</v>
      </c>
      <c r="F60" s="78" t="b">
        <v>0</v>
      </c>
      <c r="G60" s="78" t="b">
        <v>0</v>
      </c>
    </row>
    <row r="61" spans="1:7" ht="15">
      <c r="A61" s="84" t="s">
        <v>258</v>
      </c>
      <c r="B61" s="78">
        <v>2</v>
      </c>
      <c r="C61" s="117">
        <v>0.004196238649308359</v>
      </c>
      <c r="D61" s="78" t="s">
        <v>1172</v>
      </c>
      <c r="E61" s="78" t="b">
        <v>0</v>
      </c>
      <c r="F61" s="78" t="b">
        <v>0</v>
      </c>
      <c r="G61" s="78" t="b">
        <v>0</v>
      </c>
    </row>
    <row r="62" spans="1:7" ht="15">
      <c r="A62" s="84" t="s">
        <v>257</v>
      </c>
      <c r="B62" s="78">
        <v>2</v>
      </c>
      <c r="C62" s="117">
        <v>0.004196238649308359</v>
      </c>
      <c r="D62" s="78" t="s">
        <v>1172</v>
      </c>
      <c r="E62" s="78" t="b">
        <v>0</v>
      </c>
      <c r="F62" s="78" t="b">
        <v>0</v>
      </c>
      <c r="G62" s="78" t="b">
        <v>0</v>
      </c>
    </row>
    <row r="63" spans="1:7" ht="15">
      <c r="A63" s="84" t="s">
        <v>238</v>
      </c>
      <c r="B63" s="78">
        <v>2</v>
      </c>
      <c r="C63" s="117">
        <v>0.004196238649308359</v>
      </c>
      <c r="D63" s="78" t="s">
        <v>1172</v>
      </c>
      <c r="E63" s="78" t="b">
        <v>0</v>
      </c>
      <c r="F63" s="78" t="b">
        <v>0</v>
      </c>
      <c r="G63" s="78" t="b">
        <v>0</v>
      </c>
    </row>
    <row r="64" spans="1:7" ht="15">
      <c r="A64" s="84" t="s">
        <v>1169</v>
      </c>
      <c r="B64" s="78">
        <v>2</v>
      </c>
      <c r="C64" s="117">
        <v>0.004196238649308359</v>
      </c>
      <c r="D64" s="78" t="s">
        <v>1172</v>
      </c>
      <c r="E64" s="78" t="b">
        <v>0</v>
      </c>
      <c r="F64" s="78" t="b">
        <v>0</v>
      </c>
      <c r="G64" s="78" t="b">
        <v>0</v>
      </c>
    </row>
    <row r="65" spans="1:7" ht="15">
      <c r="A65" s="84" t="s">
        <v>242</v>
      </c>
      <c r="B65" s="78">
        <v>8</v>
      </c>
      <c r="C65" s="117">
        <v>0.003955510735022711</v>
      </c>
      <c r="D65" s="78" t="s">
        <v>1009</v>
      </c>
      <c r="E65" s="78" t="b">
        <v>0</v>
      </c>
      <c r="F65" s="78" t="b">
        <v>0</v>
      </c>
      <c r="G65" s="78" t="b">
        <v>0</v>
      </c>
    </row>
    <row r="66" spans="1:7" ht="15">
      <c r="A66" s="84" t="s">
        <v>1064</v>
      </c>
      <c r="B66" s="78">
        <v>8</v>
      </c>
      <c r="C66" s="117">
        <v>0.003955510735022711</v>
      </c>
      <c r="D66" s="78" t="s">
        <v>1009</v>
      </c>
      <c r="E66" s="78" t="b">
        <v>1</v>
      </c>
      <c r="F66" s="78" t="b">
        <v>0</v>
      </c>
      <c r="G66" s="78" t="b">
        <v>0</v>
      </c>
    </row>
    <row r="67" spans="1:7" ht="15">
      <c r="A67" s="84" t="s">
        <v>1065</v>
      </c>
      <c r="B67" s="78">
        <v>8</v>
      </c>
      <c r="C67" s="117">
        <v>0.003955510735022711</v>
      </c>
      <c r="D67" s="78" t="s">
        <v>1009</v>
      </c>
      <c r="E67" s="78" t="b">
        <v>0</v>
      </c>
      <c r="F67" s="78" t="b">
        <v>0</v>
      </c>
      <c r="G67" s="78" t="b">
        <v>0</v>
      </c>
    </row>
    <row r="68" spans="1:7" ht="15">
      <c r="A68" s="84" t="s">
        <v>1066</v>
      </c>
      <c r="B68" s="78">
        <v>4</v>
      </c>
      <c r="C68" s="117">
        <v>0.0142646939660412</v>
      </c>
      <c r="D68" s="78" t="s">
        <v>1009</v>
      </c>
      <c r="E68" s="78" t="b">
        <v>0</v>
      </c>
      <c r="F68" s="78" t="b">
        <v>0</v>
      </c>
      <c r="G68" s="78" t="b">
        <v>0</v>
      </c>
    </row>
    <row r="69" spans="1:7" ht="15">
      <c r="A69" s="84" t="s">
        <v>1067</v>
      </c>
      <c r="B69" s="78">
        <v>4</v>
      </c>
      <c r="C69" s="117">
        <v>0.010670994801639543</v>
      </c>
      <c r="D69" s="78" t="s">
        <v>1009</v>
      </c>
      <c r="E69" s="78" t="b">
        <v>0</v>
      </c>
      <c r="F69" s="78" t="b">
        <v>0</v>
      </c>
      <c r="G69" s="78" t="b">
        <v>0</v>
      </c>
    </row>
    <row r="70" spans="1:7" ht="15">
      <c r="A70" s="84" t="s">
        <v>1068</v>
      </c>
      <c r="B70" s="78">
        <v>4</v>
      </c>
      <c r="C70" s="117">
        <v>0.0142646939660412</v>
      </c>
      <c r="D70" s="78" t="s">
        <v>1009</v>
      </c>
      <c r="E70" s="78" t="b">
        <v>0</v>
      </c>
      <c r="F70" s="78" t="b">
        <v>0</v>
      </c>
      <c r="G70" s="78" t="b">
        <v>0</v>
      </c>
    </row>
    <row r="71" spans="1:7" ht="15">
      <c r="A71" s="84" t="s">
        <v>1069</v>
      </c>
      <c r="B71" s="78">
        <v>3</v>
      </c>
      <c r="C71" s="117">
        <v>0.0106985204745309</v>
      </c>
      <c r="D71" s="78" t="s">
        <v>1009</v>
      </c>
      <c r="E71" s="78" t="b">
        <v>0</v>
      </c>
      <c r="F71" s="78" t="b">
        <v>0</v>
      </c>
      <c r="G71" s="78" t="b">
        <v>0</v>
      </c>
    </row>
    <row r="72" spans="1:7" ht="15">
      <c r="A72" s="84" t="s">
        <v>250</v>
      </c>
      <c r="B72" s="78">
        <v>3</v>
      </c>
      <c r="C72" s="117">
        <v>0.008003246101229657</v>
      </c>
      <c r="D72" s="78" t="s">
        <v>1009</v>
      </c>
      <c r="E72" s="78" t="b">
        <v>0</v>
      </c>
      <c r="F72" s="78" t="b">
        <v>0</v>
      </c>
      <c r="G72" s="78" t="b">
        <v>0</v>
      </c>
    </row>
    <row r="73" spans="1:7" ht="15">
      <c r="A73" s="84" t="s">
        <v>251</v>
      </c>
      <c r="B73" s="78">
        <v>3</v>
      </c>
      <c r="C73" s="117">
        <v>0.008003246101229657</v>
      </c>
      <c r="D73" s="78" t="s">
        <v>1009</v>
      </c>
      <c r="E73" s="78" t="b">
        <v>0</v>
      </c>
      <c r="F73" s="78" t="b">
        <v>0</v>
      </c>
      <c r="G73" s="78" t="b">
        <v>0</v>
      </c>
    </row>
    <row r="74" spans="1:7" ht="15">
      <c r="A74" s="84" t="s">
        <v>243</v>
      </c>
      <c r="B74" s="78">
        <v>3</v>
      </c>
      <c r="C74" s="117">
        <v>0.008003246101229657</v>
      </c>
      <c r="D74" s="78" t="s">
        <v>1009</v>
      </c>
      <c r="E74" s="78" t="b">
        <v>0</v>
      </c>
      <c r="F74" s="78" t="b">
        <v>0</v>
      </c>
      <c r="G74" s="78" t="b">
        <v>0</v>
      </c>
    </row>
    <row r="75" spans="1:7" ht="15">
      <c r="A75" s="84" t="s">
        <v>1062</v>
      </c>
      <c r="B75" s="78">
        <v>3</v>
      </c>
      <c r="C75" s="117">
        <v>0.008003246101229657</v>
      </c>
      <c r="D75" s="78" t="s">
        <v>1009</v>
      </c>
      <c r="E75" s="78" t="b">
        <v>0</v>
      </c>
      <c r="F75" s="78" t="b">
        <v>0</v>
      </c>
      <c r="G75" s="78" t="b">
        <v>0</v>
      </c>
    </row>
    <row r="76" spans="1:7" ht="15">
      <c r="A76" s="84" t="s">
        <v>1138</v>
      </c>
      <c r="B76" s="78">
        <v>3</v>
      </c>
      <c r="C76" s="117">
        <v>0.008003246101229657</v>
      </c>
      <c r="D76" s="78" t="s">
        <v>1009</v>
      </c>
      <c r="E76" s="78" t="b">
        <v>0</v>
      </c>
      <c r="F76" s="78" t="b">
        <v>0</v>
      </c>
      <c r="G76" s="78" t="b">
        <v>0</v>
      </c>
    </row>
    <row r="77" spans="1:7" ht="15">
      <c r="A77" s="84" t="s">
        <v>241</v>
      </c>
      <c r="B77" s="78">
        <v>3</v>
      </c>
      <c r="C77" s="117">
        <v>0.0106985204745309</v>
      </c>
      <c r="D77" s="78" t="s">
        <v>1009</v>
      </c>
      <c r="E77" s="78" t="b">
        <v>0</v>
      </c>
      <c r="F77" s="78" t="b">
        <v>0</v>
      </c>
      <c r="G77" s="78" t="b">
        <v>0</v>
      </c>
    </row>
    <row r="78" spans="1:7" ht="15">
      <c r="A78" s="84" t="s">
        <v>309</v>
      </c>
      <c r="B78" s="78">
        <v>2</v>
      </c>
      <c r="C78" s="117">
        <v>0.0071323469830206</v>
      </c>
      <c r="D78" s="78" t="s">
        <v>1009</v>
      </c>
      <c r="E78" s="78" t="b">
        <v>0</v>
      </c>
      <c r="F78" s="78" t="b">
        <v>0</v>
      </c>
      <c r="G78" s="78" t="b">
        <v>0</v>
      </c>
    </row>
    <row r="79" spans="1:7" ht="15">
      <c r="A79" s="84" t="s">
        <v>1049</v>
      </c>
      <c r="B79" s="78">
        <v>2</v>
      </c>
      <c r="C79" s="117">
        <v>0.0071323469830206</v>
      </c>
      <c r="D79" s="78" t="s">
        <v>1009</v>
      </c>
      <c r="E79" s="78" t="b">
        <v>0</v>
      </c>
      <c r="F79" s="78" t="b">
        <v>0</v>
      </c>
      <c r="G79" s="78" t="b">
        <v>0</v>
      </c>
    </row>
    <row r="80" spans="1:7" ht="15">
      <c r="A80" s="84" t="s">
        <v>259</v>
      </c>
      <c r="B80" s="78">
        <v>2</v>
      </c>
      <c r="C80" s="117">
        <v>0.0071323469830206</v>
      </c>
      <c r="D80" s="78" t="s">
        <v>1009</v>
      </c>
      <c r="E80" s="78" t="b">
        <v>0</v>
      </c>
      <c r="F80" s="78" t="b">
        <v>0</v>
      </c>
      <c r="G80" s="78" t="b">
        <v>0</v>
      </c>
    </row>
    <row r="81" spans="1:7" ht="15">
      <c r="A81" s="84" t="s">
        <v>258</v>
      </c>
      <c r="B81" s="78">
        <v>2</v>
      </c>
      <c r="C81" s="117">
        <v>0.0071323469830206</v>
      </c>
      <c r="D81" s="78" t="s">
        <v>1009</v>
      </c>
      <c r="E81" s="78" t="b">
        <v>0</v>
      </c>
      <c r="F81" s="78" t="b">
        <v>0</v>
      </c>
      <c r="G81" s="78" t="b">
        <v>0</v>
      </c>
    </row>
    <row r="82" spans="1:7" ht="15">
      <c r="A82" s="84" t="s">
        <v>257</v>
      </c>
      <c r="B82" s="78">
        <v>2</v>
      </c>
      <c r="C82" s="117">
        <v>0.0071323469830206</v>
      </c>
      <c r="D82" s="78" t="s">
        <v>1009</v>
      </c>
      <c r="E82" s="78" t="b">
        <v>0</v>
      </c>
      <c r="F82" s="78" t="b">
        <v>0</v>
      </c>
      <c r="G82" s="78" t="b">
        <v>0</v>
      </c>
    </row>
    <row r="83" spans="1:7" ht="15">
      <c r="A83" s="84" t="s">
        <v>237</v>
      </c>
      <c r="B83" s="78">
        <v>2</v>
      </c>
      <c r="C83" s="117">
        <v>0.0071323469830206</v>
      </c>
      <c r="D83" s="78" t="s">
        <v>1009</v>
      </c>
      <c r="E83" s="78" t="b">
        <v>0</v>
      </c>
      <c r="F83" s="78" t="b">
        <v>0</v>
      </c>
      <c r="G83" s="78" t="b">
        <v>0</v>
      </c>
    </row>
    <row r="84" spans="1:7" ht="15">
      <c r="A84" s="84" t="s">
        <v>238</v>
      </c>
      <c r="B84" s="78">
        <v>2</v>
      </c>
      <c r="C84" s="117">
        <v>0.0071323469830206</v>
      </c>
      <c r="D84" s="78" t="s">
        <v>1009</v>
      </c>
      <c r="E84" s="78" t="b">
        <v>0</v>
      </c>
      <c r="F84" s="78" t="b">
        <v>0</v>
      </c>
      <c r="G84" s="78" t="b">
        <v>0</v>
      </c>
    </row>
    <row r="85" spans="1:7" ht="15">
      <c r="A85" s="84" t="s">
        <v>1139</v>
      </c>
      <c r="B85" s="78">
        <v>2</v>
      </c>
      <c r="C85" s="117">
        <v>0.0071323469830206</v>
      </c>
      <c r="D85" s="78" t="s">
        <v>1009</v>
      </c>
      <c r="E85" s="78" t="b">
        <v>0</v>
      </c>
      <c r="F85" s="78" t="b">
        <v>0</v>
      </c>
      <c r="G85" s="78" t="b">
        <v>0</v>
      </c>
    </row>
    <row r="86" spans="1:7" ht="15">
      <c r="A86" s="84" t="s">
        <v>1141</v>
      </c>
      <c r="B86" s="78">
        <v>2</v>
      </c>
      <c r="C86" s="117">
        <v>0.0071323469830206</v>
      </c>
      <c r="D86" s="78" t="s">
        <v>1009</v>
      </c>
      <c r="E86" s="78" t="b">
        <v>0</v>
      </c>
      <c r="F86" s="78" t="b">
        <v>0</v>
      </c>
      <c r="G86" s="78" t="b">
        <v>0</v>
      </c>
    </row>
    <row r="87" spans="1:7" ht="15">
      <c r="A87" s="84" t="s">
        <v>1169</v>
      </c>
      <c r="B87" s="78">
        <v>2</v>
      </c>
      <c r="C87" s="117">
        <v>0.0071323469830206</v>
      </c>
      <c r="D87" s="78" t="s">
        <v>1009</v>
      </c>
      <c r="E87" s="78" t="b">
        <v>0</v>
      </c>
      <c r="F87" s="78" t="b">
        <v>0</v>
      </c>
      <c r="G87" s="78" t="b">
        <v>0</v>
      </c>
    </row>
    <row r="88" spans="1:7" ht="15">
      <c r="A88" s="84" t="s">
        <v>1140</v>
      </c>
      <c r="B88" s="78">
        <v>2</v>
      </c>
      <c r="C88" s="117">
        <v>0.0071323469830206</v>
      </c>
      <c r="D88" s="78" t="s">
        <v>1009</v>
      </c>
      <c r="E88" s="78" t="b">
        <v>0</v>
      </c>
      <c r="F88" s="78" t="b">
        <v>0</v>
      </c>
      <c r="G88" s="78" t="b">
        <v>0</v>
      </c>
    </row>
    <row r="89" spans="1:7" ht="15">
      <c r="A89" s="84" t="s">
        <v>1157</v>
      </c>
      <c r="B89" s="78">
        <v>2</v>
      </c>
      <c r="C89" s="117">
        <v>0.0071323469830206</v>
      </c>
      <c r="D89" s="78" t="s">
        <v>1009</v>
      </c>
      <c r="E89" s="78" t="b">
        <v>0</v>
      </c>
      <c r="F89" s="78" t="b">
        <v>0</v>
      </c>
      <c r="G89" s="78" t="b">
        <v>0</v>
      </c>
    </row>
    <row r="90" spans="1:7" ht="15">
      <c r="A90" s="84" t="s">
        <v>1158</v>
      </c>
      <c r="B90" s="78">
        <v>2</v>
      </c>
      <c r="C90" s="117">
        <v>0.0071323469830206</v>
      </c>
      <c r="D90" s="78" t="s">
        <v>1009</v>
      </c>
      <c r="E90" s="78" t="b">
        <v>0</v>
      </c>
      <c r="F90" s="78" t="b">
        <v>0</v>
      </c>
      <c r="G90" s="78" t="b">
        <v>0</v>
      </c>
    </row>
    <row r="91" spans="1:7" ht="15">
      <c r="A91" s="84" t="s">
        <v>1159</v>
      </c>
      <c r="B91" s="78">
        <v>2</v>
      </c>
      <c r="C91" s="117">
        <v>0.0071323469830206</v>
      </c>
      <c r="D91" s="78" t="s">
        <v>1009</v>
      </c>
      <c r="E91" s="78" t="b">
        <v>0</v>
      </c>
      <c r="F91" s="78" t="b">
        <v>0</v>
      </c>
      <c r="G91" s="78" t="b">
        <v>0</v>
      </c>
    </row>
    <row r="92" spans="1:7" ht="15">
      <c r="A92" s="84" t="s">
        <v>1160</v>
      </c>
      <c r="B92" s="78">
        <v>2</v>
      </c>
      <c r="C92" s="117">
        <v>0.0071323469830206</v>
      </c>
      <c r="D92" s="78" t="s">
        <v>1009</v>
      </c>
      <c r="E92" s="78" t="b">
        <v>0</v>
      </c>
      <c r="F92" s="78" t="b">
        <v>0</v>
      </c>
      <c r="G92" s="78" t="b">
        <v>0</v>
      </c>
    </row>
    <row r="93" spans="1:7" ht="15">
      <c r="A93" s="84" t="s">
        <v>1161</v>
      </c>
      <c r="B93" s="78">
        <v>2</v>
      </c>
      <c r="C93" s="117">
        <v>0.0071323469830206</v>
      </c>
      <c r="D93" s="78" t="s">
        <v>1009</v>
      </c>
      <c r="E93" s="78" t="b">
        <v>0</v>
      </c>
      <c r="F93" s="78" t="b">
        <v>0</v>
      </c>
      <c r="G93" s="78" t="b">
        <v>0</v>
      </c>
    </row>
    <row r="94" spans="1:7" ht="15">
      <c r="A94" s="84" t="s">
        <v>1162</v>
      </c>
      <c r="B94" s="78">
        <v>2</v>
      </c>
      <c r="C94" s="117">
        <v>0.0071323469830206</v>
      </c>
      <c r="D94" s="78" t="s">
        <v>1009</v>
      </c>
      <c r="E94" s="78" t="b">
        <v>0</v>
      </c>
      <c r="F94" s="78" t="b">
        <v>0</v>
      </c>
      <c r="G94" s="78" t="b">
        <v>0</v>
      </c>
    </row>
    <row r="95" spans="1:7" ht="15">
      <c r="A95" s="84" t="s">
        <v>1163</v>
      </c>
      <c r="B95" s="78">
        <v>2</v>
      </c>
      <c r="C95" s="117">
        <v>0.0071323469830206</v>
      </c>
      <c r="D95" s="78" t="s">
        <v>1009</v>
      </c>
      <c r="E95" s="78" t="b">
        <v>0</v>
      </c>
      <c r="F95" s="78" t="b">
        <v>0</v>
      </c>
      <c r="G95" s="78" t="b">
        <v>0</v>
      </c>
    </row>
    <row r="96" spans="1:7" ht="15">
      <c r="A96" s="84" t="s">
        <v>1164</v>
      </c>
      <c r="B96" s="78">
        <v>2</v>
      </c>
      <c r="C96" s="117">
        <v>0.0071323469830206</v>
      </c>
      <c r="D96" s="78" t="s">
        <v>1009</v>
      </c>
      <c r="E96" s="78" t="b">
        <v>0</v>
      </c>
      <c r="F96" s="78" t="b">
        <v>0</v>
      </c>
      <c r="G96" s="78" t="b">
        <v>0</v>
      </c>
    </row>
    <row r="97" spans="1:7" ht="15">
      <c r="A97" s="84" t="s">
        <v>1165</v>
      </c>
      <c r="B97" s="78">
        <v>2</v>
      </c>
      <c r="C97" s="117">
        <v>0.0071323469830206</v>
      </c>
      <c r="D97" s="78" t="s">
        <v>1009</v>
      </c>
      <c r="E97" s="78" t="b">
        <v>0</v>
      </c>
      <c r="F97" s="78" t="b">
        <v>0</v>
      </c>
      <c r="G97" s="78" t="b">
        <v>0</v>
      </c>
    </row>
    <row r="98" spans="1:7" ht="15">
      <c r="A98" s="84" t="s">
        <v>1166</v>
      </c>
      <c r="B98" s="78">
        <v>2</v>
      </c>
      <c r="C98" s="117">
        <v>0.0071323469830206</v>
      </c>
      <c r="D98" s="78" t="s">
        <v>1009</v>
      </c>
      <c r="E98" s="78" t="b">
        <v>0</v>
      </c>
      <c r="F98" s="78" t="b">
        <v>0</v>
      </c>
      <c r="G98" s="78" t="b">
        <v>0</v>
      </c>
    </row>
    <row r="99" spans="1:7" ht="15">
      <c r="A99" s="84" t="s">
        <v>1167</v>
      </c>
      <c r="B99" s="78">
        <v>2</v>
      </c>
      <c r="C99" s="117">
        <v>0.0071323469830206</v>
      </c>
      <c r="D99" s="78" t="s">
        <v>1009</v>
      </c>
      <c r="E99" s="78" t="b">
        <v>0</v>
      </c>
      <c r="F99" s="78" t="b">
        <v>0</v>
      </c>
      <c r="G99" s="78" t="b">
        <v>0</v>
      </c>
    </row>
    <row r="100" spans="1:7" ht="15">
      <c r="A100" s="84" t="s">
        <v>1168</v>
      </c>
      <c r="B100" s="78">
        <v>2</v>
      </c>
      <c r="C100" s="117">
        <v>0.0071323469830206</v>
      </c>
      <c r="D100" s="78" t="s">
        <v>1009</v>
      </c>
      <c r="E100" s="78" t="b">
        <v>0</v>
      </c>
      <c r="F100" s="78" t="b">
        <v>0</v>
      </c>
      <c r="G100" s="78" t="b">
        <v>0</v>
      </c>
    </row>
    <row r="101" spans="1:7" ht="15">
      <c r="A101" s="84" t="s">
        <v>1156</v>
      </c>
      <c r="B101" s="78">
        <v>2</v>
      </c>
      <c r="C101" s="117">
        <v>0.01020408163265306</v>
      </c>
      <c r="D101" s="78" t="s">
        <v>1009</v>
      </c>
      <c r="E101" s="78" t="b">
        <v>0</v>
      </c>
      <c r="F101" s="78" t="b">
        <v>0</v>
      </c>
      <c r="G101" s="78" t="b">
        <v>0</v>
      </c>
    </row>
    <row r="102" spans="1:7" ht="15">
      <c r="A102" s="84" t="s">
        <v>240</v>
      </c>
      <c r="B102" s="78">
        <v>9</v>
      </c>
      <c r="C102" s="117">
        <v>0</v>
      </c>
      <c r="D102" s="78" t="s">
        <v>1010</v>
      </c>
      <c r="E102" s="78" t="b">
        <v>0</v>
      </c>
      <c r="F102" s="78" t="b">
        <v>0</v>
      </c>
      <c r="G102" s="78" t="b">
        <v>0</v>
      </c>
    </row>
    <row r="103" spans="1:7" ht="15">
      <c r="A103" s="84" t="s">
        <v>251</v>
      </c>
      <c r="B103" s="78">
        <v>9</v>
      </c>
      <c r="C103" s="117">
        <v>0</v>
      </c>
      <c r="D103" s="78" t="s">
        <v>1010</v>
      </c>
      <c r="E103" s="78" t="b">
        <v>0</v>
      </c>
      <c r="F103" s="78" t="b">
        <v>0</v>
      </c>
      <c r="G103" s="78" t="b">
        <v>0</v>
      </c>
    </row>
    <row r="104" spans="1:7" ht="15">
      <c r="A104" s="84" t="s">
        <v>250</v>
      </c>
      <c r="B104" s="78">
        <v>9</v>
      </c>
      <c r="C104" s="117">
        <v>0</v>
      </c>
      <c r="D104" s="78" t="s">
        <v>1010</v>
      </c>
      <c r="E104" s="78" t="b">
        <v>0</v>
      </c>
      <c r="F104" s="78" t="b">
        <v>0</v>
      </c>
      <c r="G104" s="78" t="b">
        <v>0</v>
      </c>
    </row>
    <row r="105" spans="1:7" ht="15">
      <c r="A105" s="84" t="s">
        <v>249</v>
      </c>
      <c r="B105" s="78">
        <v>9</v>
      </c>
      <c r="C105" s="117">
        <v>0</v>
      </c>
      <c r="D105" s="78" t="s">
        <v>1010</v>
      </c>
      <c r="E105" s="78" t="b">
        <v>0</v>
      </c>
      <c r="F105" s="78" t="b">
        <v>0</v>
      </c>
      <c r="G105" s="78" t="b">
        <v>0</v>
      </c>
    </row>
    <row r="106" spans="1:7" ht="15">
      <c r="A106" s="84" t="s">
        <v>248</v>
      </c>
      <c r="B106" s="78">
        <v>9</v>
      </c>
      <c r="C106" s="117">
        <v>0</v>
      </c>
      <c r="D106" s="78" t="s">
        <v>1010</v>
      </c>
      <c r="E106" s="78" t="b">
        <v>0</v>
      </c>
      <c r="F106" s="78" t="b">
        <v>0</v>
      </c>
      <c r="G106" s="78" t="b">
        <v>0</v>
      </c>
    </row>
    <row r="107" spans="1:7" ht="15">
      <c r="A107" s="84" t="s">
        <v>247</v>
      </c>
      <c r="B107" s="78">
        <v>9</v>
      </c>
      <c r="C107" s="117">
        <v>0</v>
      </c>
      <c r="D107" s="78" t="s">
        <v>1010</v>
      </c>
      <c r="E107" s="78" t="b">
        <v>0</v>
      </c>
      <c r="F107" s="78" t="b">
        <v>0</v>
      </c>
      <c r="G107" s="78" t="b">
        <v>0</v>
      </c>
    </row>
    <row r="108" spans="1:7" ht="15">
      <c r="A108" s="84" t="s">
        <v>246</v>
      </c>
      <c r="B108" s="78">
        <v>9</v>
      </c>
      <c r="C108" s="117">
        <v>0</v>
      </c>
      <c r="D108" s="78" t="s">
        <v>1010</v>
      </c>
      <c r="E108" s="78" t="b">
        <v>0</v>
      </c>
      <c r="F108" s="78" t="b">
        <v>0</v>
      </c>
      <c r="G108" s="78" t="b">
        <v>0</v>
      </c>
    </row>
    <row r="109" spans="1:7" ht="15">
      <c r="A109" s="84" t="s">
        <v>245</v>
      </c>
      <c r="B109" s="78">
        <v>9</v>
      </c>
      <c r="C109" s="117">
        <v>0</v>
      </c>
      <c r="D109" s="78" t="s">
        <v>1010</v>
      </c>
      <c r="E109" s="78" t="b">
        <v>0</v>
      </c>
      <c r="F109" s="78" t="b">
        <v>0</v>
      </c>
      <c r="G109" s="78" t="b">
        <v>0</v>
      </c>
    </row>
    <row r="110" spans="1:7" ht="15">
      <c r="A110" s="84" t="s">
        <v>244</v>
      </c>
      <c r="B110" s="78">
        <v>9</v>
      </c>
      <c r="C110" s="117">
        <v>0</v>
      </c>
      <c r="D110" s="78" t="s">
        <v>1010</v>
      </c>
      <c r="E110" s="78" t="b">
        <v>0</v>
      </c>
      <c r="F110" s="78" t="b">
        <v>0</v>
      </c>
      <c r="G110" s="78" t="b">
        <v>0</v>
      </c>
    </row>
    <row r="111" spans="1:7" ht="15">
      <c r="A111" s="84" t="s">
        <v>243</v>
      </c>
      <c r="B111" s="78">
        <v>9</v>
      </c>
      <c r="C111" s="117">
        <v>0</v>
      </c>
      <c r="D111" s="78" t="s">
        <v>1010</v>
      </c>
      <c r="E111" s="78" t="b">
        <v>0</v>
      </c>
      <c r="F111" s="78" t="b">
        <v>0</v>
      </c>
      <c r="G111" s="78" t="b">
        <v>0</v>
      </c>
    </row>
    <row r="112" spans="1:7" ht="15">
      <c r="A112" s="84" t="s">
        <v>1143</v>
      </c>
      <c r="B112" s="78">
        <v>9</v>
      </c>
      <c r="C112" s="117">
        <v>0</v>
      </c>
      <c r="D112" s="78" t="s">
        <v>1010</v>
      </c>
      <c r="E112" s="78" t="b">
        <v>0</v>
      </c>
      <c r="F112" s="78" t="b">
        <v>0</v>
      </c>
      <c r="G112" s="78" t="b">
        <v>0</v>
      </c>
    </row>
    <row r="113" spans="1:7" ht="15">
      <c r="A113" s="84" t="s">
        <v>1144</v>
      </c>
      <c r="B113" s="78">
        <v>9</v>
      </c>
      <c r="C113" s="117">
        <v>0</v>
      </c>
      <c r="D113" s="78" t="s">
        <v>1010</v>
      </c>
      <c r="E113" s="78" t="b">
        <v>0</v>
      </c>
      <c r="F113" s="78" t="b">
        <v>0</v>
      </c>
      <c r="G113" s="78" t="b">
        <v>0</v>
      </c>
    </row>
    <row r="114" spans="1:7" ht="15">
      <c r="A114" s="84" t="s">
        <v>1145</v>
      </c>
      <c r="B114" s="78">
        <v>9</v>
      </c>
      <c r="C114" s="117">
        <v>0</v>
      </c>
      <c r="D114" s="78" t="s">
        <v>1010</v>
      </c>
      <c r="E114" s="78" t="b">
        <v>0</v>
      </c>
      <c r="F114" s="78" t="b">
        <v>0</v>
      </c>
      <c r="G114" s="78" t="b">
        <v>0</v>
      </c>
    </row>
    <row r="115" spans="1:7" ht="15">
      <c r="A115" s="84" t="s">
        <v>1146</v>
      </c>
      <c r="B115" s="78">
        <v>9</v>
      </c>
      <c r="C115" s="117">
        <v>0</v>
      </c>
      <c r="D115" s="78" t="s">
        <v>1010</v>
      </c>
      <c r="E115" s="78" t="b">
        <v>1</v>
      </c>
      <c r="F115" s="78" t="b">
        <v>0</v>
      </c>
      <c r="G115" s="78" t="b">
        <v>0</v>
      </c>
    </row>
    <row r="116" spans="1:7" ht="15">
      <c r="A116" s="84" t="s">
        <v>1147</v>
      </c>
      <c r="B116" s="78">
        <v>9</v>
      </c>
      <c r="C116" s="117">
        <v>0</v>
      </c>
      <c r="D116" s="78" t="s">
        <v>1010</v>
      </c>
      <c r="E116" s="78" t="b">
        <v>0</v>
      </c>
      <c r="F116" s="78" t="b">
        <v>0</v>
      </c>
      <c r="G116" s="78" t="b">
        <v>0</v>
      </c>
    </row>
    <row r="117" spans="1:7" ht="15">
      <c r="A117" s="84" t="s">
        <v>1148</v>
      </c>
      <c r="B117" s="78">
        <v>9</v>
      </c>
      <c r="C117" s="117">
        <v>0</v>
      </c>
      <c r="D117" s="78" t="s">
        <v>1010</v>
      </c>
      <c r="E117" s="78" t="b">
        <v>0</v>
      </c>
      <c r="F117" s="78" t="b">
        <v>1</v>
      </c>
      <c r="G117" s="78" t="b">
        <v>0</v>
      </c>
    </row>
    <row r="118" spans="1:7" ht="15">
      <c r="A118" s="84" t="s">
        <v>1149</v>
      </c>
      <c r="B118" s="78">
        <v>9</v>
      </c>
      <c r="C118" s="117">
        <v>0</v>
      </c>
      <c r="D118" s="78" t="s">
        <v>1010</v>
      </c>
      <c r="E118" s="78" t="b">
        <v>0</v>
      </c>
      <c r="F118" s="78" t="b">
        <v>0</v>
      </c>
      <c r="G118" s="78" t="b">
        <v>0</v>
      </c>
    </row>
    <row r="119" spans="1:7" ht="15">
      <c r="A119" s="84" t="s">
        <v>1150</v>
      </c>
      <c r="B119" s="78">
        <v>9</v>
      </c>
      <c r="C119" s="117">
        <v>0</v>
      </c>
      <c r="D119" s="78" t="s">
        <v>1010</v>
      </c>
      <c r="E119" s="78" t="b">
        <v>0</v>
      </c>
      <c r="F119" s="78" t="b">
        <v>0</v>
      </c>
      <c r="G119" s="78" t="b">
        <v>0</v>
      </c>
    </row>
    <row r="120" spans="1:7" ht="15">
      <c r="A120" s="84" t="s">
        <v>1151</v>
      </c>
      <c r="B120" s="78">
        <v>9</v>
      </c>
      <c r="C120" s="117">
        <v>0</v>
      </c>
      <c r="D120" s="78" t="s">
        <v>1010</v>
      </c>
      <c r="E120" s="78" t="b">
        <v>0</v>
      </c>
      <c r="F120" s="78" t="b">
        <v>1</v>
      </c>
      <c r="G120" s="78" t="b">
        <v>0</v>
      </c>
    </row>
    <row r="121" spans="1:7" ht="15">
      <c r="A121" s="84" t="s">
        <v>242</v>
      </c>
      <c r="B121" s="78">
        <v>9</v>
      </c>
      <c r="C121" s="117">
        <v>0</v>
      </c>
      <c r="D121" s="78" t="s">
        <v>1010</v>
      </c>
      <c r="E121" s="78" t="b">
        <v>0</v>
      </c>
      <c r="F121" s="78" t="b">
        <v>0</v>
      </c>
      <c r="G121" s="78" t="b">
        <v>0</v>
      </c>
    </row>
    <row r="122" spans="1:7" ht="15">
      <c r="A122" s="84" t="s">
        <v>1139</v>
      </c>
      <c r="B122" s="78">
        <v>9</v>
      </c>
      <c r="C122" s="117">
        <v>0</v>
      </c>
      <c r="D122" s="78" t="s">
        <v>1010</v>
      </c>
      <c r="E122" s="78" t="b">
        <v>0</v>
      </c>
      <c r="F122" s="78" t="b">
        <v>0</v>
      </c>
      <c r="G122" s="78" t="b">
        <v>0</v>
      </c>
    </row>
    <row r="123" spans="1:7" ht="15">
      <c r="A123" s="84" t="s">
        <v>1062</v>
      </c>
      <c r="B123" s="78">
        <v>9</v>
      </c>
      <c r="C123" s="117">
        <v>0</v>
      </c>
      <c r="D123" s="78" t="s">
        <v>1010</v>
      </c>
      <c r="E123" s="78" t="b">
        <v>0</v>
      </c>
      <c r="F123" s="78" t="b">
        <v>0</v>
      </c>
      <c r="G123" s="78" t="b">
        <v>0</v>
      </c>
    </row>
    <row r="124" spans="1:7" ht="15">
      <c r="A124" s="84" t="s">
        <v>1140</v>
      </c>
      <c r="B124" s="78">
        <v>9</v>
      </c>
      <c r="C124" s="117">
        <v>0</v>
      </c>
      <c r="D124" s="78" t="s">
        <v>1010</v>
      </c>
      <c r="E124" s="78" t="b">
        <v>0</v>
      </c>
      <c r="F124" s="78" t="b">
        <v>0</v>
      </c>
      <c r="G124" s="78" t="b">
        <v>0</v>
      </c>
    </row>
    <row r="125" spans="1:7" ht="15">
      <c r="A125" s="84" t="s">
        <v>1142</v>
      </c>
      <c r="B125" s="78">
        <v>9</v>
      </c>
      <c r="C125" s="117">
        <v>0</v>
      </c>
      <c r="D125" s="78" t="s">
        <v>1010</v>
      </c>
      <c r="E125" s="78" t="b">
        <v>0</v>
      </c>
      <c r="F125" s="78" t="b">
        <v>0</v>
      </c>
      <c r="G125" s="78" t="b">
        <v>0</v>
      </c>
    </row>
    <row r="126" spans="1:7" ht="15">
      <c r="A126" s="84" t="s">
        <v>1152</v>
      </c>
      <c r="B126" s="78">
        <v>9</v>
      </c>
      <c r="C126" s="117">
        <v>0</v>
      </c>
      <c r="D126" s="78" t="s">
        <v>1010</v>
      </c>
      <c r="E126" s="78" t="b">
        <v>0</v>
      </c>
      <c r="F126" s="78" t="b">
        <v>0</v>
      </c>
      <c r="G126" s="78" t="b">
        <v>0</v>
      </c>
    </row>
    <row r="127" spans="1:7" ht="15">
      <c r="A127" s="84" t="s">
        <v>1153</v>
      </c>
      <c r="B127" s="78">
        <v>9</v>
      </c>
      <c r="C127" s="117">
        <v>0</v>
      </c>
      <c r="D127" s="78" t="s">
        <v>1010</v>
      </c>
      <c r="E127" s="78" t="b">
        <v>0</v>
      </c>
      <c r="F127" s="78" t="b">
        <v>0</v>
      </c>
      <c r="G127" s="78" t="b">
        <v>0</v>
      </c>
    </row>
    <row r="128" spans="1:7" ht="15">
      <c r="A128" s="84" t="s">
        <v>1154</v>
      </c>
      <c r="B128" s="78">
        <v>9</v>
      </c>
      <c r="C128" s="117">
        <v>0</v>
      </c>
      <c r="D128" s="78" t="s">
        <v>1010</v>
      </c>
      <c r="E128" s="78" t="b">
        <v>0</v>
      </c>
      <c r="F128" s="78" t="b">
        <v>0</v>
      </c>
      <c r="G128" s="78" t="b">
        <v>0</v>
      </c>
    </row>
    <row r="129" spans="1:7" ht="15">
      <c r="A129" s="84" t="s">
        <v>1141</v>
      </c>
      <c r="B129" s="78">
        <v>9</v>
      </c>
      <c r="C129" s="117">
        <v>0</v>
      </c>
      <c r="D129" s="78" t="s">
        <v>1010</v>
      </c>
      <c r="E129" s="78" t="b">
        <v>0</v>
      </c>
      <c r="F129" s="78" t="b">
        <v>0</v>
      </c>
      <c r="G129" s="78" t="b">
        <v>0</v>
      </c>
    </row>
    <row r="130" spans="1:7" ht="15">
      <c r="A130" s="84" t="s">
        <v>1155</v>
      </c>
      <c r="B130" s="78">
        <v>9</v>
      </c>
      <c r="C130" s="117">
        <v>0</v>
      </c>
      <c r="D130" s="78" t="s">
        <v>1010</v>
      </c>
      <c r="E130" s="78" t="b">
        <v>0</v>
      </c>
      <c r="F130" s="78" t="b">
        <v>0</v>
      </c>
      <c r="G130" s="78" t="b">
        <v>0</v>
      </c>
    </row>
    <row r="131" spans="1:7" ht="15">
      <c r="A131" s="84" t="s">
        <v>1138</v>
      </c>
      <c r="B131" s="78">
        <v>9</v>
      </c>
      <c r="C131" s="117">
        <v>0</v>
      </c>
      <c r="D131" s="78" t="s">
        <v>1010</v>
      </c>
      <c r="E131" s="78" t="b">
        <v>0</v>
      </c>
      <c r="F131" s="78" t="b">
        <v>0</v>
      </c>
      <c r="G131" s="78"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62138-8326-4020-9B63-D062A2DEE2FC}">
  <dimension ref="A1:L101"/>
  <sheetViews>
    <sheetView workbookViewId="0" topLeftCell="A1"/>
  </sheetViews>
  <sheetFormatPr defaultColWidth="9.140625" defaultRowHeight="15"/>
  <cols>
    <col min="1" max="1" width="9.00390625" style="0" bestFit="1" customWidth="1"/>
    <col min="3" max="3" width="7.8515625" style="0" bestFit="1" customWidth="1"/>
    <col min="4" max="4" width="9.8515625" style="0" bestFit="1" customWidth="1"/>
    <col min="5" max="5" width="18.8515625" style="0" bestFit="1" customWidth="1"/>
    <col min="6" max="6" width="8.00390625" style="0" bestFit="1" customWidth="1"/>
    <col min="7" max="7" width="33.421875" style="0" bestFit="1" customWidth="1"/>
    <col min="8" max="8" width="34.421875" style="0" bestFit="1" customWidth="1"/>
    <col min="9" max="9" width="38.421875" style="0" bestFit="1" customWidth="1"/>
    <col min="10" max="10" width="33.421875" style="0" bestFit="1" customWidth="1"/>
    <col min="11" max="11" width="34.421875" style="0" bestFit="1" customWidth="1"/>
    <col min="12" max="12" width="38.421875" style="0" bestFit="1" customWidth="1"/>
  </cols>
  <sheetData>
    <row r="1" spans="1:12" ht="14.3" customHeight="1">
      <c r="A1" s="13" t="s">
        <v>1176</v>
      </c>
      <c r="B1" s="13" t="s">
        <v>1177</v>
      </c>
      <c r="C1" s="13" t="s">
        <v>1170</v>
      </c>
      <c r="D1" s="13" t="s">
        <v>1171</v>
      </c>
      <c r="E1" s="13" t="s">
        <v>1178</v>
      </c>
      <c r="F1" s="13" t="s">
        <v>144</v>
      </c>
      <c r="G1" s="13" t="s">
        <v>1179</v>
      </c>
      <c r="H1" s="13" t="s">
        <v>1180</v>
      </c>
      <c r="I1" s="13" t="s">
        <v>1181</v>
      </c>
      <c r="J1" s="13" t="s">
        <v>1182</v>
      </c>
      <c r="K1" s="13" t="s">
        <v>1183</v>
      </c>
      <c r="L1" s="13" t="s">
        <v>1184</v>
      </c>
    </row>
    <row r="2" spans="1:12" ht="15">
      <c r="A2" s="84" t="s">
        <v>251</v>
      </c>
      <c r="B2" s="84" t="s">
        <v>250</v>
      </c>
      <c r="C2" s="84">
        <v>10</v>
      </c>
      <c r="D2" s="118">
        <v>0.005981836930318217</v>
      </c>
      <c r="E2" s="118">
        <v>1.4919450310366869</v>
      </c>
      <c r="F2" s="84" t="s">
        <v>1172</v>
      </c>
      <c r="G2" s="84" t="b">
        <v>0</v>
      </c>
      <c r="H2" s="84" t="b">
        <v>0</v>
      </c>
      <c r="I2" s="84" t="b">
        <v>0</v>
      </c>
      <c r="J2" s="84" t="b">
        <v>0</v>
      </c>
      <c r="K2" s="84" t="b">
        <v>0</v>
      </c>
      <c r="L2" s="84" t="b">
        <v>0</v>
      </c>
    </row>
    <row r="3" spans="1:12" ht="15">
      <c r="A3" s="84" t="s">
        <v>250</v>
      </c>
      <c r="B3" s="84" t="s">
        <v>249</v>
      </c>
      <c r="C3" s="78">
        <v>10</v>
      </c>
      <c r="D3" s="117">
        <v>0.005981836930318217</v>
      </c>
      <c r="E3" s="117">
        <v>1.5711262770843117</v>
      </c>
      <c r="F3" s="78" t="s">
        <v>1172</v>
      </c>
      <c r="G3" s="78" t="b">
        <v>0</v>
      </c>
      <c r="H3" s="78" t="b">
        <v>0</v>
      </c>
      <c r="I3" s="78" t="b">
        <v>0</v>
      </c>
      <c r="J3" s="78" t="b">
        <v>0</v>
      </c>
      <c r="K3" s="78" t="b">
        <v>0</v>
      </c>
      <c r="L3" s="78" t="b">
        <v>0</v>
      </c>
    </row>
    <row r="4" spans="1:12" ht="15">
      <c r="A4" s="84" t="s">
        <v>1139</v>
      </c>
      <c r="B4" s="84" t="s">
        <v>1062</v>
      </c>
      <c r="C4" s="78">
        <v>10</v>
      </c>
      <c r="D4" s="117">
        <v>0.005981836930318217</v>
      </c>
      <c r="E4" s="117">
        <v>1.5297335919260866</v>
      </c>
      <c r="F4" s="78" t="s">
        <v>1172</v>
      </c>
      <c r="G4" s="78" t="b">
        <v>0</v>
      </c>
      <c r="H4" s="78" t="b">
        <v>0</v>
      </c>
      <c r="I4" s="78" t="b">
        <v>0</v>
      </c>
      <c r="J4" s="78" t="b">
        <v>0</v>
      </c>
      <c r="K4" s="78" t="b">
        <v>0</v>
      </c>
      <c r="L4" s="78" t="b">
        <v>0</v>
      </c>
    </row>
    <row r="5" spans="1:12" ht="15">
      <c r="A5" s="84" t="s">
        <v>240</v>
      </c>
      <c r="B5" s="84" t="s">
        <v>251</v>
      </c>
      <c r="C5" s="78">
        <v>9</v>
      </c>
      <c r="D5" s="117">
        <v>0.006267381595754372</v>
      </c>
      <c r="E5" s="117">
        <v>1.5253687865236365</v>
      </c>
      <c r="F5" s="78" t="s">
        <v>1172</v>
      </c>
      <c r="G5" s="78" t="b">
        <v>0</v>
      </c>
      <c r="H5" s="78" t="b">
        <v>0</v>
      </c>
      <c r="I5" s="78" t="b">
        <v>0</v>
      </c>
      <c r="J5" s="78" t="b">
        <v>0</v>
      </c>
      <c r="K5" s="78" t="b">
        <v>0</v>
      </c>
      <c r="L5" s="78" t="b">
        <v>0</v>
      </c>
    </row>
    <row r="6" spans="1:12" ht="15">
      <c r="A6" s="84" t="s">
        <v>249</v>
      </c>
      <c r="B6" s="84" t="s">
        <v>248</v>
      </c>
      <c r="C6" s="78">
        <v>9</v>
      </c>
      <c r="D6" s="117">
        <v>0.006267381595754372</v>
      </c>
      <c r="E6" s="117">
        <v>1.6503075231319364</v>
      </c>
      <c r="F6" s="78" t="s">
        <v>1172</v>
      </c>
      <c r="G6" s="78" t="b">
        <v>0</v>
      </c>
      <c r="H6" s="78" t="b">
        <v>0</v>
      </c>
      <c r="I6" s="78" t="b">
        <v>0</v>
      </c>
      <c r="J6" s="78" t="b">
        <v>0</v>
      </c>
      <c r="K6" s="78" t="b">
        <v>0</v>
      </c>
      <c r="L6" s="78" t="b">
        <v>0</v>
      </c>
    </row>
    <row r="7" spans="1:12" ht="15">
      <c r="A7" s="84" t="s">
        <v>248</v>
      </c>
      <c r="B7" s="84" t="s">
        <v>247</v>
      </c>
      <c r="C7" s="78">
        <v>9</v>
      </c>
      <c r="D7" s="117">
        <v>0.006267381595754372</v>
      </c>
      <c r="E7" s="117">
        <v>1.6960650136926116</v>
      </c>
      <c r="F7" s="78" t="s">
        <v>1172</v>
      </c>
      <c r="G7" s="78" t="b">
        <v>0</v>
      </c>
      <c r="H7" s="78" t="b">
        <v>0</v>
      </c>
      <c r="I7" s="78" t="b">
        <v>0</v>
      </c>
      <c r="J7" s="78" t="b">
        <v>0</v>
      </c>
      <c r="K7" s="78" t="b">
        <v>0</v>
      </c>
      <c r="L7" s="78" t="b">
        <v>0</v>
      </c>
    </row>
    <row r="8" spans="1:12" ht="15">
      <c r="A8" s="84" t="s">
        <v>247</v>
      </c>
      <c r="B8" s="84" t="s">
        <v>246</v>
      </c>
      <c r="C8" s="78">
        <v>9</v>
      </c>
      <c r="D8" s="117">
        <v>0.006267381595754372</v>
      </c>
      <c r="E8" s="117">
        <v>1.6960650136926116</v>
      </c>
      <c r="F8" s="78" t="s">
        <v>1172</v>
      </c>
      <c r="G8" s="78" t="b">
        <v>0</v>
      </c>
      <c r="H8" s="78" t="b">
        <v>0</v>
      </c>
      <c r="I8" s="78" t="b">
        <v>0</v>
      </c>
      <c r="J8" s="78" t="b">
        <v>0</v>
      </c>
      <c r="K8" s="78" t="b">
        <v>0</v>
      </c>
      <c r="L8" s="78" t="b">
        <v>0</v>
      </c>
    </row>
    <row r="9" spans="1:12" ht="15">
      <c r="A9" s="84" t="s">
        <v>246</v>
      </c>
      <c r="B9" s="84" t="s">
        <v>245</v>
      </c>
      <c r="C9" s="78">
        <v>9</v>
      </c>
      <c r="D9" s="117">
        <v>0.006267381595754372</v>
      </c>
      <c r="E9" s="117">
        <v>1.6960650136926116</v>
      </c>
      <c r="F9" s="78" t="s">
        <v>1172</v>
      </c>
      <c r="G9" s="78" t="b">
        <v>0</v>
      </c>
      <c r="H9" s="78" t="b">
        <v>0</v>
      </c>
      <c r="I9" s="78" t="b">
        <v>0</v>
      </c>
      <c r="J9" s="78" t="b">
        <v>0</v>
      </c>
      <c r="K9" s="78" t="b">
        <v>0</v>
      </c>
      <c r="L9" s="78" t="b">
        <v>0</v>
      </c>
    </row>
    <row r="10" spans="1:12" ht="15">
      <c r="A10" s="84" t="s">
        <v>245</v>
      </c>
      <c r="B10" s="84" t="s">
        <v>244</v>
      </c>
      <c r="C10" s="78">
        <v>9</v>
      </c>
      <c r="D10" s="117">
        <v>0.006267381595754372</v>
      </c>
      <c r="E10" s="117">
        <v>1.6960650136926116</v>
      </c>
      <c r="F10" s="78" t="s">
        <v>1172</v>
      </c>
      <c r="G10" s="78" t="b">
        <v>0</v>
      </c>
      <c r="H10" s="78" t="b">
        <v>0</v>
      </c>
      <c r="I10" s="78" t="b">
        <v>0</v>
      </c>
      <c r="J10" s="78" t="b">
        <v>0</v>
      </c>
      <c r="K10" s="78" t="b">
        <v>0</v>
      </c>
      <c r="L10" s="78" t="b">
        <v>0</v>
      </c>
    </row>
    <row r="11" spans="1:12" ht="15">
      <c r="A11" s="84" t="s">
        <v>244</v>
      </c>
      <c r="B11" s="84" t="s">
        <v>243</v>
      </c>
      <c r="C11" s="78">
        <v>9</v>
      </c>
      <c r="D11" s="117">
        <v>0.006267381595754372</v>
      </c>
      <c r="E11" s="117">
        <v>1.5711262770843117</v>
      </c>
      <c r="F11" s="78" t="s">
        <v>1172</v>
      </c>
      <c r="G11" s="78" t="b">
        <v>0</v>
      </c>
      <c r="H11" s="78" t="b">
        <v>0</v>
      </c>
      <c r="I11" s="78" t="b">
        <v>0</v>
      </c>
      <c r="J11" s="78" t="b">
        <v>0</v>
      </c>
      <c r="K11" s="78" t="b">
        <v>0</v>
      </c>
      <c r="L11" s="78" t="b">
        <v>0</v>
      </c>
    </row>
    <row r="12" spans="1:12" ht="15">
      <c r="A12" s="84" t="s">
        <v>243</v>
      </c>
      <c r="B12" s="84" t="s">
        <v>1143</v>
      </c>
      <c r="C12" s="78">
        <v>9</v>
      </c>
      <c r="D12" s="117">
        <v>0.006267381595754372</v>
      </c>
      <c r="E12" s="117">
        <v>1.5711262770843117</v>
      </c>
      <c r="F12" s="78" t="s">
        <v>1172</v>
      </c>
      <c r="G12" s="78" t="b">
        <v>0</v>
      </c>
      <c r="H12" s="78" t="b">
        <v>0</v>
      </c>
      <c r="I12" s="78" t="b">
        <v>0</v>
      </c>
      <c r="J12" s="78" t="b">
        <v>0</v>
      </c>
      <c r="K12" s="78" t="b">
        <v>0</v>
      </c>
      <c r="L12" s="78" t="b">
        <v>0</v>
      </c>
    </row>
    <row r="13" spans="1:12" ht="15">
      <c r="A13" s="84" t="s">
        <v>1143</v>
      </c>
      <c r="B13" s="84" t="s">
        <v>1144</v>
      </c>
      <c r="C13" s="78">
        <v>9</v>
      </c>
      <c r="D13" s="117">
        <v>0.006267381595754372</v>
      </c>
      <c r="E13" s="117">
        <v>1.6960650136926116</v>
      </c>
      <c r="F13" s="78" t="s">
        <v>1172</v>
      </c>
      <c r="G13" s="78" t="b">
        <v>0</v>
      </c>
      <c r="H13" s="78" t="b">
        <v>0</v>
      </c>
      <c r="I13" s="78" t="b">
        <v>0</v>
      </c>
      <c r="J13" s="78" t="b">
        <v>0</v>
      </c>
      <c r="K13" s="78" t="b">
        <v>0</v>
      </c>
      <c r="L13" s="78" t="b">
        <v>0</v>
      </c>
    </row>
    <row r="14" spans="1:12" ht="15">
      <c r="A14" s="84" t="s">
        <v>1144</v>
      </c>
      <c r="B14" s="84" t="s">
        <v>1145</v>
      </c>
      <c r="C14" s="78">
        <v>9</v>
      </c>
      <c r="D14" s="117">
        <v>0.006267381595754372</v>
      </c>
      <c r="E14" s="117">
        <v>1.6960650136926116</v>
      </c>
      <c r="F14" s="78" t="s">
        <v>1172</v>
      </c>
      <c r="G14" s="78" t="b">
        <v>0</v>
      </c>
      <c r="H14" s="78" t="b">
        <v>0</v>
      </c>
      <c r="I14" s="78" t="b">
        <v>0</v>
      </c>
      <c r="J14" s="78" t="b">
        <v>0</v>
      </c>
      <c r="K14" s="78" t="b">
        <v>0</v>
      </c>
      <c r="L14" s="78" t="b">
        <v>0</v>
      </c>
    </row>
    <row r="15" spans="1:12" ht="15">
      <c r="A15" s="84" t="s">
        <v>1145</v>
      </c>
      <c r="B15" s="84" t="s">
        <v>1146</v>
      </c>
      <c r="C15" s="78">
        <v>9</v>
      </c>
      <c r="D15" s="117">
        <v>0.006267381595754372</v>
      </c>
      <c r="E15" s="117">
        <v>1.6960650136926116</v>
      </c>
      <c r="F15" s="78" t="s">
        <v>1172</v>
      </c>
      <c r="G15" s="78" t="b">
        <v>0</v>
      </c>
      <c r="H15" s="78" t="b">
        <v>0</v>
      </c>
      <c r="I15" s="78" t="b">
        <v>0</v>
      </c>
      <c r="J15" s="78" t="b">
        <v>1</v>
      </c>
      <c r="K15" s="78" t="b">
        <v>0</v>
      </c>
      <c r="L15" s="78" t="b">
        <v>0</v>
      </c>
    </row>
    <row r="16" spans="1:12" ht="15">
      <c r="A16" s="84" t="s">
        <v>1146</v>
      </c>
      <c r="B16" s="84" t="s">
        <v>1147</v>
      </c>
      <c r="C16" s="78">
        <v>9</v>
      </c>
      <c r="D16" s="117">
        <v>0.006267381595754372</v>
      </c>
      <c r="E16" s="117">
        <v>1.6960650136926116</v>
      </c>
      <c r="F16" s="78" t="s">
        <v>1172</v>
      </c>
      <c r="G16" s="78" t="b">
        <v>1</v>
      </c>
      <c r="H16" s="78" t="b">
        <v>0</v>
      </c>
      <c r="I16" s="78" t="b">
        <v>0</v>
      </c>
      <c r="J16" s="78" t="b">
        <v>0</v>
      </c>
      <c r="K16" s="78" t="b">
        <v>0</v>
      </c>
      <c r="L16" s="78" t="b">
        <v>0</v>
      </c>
    </row>
    <row r="17" spans="1:12" ht="15">
      <c r="A17" s="84" t="s">
        <v>1147</v>
      </c>
      <c r="B17" s="84" t="s">
        <v>1148</v>
      </c>
      <c r="C17" s="78">
        <v>9</v>
      </c>
      <c r="D17" s="117">
        <v>0.006267381595754372</v>
      </c>
      <c r="E17" s="117">
        <v>1.6960650136926116</v>
      </c>
      <c r="F17" s="78" t="s">
        <v>1172</v>
      </c>
      <c r="G17" s="78" t="b">
        <v>0</v>
      </c>
      <c r="H17" s="78" t="b">
        <v>0</v>
      </c>
      <c r="I17" s="78" t="b">
        <v>0</v>
      </c>
      <c r="J17" s="78" t="b">
        <v>0</v>
      </c>
      <c r="K17" s="78" t="b">
        <v>1</v>
      </c>
      <c r="L17" s="78" t="b">
        <v>0</v>
      </c>
    </row>
    <row r="18" spans="1:12" ht="15">
      <c r="A18" s="84" t="s">
        <v>1148</v>
      </c>
      <c r="B18" s="84" t="s">
        <v>1149</v>
      </c>
      <c r="C18" s="78">
        <v>9</v>
      </c>
      <c r="D18" s="117">
        <v>0.006267381595754372</v>
      </c>
      <c r="E18" s="117">
        <v>1.6960650136926116</v>
      </c>
      <c r="F18" s="78" t="s">
        <v>1172</v>
      </c>
      <c r="G18" s="78" t="b">
        <v>0</v>
      </c>
      <c r="H18" s="78" t="b">
        <v>1</v>
      </c>
      <c r="I18" s="78" t="b">
        <v>0</v>
      </c>
      <c r="J18" s="78" t="b">
        <v>0</v>
      </c>
      <c r="K18" s="78" t="b">
        <v>0</v>
      </c>
      <c r="L18" s="78" t="b">
        <v>0</v>
      </c>
    </row>
    <row r="19" spans="1:12" ht="15">
      <c r="A19" s="84" t="s">
        <v>1149</v>
      </c>
      <c r="B19" s="84" t="s">
        <v>1150</v>
      </c>
      <c r="C19" s="78">
        <v>9</v>
      </c>
      <c r="D19" s="117">
        <v>0.006267381595754372</v>
      </c>
      <c r="E19" s="117">
        <v>1.6960650136926116</v>
      </c>
      <c r="F19" s="78" t="s">
        <v>1172</v>
      </c>
      <c r="G19" s="78" t="b">
        <v>0</v>
      </c>
      <c r="H19" s="78" t="b">
        <v>0</v>
      </c>
      <c r="I19" s="78" t="b">
        <v>0</v>
      </c>
      <c r="J19" s="78" t="b">
        <v>0</v>
      </c>
      <c r="K19" s="78" t="b">
        <v>0</v>
      </c>
      <c r="L19" s="78" t="b">
        <v>0</v>
      </c>
    </row>
    <row r="20" spans="1:12" ht="15">
      <c r="A20" s="84" t="s">
        <v>1150</v>
      </c>
      <c r="B20" s="84" t="s">
        <v>1151</v>
      </c>
      <c r="C20" s="78">
        <v>9</v>
      </c>
      <c r="D20" s="117">
        <v>0.006267381595754372</v>
      </c>
      <c r="E20" s="117">
        <v>1.6960650136926116</v>
      </c>
      <c r="F20" s="78" t="s">
        <v>1172</v>
      </c>
      <c r="G20" s="78" t="b">
        <v>0</v>
      </c>
      <c r="H20" s="78" t="b">
        <v>0</v>
      </c>
      <c r="I20" s="78" t="b">
        <v>0</v>
      </c>
      <c r="J20" s="78" t="b">
        <v>0</v>
      </c>
      <c r="K20" s="78" t="b">
        <v>1</v>
      </c>
      <c r="L20" s="78" t="b">
        <v>0</v>
      </c>
    </row>
    <row r="21" spans="1:12" ht="15">
      <c r="A21" s="84" t="s">
        <v>1151</v>
      </c>
      <c r="B21" s="84" t="s">
        <v>242</v>
      </c>
      <c r="C21" s="78">
        <v>9</v>
      </c>
      <c r="D21" s="117">
        <v>0.006267381595754372</v>
      </c>
      <c r="E21" s="117">
        <v>1.4198586017536625</v>
      </c>
      <c r="F21" s="78" t="s">
        <v>1172</v>
      </c>
      <c r="G21" s="78" t="b">
        <v>0</v>
      </c>
      <c r="H21" s="78" t="b">
        <v>1</v>
      </c>
      <c r="I21" s="78" t="b">
        <v>0</v>
      </c>
      <c r="J21" s="78" t="b">
        <v>0</v>
      </c>
      <c r="K21" s="78" t="b">
        <v>0</v>
      </c>
      <c r="L21" s="78" t="b">
        <v>0</v>
      </c>
    </row>
    <row r="22" spans="1:12" ht="15">
      <c r="A22" s="84" t="s">
        <v>242</v>
      </c>
      <c r="B22" s="84" t="s">
        <v>1139</v>
      </c>
      <c r="C22" s="78">
        <v>9</v>
      </c>
      <c r="D22" s="117">
        <v>0.006267381595754372</v>
      </c>
      <c r="E22" s="117">
        <v>1.3327084260347624</v>
      </c>
      <c r="F22" s="78" t="s">
        <v>1172</v>
      </c>
      <c r="G22" s="78" t="b">
        <v>0</v>
      </c>
      <c r="H22" s="78" t="b">
        <v>0</v>
      </c>
      <c r="I22" s="78" t="b">
        <v>0</v>
      </c>
      <c r="J22" s="78" t="b">
        <v>0</v>
      </c>
      <c r="K22" s="78" t="b">
        <v>0</v>
      </c>
      <c r="L22" s="78" t="b">
        <v>0</v>
      </c>
    </row>
    <row r="23" spans="1:12" ht="15">
      <c r="A23" s="84" t="s">
        <v>1062</v>
      </c>
      <c r="B23" s="84" t="s">
        <v>1140</v>
      </c>
      <c r="C23" s="78">
        <v>9</v>
      </c>
      <c r="D23" s="117">
        <v>0.006267381595754372</v>
      </c>
      <c r="E23" s="117">
        <v>1.4839761013654116</v>
      </c>
      <c r="F23" s="78" t="s">
        <v>1172</v>
      </c>
      <c r="G23" s="78" t="b">
        <v>0</v>
      </c>
      <c r="H23" s="78" t="b">
        <v>0</v>
      </c>
      <c r="I23" s="78" t="b">
        <v>0</v>
      </c>
      <c r="J23" s="78" t="b">
        <v>0</v>
      </c>
      <c r="K23" s="78" t="b">
        <v>0</v>
      </c>
      <c r="L23" s="78" t="b">
        <v>0</v>
      </c>
    </row>
    <row r="24" spans="1:12" ht="15">
      <c r="A24" s="84" t="s">
        <v>1140</v>
      </c>
      <c r="B24" s="84" t="s">
        <v>1142</v>
      </c>
      <c r="C24" s="78">
        <v>9</v>
      </c>
      <c r="D24" s="117">
        <v>0.006267381595754372</v>
      </c>
      <c r="E24" s="117">
        <v>1.6045500325712614</v>
      </c>
      <c r="F24" s="78" t="s">
        <v>1172</v>
      </c>
      <c r="G24" s="78" t="b">
        <v>0</v>
      </c>
      <c r="H24" s="78" t="b">
        <v>0</v>
      </c>
      <c r="I24" s="78" t="b">
        <v>0</v>
      </c>
      <c r="J24" s="78" t="b">
        <v>0</v>
      </c>
      <c r="K24" s="78" t="b">
        <v>0</v>
      </c>
      <c r="L24" s="78" t="b">
        <v>0</v>
      </c>
    </row>
    <row r="25" spans="1:12" ht="15">
      <c r="A25" s="84" t="s">
        <v>1142</v>
      </c>
      <c r="B25" s="84" t="s">
        <v>1152</v>
      </c>
      <c r="C25" s="78">
        <v>9</v>
      </c>
      <c r="D25" s="117">
        <v>0.006267381595754372</v>
      </c>
      <c r="E25" s="117">
        <v>1.6503075231319364</v>
      </c>
      <c r="F25" s="78" t="s">
        <v>1172</v>
      </c>
      <c r="G25" s="78" t="b">
        <v>0</v>
      </c>
      <c r="H25" s="78" t="b">
        <v>0</v>
      </c>
      <c r="I25" s="78" t="b">
        <v>0</v>
      </c>
      <c r="J25" s="78" t="b">
        <v>0</v>
      </c>
      <c r="K25" s="78" t="b">
        <v>0</v>
      </c>
      <c r="L25" s="78" t="b">
        <v>0</v>
      </c>
    </row>
    <row r="26" spans="1:12" ht="15">
      <c r="A26" s="84" t="s">
        <v>1152</v>
      </c>
      <c r="B26" s="84" t="s">
        <v>1153</v>
      </c>
      <c r="C26" s="78">
        <v>9</v>
      </c>
      <c r="D26" s="117">
        <v>0.006267381595754372</v>
      </c>
      <c r="E26" s="117">
        <v>1.6960650136926116</v>
      </c>
      <c r="F26" s="78" t="s">
        <v>1172</v>
      </c>
      <c r="G26" s="78" t="b">
        <v>0</v>
      </c>
      <c r="H26" s="78" t="b">
        <v>0</v>
      </c>
      <c r="I26" s="78" t="b">
        <v>0</v>
      </c>
      <c r="J26" s="78" t="b">
        <v>0</v>
      </c>
      <c r="K26" s="78" t="b">
        <v>0</v>
      </c>
      <c r="L26" s="78" t="b">
        <v>0</v>
      </c>
    </row>
    <row r="27" spans="1:12" ht="15">
      <c r="A27" s="84" t="s">
        <v>1153</v>
      </c>
      <c r="B27" s="84" t="s">
        <v>1154</v>
      </c>
      <c r="C27" s="78">
        <v>9</v>
      </c>
      <c r="D27" s="117">
        <v>0.006267381595754372</v>
      </c>
      <c r="E27" s="117">
        <v>1.6960650136926116</v>
      </c>
      <c r="F27" s="78" t="s">
        <v>1172</v>
      </c>
      <c r="G27" s="78" t="b">
        <v>0</v>
      </c>
      <c r="H27" s="78" t="b">
        <v>0</v>
      </c>
      <c r="I27" s="78" t="b">
        <v>0</v>
      </c>
      <c r="J27" s="78" t="b">
        <v>0</v>
      </c>
      <c r="K27" s="78" t="b">
        <v>0</v>
      </c>
      <c r="L27" s="78" t="b">
        <v>0</v>
      </c>
    </row>
    <row r="28" spans="1:12" ht="15">
      <c r="A28" s="84" t="s">
        <v>1154</v>
      </c>
      <c r="B28" s="84" t="s">
        <v>1141</v>
      </c>
      <c r="C28" s="78">
        <v>9</v>
      </c>
      <c r="D28" s="117">
        <v>0.006267381595754372</v>
      </c>
      <c r="E28" s="117">
        <v>1.6089148379737115</v>
      </c>
      <c r="F28" s="78" t="s">
        <v>1172</v>
      </c>
      <c r="G28" s="78" t="b">
        <v>0</v>
      </c>
      <c r="H28" s="78" t="b">
        <v>0</v>
      </c>
      <c r="I28" s="78" t="b">
        <v>0</v>
      </c>
      <c r="J28" s="78" t="b">
        <v>0</v>
      </c>
      <c r="K28" s="78" t="b">
        <v>0</v>
      </c>
      <c r="L28" s="78" t="b">
        <v>0</v>
      </c>
    </row>
    <row r="29" spans="1:12" ht="15">
      <c r="A29" s="84" t="s">
        <v>1141</v>
      </c>
      <c r="B29" s="84" t="s">
        <v>1155</v>
      </c>
      <c r="C29" s="78">
        <v>9</v>
      </c>
      <c r="D29" s="117">
        <v>0.006267381595754372</v>
      </c>
      <c r="E29" s="117">
        <v>1.6089148379737115</v>
      </c>
      <c r="F29" s="78" t="s">
        <v>1172</v>
      </c>
      <c r="G29" s="78" t="b">
        <v>0</v>
      </c>
      <c r="H29" s="78" t="b">
        <v>0</v>
      </c>
      <c r="I29" s="78" t="b">
        <v>0</v>
      </c>
      <c r="J29" s="78" t="b">
        <v>0</v>
      </c>
      <c r="K29" s="78" t="b">
        <v>0</v>
      </c>
      <c r="L29" s="78" t="b">
        <v>0</v>
      </c>
    </row>
    <row r="30" spans="1:12" ht="15">
      <c r="A30" s="84" t="s">
        <v>1155</v>
      </c>
      <c r="B30" s="84" t="s">
        <v>1138</v>
      </c>
      <c r="C30" s="78">
        <v>9</v>
      </c>
      <c r="D30" s="117">
        <v>0.006267381595754372</v>
      </c>
      <c r="E30" s="117">
        <v>1.5711262770843117</v>
      </c>
      <c r="F30" s="78" t="s">
        <v>1172</v>
      </c>
      <c r="G30" s="78" t="b">
        <v>0</v>
      </c>
      <c r="H30" s="78" t="b">
        <v>0</v>
      </c>
      <c r="I30" s="78" t="b">
        <v>0</v>
      </c>
      <c r="J30" s="78" t="b">
        <v>0</v>
      </c>
      <c r="K30" s="78" t="b">
        <v>0</v>
      </c>
      <c r="L30" s="78" t="b">
        <v>0</v>
      </c>
    </row>
    <row r="31" spans="1:12" ht="15">
      <c r="A31" s="84" t="s">
        <v>1064</v>
      </c>
      <c r="B31" s="84" t="s">
        <v>1065</v>
      </c>
      <c r="C31" s="78">
        <v>8</v>
      </c>
      <c r="D31" s="117">
        <v>0.006449160754693311</v>
      </c>
      <c r="E31" s="117">
        <v>1.7472175361399929</v>
      </c>
      <c r="F31" s="78" t="s">
        <v>1172</v>
      </c>
      <c r="G31" s="78" t="b">
        <v>1</v>
      </c>
      <c r="H31" s="78" t="b">
        <v>0</v>
      </c>
      <c r="I31" s="78" t="b">
        <v>0</v>
      </c>
      <c r="J31" s="78" t="b">
        <v>0</v>
      </c>
      <c r="K31" s="78" t="b">
        <v>0</v>
      </c>
      <c r="L31" s="78" t="b">
        <v>0</v>
      </c>
    </row>
    <row r="32" spans="1:12" ht="15">
      <c r="A32" s="84" t="s">
        <v>1157</v>
      </c>
      <c r="B32" s="84" t="s">
        <v>1066</v>
      </c>
      <c r="C32" s="78">
        <v>2</v>
      </c>
      <c r="D32" s="117">
        <v>0.004196238649308359</v>
      </c>
      <c r="E32" s="117">
        <v>2.048247531803974</v>
      </c>
      <c r="F32" s="78" t="s">
        <v>1172</v>
      </c>
      <c r="G32" s="78" t="b">
        <v>0</v>
      </c>
      <c r="H32" s="78" t="b">
        <v>0</v>
      </c>
      <c r="I32" s="78" t="b">
        <v>0</v>
      </c>
      <c r="J32" s="78" t="b">
        <v>0</v>
      </c>
      <c r="K32" s="78" t="b">
        <v>0</v>
      </c>
      <c r="L32" s="78" t="b">
        <v>0</v>
      </c>
    </row>
    <row r="33" spans="1:12" ht="15">
      <c r="A33" s="84" t="s">
        <v>1066</v>
      </c>
      <c r="B33" s="84" t="s">
        <v>1067</v>
      </c>
      <c r="C33" s="78">
        <v>2</v>
      </c>
      <c r="D33" s="117">
        <v>0.004196238649308359</v>
      </c>
      <c r="E33" s="117">
        <v>1.8721562727482928</v>
      </c>
      <c r="F33" s="78" t="s">
        <v>1172</v>
      </c>
      <c r="G33" s="78" t="b">
        <v>0</v>
      </c>
      <c r="H33" s="78" t="b">
        <v>0</v>
      </c>
      <c r="I33" s="78" t="b">
        <v>0</v>
      </c>
      <c r="J33" s="78" t="b">
        <v>0</v>
      </c>
      <c r="K33" s="78" t="b">
        <v>0</v>
      </c>
      <c r="L33" s="78" t="b">
        <v>0</v>
      </c>
    </row>
    <row r="34" spans="1:12" ht="15">
      <c r="A34" s="84" t="s">
        <v>1067</v>
      </c>
      <c r="B34" s="84" t="s">
        <v>1158</v>
      </c>
      <c r="C34" s="78">
        <v>2</v>
      </c>
      <c r="D34" s="117">
        <v>0.004196238649308359</v>
      </c>
      <c r="E34" s="117">
        <v>2.173186268412274</v>
      </c>
      <c r="F34" s="78" t="s">
        <v>1172</v>
      </c>
      <c r="G34" s="78" t="b">
        <v>0</v>
      </c>
      <c r="H34" s="78" t="b">
        <v>0</v>
      </c>
      <c r="I34" s="78" t="b">
        <v>0</v>
      </c>
      <c r="J34" s="78" t="b">
        <v>0</v>
      </c>
      <c r="K34" s="78" t="b">
        <v>0</v>
      </c>
      <c r="L34" s="78" t="b">
        <v>0</v>
      </c>
    </row>
    <row r="35" spans="1:12" ht="15">
      <c r="A35" s="84" t="s">
        <v>1158</v>
      </c>
      <c r="B35" s="84" t="s">
        <v>1159</v>
      </c>
      <c r="C35" s="78">
        <v>2</v>
      </c>
      <c r="D35" s="117">
        <v>0.004196238649308359</v>
      </c>
      <c r="E35" s="117">
        <v>2.3492775274679554</v>
      </c>
      <c r="F35" s="78" t="s">
        <v>1172</v>
      </c>
      <c r="G35" s="78" t="b">
        <v>0</v>
      </c>
      <c r="H35" s="78" t="b">
        <v>0</v>
      </c>
      <c r="I35" s="78" t="b">
        <v>0</v>
      </c>
      <c r="J35" s="78" t="b">
        <v>0</v>
      </c>
      <c r="K35" s="78" t="b">
        <v>0</v>
      </c>
      <c r="L35" s="78" t="b">
        <v>0</v>
      </c>
    </row>
    <row r="36" spans="1:12" ht="15">
      <c r="A36" s="84" t="s">
        <v>1159</v>
      </c>
      <c r="B36" s="84" t="s">
        <v>1160</v>
      </c>
      <c r="C36" s="78">
        <v>2</v>
      </c>
      <c r="D36" s="117">
        <v>0.004196238649308359</v>
      </c>
      <c r="E36" s="117">
        <v>2.3492775274679554</v>
      </c>
      <c r="F36" s="78" t="s">
        <v>1172</v>
      </c>
      <c r="G36" s="78" t="b">
        <v>0</v>
      </c>
      <c r="H36" s="78" t="b">
        <v>0</v>
      </c>
      <c r="I36" s="78" t="b">
        <v>0</v>
      </c>
      <c r="J36" s="78" t="b">
        <v>0</v>
      </c>
      <c r="K36" s="78" t="b">
        <v>0</v>
      </c>
      <c r="L36" s="78" t="b">
        <v>0</v>
      </c>
    </row>
    <row r="37" spans="1:12" ht="15">
      <c r="A37" s="84" t="s">
        <v>1160</v>
      </c>
      <c r="B37" s="84" t="s">
        <v>1068</v>
      </c>
      <c r="C37" s="78">
        <v>2</v>
      </c>
      <c r="D37" s="117">
        <v>0.004196238649308359</v>
      </c>
      <c r="E37" s="117">
        <v>2.048247531803974</v>
      </c>
      <c r="F37" s="78" t="s">
        <v>1172</v>
      </c>
      <c r="G37" s="78" t="b">
        <v>0</v>
      </c>
      <c r="H37" s="78" t="b">
        <v>0</v>
      </c>
      <c r="I37" s="78" t="b">
        <v>0</v>
      </c>
      <c r="J37" s="78" t="b">
        <v>0</v>
      </c>
      <c r="K37" s="78" t="b">
        <v>0</v>
      </c>
      <c r="L37" s="78" t="b">
        <v>0</v>
      </c>
    </row>
    <row r="38" spans="1:12" ht="15">
      <c r="A38" s="84" t="s">
        <v>1068</v>
      </c>
      <c r="B38" s="84" t="s">
        <v>1161</v>
      </c>
      <c r="C38" s="78">
        <v>2</v>
      </c>
      <c r="D38" s="117">
        <v>0.004196238649308359</v>
      </c>
      <c r="E38" s="117">
        <v>2.048247531803974</v>
      </c>
      <c r="F38" s="78" t="s">
        <v>1172</v>
      </c>
      <c r="G38" s="78" t="b">
        <v>0</v>
      </c>
      <c r="H38" s="78" t="b">
        <v>0</v>
      </c>
      <c r="I38" s="78" t="b">
        <v>0</v>
      </c>
      <c r="J38" s="78" t="b">
        <v>0</v>
      </c>
      <c r="K38" s="78" t="b">
        <v>0</v>
      </c>
      <c r="L38" s="78" t="b">
        <v>0</v>
      </c>
    </row>
    <row r="39" spans="1:12" ht="15">
      <c r="A39" s="84" t="s">
        <v>1161</v>
      </c>
      <c r="B39" s="84" t="s">
        <v>1162</v>
      </c>
      <c r="C39" s="78">
        <v>2</v>
      </c>
      <c r="D39" s="117">
        <v>0.004196238649308359</v>
      </c>
      <c r="E39" s="117">
        <v>2.3492775274679554</v>
      </c>
      <c r="F39" s="78" t="s">
        <v>1172</v>
      </c>
      <c r="G39" s="78" t="b">
        <v>0</v>
      </c>
      <c r="H39" s="78" t="b">
        <v>0</v>
      </c>
      <c r="I39" s="78" t="b">
        <v>0</v>
      </c>
      <c r="J39" s="78" t="b">
        <v>0</v>
      </c>
      <c r="K39" s="78" t="b">
        <v>0</v>
      </c>
      <c r="L39" s="78" t="b">
        <v>0</v>
      </c>
    </row>
    <row r="40" spans="1:12" ht="15">
      <c r="A40" s="84" t="s">
        <v>1162</v>
      </c>
      <c r="B40" s="84" t="s">
        <v>1163</v>
      </c>
      <c r="C40" s="78">
        <v>2</v>
      </c>
      <c r="D40" s="117">
        <v>0.004196238649308359</v>
      </c>
      <c r="E40" s="117">
        <v>2.3492775274679554</v>
      </c>
      <c r="F40" s="78" t="s">
        <v>1172</v>
      </c>
      <c r="G40" s="78" t="b">
        <v>0</v>
      </c>
      <c r="H40" s="78" t="b">
        <v>0</v>
      </c>
      <c r="I40" s="78" t="b">
        <v>0</v>
      </c>
      <c r="J40" s="78" t="b">
        <v>0</v>
      </c>
      <c r="K40" s="78" t="b">
        <v>0</v>
      </c>
      <c r="L40" s="78" t="b">
        <v>0</v>
      </c>
    </row>
    <row r="41" spans="1:12" ht="15">
      <c r="A41" s="84" t="s">
        <v>1163</v>
      </c>
      <c r="B41" s="84" t="s">
        <v>1164</v>
      </c>
      <c r="C41" s="78">
        <v>2</v>
      </c>
      <c r="D41" s="117">
        <v>0.004196238649308359</v>
      </c>
      <c r="E41" s="117">
        <v>2.3492775274679554</v>
      </c>
      <c r="F41" s="78" t="s">
        <v>1172</v>
      </c>
      <c r="G41" s="78" t="b">
        <v>0</v>
      </c>
      <c r="H41" s="78" t="b">
        <v>0</v>
      </c>
      <c r="I41" s="78" t="b">
        <v>0</v>
      </c>
      <c r="J41" s="78" t="b">
        <v>0</v>
      </c>
      <c r="K41" s="78" t="b">
        <v>0</v>
      </c>
      <c r="L41" s="78" t="b">
        <v>0</v>
      </c>
    </row>
    <row r="42" spans="1:12" ht="15">
      <c r="A42" s="84" t="s">
        <v>1164</v>
      </c>
      <c r="B42" s="84" t="s">
        <v>1165</v>
      </c>
      <c r="C42" s="78">
        <v>2</v>
      </c>
      <c r="D42" s="117">
        <v>0.004196238649308359</v>
      </c>
      <c r="E42" s="117">
        <v>2.3492775274679554</v>
      </c>
      <c r="F42" s="78" t="s">
        <v>1172</v>
      </c>
      <c r="G42" s="78" t="b">
        <v>0</v>
      </c>
      <c r="H42" s="78" t="b">
        <v>0</v>
      </c>
      <c r="I42" s="78" t="b">
        <v>0</v>
      </c>
      <c r="J42" s="78" t="b">
        <v>0</v>
      </c>
      <c r="K42" s="78" t="b">
        <v>0</v>
      </c>
      <c r="L42" s="78" t="b">
        <v>0</v>
      </c>
    </row>
    <row r="43" spans="1:12" ht="15">
      <c r="A43" s="84" t="s">
        <v>1165</v>
      </c>
      <c r="B43" s="84" t="s">
        <v>1166</v>
      </c>
      <c r="C43" s="78">
        <v>2</v>
      </c>
      <c r="D43" s="117">
        <v>0.004196238649308359</v>
      </c>
      <c r="E43" s="117">
        <v>2.3492775274679554</v>
      </c>
      <c r="F43" s="78" t="s">
        <v>1172</v>
      </c>
      <c r="G43" s="78" t="b">
        <v>0</v>
      </c>
      <c r="H43" s="78" t="b">
        <v>0</v>
      </c>
      <c r="I43" s="78" t="b">
        <v>0</v>
      </c>
      <c r="J43" s="78" t="b">
        <v>0</v>
      </c>
      <c r="K43" s="78" t="b">
        <v>0</v>
      </c>
      <c r="L43" s="78" t="b">
        <v>0</v>
      </c>
    </row>
    <row r="44" spans="1:12" ht="15">
      <c r="A44" s="84" t="s">
        <v>1166</v>
      </c>
      <c r="B44" s="84" t="s">
        <v>1068</v>
      </c>
      <c r="C44" s="78">
        <v>2</v>
      </c>
      <c r="D44" s="117">
        <v>0.004196238649308359</v>
      </c>
      <c r="E44" s="117">
        <v>2.048247531803974</v>
      </c>
      <c r="F44" s="78" t="s">
        <v>1172</v>
      </c>
      <c r="G44" s="78" t="b">
        <v>0</v>
      </c>
      <c r="H44" s="78" t="b">
        <v>0</v>
      </c>
      <c r="I44" s="78" t="b">
        <v>0</v>
      </c>
      <c r="J44" s="78" t="b">
        <v>0</v>
      </c>
      <c r="K44" s="78" t="b">
        <v>0</v>
      </c>
      <c r="L44" s="78" t="b">
        <v>0</v>
      </c>
    </row>
    <row r="45" spans="1:12" ht="15">
      <c r="A45" s="84" t="s">
        <v>1068</v>
      </c>
      <c r="B45" s="84" t="s">
        <v>1167</v>
      </c>
      <c r="C45" s="78">
        <v>2</v>
      </c>
      <c r="D45" s="117">
        <v>0.004196238649308359</v>
      </c>
      <c r="E45" s="117">
        <v>2.048247531803974</v>
      </c>
      <c r="F45" s="78" t="s">
        <v>1172</v>
      </c>
      <c r="G45" s="78" t="b">
        <v>0</v>
      </c>
      <c r="H45" s="78" t="b">
        <v>0</v>
      </c>
      <c r="I45" s="78" t="b">
        <v>0</v>
      </c>
      <c r="J45" s="78" t="b">
        <v>0</v>
      </c>
      <c r="K45" s="78" t="b">
        <v>0</v>
      </c>
      <c r="L45" s="78" t="b">
        <v>0</v>
      </c>
    </row>
    <row r="46" spans="1:12" ht="15">
      <c r="A46" s="84" t="s">
        <v>1167</v>
      </c>
      <c r="B46" s="84" t="s">
        <v>1066</v>
      </c>
      <c r="C46" s="78">
        <v>2</v>
      </c>
      <c r="D46" s="117">
        <v>0.004196238649308359</v>
      </c>
      <c r="E46" s="117">
        <v>2.048247531803974</v>
      </c>
      <c r="F46" s="78" t="s">
        <v>1172</v>
      </c>
      <c r="G46" s="78" t="b">
        <v>0</v>
      </c>
      <c r="H46" s="78" t="b">
        <v>0</v>
      </c>
      <c r="I46" s="78" t="b">
        <v>0</v>
      </c>
      <c r="J46" s="78" t="b">
        <v>0</v>
      </c>
      <c r="K46" s="78" t="b">
        <v>0</v>
      </c>
      <c r="L46" s="78" t="b">
        <v>0</v>
      </c>
    </row>
    <row r="47" spans="1:12" ht="15">
      <c r="A47" s="84" t="s">
        <v>1066</v>
      </c>
      <c r="B47" s="84" t="s">
        <v>1168</v>
      </c>
      <c r="C47" s="78">
        <v>2</v>
      </c>
      <c r="D47" s="117">
        <v>0.004196238649308359</v>
      </c>
      <c r="E47" s="117">
        <v>2.048247531803974</v>
      </c>
      <c r="F47" s="78" t="s">
        <v>1172</v>
      </c>
      <c r="G47" s="78" t="b">
        <v>0</v>
      </c>
      <c r="H47" s="78" t="b">
        <v>0</v>
      </c>
      <c r="I47" s="78" t="b">
        <v>0</v>
      </c>
      <c r="J47" s="78" t="b">
        <v>0</v>
      </c>
      <c r="K47" s="78" t="b">
        <v>0</v>
      </c>
      <c r="L47" s="78" t="b">
        <v>0</v>
      </c>
    </row>
    <row r="48" spans="1:12" ht="15">
      <c r="A48" s="84" t="s">
        <v>242</v>
      </c>
      <c r="B48" s="84" t="s">
        <v>259</v>
      </c>
      <c r="C48" s="78">
        <v>2</v>
      </c>
      <c r="D48" s="117">
        <v>0.004196238649308359</v>
      </c>
      <c r="E48" s="117">
        <v>1.4198586017536625</v>
      </c>
      <c r="F48" s="78" t="s">
        <v>1172</v>
      </c>
      <c r="G48" s="78" t="b">
        <v>0</v>
      </c>
      <c r="H48" s="78" t="b">
        <v>0</v>
      </c>
      <c r="I48" s="78" t="b">
        <v>0</v>
      </c>
      <c r="J48" s="78" t="b">
        <v>0</v>
      </c>
      <c r="K48" s="78" t="b">
        <v>0</v>
      </c>
      <c r="L48" s="78" t="b">
        <v>0</v>
      </c>
    </row>
    <row r="49" spans="1:12" ht="15">
      <c r="A49" s="84" t="s">
        <v>250</v>
      </c>
      <c r="B49" s="84" t="s">
        <v>251</v>
      </c>
      <c r="C49" s="78">
        <v>2</v>
      </c>
      <c r="D49" s="117">
        <v>0.004196238649308359</v>
      </c>
      <c r="E49" s="117">
        <v>0.792975026700668</v>
      </c>
      <c r="F49" s="78" t="s">
        <v>1172</v>
      </c>
      <c r="G49" s="78" t="b">
        <v>0</v>
      </c>
      <c r="H49" s="78" t="b">
        <v>0</v>
      </c>
      <c r="I49" s="78" t="b">
        <v>0</v>
      </c>
      <c r="J49" s="78" t="b">
        <v>0</v>
      </c>
      <c r="K49" s="78" t="b">
        <v>0</v>
      </c>
      <c r="L49" s="78" t="b">
        <v>0</v>
      </c>
    </row>
    <row r="50" spans="1:12" ht="15">
      <c r="A50" s="84" t="s">
        <v>258</v>
      </c>
      <c r="B50" s="84" t="s">
        <v>257</v>
      </c>
      <c r="C50" s="78">
        <v>2</v>
      </c>
      <c r="D50" s="117">
        <v>0.004196238649308359</v>
      </c>
      <c r="E50" s="117">
        <v>2.3492775274679554</v>
      </c>
      <c r="F50" s="78" t="s">
        <v>1172</v>
      </c>
      <c r="G50" s="78" t="b">
        <v>0</v>
      </c>
      <c r="H50" s="78" t="b">
        <v>0</v>
      </c>
      <c r="I50" s="78" t="b">
        <v>0</v>
      </c>
      <c r="J50" s="78" t="b">
        <v>0</v>
      </c>
      <c r="K50" s="78" t="b">
        <v>0</v>
      </c>
      <c r="L50" s="78" t="b">
        <v>0</v>
      </c>
    </row>
    <row r="51" spans="1:12" ht="15">
      <c r="A51" s="84" t="s">
        <v>1141</v>
      </c>
      <c r="B51" s="84" t="s">
        <v>1169</v>
      </c>
      <c r="C51" s="78">
        <v>2</v>
      </c>
      <c r="D51" s="117">
        <v>0.004196238649308359</v>
      </c>
      <c r="E51" s="117">
        <v>1.6089148379737115</v>
      </c>
      <c r="F51" s="78" t="s">
        <v>1172</v>
      </c>
      <c r="G51" s="78" t="b">
        <v>0</v>
      </c>
      <c r="H51" s="78" t="b">
        <v>0</v>
      </c>
      <c r="I51" s="78" t="b">
        <v>0</v>
      </c>
      <c r="J51" s="78" t="b">
        <v>0</v>
      </c>
      <c r="K51" s="78" t="b">
        <v>0</v>
      </c>
      <c r="L51" s="78" t="b">
        <v>0</v>
      </c>
    </row>
    <row r="52" spans="1:12" ht="15">
      <c r="A52" s="84" t="s">
        <v>1064</v>
      </c>
      <c r="B52" s="84" t="s">
        <v>1065</v>
      </c>
      <c r="C52" s="78">
        <v>8</v>
      </c>
      <c r="D52" s="117">
        <v>0.003955510735022711</v>
      </c>
      <c r="E52" s="117">
        <v>1.3664229572259727</v>
      </c>
      <c r="F52" s="78" t="s">
        <v>1009</v>
      </c>
      <c r="G52" s="78" t="b">
        <v>1</v>
      </c>
      <c r="H52" s="78" t="b">
        <v>0</v>
      </c>
      <c r="I52" s="78" t="b">
        <v>0</v>
      </c>
      <c r="J52" s="78" t="b">
        <v>0</v>
      </c>
      <c r="K52" s="78" t="b">
        <v>0</v>
      </c>
      <c r="L52" s="78" t="b">
        <v>0</v>
      </c>
    </row>
    <row r="53" spans="1:12" ht="15">
      <c r="A53" s="84" t="s">
        <v>242</v>
      </c>
      <c r="B53" s="84" t="s">
        <v>259</v>
      </c>
      <c r="C53" s="78">
        <v>2</v>
      </c>
      <c r="D53" s="117">
        <v>0.0071323469830206</v>
      </c>
      <c r="E53" s="117">
        <v>1.3664229572259727</v>
      </c>
      <c r="F53" s="78" t="s">
        <v>1009</v>
      </c>
      <c r="G53" s="78" t="b">
        <v>0</v>
      </c>
      <c r="H53" s="78" t="b">
        <v>0</v>
      </c>
      <c r="I53" s="78" t="b">
        <v>0</v>
      </c>
      <c r="J53" s="78" t="b">
        <v>0</v>
      </c>
      <c r="K53" s="78" t="b">
        <v>0</v>
      </c>
      <c r="L53" s="78" t="b">
        <v>0</v>
      </c>
    </row>
    <row r="54" spans="1:12" ht="15">
      <c r="A54" s="84" t="s">
        <v>258</v>
      </c>
      <c r="B54" s="84" t="s">
        <v>257</v>
      </c>
      <c r="C54" s="78">
        <v>2</v>
      </c>
      <c r="D54" s="117">
        <v>0.0071323469830206</v>
      </c>
      <c r="E54" s="117">
        <v>1.968482948553935</v>
      </c>
      <c r="F54" s="78" t="s">
        <v>1009</v>
      </c>
      <c r="G54" s="78" t="b">
        <v>0</v>
      </c>
      <c r="H54" s="78" t="b">
        <v>0</v>
      </c>
      <c r="I54" s="78" t="b">
        <v>0</v>
      </c>
      <c r="J54" s="78" t="b">
        <v>0</v>
      </c>
      <c r="K54" s="78" t="b">
        <v>0</v>
      </c>
      <c r="L54" s="78" t="b">
        <v>0</v>
      </c>
    </row>
    <row r="55" spans="1:12" ht="15">
      <c r="A55" s="84" t="s">
        <v>250</v>
      </c>
      <c r="B55" s="84" t="s">
        <v>251</v>
      </c>
      <c r="C55" s="78">
        <v>2</v>
      </c>
      <c r="D55" s="117">
        <v>0.0071323469830206</v>
      </c>
      <c r="E55" s="117">
        <v>1.6163004304425728</v>
      </c>
      <c r="F55" s="78" t="s">
        <v>1009</v>
      </c>
      <c r="G55" s="78" t="b">
        <v>0</v>
      </c>
      <c r="H55" s="78" t="b">
        <v>0</v>
      </c>
      <c r="I55" s="78" t="b">
        <v>0</v>
      </c>
      <c r="J55" s="78" t="b">
        <v>0</v>
      </c>
      <c r="K55" s="78" t="b">
        <v>0</v>
      </c>
      <c r="L55" s="78" t="b">
        <v>0</v>
      </c>
    </row>
    <row r="56" spans="1:12" ht="15">
      <c r="A56" s="84" t="s">
        <v>1141</v>
      </c>
      <c r="B56" s="84" t="s">
        <v>1169</v>
      </c>
      <c r="C56" s="78">
        <v>2</v>
      </c>
      <c r="D56" s="117">
        <v>0.0071323469830206</v>
      </c>
      <c r="E56" s="117">
        <v>1.968482948553935</v>
      </c>
      <c r="F56" s="78" t="s">
        <v>1009</v>
      </c>
      <c r="G56" s="78" t="b">
        <v>0</v>
      </c>
      <c r="H56" s="78" t="b">
        <v>0</v>
      </c>
      <c r="I56" s="78" t="b">
        <v>0</v>
      </c>
      <c r="J56" s="78" t="b">
        <v>0</v>
      </c>
      <c r="K56" s="78" t="b">
        <v>0</v>
      </c>
      <c r="L56" s="78" t="b">
        <v>0</v>
      </c>
    </row>
    <row r="57" spans="1:12" ht="15">
      <c r="A57" s="84" t="s">
        <v>1157</v>
      </c>
      <c r="B57" s="84" t="s">
        <v>1066</v>
      </c>
      <c r="C57" s="78">
        <v>2</v>
      </c>
      <c r="D57" s="117">
        <v>0.0071323469830206</v>
      </c>
      <c r="E57" s="117">
        <v>1.6674529528899538</v>
      </c>
      <c r="F57" s="78" t="s">
        <v>1009</v>
      </c>
      <c r="G57" s="78" t="b">
        <v>0</v>
      </c>
      <c r="H57" s="78" t="b">
        <v>0</v>
      </c>
      <c r="I57" s="78" t="b">
        <v>0</v>
      </c>
      <c r="J57" s="78" t="b">
        <v>0</v>
      </c>
      <c r="K57" s="78" t="b">
        <v>0</v>
      </c>
      <c r="L57" s="78" t="b">
        <v>0</v>
      </c>
    </row>
    <row r="58" spans="1:12" ht="15">
      <c r="A58" s="84" t="s">
        <v>1066</v>
      </c>
      <c r="B58" s="84" t="s">
        <v>1067</v>
      </c>
      <c r="C58" s="78">
        <v>2</v>
      </c>
      <c r="D58" s="117">
        <v>0.0071323469830206</v>
      </c>
      <c r="E58" s="117">
        <v>1.4913616938342726</v>
      </c>
      <c r="F58" s="78" t="s">
        <v>1009</v>
      </c>
      <c r="G58" s="78" t="b">
        <v>0</v>
      </c>
      <c r="H58" s="78" t="b">
        <v>0</v>
      </c>
      <c r="I58" s="78" t="b">
        <v>0</v>
      </c>
      <c r="J58" s="78" t="b">
        <v>0</v>
      </c>
      <c r="K58" s="78" t="b">
        <v>0</v>
      </c>
      <c r="L58" s="78" t="b">
        <v>0</v>
      </c>
    </row>
    <row r="59" spans="1:12" ht="15">
      <c r="A59" s="84" t="s">
        <v>1067</v>
      </c>
      <c r="B59" s="84" t="s">
        <v>1158</v>
      </c>
      <c r="C59" s="78">
        <v>2</v>
      </c>
      <c r="D59" s="117">
        <v>0.0071323469830206</v>
      </c>
      <c r="E59" s="117">
        <v>1.792391689498254</v>
      </c>
      <c r="F59" s="78" t="s">
        <v>1009</v>
      </c>
      <c r="G59" s="78" t="b">
        <v>0</v>
      </c>
      <c r="H59" s="78" t="b">
        <v>0</v>
      </c>
      <c r="I59" s="78" t="b">
        <v>0</v>
      </c>
      <c r="J59" s="78" t="b">
        <v>0</v>
      </c>
      <c r="K59" s="78" t="b">
        <v>0</v>
      </c>
      <c r="L59" s="78" t="b">
        <v>0</v>
      </c>
    </row>
    <row r="60" spans="1:12" ht="15">
      <c r="A60" s="84" t="s">
        <v>1158</v>
      </c>
      <c r="B60" s="84" t="s">
        <v>1159</v>
      </c>
      <c r="C60" s="78">
        <v>2</v>
      </c>
      <c r="D60" s="117">
        <v>0.0071323469830206</v>
      </c>
      <c r="E60" s="117">
        <v>1.968482948553935</v>
      </c>
      <c r="F60" s="78" t="s">
        <v>1009</v>
      </c>
      <c r="G60" s="78" t="b">
        <v>0</v>
      </c>
      <c r="H60" s="78" t="b">
        <v>0</v>
      </c>
      <c r="I60" s="78" t="b">
        <v>0</v>
      </c>
      <c r="J60" s="78" t="b">
        <v>0</v>
      </c>
      <c r="K60" s="78" t="b">
        <v>0</v>
      </c>
      <c r="L60" s="78" t="b">
        <v>0</v>
      </c>
    </row>
    <row r="61" spans="1:12" ht="15">
      <c r="A61" s="84" t="s">
        <v>1159</v>
      </c>
      <c r="B61" s="84" t="s">
        <v>1160</v>
      </c>
      <c r="C61" s="78">
        <v>2</v>
      </c>
      <c r="D61" s="117">
        <v>0.0071323469830206</v>
      </c>
      <c r="E61" s="117">
        <v>1.968482948553935</v>
      </c>
      <c r="F61" s="78" t="s">
        <v>1009</v>
      </c>
      <c r="G61" s="78" t="b">
        <v>0</v>
      </c>
      <c r="H61" s="78" t="b">
        <v>0</v>
      </c>
      <c r="I61" s="78" t="b">
        <v>0</v>
      </c>
      <c r="J61" s="78" t="b">
        <v>0</v>
      </c>
      <c r="K61" s="78" t="b">
        <v>0</v>
      </c>
      <c r="L61" s="78" t="b">
        <v>0</v>
      </c>
    </row>
    <row r="62" spans="1:12" ht="15">
      <c r="A62" s="84" t="s">
        <v>1160</v>
      </c>
      <c r="B62" s="84" t="s">
        <v>1068</v>
      </c>
      <c r="C62" s="78">
        <v>2</v>
      </c>
      <c r="D62" s="117">
        <v>0.0071323469830206</v>
      </c>
      <c r="E62" s="117">
        <v>1.6674529528899538</v>
      </c>
      <c r="F62" s="78" t="s">
        <v>1009</v>
      </c>
      <c r="G62" s="78" t="b">
        <v>0</v>
      </c>
      <c r="H62" s="78" t="b">
        <v>0</v>
      </c>
      <c r="I62" s="78" t="b">
        <v>0</v>
      </c>
      <c r="J62" s="78" t="b">
        <v>0</v>
      </c>
      <c r="K62" s="78" t="b">
        <v>0</v>
      </c>
      <c r="L62" s="78" t="b">
        <v>0</v>
      </c>
    </row>
    <row r="63" spans="1:12" ht="15">
      <c r="A63" s="84" t="s">
        <v>1068</v>
      </c>
      <c r="B63" s="84" t="s">
        <v>1161</v>
      </c>
      <c r="C63" s="78">
        <v>2</v>
      </c>
      <c r="D63" s="117">
        <v>0.0071323469830206</v>
      </c>
      <c r="E63" s="117">
        <v>1.6674529528899538</v>
      </c>
      <c r="F63" s="78" t="s">
        <v>1009</v>
      </c>
      <c r="G63" s="78" t="b">
        <v>0</v>
      </c>
      <c r="H63" s="78" t="b">
        <v>0</v>
      </c>
      <c r="I63" s="78" t="b">
        <v>0</v>
      </c>
      <c r="J63" s="78" t="b">
        <v>0</v>
      </c>
      <c r="K63" s="78" t="b">
        <v>0</v>
      </c>
      <c r="L63" s="78" t="b">
        <v>0</v>
      </c>
    </row>
    <row r="64" spans="1:12" ht="15">
      <c r="A64" s="84" t="s">
        <v>1161</v>
      </c>
      <c r="B64" s="84" t="s">
        <v>1162</v>
      </c>
      <c r="C64" s="78">
        <v>2</v>
      </c>
      <c r="D64" s="117">
        <v>0.0071323469830206</v>
      </c>
      <c r="E64" s="117">
        <v>1.968482948553935</v>
      </c>
      <c r="F64" s="78" t="s">
        <v>1009</v>
      </c>
      <c r="G64" s="78" t="b">
        <v>0</v>
      </c>
      <c r="H64" s="78" t="b">
        <v>0</v>
      </c>
      <c r="I64" s="78" t="b">
        <v>0</v>
      </c>
      <c r="J64" s="78" t="b">
        <v>0</v>
      </c>
      <c r="K64" s="78" t="b">
        <v>0</v>
      </c>
      <c r="L64" s="78" t="b">
        <v>0</v>
      </c>
    </row>
    <row r="65" spans="1:12" ht="15">
      <c r="A65" s="84" t="s">
        <v>1162</v>
      </c>
      <c r="B65" s="84" t="s">
        <v>1163</v>
      </c>
      <c r="C65" s="78">
        <v>2</v>
      </c>
      <c r="D65" s="117">
        <v>0.0071323469830206</v>
      </c>
      <c r="E65" s="117">
        <v>1.968482948553935</v>
      </c>
      <c r="F65" s="78" t="s">
        <v>1009</v>
      </c>
      <c r="G65" s="78" t="b">
        <v>0</v>
      </c>
      <c r="H65" s="78" t="b">
        <v>0</v>
      </c>
      <c r="I65" s="78" t="b">
        <v>0</v>
      </c>
      <c r="J65" s="78" t="b">
        <v>0</v>
      </c>
      <c r="K65" s="78" t="b">
        <v>0</v>
      </c>
      <c r="L65" s="78" t="b">
        <v>0</v>
      </c>
    </row>
    <row r="66" spans="1:12" ht="15">
      <c r="A66" s="84" t="s">
        <v>1163</v>
      </c>
      <c r="B66" s="84" t="s">
        <v>1164</v>
      </c>
      <c r="C66" s="78">
        <v>2</v>
      </c>
      <c r="D66" s="117">
        <v>0.0071323469830206</v>
      </c>
      <c r="E66" s="117">
        <v>1.968482948553935</v>
      </c>
      <c r="F66" s="78" t="s">
        <v>1009</v>
      </c>
      <c r="G66" s="78" t="b">
        <v>0</v>
      </c>
      <c r="H66" s="78" t="b">
        <v>0</v>
      </c>
      <c r="I66" s="78" t="b">
        <v>0</v>
      </c>
      <c r="J66" s="78" t="b">
        <v>0</v>
      </c>
      <c r="K66" s="78" t="b">
        <v>0</v>
      </c>
      <c r="L66" s="78" t="b">
        <v>0</v>
      </c>
    </row>
    <row r="67" spans="1:12" ht="15">
      <c r="A67" s="84" t="s">
        <v>1164</v>
      </c>
      <c r="B67" s="84" t="s">
        <v>1165</v>
      </c>
      <c r="C67" s="78">
        <v>2</v>
      </c>
      <c r="D67" s="117">
        <v>0.0071323469830206</v>
      </c>
      <c r="E67" s="117">
        <v>1.968482948553935</v>
      </c>
      <c r="F67" s="78" t="s">
        <v>1009</v>
      </c>
      <c r="G67" s="78" t="b">
        <v>0</v>
      </c>
      <c r="H67" s="78" t="b">
        <v>0</v>
      </c>
      <c r="I67" s="78" t="b">
        <v>0</v>
      </c>
      <c r="J67" s="78" t="b">
        <v>0</v>
      </c>
      <c r="K67" s="78" t="b">
        <v>0</v>
      </c>
      <c r="L67" s="78" t="b">
        <v>0</v>
      </c>
    </row>
    <row r="68" spans="1:12" ht="15">
      <c r="A68" s="84" t="s">
        <v>1165</v>
      </c>
      <c r="B68" s="84" t="s">
        <v>1166</v>
      </c>
      <c r="C68" s="78">
        <v>2</v>
      </c>
      <c r="D68" s="117">
        <v>0.0071323469830206</v>
      </c>
      <c r="E68" s="117">
        <v>1.968482948553935</v>
      </c>
      <c r="F68" s="78" t="s">
        <v>1009</v>
      </c>
      <c r="G68" s="78" t="b">
        <v>0</v>
      </c>
      <c r="H68" s="78" t="b">
        <v>0</v>
      </c>
      <c r="I68" s="78" t="b">
        <v>0</v>
      </c>
      <c r="J68" s="78" t="b">
        <v>0</v>
      </c>
      <c r="K68" s="78" t="b">
        <v>0</v>
      </c>
      <c r="L68" s="78" t="b">
        <v>0</v>
      </c>
    </row>
    <row r="69" spans="1:12" ht="15">
      <c r="A69" s="84" t="s">
        <v>1166</v>
      </c>
      <c r="B69" s="84" t="s">
        <v>1068</v>
      </c>
      <c r="C69" s="78">
        <v>2</v>
      </c>
      <c r="D69" s="117">
        <v>0.0071323469830206</v>
      </c>
      <c r="E69" s="117">
        <v>1.6674529528899538</v>
      </c>
      <c r="F69" s="78" t="s">
        <v>1009</v>
      </c>
      <c r="G69" s="78" t="b">
        <v>0</v>
      </c>
      <c r="H69" s="78" t="b">
        <v>0</v>
      </c>
      <c r="I69" s="78" t="b">
        <v>0</v>
      </c>
      <c r="J69" s="78" t="b">
        <v>0</v>
      </c>
      <c r="K69" s="78" t="b">
        <v>0</v>
      </c>
      <c r="L69" s="78" t="b">
        <v>0</v>
      </c>
    </row>
    <row r="70" spans="1:12" ht="15">
      <c r="A70" s="84" t="s">
        <v>1068</v>
      </c>
      <c r="B70" s="84" t="s">
        <v>1167</v>
      </c>
      <c r="C70" s="78">
        <v>2</v>
      </c>
      <c r="D70" s="117">
        <v>0.0071323469830206</v>
      </c>
      <c r="E70" s="117">
        <v>1.6674529528899538</v>
      </c>
      <c r="F70" s="78" t="s">
        <v>1009</v>
      </c>
      <c r="G70" s="78" t="b">
        <v>0</v>
      </c>
      <c r="H70" s="78" t="b">
        <v>0</v>
      </c>
      <c r="I70" s="78" t="b">
        <v>0</v>
      </c>
      <c r="J70" s="78" t="b">
        <v>0</v>
      </c>
      <c r="K70" s="78" t="b">
        <v>0</v>
      </c>
      <c r="L70" s="78" t="b">
        <v>0</v>
      </c>
    </row>
    <row r="71" spans="1:12" ht="15">
      <c r="A71" s="84" t="s">
        <v>1167</v>
      </c>
      <c r="B71" s="84" t="s">
        <v>1066</v>
      </c>
      <c r="C71" s="78">
        <v>2</v>
      </c>
      <c r="D71" s="117">
        <v>0.0071323469830206</v>
      </c>
      <c r="E71" s="117">
        <v>1.6674529528899538</v>
      </c>
      <c r="F71" s="78" t="s">
        <v>1009</v>
      </c>
      <c r="G71" s="78" t="b">
        <v>0</v>
      </c>
      <c r="H71" s="78" t="b">
        <v>0</v>
      </c>
      <c r="I71" s="78" t="b">
        <v>0</v>
      </c>
      <c r="J71" s="78" t="b">
        <v>0</v>
      </c>
      <c r="K71" s="78" t="b">
        <v>0</v>
      </c>
      <c r="L71" s="78" t="b">
        <v>0</v>
      </c>
    </row>
    <row r="72" spans="1:12" ht="15">
      <c r="A72" s="84" t="s">
        <v>1066</v>
      </c>
      <c r="B72" s="84" t="s">
        <v>1168</v>
      </c>
      <c r="C72" s="78">
        <v>2</v>
      </c>
      <c r="D72" s="117">
        <v>0.0071323469830206</v>
      </c>
      <c r="E72" s="117">
        <v>1.6674529528899538</v>
      </c>
      <c r="F72" s="78" t="s">
        <v>1009</v>
      </c>
      <c r="G72" s="78" t="b">
        <v>0</v>
      </c>
      <c r="H72" s="78" t="b">
        <v>0</v>
      </c>
      <c r="I72" s="78" t="b">
        <v>0</v>
      </c>
      <c r="J72" s="78" t="b">
        <v>0</v>
      </c>
      <c r="K72" s="78" t="b">
        <v>0</v>
      </c>
      <c r="L72" s="78" t="b">
        <v>0</v>
      </c>
    </row>
    <row r="73" spans="1:12" ht="15">
      <c r="A73" s="84" t="s">
        <v>240</v>
      </c>
      <c r="B73" s="84" t="s">
        <v>251</v>
      </c>
      <c r="C73" s="78">
        <v>9</v>
      </c>
      <c r="D73" s="117">
        <v>0</v>
      </c>
      <c r="E73" s="117">
        <v>1.462397997898956</v>
      </c>
      <c r="F73" s="78" t="s">
        <v>1010</v>
      </c>
      <c r="G73" s="78" t="b">
        <v>0</v>
      </c>
      <c r="H73" s="78" t="b">
        <v>0</v>
      </c>
      <c r="I73" s="78" t="b">
        <v>0</v>
      </c>
      <c r="J73" s="78" t="b">
        <v>0</v>
      </c>
      <c r="K73" s="78" t="b">
        <v>0</v>
      </c>
      <c r="L73" s="78" t="b">
        <v>0</v>
      </c>
    </row>
    <row r="74" spans="1:12" ht="15">
      <c r="A74" s="84" t="s">
        <v>251</v>
      </c>
      <c r="B74" s="84" t="s">
        <v>250</v>
      </c>
      <c r="C74" s="78">
        <v>9</v>
      </c>
      <c r="D74" s="117">
        <v>0</v>
      </c>
      <c r="E74" s="117">
        <v>1.462397997898956</v>
      </c>
      <c r="F74" s="78" t="s">
        <v>1010</v>
      </c>
      <c r="G74" s="78" t="b">
        <v>0</v>
      </c>
      <c r="H74" s="78" t="b">
        <v>0</v>
      </c>
      <c r="I74" s="78" t="b">
        <v>0</v>
      </c>
      <c r="J74" s="78" t="b">
        <v>0</v>
      </c>
      <c r="K74" s="78" t="b">
        <v>0</v>
      </c>
      <c r="L74" s="78" t="b">
        <v>0</v>
      </c>
    </row>
    <row r="75" spans="1:12" ht="15">
      <c r="A75" s="84" t="s">
        <v>250</v>
      </c>
      <c r="B75" s="84" t="s">
        <v>249</v>
      </c>
      <c r="C75" s="78">
        <v>9</v>
      </c>
      <c r="D75" s="117">
        <v>0</v>
      </c>
      <c r="E75" s="117">
        <v>1.462397997898956</v>
      </c>
      <c r="F75" s="78" t="s">
        <v>1010</v>
      </c>
      <c r="G75" s="78" t="b">
        <v>0</v>
      </c>
      <c r="H75" s="78" t="b">
        <v>0</v>
      </c>
      <c r="I75" s="78" t="b">
        <v>0</v>
      </c>
      <c r="J75" s="78" t="b">
        <v>0</v>
      </c>
      <c r="K75" s="78" t="b">
        <v>0</v>
      </c>
      <c r="L75" s="78" t="b">
        <v>0</v>
      </c>
    </row>
    <row r="76" spans="1:12" ht="15">
      <c r="A76" s="84" t="s">
        <v>249</v>
      </c>
      <c r="B76" s="84" t="s">
        <v>248</v>
      </c>
      <c r="C76" s="78">
        <v>9</v>
      </c>
      <c r="D76" s="117">
        <v>0</v>
      </c>
      <c r="E76" s="117">
        <v>1.462397997898956</v>
      </c>
      <c r="F76" s="78" t="s">
        <v>1010</v>
      </c>
      <c r="G76" s="78" t="b">
        <v>0</v>
      </c>
      <c r="H76" s="78" t="b">
        <v>0</v>
      </c>
      <c r="I76" s="78" t="b">
        <v>0</v>
      </c>
      <c r="J76" s="78" t="b">
        <v>0</v>
      </c>
      <c r="K76" s="78" t="b">
        <v>0</v>
      </c>
      <c r="L76" s="78" t="b">
        <v>0</v>
      </c>
    </row>
    <row r="77" spans="1:12" ht="15">
      <c r="A77" s="84" t="s">
        <v>248</v>
      </c>
      <c r="B77" s="84" t="s">
        <v>247</v>
      </c>
      <c r="C77" s="78">
        <v>9</v>
      </c>
      <c r="D77" s="117">
        <v>0</v>
      </c>
      <c r="E77" s="117">
        <v>1.462397997898956</v>
      </c>
      <c r="F77" s="78" t="s">
        <v>1010</v>
      </c>
      <c r="G77" s="78" t="b">
        <v>0</v>
      </c>
      <c r="H77" s="78" t="b">
        <v>0</v>
      </c>
      <c r="I77" s="78" t="b">
        <v>0</v>
      </c>
      <c r="J77" s="78" t="b">
        <v>0</v>
      </c>
      <c r="K77" s="78" t="b">
        <v>0</v>
      </c>
      <c r="L77" s="78" t="b">
        <v>0</v>
      </c>
    </row>
    <row r="78" spans="1:12" ht="15">
      <c r="A78" s="84" t="s">
        <v>247</v>
      </c>
      <c r="B78" s="84" t="s">
        <v>246</v>
      </c>
      <c r="C78" s="78">
        <v>9</v>
      </c>
      <c r="D78" s="117">
        <v>0</v>
      </c>
      <c r="E78" s="117">
        <v>1.462397997898956</v>
      </c>
      <c r="F78" s="78" t="s">
        <v>1010</v>
      </c>
      <c r="G78" s="78" t="b">
        <v>0</v>
      </c>
      <c r="H78" s="78" t="b">
        <v>0</v>
      </c>
      <c r="I78" s="78" t="b">
        <v>0</v>
      </c>
      <c r="J78" s="78" t="b">
        <v>0</v>
      </c>
      <c r="K78" s="78" t="b">
        <v>0</v>
      </c>
      <c r="L78" s="78" t="b">
        <v>0</v>
      </c>
    </row>
    <row r="79" spans="1:12" ht="15">
      <c r="A79" s="84" t="s">
        <v>246</v>
      </c>
      <c r="B79" s="84" t="s">
        <v>245</v>
      </c>
      <c r="C79" s="78">
        <v>9</v>
      </c>
      <c r="D79" s="117">
        <v>0</v>
      </c>
      <c r="E79" s="117">
        <v>1.462397997898956</v>
      </c>
      <c r="F79" s="78" t="s">
        <v>1010</v>
      </c>
      <c r="G79" s="78" t="b">
        <v>0</v>
      </c>
      <c r="H79" s="78" t="b">
        <v>0</v>
      </c>
      <c r="I79" s="78" t="b">
        <v>0</v>
      </c>
      <c r="J79" s="78" t="b">
        <v>0</v>
      </c>
      <c r="K79" s="78" t="b">
        <v>0</v>
      </c>
      <c r="L79" s="78" t="b">
        <v>0</v>
      </c>
    </row>
    <row r="80" spans="1:12" ht="15">
      <c r="A80" s="84" t="s">
        <v>245</v>
      </c>
      <c r="B80" s="84" t="s">
        <v>244</v>
      </c>
      <c r="C80" s="78">
        <v>9</v>
      </c>
      <c r="D80" s="117">
        <v>0</v>
      </c>
      <c r="E80" s="117">
        <v>1.462397997898956</v>
      </c>
      <c r="F80" s="78" t="s">
        <v>1010</v>
      </c>
      <c r="G80" s="78" t="b">
        <v>0</v>
      </c>
      <c r="H80" s="78" t="b">
        <v>0</v>
      </c>
      <c r="I80" s="78" t="b">
        <v>0</v>
      </c>
      <c r="J80" s="78" t="b">
        <v>0</v>
      </c>
      <c r="K80" s="78" t="b">
        <v>0</v>
      </c>
      <c r="L80" s="78" t="b">
        <v>0</v>
      </c>
    </row>
    <row r="81" spans="1:12" ht="15">
      <c r="A81" s="84" t="s">
        <v>244</v>
      </c>
      <c r="B81" s="84" t="s">
        <v>243</v>
      </c>
      <c r="C81" s="78">
        <v>9</v>
      </c>
      <c r="D81" s="117">
        <v>0</v>
      </c>
      <c r="E81" s="117">
        <v>1.462397997898956</v>
      </c>
      <c r="F81" s="78" t="s">
        <v>1010</v>
      </c>
      <c r="G81" s="78" t="b">
        <v>0</v>
      </c>
      <c r="H81" s="78" t="b">
        <v>0</v>
      </c>
      <c r="I81" s="78" t="b">
        <v>0</v>
      </c>
      <c r="J81" s="78" t="b">
        <v>0</v>
      </c>
      <c r="K81" s="78" t="b">
        <v>0</v>
      </c>
      <c r="L81" s="78" t="b">
        <v>0</v>
      </c>
    </row>
    <row r="82" spans="1:12" ht="15">
      <c r="A82" s="84" t="s">
        <v>243</v>
      </c>
      <c r="B82" s="84" t="s">
        <v>1143</v>
      </c>
      <c r="C82" s="78">
        <v>9</v>
      </c>
      <c r="D82" s="117">
        <v>0</v>
      </c>
      <c r="E82" s="117">
        <v>1.462397997898956</v>
      </c>
      <c r="F82" s="78" t="s">
        <v>1010</v>
      </c>
      <c r="G82" s="78" t="b">
        <v>0</v>
      </c>
      <c r="H82" s="78" t="b">
        <v>0</v>
      </c>
      <c r="I82" s="78" t="b">
        <v>0</v>
      </c>
      <c r="J82" s="78" t="b">
        <v>0</v>
      </c>
      <c r="K82" s="78" t="b">
        <v>0</v>
      </c>
      <c r="L82" s="78" t="b">
        <v>0</v>
      </c>
    </row>
    <row r="83" spans="1:12" ht="15">
      <c r="A83" s="84" t="s">
        <v>1143</v>
      </c>
      <c r="B83" s="84" t="s">
        <v>1144</v>
      </c>
      <c r="C83" s="78">
        <v>9</v>
      </c>
      <c r="D83" s="117">
        <v>0</v>
      </c>
      <c r="E83" s="117">
        <v>1.462397997898956</v>
      </c>
      <c r="F83" s="78" t="s">
        <v>1010</v>
      </c>
      <c r="G83" s="78" t="b">
        <v>0</v>
      </c>
      <c r="H83" s="78" t="b">
        <v>0</v>
      </c>
      <c r="I83" s="78" t="b">
        <v>0</v>
      </c>
      <c r="J83" s="78" t="b">
        <v>0</v>
      </c>
      <c r="K83" s="78" t="b">
        <v>0</v>
      </c>
      <c r="L83" s="78" t="b">
        <v>0</v>
      </c>
    </row>
    <row r="84" spans="1:12" ht="15">
      <c r="A84" s="84" t="s">
        <v>1144</v>
      </c>
      <c r="B84" s="84" t="s">
        <v>1145</v>
      </c>
      <c r="C84" s="78">
        <v>9</v>
      </c>
      <c r="D84" s="117">
        <v>0</v>
      </c>
      <c r="E84" s="117">
        <v>1.462397997898956</v>
      </c>
      <c r="F84" s="78" t="s">
        <v>1010</v>
      </c>
      <c r="G84" s="78" t="b">
        <v>0</v>
      </c>
      <c r="H84" s="78" t="b">
        <v>0</v>
      </c>
      <c r="I84" s="78" t="b">
        <v>0</v>
      </c>
      <c r="J84" s="78" t="b">
        <v>0</v>
      </c>
      <c r="K84" s="78" t="b">
        <v>0</v>
      </c>
      <c r="L84" s="78" t="b">
        <v>0</v>
      </c>
    </row>
    <row r="85" spans="1:12" ht="15">
      <c r="A85" s="84" t="s">
        <v>1145</v>
      </c>
      <c r="B85" s="84" t="s">
        <v>1146</v>
      </c>
      <c r="C85" s="78">
        <v>9</v>
      </c>
      <c r="D85" s="117">
        <v>0</v>
      </c>
      <c r="E85" s="117">
        <v>1.462397997898956</v>
      </c>
      <c r="F85" s="78" t="s">
        <v>1010</v>
      </c>
      <c r="G85" s="78" t="b">
        <v>0</v>
      </c>
      <c r="H85" s="78" t="b">
        <v>0</v>
      </c>
      <c r="I85" s="78" t="b">
        <v>0</v>
      </c>
      <c r="J85" s="78" t="b">
        <v>1</v>
      </c>
      <c r="K85" s="78" t="b">
        <v>0</v>
      </c>
      <c r="L85" s="78" t="b">
        <v>0</v>
      </c>
    </row>
    <row r="86" spans="1:12" ht="15">
      <c r="A86" s="84" t="s">
        <v>1146</v>
      </c>
      <c r="B86" s="84" t="s">
        <v>1147</v>
      </c>
      <c r="C86" s="78">
        <v>9</v>
      </c>
      <c r="D86" s="117">
        <v>0</v>
      </c>
      <c r="E86" s="117">
        <v>1.462397997898956</v>
      </c>
      <c r="F86" s="78" t="s">
        <v>1010</v>
      </c>
      <c r="G86" s="78" t="b">
        <v>1</v>
      </c>
      <c r="H86" s="78" t="b">
        <v>0</v>
      </c>
      <c r="I86" s="78" t="b">
        <v>0</v>
      </c>
      <c r="J86" s="78" t="b">
        <v>0</v>
      </c>
      <c r="K86" s="78" t="b">
        <v>0</v>
      </c>
      <c r="L86" s="78" t="b">
        <v>0</v>
      </c>
    </row>
    <row r="87" spans="1:12" ht="15">
      <c r="A87" s="84" t="s">
        <v>1147</v>
      </c>
      <c r="B87" s="84" t="s">
        <v>1148</v>
      </c>
      <c r="C87" s="78">
        <v>9</v>
      </c>
      <c r="D87" s="117">
        <v>0</v>
      </c>
      <c r="E87" s="117">
        <v>1.462397997898956</v>
      </c>
      <c r="F87" s="78" t="s">
        <v>1010</v>
      </c>
      <c r="G87" s="78" t="b">
        <v>0</v>
      </c>
      <c r="H87" s="78" t="b">
        <v>0</v>
      </c>
      <c r="I87" s="78" t="b">
        <v>0</v>
      </c>
      <c r="J87" s="78" t="b">
        <v>0</v>
      </c>
      <c r="K87" s="78" t="b">
        <v>1</v>
      </c>
      <c r="L87" s="78" t="b">
        <v>0</v>
      </c>
    </row>
    <row r="88" spans="1:12" ht="15">
      <c r="A88" s="84" t="s">
        <v>1148</v>
      </c>
      <c r="B88" s="84" t="s">
        <v>1149</v>
      </c>
      <c r="C88" s="78">
        <v>9</v>
      </c>
      <c r="D88" s="117">
        <v>0</v>
      </c>
      <c r="E88" s="117">
        <v>1.462397997898956</v>
      </c>
      <c r="F88" s="78" t="s">
        <v>1010</v>
      </c>
      <c r="G88" s="78" t="b">
        <v>0</v>
      </c>
      <c r="H88" s="78" t="b">
        <v>1</v>
      </c>
      <c r="I88" s="78" t="b">
        <v>0</v>
      </c>
      <c r="J88" s="78" t="b">
        <v>0</v>
      </c>
      <c r="K88" s="78" t="b">
        <v>0</v>
      </c>
      <c r="L88" s="78" t="b">
        <v>0</v>
      </c>
    </row>
    <row r="89" spans="1:12" ht="15">
      <c r="A89" s="84" t="s">
        <v>1149</v>
      </c>
      <c r="B89" s="84" t="s">
        <v>1150</v>
      </c>
      <c r="C89" s="78">
        <v>9</v>
      </c>
      <c r="D89" s="117">
        <v>0</v>
      </c>
      <c r="E89" s="117">
        <v>1.462397997898956</v>
      </c>
      <c r="F89" s="78" t="s">
        <v>1010</v>
      </c>
      <c r="G89" s="78" t="b">
        <v>0</v>
      </c>
      <c r="H89" s="78" t="b">
        <v>0</v>
      </c>
      <c r="I89" s="78" t="b">
        <v>0</v>
      </c>
      <c r="J89" s="78" t="b">
        <v>0</v>
      </c>
      <c r="K89" s="78" t="b">
        <v>0</v>
      </c>
      <c r="L89" s="78" t="b">
        <v>0</v>
      </c>
    </row>
    <row r="90" spans="1:12" ht="15">
      <c r="A90" s="84" t="s">
        <v>1150</v>
      </c>
      <c r="B90" s="84" t="s">
        <v>1151</v>
      </c>
      <c r="C90" s="78">
        <v>9</v>
      </c>
      <c r="D90" s="117">
        <v>0</v>
      </c>
      <c r="E90" s="117">
        <v>1.462397997898956</v>
      </c>
      <c r="F90" s="78" t="s">
        <v>1010</v>
      </c>
      <c r="G90" s="78" t="b">
        <v>0</v>
      </c>
      <c r="H90" s="78" t="b">
        <v>0</v>
      </c>
      <c r="I90" s="78" t="b">
        <v>0</v>
      </c>
      <c r="J90" s="78" t="b">
        <v>0</v>
      </c>
      <c r="K90" s="78" t="b">
        <v>1</v>
      </c>
      <c r="L90" s="78" t="b">
        <v>0</v>
      </c>
    </row>
    <row r="91" spans="1:12" ht="15">
      <c r="A91" s="84" t="s">
        <v>1151</v>
      </c>
      <c r="B91" s="84" t="s">
        <v>242</v>
      </c>
      <c r="C91" s="78">
        <v>9</v>
      </c>
      <c r="D91" s="117">
        <v>0</v>
      </c>
      <c r="E91" s="117">
        <v>1.462397997898956</v>
      </c>
      <c r="F91" s="78" t="s">
        <v>1010</v>
      </c>
      <c r="G91" s="78" t="b">
        <v>0</v>
      </c>
      <c r="H91" s="78" t="b">
        <v>1</v>
      </c>
      <c r="I91" s="78" t="b">
        <v>0</v>
      </c>
      <c r="J91" s="78" t="b">
        <v>0</v>
      </c>
      <c r="K91" s="78" t="b">
        <v>0</v>
      </c>
      <c r="L91" s="78" t="b">
        <v>0</v>
      </c>
    </row>
    <row r="92" spans="1:12" ht="15">
      <c r="A92" s="84" t="s">
        <v>242</v>
      </c>
      <c r="B92" s="84" t="s">
        <v>1139</v>
      </c>
      <c r="C92" s="78">
        <v>9</v>
      </c>
      <c r="D92" s="117">
        <v>0</v>
      </c>
      <c r="E92" s="117">
        <v>1.462397997898956</v>
      </c>
      <c r="F92" s="78" t="s">
        <v>1010</v>
      </c>
      <c r="G92" s="78" t="b">
        <v>0</v>
      </c>
      <c r="H92" s="78" t="b">
        <v>0</v>
      </c>
      <c r="I92" s="78" t="b">
        <v>0</v>
      </c>
      <c r="J92" s="78" t="b">
        <v>0</v>
      </c>
      <c r="K92" s="78" t="b">
        <v>0</v>
      </c>
      <c r="L92" s="78" t="b">
        <v>0</v>
      </c>
    </row>
    <row r="93" spans="1:12" ht="15">
      <c r="A93" s="84" t="s">
        <v>1139</v>
      </c>
      <c r="B93" s="84" t="s">
        <v>1062</v>
      </c>
      <c r="C93" s="78">
        <v>9</v>
      </c>
      <c r="D93" s="117">
        <v>0</v>
      </c>
      <c r="E93" s="117">
        <v>1.462397997898956</v>
      </c>
      <c r="F93" s="78" t="s">
        <v>1010</v>
      </c>
      <c r="G93" s="78" t="b">
        <v>0</v>
      </c>
      <c r="H93" s="78" t="b">
        <v>0</v>
      </c>
      <c r="I93" s="78" t="b">
        <v>0</v>
      </c>
      <c r="J93" s="78" t="b">
        <v>0</v>
      </c>
      <c r="K93" s="78" t="b">
        <v>0</v>
      </c>
      <c r="L93" s="78" t="b">
        <v>0</v>
      </c>
    </row>
    <row r="94" spans="1:12" ht="15">
      <c r="A94" s="84" t="s">
        <v>1062</v>
      </c>
      <c r="B94" s="84" t="s">
        <v>1140</v>
      </c>
      <c r="C94" s="78">
        <v>9</v>
      </c>
      <c r="D94" s="117">
        <v>0</v>
      </c>
      <c r="E94" s="117">
        <v>1.462397997898956</v>
      </c>
      <c r="F94" s="78" t="s">
        <v>1010</v>
      </c>
      <c r="G94" s="78" t="b">
        <v>0</v>
      </c>
      <c r="H94" s="78" t="b">
        <v>0</v>
      </c>
      <c r="I94" s="78" t="b">
        <v>0</v>
      </c>
      <c r="J94" s="78" t="b">
        <v>0</v>
      </c>
      <c r="K94" s="78" t="b">
        <v>0</v>
      </c>
      <c r="L94" s="78" t="b">
        <v>0</v>
      </c>
    </row>
    <row r="95" spans="1:12" ht="15">
      <c r="A95" s="84" t="s">
        <v>1140</v>
      </c>
      <c r="B95" s="84" t="s">
        <v>1142</v>
      </c>
      <c r="C95" s="78">
        <v>9</v>
      </c>
      <c r="D95" s="117">
        <v>0</v>
      </c>
      <c r="E95" s="117">
        <v>1.462397997898956</v>
      </c>
      <c r="F95" s="78" t="s">
        <v>1010</v>
      </c>
      <c r="G95" s="78" t="b">
        <v>0</v>
      </c>
      <c r="H95" s="78" t="b">
        <v>0</v>
      </c>
      <c r="I95" s="78" t="b">
        <v>0</v>
      </c>
      <c r="J95" s="78" t="b">
        <v>0</v>
      </c>
      <c r="K95" s="78" t="b">
        <v>0</v>
      </c>
      <c r="L95" s="78" t="b">
        <v>0</v>
      </c>
    </row>
    <row r="96" spans="1:12" ht="15">
      <c r="A96" s="84" t="s">
        <v>1142</v>
      </c>
      <c r="B96" s="84" t="s">
        <v>1152</v>
      </c>
      <c r="C96" s="78">
        <v>9</v>
      </c>
      <c r="D96" s="117">
        <v>0</v>
      </c>
      <c r="E96" s="117">
        <v>1.462397997898956</v>
      </c>
      <c r="F96" s="78" t="s">
        <v>1010</v>
      </c>
      <c r="G96" s="78" t="b">
        <v>0</v>
      </c>
      <c r="H96" s="78" t="b">
        <v>0</v>
      </c>
      <c r="I96" s="78" t="b">
        <v>0</v>
      </c>
      <c r="J96" s="78" t="b">
        <v>0</v>
      </c>
      <c r="K96" s="78" t="b">
        <v>0</v>
      </c>
      <c r="L96" s="78" t="b">
        <v>0</v>
      </c>
    </row>
    <row r="97" spans="1:12" ht="15">
      <c r="A97" s="84" t="s">
        <v>1152</v>
      </c>
      <c r="B97" s="84" t="s">
        <v>1153</v>
      </c>
      <c r="C97" s="78">
        <v>9</v>
      </c>
      <c r="D97" s="117">
        <v>0</v>
      </c>
      <c r="E97" s="117">
        <v>1.462397997898956</v>
      </c>
      <c r="F97" s="78" t="s">
        <v>1010</v>
      </c>
      <c r="G97" s="78" t="b">
        <v>0</v>
      </c>
      <c r="H97" s="78" t="b">
        <v>0</v>
      </c>
      <c r="I97" s="78" t="b">
        <v>0</v>
      </c>
      <c r="J97" s="78" t="b">
        <v>0</v>
      </c>
      <c r="K97" s="78" t="b">
        <v>0</v>
      </c>
      <c r="L97" s="78" t="b">
        <v>0</v>
      </c>
    </row>
    <row r="98" spans="1:12" ht="15">
      <c r="A98" s="84" t="s">
        <v>1153</v>
      </c>
      <c r="B98" s="84" t="s">
        <v>1154</v>
      </c>
      <c r="C98" s="78">
        <v>9</v>
      </c>
      <c r="D98" s="117">
        <v>0</v>
      </c>
      <c r="E98" s="117">
        <v>1.462397997898956</v>
      </c>
      <c r="F98" s="78" t="s">
        <v>1010</v>
      </c>
      <c r="G98" s="78" t="b">
        <v>0</v>
      </c>
      <c r="H98" s="78" t="b">
        <v>0</v>
      </c>
      <c r="I98" s="78" t="b">
        <v>0</v>
      </c>
      <c r="J98" s="78" t="b">
        <v>0</v>
      </c>
      <c r="K98" s="78" t="b">
        <v>0</v>
      </c>
      <c r="L98" s="78" t="b">
        <v>0</v>
      </c>
    </row>
    <row r="99" spans="1:12" ht="15">
      <c r="A99" s="84" t="s">
        <v>1154</v>
      </c>
      <c r="B99" s="84" t="s">
        <v>1141</v>
      </c>
      <c r="C99" s="78">
        <v>9</v>
      </c>
      <c r="D99" s="117">
        <v>0</v>
      </c>
      <c r="E99" s="117">
        <v>1.462397997898956</v>
      </c>
      <c r="F99" s="78" t="s">
        <v>1010</v>
      </c>
      <c r="G99" s="78" t="b">
        <v>0</v>
      </c>
      <c r="H99" s="78" t="b">
        <v>0</v>
      </c>
      <c r="I99" s="78" t="b">
        <v>0</v>
      </c>
      <c r="J99" s="78" t="b">
        <v>0</v>
      </c>
      <c r="K99" s="78" t="b">
        <v>0</v>
      </c>
      <c r="L99" s="78" t="b">
        <v>0</v>
      </c>
    </row>
    <row r="100" spans="1:12" ht="15">
      <c r="A100" s="84" t="s">
        <v>1141</v>
      </c>
      <c r="B100" s="84" t="s">
        <v>1155</v>
      </c>
      <c r="C100" s="78">
        <v>9</v>
      </c>
      <c r="D100" s="117">
        <v>0</v>
      </c>
      <c r="E100" s="117">
        <v>1.462397997898956</v>
      </c>
      <c r="F100" s="78" t="s">
        <v>1010</v>
      </c>
      <c r="G100" s="78" t="b">
        <v>0</v>
      </c>
      <c r="H100" s="78" t="b">
        <v>0</v>
      </c>
      <c r="I100" s="78" t="b">
        <v>0</v>
      </c>
      <c r="J100" s="78" t="b">
        <v>0</v>
      </c>
      <c r="K100" s="78" t="b">
        <v>0</v>
      </c>
      <c r="L100" s="78" t="b">
        <v>0</v>
      </c>
    </row>
    <row r="101" spans="1:12" ht="15">
      <c r="A101" s="84" t="s">
        <v>1155</v>
      </c>
      <c r="B101" s="84" t="s">
        <v>1138</v>
      </c>
      <c r="C101" s="78">
        <v>9</v>
      </c>
      <c r="D101" s="117">
        <v>0</v>
      </c>
      <c r="E101" s="117">
        <v>1.462397997898956</v>
      </c>
      <c r="F101" s="78" t="s">
        <v>1010</v>
      </c>
      <c r="G101" s="78" t="b">
        <v>0</v>
      </c>
      <c r="H101" s="78" t="b">
        <v>0</v>
      </c>
      <c r="I101" s="78" t="b">
        <v>0</v>
      </c>
      <c r="J101" s="78" t="b">
        <v>0</v>
      </c>
      <c r="K101" s="78" t="b">
        <v>0</v>
      </c>
      <c r="L101" s="78"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22AD-E87B-4427-BD91-F9EC825052A3}">
  <dimension ref="A1:B11"/>
  <sheetViews>
    <sheetView workbookViewId="0" topLeftCell="A1"/>
  </sheetViews>
  <sheetFormatPr defaultColWidth="9.140625" defaultRowHeight="15"/>
  <cols>
    <col min="1" max="1" width="45.8515625" style="0" bestFit="1" customWidth="1"/>
    <col min="2" max="2" width="22.57421875" style="0" bestFit="1" customWidth="1"/>
  </cols>
  <sheetData>
    <row r="1" spans="1:2" ht="14.3" customHeight="1">
      <c r="A1" s="13" t="s">
        <v>1196</v>
      </c>
      <c r="B1" s="13" t="s">
        <v>34</v>
      </c>
    </row>
    <row r="2" spans="1:2" ht="15">
      <c r="A2" s="111" t="s">
        <v>240</v>
      </c>
      <c r="B2" s="78">
        <v>5704.833333</v>
      </c>
    </row>
    <row r="3" spans="1:2" ht="15">
      <c r="A3" s="111" t="s">
        <v>238</v>
      </c>
      <c r="B3" s="78">
        <v>106.083333</v>
      </c>
    </row>
    <row r="4" spans="1:2" ht="15">
      <c r="A4" s="111" t="s">
        <v>234</v>
      </c>
      <c r="B4" s="78">
        <v>102.583333</v>
      </c>
    </row>
    <row r="5" spans="1:2" ht="15">
      <c r="A5" s="111" t="s">
        <v>233</v>
      </c>
      <c r="B5" s="78">
        <v>102.583333</v>
      </c>
    </row>
    <row r="6" spans="1:2" ht="15">
      <c r="A6" s="111" t="s">
        <v>239</v>
      </c>
      <c r="B6" s="78">
        <v>102.583333</v>
      </c>
    </row>
    <row r="7" spans="1:2" ht="15">
      <c r="A7" s="111" t="s">
        <v>237</v>
      </c>
      <c r="B7" s="78">
        <v>102.583333</v>
      </c>
    </row>
    <row r="8" spans="1:2" ht="15">
      <c r="A8" s="111" t="s">
        <v>236</v>
      </c>
      <c r="B8" s="78">
        <v>102.583333</v>
      </c>
    </row>
    <row r="9" spans="1:2" ht="15">
      <c r="A9" s="111" t="s">
        <v>235</v>
      </c>
      <c r="B9" s="78">
        <v>102.583333</v>
      </c>
    </row>
    <row r="10" spans="1:2" ht="15">
      <c r="A10" s="111" t="s">
        <v>232</v>
      </c>
      <c r="B10" s="78">
        <v>102.583333</v>
      </c>
    </row>
    <row r="11" spans="1:2" ht="15">
      <c r="A11" s="111" t="s">
        <v>244</v>
      </c>
      <c r="B11" s="78">
        <v>3.5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F4135-1ED3-4813-93CC-D5865F45EA65}">
  <dimension ref="A1:BL190"/>
  <sheetViews>
    <sheetView workbookViewId="0" topLeftCell="A1">
      <pane xSplit="2" ySplit="2" topLeftCell="C3"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13.421875" style="0" bestFit="1" customWidth="1"/>
    <col min="25" max="25" width="9.7109375" style="0" bestFit="1" customWidth="1"/>
    <col min="26" max="26" width="11.140625" style="0" bestFit="1" customWidth="1"/>
    <col min="27" max="27" width="12.57421875" style="0" bestFit="1" customWidth="1"/>
    <col min="28" max="28" width="12.421875" style="0" bestFit="1" customWidth="1"/>
    <col min="29" max="29" width="10.57421875" style="0" bestFit="1" customWidth="1"/>
    <col min="30" max="30" width="9.57421875" style="0" bestFit="1" customWidth="1"/>
    <col min="31" max="31" width="12.421875" style="0" bestFit="1" customWidth="1"/>
    <col min="32" max="32" width="10.00390625" style="0" bestFit="1" customWidth="1"/>
    <col min="33" max="33" width="11.00390625" style="0" bestFit="1" customWidth="1"/>
    <col min="34" max="35" width="10.421875" style="0" bestFit="1" customWidth="1"/>
    <col min="36" max="36" width="11.8515625" style="0" bestFit="1" customWidth="1"/>
    <col min="37" max="37" width="9.8515625" style="0" bestFit="1" customWidth="1"/>
    <col min="38" max="38" width="12.140625" style="0" bestFit="1" customWidth="1"/>
    <col min="39" max="39" width="8.421875" style="0" bestFit="1" customWidth="1"/>
    <col min="40" max="40" width="11.28125" style="0" bestFit="1" customWidth="1"/>
    <col min="41" max="41" width="11.140625" style="0" bestFit="1" customWidth="1"/>
    <col min="42" max="42" width="12.421875" style="0" bestFit="1" customWidth="1"/>
    <col min="43" max="43" width="18.8515625" style="0" bestFit="1" customWidth="1"/>
    <col min="44" max="44" width="18.00390625" style="0" bestFit="1" customWidth="1"/>
    <col min="45" max="45" width="15.7109375" style="0" bestFit="1" customWidth="1"/>
    <col min="46" max="46" width="9.421875" style="0" bestFit="1" customWidth="1"/>
    <col min="47" max="47" width="14.28125" style="0" bestFit="1" customWidth="1"/>
    <col min="48" max="48" width="10.8515625" style="0" bestFit="1" customWidth="1"/>
    <col min="49" max="49" width="9.7109375" style="0" bestFit="1" customWidth="1"/>
    <col min="50" max="50" width="7.8515625" style="0" bestFit="1" customWidth="1"/>
    <col min="51" max="51" width="7.421875" style="0" bestFit="1" customWidth="1"/>
    <col min="52" max="52" width="11.28125" style="0" bestFit="1" customWidth="1"/>
    <col min="53" max="53" width="14.421875" style="0" customWidth="1"/>
    <col min="54" max="55" width="10.421875" style="0" bestFit="1" customWidth="1"/>
    <col min="56" max="56" width="19.8515625" style="0" bestFit="1" customWidth="1"/>
    <col min="57" max="57" width="25.421875" style="0" bestFit="1" customWidth="1"/>
    <col min="58" max="58" width="20.7109375" style="0" bestFit="1" customWidth="1"/>
    <col min="59" max="59" width="26.28125" style="0" bestFit="1" customWidth="1"/>
    <col min="60" max="60" width="24.7109375" style="0" bestFit="1" customWidth="1"/>
    <col min="61" max="61" width="30.28125" style="0" bestFit="1" customWidth="1"/>
    <col min="62" max="62" width="17.00390625" style="0" bestFit="1" customWidth="1"/>
    <col min="63" max="63" width="20.421875" style="0" bestFit="1" customWidth="1"/>
    <col min="64" max="64" width="14.421875" style="0" bestFit="1" customWidth="1"/>
  </cols>
  <sheetData>
    <row r="1" spans="3:14" ht="15">
      <c r="C1" s="16" t="s">
        <v>39</v>
      </c>
      <c r="D1" s="17"/>
      <c r="E1" s="17"/>
      <c r="F1" s="17"/>
      <c r="G1" s="16"/>
      <c r="H1" s="14" t="s">
        <v>43</v>
      </c>
      <c r="I1" s="50"/>
      <c r="J1" s="50"/>
      <c r="K1" s="33" t="s">
        <v>42</v>
      </c>
      <c r="L1" s="18" t="s">
        <v>40</v>
      </c>
      <c r="M1" s="18"/>
      <c r="N1" s="15" t="s">
        <v>41</v>
      </c>
    </row>
    <row r="2" spans="1:64"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1008</v>
      </c>
      <c r="BB2" s="13" t="s">
        <v>1014</v>
      </c>
      <c r="BC2" s="13" t="s">
        <v>1015</v>
      </c>
      <c r="BD2" s="52" t="s">
        <v>1185</v>
      </c>
      <c r="BE2" s="52" t="s">
        <v>1186</v>
      </c>
      <c r="BF2" s="52" t="s">
        <v>1187</v>
      </c>
      <c r="BG2" s="52" t="s">
        <v>1188</v>
      </c>
      <c r="BH2" s="52" t="s">
        <v>1189</v>
      </c>
      <c r="BI2" s="52" t="s">
        <v>1190</v>
      </c>
      <c r="BJ2" s="52" t="s">
        <v>1191</v>
      </c>
      <c r="BK2" s="52" t="s">
        <v>1192</v>
      </c>
      <c r="BL2" s="52" t="s">
        <v>1193</v>
      </c>
    </row>
    <row r="3" spans="1:64" ht="15" customHeight="1">
      <c r="A3" s="65" t="s">
        <v>232</v>
      </c>
      <c r="B3" s="65" t="s">
        <v>238</v>
      </c>
      <c r="C3" s="66" t="s">
        <v>1200</v>
      </c>
      <c r="D3" s="67">
        <v>3</v>
      </c>
      <c r="E3" s="68" t="s">
        <v>132</v>
      </c>
      <c r="F3" s="69">
        <v>32</v>
      </c>
      <c r="G3" s="66"/>
      <c r="H3" s="70"/>
      <c r="I3" s="71"/>
      <c r="J3" s="71"/>
      <c r="K3" s="34" t="s">
        <v>65</v>
      </c>
      <c r="L3" s="72">
        <v>3</v>
      </c>
      <c r="M3" s="72"/>
      <c r="N3" s="73"/>
      <c r="O3" s="78" t="s">
        <v>311</v>
      </c>
      <c r="P3" s="80">
        <v>43556.806863425925</v>
      </c>
      <c r="Q3" s="78" t="s">
        <v>314</v>
      </c>
      <c r="R3" s="78"/>
      <c r="S3" s="78"/>
      <c r="T3" s="78"/>
      <c r="U3" s="78"/>
      <c r="V3" s="83" t="s">
        <v>345</v>
      </c>
      <c r="W3" s="80">
        <v>43556.806863425925</v>
      </c>
      <c r="X3" s="83" t="s">
        <v>353</v>
      </c>
      <c r="Y3" s="78"/>
      <c r="Z3" s="78"/>
      <c r="AA3" s="84" t="s">
        <v>372</v>
      </c>
      <c r="AB3" s="78"/>
      <c r="AC3" s="78" t="b">
        <v>0</v>
      </c>
      <c r="AD3" s="78">
        <v>0</v>
      </c>
      <c r="AE3" s="84" t="s">
        <v>392</v>
      </c>
      <c r="AF3" s="78" t="b">
        <v>0</v>
      </c>
      <c r="AG3" s="78" t="s">
        <v>394</v>
      </c>
      <c r="AH3" s="78"/>
      <c r="AI3" s="84" t="s">
        <v>392</v>
      </c>
      <c r="AJ3" s="78" t="b">
        <v>0</v>
      </c>
      <c r="AK3" s="78">
        <v>10</v>
      </c>
      <c r="AL3" s="84" t="s">
        <v>378</v>
      </c>
      <c r="AM3" s="78" t="s">
        <v>395</v>
      </c>
      <c r="AN3" s="78" t="b">
        <v>0</v>
      </c>
      <c r="AO3" s="84" t="s">
        <v>378</v>
      </c>
      <c r="AP3" s="78" t="s">
        <v>196</v>
      </c>
      <c r="AQ3" s="78">
        <v>0</v>
      </c>
      <c r="AR3" s="78">
        <v>0</v>
      </c>
      <c r="AS3" s="78"/>
      <c r="AT3" s="78"/>
      <c r="AU3" s="78"/>
      <c r="AV3" s="78"/>
      <c r="AW3" s="78"/>
      <c r="AX3" s="78"/>
      <c r="AY3" s="78"/>
      <c r="AZ3" s="78"/>
      <c r="BA3">
        <v>1</v>
      </c>
      <c r="BB3" s="78" t="str">
        <f>REPLACE(INDEX(GroupVertices[Group],MATCH(Edges34[[#This Row],[Vertex 1]],GroupVertices[Vertex],0)),1,1,"")</f>
        <v>2</v>
      </c>
      <c r="BC3" s="78" t="str">
        <f>REPLACE(INDEX(GroupVertices[Group],MATCH(Edges34[[#This Row],[Vertex 2]],GroupVertices[Vertex],0)),1,1,"")</f>
        <v>2</v>
      </c>
      <c r="BD3" s="48"/>
      <c r="BE3" s="49"/>
      <c r="BF3" s="48"/>
      <c r="BG3" s="49"/>
      <c r="BH3" s="48"/>
      <c r="BI3" s="49"/>
      <c r="BJ3" s="48"/>
      <c r="BK3" s="49"/>
      <c r="BL3" s="48"/>
    </row>
    <row r="4" spans="1:64" ht="15" customHeight="1">
      <c r="A4" s="65" t="s">
        <v>233</v>
      </c>
      <c r="B4" s="65" t="s">
        <v>238</v>
      </c>
      <c r="C4" s="66" t="s">
        <v>1200</v>
      </c>
      <c r="D4" s="67">
        <v>3</v>
      </c>
      <c r="E4" s="66" t="s">
        <v>132</v>
      </c>
      <c r="F4" s="69">
        <v>32</v>
      </c>
      <c r="G4" s="66"/>
      <c r="H4" s="70"/>
      <c r="I4" s="71"/>
      <c r="J4" s="71"/>
      <c r="K4" s="34" t="s">
        <v>65</v>
      </c>
      <c r="L4" s="72">
        <v>15</v>
      </c>
      <c r="M4" s="72"/>
      <c r="N4" s="73"/>
      <c r="O4" s="79" t="s">
        <v>311</v>
      </c>
      <c r="P4" s="81">
        <v>43557.5369212963</v>
      </c>
      <c r="Q4" s="79" t="s">
        <v>314</v>
      </c>
      <c r="R4" s="79"/>
      <c r="S4" s="79"/>
      <c r="T4" s="79"/>
      <c r="U4" s="79"/>
      <c r="V4" s="82" t="s">
        <v>346</v>
      </c>
      <c r="W4" s="81">
        <v>43557.5369212963</v>
      </c>
      <c r="X4" s="82" t="s">
        <v>354</v>
      </c>
      <c r="Y4" s="79"/>
      <c r="Z4" s="79"/>
      <c r="AA4" s="85" t="s">
        <v>373</v>
      </c>
      <c r="AB4" s="79"/>
      <c r="AC4" s="79" t="b">
        <v>0</v>
      </c>
      <c r="AD4" s="79">
        <v>0</v>
      </c>
      <c r="AE4" s="85" t="s">
        <v>392</v>
      </c>
      <c r="AF4" s="79" t="b">
        <v>0</v>
      </c>
      <c r="AG4" s="79" t="s">
        <v>394</v>
      </c>
      <c r="AH4" s="79"/>
      <c r="AI4" s="85" t="s">
        <v>392</v>
      </c>
      <c r="AJ4" s="79" t="b">
        <v>0</v>
      </c>
      <c r="AK4" s="79">
        <v>10</v>
      </c>
      <c r="AL4" s="85" t="s">
        <v>378</v>
      </c>
      <c r="AM4" s="79" t="s">
        <v>396</v>
      </c>
      <c r="AN4" s="79" t="b">
        <v>0</v>
      </c>
      <c r="AO4" s="85" t="s">
        <v>378</v>
      </c>
      <c r="AP4" s="79" t="s">
        <v>196</v>
      </c>
      <c r="AQ4" s="79">
        <v>0</v>
      </c>
      <c r="AR4" s="79">
        <v>0</v>
      </c>
      <c r="AS4" s="79"/>
      <c r="AT4" s="79"/>
      <c r="AU4" s="79"/>
      <c r="AV4" s="79"/>
      <c r="AW4" s="79"/>
      <c r="AX4" s="79"/>
      <c r="AY4" s="79"/>
      <c r="AZ4" s="79"/>
      <c r="BA4">
        <v>1</v>
      </c>
      <c r="BB4" s="78" t="str">
        <f>REPLACE(INDEX(GroupVertices[Group],MATCH(Edges34[[#This Row],[Vertex 1]],GroupVertices[Vertex],0)),1,1,"")</f>
        <v>2</v>
      </c>
      <c r="BC4" s="78" t="str">
        <f>REPLACE(INDEX(GroupVertices[Group],MATCH(Edges34[[#This Row],[Vertex 2]],GroupVertices[Vertex],0)),1,1,"")</f>
        <v>2</v>
      </c>
      <c r="BD4" s="48"/>
      <c r="BE4" s="49"/>
      <c r="BF4" s="48"/>
      <c r="BG4" s="49"/>
      <c r="BH4" s="48"/>
      <c r="BI4" s="49"/>
      <c r="BJ4" s="48"/>
      <c r="BK4" s="49"/>
      <c r="BL4" s="48"/>
    </row>
    <row r="5" spans="1:64" ht="15">
      <c r="A5" s="65" t="s">
        <v>234</v>
      </c>
      <c r="B5" s="65" t="s">
        <v>238</v>
      </c>
      <c r="C5" s="66" t="s">
        <v>1200</v>
      </c>
      <c r="D5" s="67">
        <v>3</v>
      </c>
      <c r="E5" s="66" t="s">
        <v>132</v>
      </c>
      <c r="F5" s="69">
        <v>32</v>
      </c>
      <c r="G5" s="66"/>
      <c r="H5" s="70"/>
      <c r="I5" s="71"/>
      <c r="J5" s="71"/>
      <c r="K5" s="34" t="s">
        <v>65</v>
      </c>
      <c r="L5" s="72">
        <v>27</v>
      </c>
      <c r="M5" s="72"/>
      <c r="N5" s="73"/>
      <c r="O5" s="79" t="s">
        <v>311</v>
      </c>
      <c r="P5" s="81">
        <v>43557.642743055556</v>
      </c>
      <c r="Q5" s="79" t="s">
        <v>314</v>
      </c>
      <c r="R5" s="79"/>
      <c r="S5" s="79"/>
      <c r="T5" s="79"/>
      <c r="U5" s="79"/>
      <c r="V5" s="82" t="s">
        <v>347</v>
      </c>
      <c r="W5" s="81">
        <v>43557.642743055556</v>
      </c>
      <c r="X5" s="82" t="s">
        <v>355</v>
      </c>
      <c r="Y5" s="79"/>
      <c r="Z5" s="79"/>
      <c r="AA5" s="85" t="s">
        <v>374</v>
      </c>
      <c r="AB5" s="79"/>
      <c r="AC5" s="79" t="b">
        <v>0</v>
      </c>
      <c r="AD5" s="79">
        <v>0</v>
      </c>
      <c r="AE5" s="85" t="s">
        <v>392</v>
      </c>
      <c r="AF5" s="79" t="b">
        <v>0</v>
      </c>
      <c r="AG5" s="79" t="s">
        <v>394</v>
      </c>
      <c r="AH5" s="79"/>
      <c r="AI5" s="85" t="s">
        <v>392</v>
      </c>
      <c r="AJ5" s="79" t="b">
        <v>0</v>
      </c>
      <c r="AK5" s="79">
        <v>10</v>
      </c>
      <c r="AL5" s="85" t="s">
        <v>378</v>
      </c>
      <c r="AM5" s="79" t="s">
        <v>397</v>
      </c>
      <c r="AN5" s="79" t="b">
        <v>0</v>
      </c>
      <c r="AO5" s="85" t="s">
        <v>378</v>
      </c>
      <c r="AP5" s="79" t="s">
        <v>196</v>
      </c>
      <c r="AQ5" s="79">
        <v>0</v>
      </c>
      <c r="AR5" s="79">
        <v>0</v>
      </c>
      <c r="AS5" s="79"/>
      <c r="AT5" s="79"/>
      <c r="AU5" s="79"/>
      <c r="AV5" s="79"/>
      <c r="AW5" s="79"/>
      <c r="AX5" s="79"/>
      <c r="AY5" s="79"/>
      <c r="AZ5" s="79"/>
      <c r="BA5">
        <v>1</v>
      </c>
      <c r="BB5" s="78" t="str">
        <f>REPLACE(INDEX(GroupVertices[Group],MATCH(Edges34[[#This Row],[Vertex 1]],GroupVertices[Vertex],0)),1,1,"")</f>
        <v>2</v>
      </c>
      <c r="BC5" s="78" t="str">
        <f>REPLACE(INDEX(GroupVertices[Group],MATCH(Edges34[[#This Row],[Vertex 2]],GroupVertices[Vertex],0)),1,1,"")</f>
        <v>2</v>
      </c>
      <c r="BD5" s="48"/>
      <c r="BE5" s="49"/>
      <c r="BF5" s="48"/>
      <c r="BG5" s="49"/>
      <c r="BH5" s="48"/>
      <c r="BI5" s="49"/>
      <c r="BJ5" s="48"/>
      <c r="BK5" s="49"/>
      <c r="BL5" s="48"/>
    </row>
    <row r="6" spans="1:64" ht="15">
      <c r="A6" s="65" t="s">
        <v>235</v>
      </c>
      <c r="B6" s="65" t="s">
        <v>238</v>
      </c>
      <c r="C6" s="66" t="s">
        <v>1200</v>
      </c>
      <c r="D6" s="67">
        <v>3</v>
      </c>
      <c r="E6" s="66" t="s">
        <v>132</v>
      </c>
      <c r="F6" s="69">
        <v>32</v>
      </c>
      <c r="G6" s="66"/>
      <c r="H6" s="70"/>
      <c r="I6" s="71"/>
      <c r="J6" s="71"/>
      <c r="K6" s="34" t="s">
        <v>65</v>
      </c>
      <c r="L6" s="72">
        <v>39</v>
      </c>
      <c r="M6" s="72"/>
      <c r="N6" s="73"/>
      <c r="O6" s="79" t="s">
        <v>311</v>
      </c>
      <c r="P6" s="81">
        <v>43558.72971064815</v>
      </c>
      <c r="Q6" s="79" t="s">
        <v>314</v>
      </c>
      <c r="R6" s="79"/>
      <c r="S6" s="79"/>
      <c r="T6" s="79"/>
      <c r="U6" s="79"/>
      <c r="V6" s="82" t="s">
        <v>348</v>
      </c>
      <c r="W6" s="81">
        <v>43558.72971064815</v>
      </c>
      <c r="X6" s="82" t="s">
        <v>356</v>
      </c>
      <c r="Y6" s="79"/>
      <c r="Z6" s="79"/>
      <c r="AA6" s="85" t="s">
        <v>375</v>
      </c>
      <c r="AB6" s="79"/>
      <c r="AC6" s="79" t="b">
        <v>0</v>
      </c>
      <c r="AD6" s="79">
        <v>0</v>
      </c>
      <c r="AE6" s="85" t="s">
        <v>392</v>
      </c>
      <c r="AF6" s="79" t="b">
        <v>0</v>
      </c>
      <c r="AG6" s="79" t="s">
        <v>394</v>
      </c>
      <c r="AH6" s="79"/>
      <c r="AI6" s="85" t="s">
        <v>392</v>
      </c>
      <c r="AJ6" s="79" t="b">
        <v>0</v>
      </c>
      <c r="AK6" s="79">
        <v>10</v>
      </c>
      <c r="AL6" s="85" t="s">
        <v>378</v>
      </c>
      <c r="AM6" s="79" t="s">
        <v>395</v>
      </c>
      <c r="AN6" s="79" t="b">
        <v>0</v>
      </c>
      <c r="AO6" s="85" t="s">
        <v>378</v>
      </c>
      <c r="AP6" s="79" t="s">
        <v>196</v>
      </c>
      <c r="AQ6" s="79">
        <v>0</v>
      </c>
      <c r="AR6" s="79">
        <v>0</v>
      </c>
      <c r="AS6" s="79"/>
      <c r="AT6" s="79"/>
      <c r="AU6" s="79"/>
      <c r="AV6" s="79"/>
      <c r="AW6" s="79"/>
      <c r="AX6" s="79"/>
      <c r="AY6" s="79"/>
      <c r="AZ6" s="79"/>
      <c r="BA6">
        <v>1</v>
      </c>
      <c r="BB6" s="78" t="str">
        <f>REPLACE(INDEX(GroupVertices[Group],MATCH(Edges34[[#This Row],[Vertex 1]],GroupVertices[Vertex],0)),1,1,"")</f>
        <v>2</v>
      </c>
      <c r="BC6" s="78" t="str">
        <f>REPLACE(INDEX(GroupVertices[Group],MATCH(Edges34[[#This Row],[Vertex 2]],GroupVertices[Vertex],0)),1,1,"")</f>
        <v>2</v>
      </c>
      <c r="BD6" s="48"/>
      <c r="BE6" s="49"/>
      <c r="BF6" s="48"/>
      <c r="BG6" s="49"/>
      <c r="BH6" s="48"/>
      <c r="BI6" s="49"/>
      <c r="BJ6" s="48"/>
      <c r="BK6" s="49"/>
      <c r="BL6" s="48"/>
    </row>
    <row r="7" spans="1:64" ht="15">
      <c r="A7" s="65" t="s">
        <v>236</v>
      </c>
      <c r="B7" s="65" t="s">
        <v>238</v>
      </c>
      <c r="C7" s="66" t="s">
        <v>1200</v>
      </c>
      <c r="D7" s="67">
        <v>3</v>
      </c>
      <c r="E7" s="66" t="s">
        <v>132</v>
      </c>
      <c r="F7" s="69">
        <v>32</v>
      </c>
      <c r="G7" s="66"/>
      <c r="H7" s="70"/>
      <c r="I7" s="71"/>
      <c r="J7" s="71"/>
      <c r="K7" s="34" t="s">
        <v>65</v>
      </c>
      <c r="L7" s="72">
        <v>51</v>
      </c>
      <c r="M7" s="72"/>
      <c r="N7" s="73"/>
      <c r="O7" s="79" t="s">
        <v>311</v>
      </c>
      <c r="P7" s="81">
        <v>43559.65887731482</v>
      </c>
      <c r="Q7" s="79" t="s">
        <v>314</v>
      </c>
      <c r="R7" s="79"/>
      <c r="S7" s="79"/>
      <c r="T7" s="79"/>
      <c r="U7" s="79"/>
      <c r="V7" s="82" t="s">
        <v>347</v>
      </c>
      <c r="W7" s="81">
        <v>43559.65887731482</v>
      </c>
      <c r="X7" s="82" t="s">
        <v>357</v>
      </c>
      <c r="Y7" s="79"/>
      <c r="Z7" s="79"/>
      <c r="AA7" s="85" t="s">
        <v>376</v>
      </c>
      <c r="AB7" s="79"/>
      <c r="AC7" s="79" t="b">
        <v>0</v>
      </c>
      <c r="AD7" s="79">
        <v>0</v>
      </c>
      <c r="AE7" s="85" t="s">
        <v>392</v>
      </c>
      <c r="AF7" s="79" t="b">
        <v>0</v>
      </c>
      <c r="AG7" s="79" t="s">
        <v>394</v>
      </c>
      <c r="AH7" s="79"/>
      <c r="AI7" s="85" t="s">
        <v>392</v>
      </c>
      <c r="AJ7" s="79" t="b">
        <v>0</v>
      </c>
      <c r="AK7" s="79">
        <v>10</v>
      </c>
      <c r="AL7" s="85" t="s">
        <v>378</v>
      </c>
      <c r="AM7" s="79" t="s">
        <v>397</v>
      </c>
      <c r="AN7" s="79" t="b">
        <v>0</v>
      </c>
      <c r="AO7" s="85" t="s">
        <v>378</v>
      </c>
      <c r="AP7" s="79" t="s">
        <v>196</v>
      </c>
      <c r="AQ7" s="79">
        <v>0</v>
      </c>
      <c r="AR7" s="79">
        <v>0</v>
      </c>
      <c r="AS7" s="79"/>
      <c r="AT7" s="79"/>
      <c r="AU7" s="79"/>
      <c r="AV7" s="79"/>
      <c r="AW7" s="79"/>
      <c r="AX7" s="79"/>
      <c r="AY7" s="79"/>
      <c r="AZ7" s="79"/>
      <c r="BA7">
        <v>1</v>
      </c>
      <c r="BB7" s="78" t="str">
        <f>REPLACE(INDEX(GroupVertices[Group],MATCH(Edges34[[#This Row],[Vertex 1]],GroupVertices[Vertex],0)),1,1,"")</f>
        <v>2</v>
      </c>
      <c r="BC7" s="78" t="str">
        <f>REPLACE(INDEX(GroupVertices[Group],MATCH(Edges34[[#This Row],[Vertex 2]],GroupVertices[Vertex],0)),1,1,"")</f>
        <v>2</v>
      </c>
      <c r="BD7" s="48"/>
      <c r="BE7" s="49"/>
      <c r="BF7" s="48"/>
      <c r="BG7" s="49"/>
      <c r="BH7" s="48"/>
      <c r="BI7" s="49"/>
      <c r="BJ7" s="48"/>
      <c r="BK7" s="49"/>
      <c r="BL7" s="48"/>
    </row>
    <row r="8" spans="1:64" ht="15">
      <c r="A8" s="65" t="s">
        <v>237</v>
      </c>
      <c r="B8" s="65" t="s">
        <v>242</v>
      </c>
      <c r="C8" s="66" t="s">
        <v>1200</v>
      </c>
      <c r="D8" s="67">
        <v>3</v>
      </c>
      <c r="E8" s="66" t="s">
        <v>132</v>
      </c>
      <c r="F8" s="69">
        <v>32</v>
      </c>
      <c r="G8" s="66"/>
      <c r="H8" s="70"/>
      <c r="I8" s="71"/>
      <c r="J8" s="71"/>
      <c r="K8" s="34" t="s">
        <v>65</v>
      </c>
      <c r="L8" s="72">
        <v>63</v>
      </c>
      <c r="M8" s="72"/>
      <c r="N8" s="73"/>
      <c r="O8" s="79" t="s">
        <v>312</v>
      </c>
      <c r="P8" s="81">
        <v>43556.80542824074</v>
      </c>
      <c r="Q8" s="79" t="s">
        <v>314</v>
      </c>
      <c r="R8" s="79"/>
      <c r="S8" s="79"/>
      <c r="T8" s="79"/>
      <c r="U8" s="79"/>
      <c r="V8" s="82" t="s">
        <v>349</v>
      </c>
      <c r="W8" s="81">
        <v>43556.80542824074</v>
      </c>
      <c r="X8" s="82" t="s">
        <v>358</v>
      </c>
      <c r="Y8" s="79"/>
      <c r="Z8" s="79"/>
      <c r="AA8" s="85" t="s">
        <v>377</v>
      </c>
      <c r="AB8" s="79"/>
      <c r="AC8" s="79" t="b">
        <v>0</v>
      </c>
      <c r="AD8" s="79">
        <v>0</v>
      </c>
      <c r="AE8" s="85" t="s">
        <v>392</v>
      </c>
      <c r="AF8" s="79" t="b">
        <v>0</v>
      </c>
      <c r="AG8" s="79" t="s">
        <v>394</v>
      </c>
      <c r="AH8" s="79"/>
      <c r="AI8" s="85" t="s">
        <v>392</v>
      </c>
      <c r="AJ8" s="79" t="b">
        <v>0</v>
      </c>
      <c r="AK8" s="79">
        <v>10</v>
      </c>
      <c r="AL8" s="85" t="s">
        <v>378</v>
      </c>
      <c r="AM8" s="79" t="s">
        <v>398</v>
      </c>
      <c r="AN8" s="79" t="b">
        <v>0</v>
      </c>
      <c r="AO8" s="85" t="s">
        <v>378</v>
      </c>
      <c r="AP8" s="79" t="s">
        <v>196</v>
      </c>
      <c r="AQ8" s="79">
        <v>0</v>
      </c>
      <c r="AR8" s="79">
        <v>0</v>
      </c>
      <c r="AS8" s="79"/>
      <c r="AT8" s="79"/>
      <c r="AU8" s="79"/>
      <c r="AV8" s="79"/>
      <c r="AW8" s="79"/>
      <c r="AX8" s="79"/>
      <c r="AY8" s="79"/>
      <c r="AZ8" s="79"/>
      <c r="BA8">
        <v>1</v>
      </c>
      <c r="BB8" s="78" t="str">
        <f>REPLACE(INDEX(GroupVertices[Group],MATCH(Edges34[[#This Row],[Vertex 1]],GroupVertices[Vertex],0)),1,1,"")</f>
        <v>2</v>
      </c>
      <c r="BC8" s="78" t="str">
        <f>REPLACE(INDEX(GroupVertices[Group],MATCH(Edges34[[#This Row],[Vertex 2]],GroupVertices[Vertex],0)),1,1,"")</f>
        <v>2</v>
      </c>
      <c r="BD8" s="48"/>
      <c r="BE8" s="49"/>
      <c r="BF8" s="48"/>
      <c r="BG8" s="49"/>
      <c r="BH8" s="48"/>
      <c r="BI8" s="49"/>
      <c r="BJ8" s="48"/>
      <c r="BK8" s="49"/>
      <c r="BL8" s="48"/>
    </row>
    <row r="9" spans="1:64" ht="15">
      <c r="A9" s="65" t="s">
        <v>238</v>
      </c>
      <c r="B9" s="65" t="s">
        <v>242</v>
      </c>
      <c r="C9" s="66" t="s">
        <v>1201</v>
      </c>
      <c r="D9" s="67">
        <v>3</v>
      </c>
      <c r="E9" s="66" t="s">
        <v>136</v>
      </c>
      <c r="F9" s="69">
        <v>19</v>
      </c>
      <c r="G9" s="66"/>
      <c r="H9" s="70"/>
      <c r="I9" s="71"/>
      <c r="J9" s="71"/>
      <c r="K9" s="34" t="s">
        <v>65</v>
      </c>
      <c r="L9" s="72">
        <v>64</v>
      </c>
      <c r="M9" s="72"/>
      <c r="N9" s="73"/>
      <c r="O9" s="79" t="s">
        <v>312</v>
      </c>
      <c r="P9" s="81">
        <v>43556.798171296294</v>
      </c>
      <c r="Q9" s="79" t="s">
        <v>314</v>
      </c>
      <c r="R9" s="79"/>
      <c r="S9" s="79"/>
      <c r="T9" s="79" t="s">
        <v>333</v>
      </c>
      <c r="U9" s="79"/>
      <c r="V9" s="82" t="s">
        <v>350</v>
      </c>
      <c r="W9" s="81">
        <v>43556.798171296294</v>
      </c>
      <c r="X9" s="82" t="s">
        <v>359</v>
      </c>
      <c r="Y9" s="79"/>
      <c r="Z9" s="79"/>
      <c r="AA9" s="85" t="s">
        <v>378</v>
      </c>
      <c r="AB9" s="85" t="s">
        <v>391</v>
      </c>
      <c r="AC9" s="79" t="b">
        <v>0</v>
      </c>
      <c r="AD9" s="79">
        <v>2</v>
      </c>
      <c r="AE9" s="85" t="s">
        <v>393</v>
      </c>
      <c r="AF9" s="79" t="b">
        <v>0</v>
      </c>
      <c r="AG9" s="79" t="s">
        <v>394</v>
      </c>
      <c r="AH9" s="79"/>
      <c r="AI9" s="85" t="s">
        <v>392</v>
      </c>
      <c r="AJ9" s="79" t="b">
        <v>0</v>
      </c>
      <c r="AK9" s="79">
        <v>10</v>
      </c>
      <c r="AL9" s="85" t="s">
        <v>392</v>
      </c>
      <c r="AM9" s="79" t="s">
        <v>399</v>
      </c>
      <c r="AN9" s="79" t="b">
        <v>0</v>
      </c>
      <c r="AO9" s="85" t="s">
        <v>391</v>
      </c>
      <c r="AP9" s="79" t="s">
        <v>196</v>
      </c>
      <c r="AQ9" s="79">
        <v>0</v>
      </c>
      <c r="AR9" s="79">
        <v>0</v>
      </c>
      <c r="AS9" s="79"/>
      <c r="AT9" s="79"/>
      <c r="AU9" s="79"/>
      <c r="AV9" s="79"/>
      <c r="AW9" s="79"/>
      <c r="AX9" s="79"/>
      <c r="AY9" s="79"/>
      <c r="AZ9" s="79"/>
      <c r="BA9">
        <v>4</v>
      </c>
      <c r="BB9" s="78" t="str">
        <f>REPLACE(INDEX(GroupVertices[Group],MATCH(Edges34[[#This Row],[Vertex 1]],GroupVertices[Vertex],0)),1,1,"")</f>
        <v>2</v>
      </c>
      <c r="BC9" s="78" t="str">
        <f>REPLACE(INDEX(GroupVertices[Group],MATCH(Edges34[[#This Row],[Vertex 2]],GroupVertices[Vertex],0)),1,1,"")</f>
        <v>2</v>
      </c>
      <c r="BD9" s="48"/>
      <c r="BE9" s="49"/>
      <c r="BF9" s="48"/>
      <c r="BG9" s="49"/>
      <c r="BH9" s="48"/>
      <c r="BI9" s="49"/>
      <c r="BJ9" s="48"/>
      <c r="BK9" s="49"/>
      <c r="BL9" s="48"/>
    </row>
    <row r="10" spans="1:64" ht="15">
      <c r="A10" s="65" t="s">
        <v>238</v>
      </c>
      <c r="B10" s="65" t="s">
        <v>242</v>
      </c>
      <c r="C10" s="66" t="s">
        <v>1201</v>
      </c>
      <c r="D10" s="67">
        <v>3</v>
      </c>
      <c r="E10" s="66" t="s">
        <v>136</v>
      </c>
      <c r="F10" s="69">
        <v>19</v>
      </c>
      <c r="G10" s="66"/>
      <c r="H10" s="70"/>
      <c r="I10" s="71"/>
      <c r="J10" s="71"/>
      <c r="K10" s="34" t="s">
        <v>65</v>
      </c>
      <c r="L10" s="72">
        <v>65</v>
      </c>
      <c r="M10" s="72"/>
      <c r="N10" s="73"/>
      <c r="O10" s="79" t="s">
        <v>312</v>
      </c>
      <c r="P10" s="81">
        <v>43556.83460648148</v>
      </c>
      <c r="Q10" s="79" t="s">
        <v>314</v>
      </c>
      <c r="R10" s="79"/>
      <c r="S10" s="79"/>
      <c r="T10" s="79"/>
      <c r="U10" s="79"/>
      <c r="V10" s="82" t="s">
        <v>350</v>
      </c>
      <c r="W10" s="81">
        <v>43556.83460648148</v>
      </c>
      <c r="X10" s="82" t="s">
        <v>360</v>
      </c>
      <c r="Y10" s="79"/>
      <c r="Z10" s="79"/>
      <c r="AA10" s="85" t="s">
        <v>379</v>
      </c>
      <c r="AB10" s="79"/>
      <c r="AC10" s="79" t="b">
        <v>0</v>
      </c>
      <c r="AD10" s="79">
        <v>0</v>
      </c>
      <c r="AE10" s="85" t="s">
        <v>392</v>
      </c>
      <c r="AF10" s="79" t="b">
        <v>0</v>
      </c>
      <c r="AG10" s="79" t="s">
        <v>394</v>
      </c>
      <c r="AH10" s="79"/>
      <c r="AI10" s="85" t="s">
        <v>392</v>
      </c>
      <c r="AJ10" s="79" t="b">
        <v>0</v>
      </c>
      <c r="AK10" s="79">
        <v>10</v>
      </c>
      <c r="AL10" s="85" t="s">
        <v>378</v>
      </c>
      <c r="AM10" s="79" t="s">
        <v>399</v>
      </c>
      <c r="AN10" s="79" t="b">
        <v>0</v>
      </c>
      <c r="AO10" s="85" t="s">
        <v>378</v>
      </c>
      <c r="AP10" s="79" t="s">
        <v>196</v>
      </c>
      <c r="AQ10" s="79">
        <v>0</v>
      </c>
      <c r="AR10" s="79">
        <v>0</v>
      </c>
      <c r="AS10" s="79"/>
      <c r="AT10" s="79"/>
      <c r="AU10" s="79"/>
      <c r="AV10" s="79"/>
      <c r="AW10" s="79"/>
      <c r="AX10" s="79"/>
      <c r="AY10" s="79"/>
      <c r="AZ10" s="79"/>
      <c r="BA10">
        <v>4</v>
      </c>
      <c r="BB10" s="78" t="str">
        <f>REPLACE(INDEX(GroupVertices[Group],MATCH(Edges34[[#This Row],[Vertex 1]],GroupVertices[Vertex],0)),1,1,"")</f>
        <v>2</v>
      </c>
      <c r="BC10" s="78" t="str">
        <f>REPLACE(INDEX(GroupVertices[Group],MATCH(Edges34[[#This Row],[Vertex 2]],GroupVertices[Vertex],0)),1,1,"")</f>
        <v>2</v>
      </c>
      <c r="BD10" s="48"/>
      <c r="BE10" s="49"/>
      <c r="BF10" s="48"/>
      <c r="BG10" s="49"/>
      <c r="BH10" s="48"/>
      <c r="BI10" s="49"/>
      <c r="BJ10" s="48"/>
      <c r="BK10" s="49"/>
      <c r="BL10" s="48"/>
    </row>
    <row r="11" spans="1:64" ht="15">
      <c r="A11" s="65" t="s">
        <v>239</v>
      </c>
      <c r="B11" s="65" t="s">
        <v>242</v>
      </c>
      <c r="C11" s="66" t="s">
        <v>1200</v>
      </c>
      <c r="D11" s="67">
        <v>3</v>
      </c>
      <c r="E11" s="66" t="s">
        <v>132</v>
      </c>
      <c r="F11" s="69">
        <v>32</v>
      </c>
      <c r="G11" s="66"/>
      <c r="H11" s="70"/>
      <c r="I11" s="71"/>
      <c r="J11" s="71"/>
      <c r="K11" s="34" t="s">
        <v>65</v>
      </c>
      <c r="L11" s="72">
        <v>66</v>
      </c>
      <c r="M11" s="72"/>
      <c r="N11" s="73"/>
      <c r="O11" s="79" t="s">
        <v>312</v>
      </c>
      <c r="P11" s="81">
        <v>43559.70761574074</v>
      </c>
      <c r="Q11" s="79" t="s">
        <v>314</v>
      </c>
      <c r="R11" s="79"/>
      <c r="S11" s="79"/>
      <c r="T11" s="79"/>
      <c r="U11" s="79"/>
      <c r="V11" s="82" t="s">
        <v>351</v>
      </c>
      <c r="W11" s="81">
        <v>43559.70761574074</v>
      </c>
      <c r="X11" s="82" t="s">
        <v>361</v>
      </c>
      <c r="Y11" s="79"/>
      <c r="Z11" s="79"/>
      <c r="AA11" s="85" t="s">
        <v>380</v>
      </c>
      <c r="AB11" s="79"/>
      <c r="AC11" s="79" t="b">
        <v>0</v>
      </c>
      <c r="AD11" s="79">
        <v>0</v>
      </c>
      <c r="AE11" s="85" t="s">
        <v>392</v>
      </c>
      <c r="AF11" s="79" t="b">
        <v>0</v>
      </c>
      <c r="AG11" s="79" t="s">
        <v>394</v>
      </c>
      <c r="AH11" s="79"/>
      <c r="AI11" s="85" t="s">
        <v>392</v>
      </c>
      <c r="AJ11" s="79" t="b">
        <v>0</v>
      </c>
      <c r="AK11" s="79">
        <v>10</v>
      </c>
      <c r="AL11" s="85" t="s">
        <v>378</v>
      </c>
      <c r="AM11" s="79" t="s">
        <v>395</v>
      </c>
      <c r="AN11" s="79" t="b">
        <v>0</v>
      </c>
      <c r="AO11" s="85" t="s">
        <v>378</v>
      </c>
      <c r="AP11" s="79" t="s">
        <v>196</v>
      </c>
      <c r="AQ11" s="79">
        <v>0</v>
      </c>
      <c r="AR11" s="79">
        <v>0</v>
      </c>
      <c r="AS11" s="79"/>
      <c r="AT11" s="79"/>
      <c r="AU11" s="79"/>
      <c r="AV11" s="79"/>
      <c r="AW11" s="79"/>
      <c r="AX11" s="79"/>
      <c r="AY11" s="79"/>
      <c r="AZ11" s="79"/>
      <c r="BA11">
        <v>1</v>
      </c>
      <c r="BB11" s="78" t="str">
        <f>REPLACE(INDEX(GroupVertices[Group],MATCH(Edges34[[#This Row],[Vertex 1]],GroupVertices[Vertex],0)),1,1,"")</f>
        <v>2</v>
      </c>
      <c r="BC11" s="78" t="str">
        <f>REPLACE(INDEX(GroupVertices[Group],MATCH(Edges34[[#This Row],[Vertex 2]],GroupVertices[Vertex],0)),1,1,"")</f>
        <v>2</v>
      </c>
      <c r="BD11" s="48"/>
      <c r="BE11" s="49"/>
      <c r="BF11" s="48"/>
      <c r="BG11" s="49"/>
      <c r="BH11" s="48"/>
      <c r="BI11" s="49"/>
      <c r="BJ11" s="48"/>
      <c r="BK11" s="49"/>
      <c r="BL11" s="48"/>
    </row>
    <row r="12" spans="1:64" ht="15">
      <c r="A12" s="65" t="s">
        <v>240</v>
      </c>
      <c r="B12" s="65" t="s">
        <v>252</v>
      </c>
      <c r="C12" s="66" t="s">
        <v>1200</v>
      </c>
      <c r="D12" s="67">
        <v>3</v>
      </c>
      <c r="E12" s="66" t="s">
        <v>132</v>
      </c>
      <c r="F12" s="69">
        <v>32</v>
      </c>
      <c r="G12" s="66"/>
      <c r="H12" s="70"/>
      <c r="I12" s="71"/>
      <c r="J12" s="71"/>
      <c r="K12" s="34" t="s">
        <v>65</v>
      </c>
      <c r="L12" s="72">
        <v>93</v>
      </c>
      <c r="M12" s="72"/>
      <c r="N12" s="73"/>
      <c r="O12" s="79" t="s">
        <v>312</v>
      </c>
      <c r="P12" s="81">
        <v>43554.644537037035</v>
      </c>
      <c r="Q12" s="79" t="s">
        <v>315</v>
      </c>
      <c r="R12" s="82" t="s">
        <v>324</v>
      </c>
      <c r="S12" s="79" t="s">
        <v>332</v>
      </c>
      <c r="T12" s="79" t="s">
        <v>334</v>
      </c>
      <c r="U12" s="79"/>
      <c r="V12" s="82" t="s">
        <v>352</v>
      </c>
      <c r="W12" s="81">
        <v>43554.644537037035</v>
      </c>
      <c r="X12" s="82" t="s">
        <v>362</v>
      </c>
      <c r="Y12" s="79"/>
      <c r="Z12" s="79"/>
      <c r="AA12" s="85" t="s">
        <v>381</v>
      </c>
      <c r="AB12" s="79"/>
      <c r="AC12" s="79" t="b">
        <v>0</v>
      </c>
      <c r="AD12" s="79">
        <v>1</v>
      </c>
      <c r="AE12" s="85" t="s">
        <v>392</v>
      </c>
      <c r="AF12" s="79" t="b">
        <v>0</v>
      </c>
      <c r="AG12" s="79" t="s">
        <v>394</v>
      </c>
      <c r="AH12" s="79"/>
      <c r="AI12" s="85" t="s">
        <v>392</v>
      </c>
      <c r="AJ12" s="79" t="b">
        <v>0</v>
      </c>
      <c r="AK12" s="79">
        <v>0</v>
      </c>
      <c r="AL12" s="85" t="s">
        <v>392</v>
      </c>
      <c r="AM12" s="79" t="s">
        <v>395</v>
      </c>
      <c r="AN12" s="79" t="b">
        <v>0</v>
      </c>
      <c r="AO12" s="85" t="s">
        <v>381</v>
      </c>
      <c r="AP12" s="79" t="s">
        <v>196</v>
      </c>
      <c r="AQ12" s="79">
        <v>0</v>
      </c>
      <c r="AR12" s="79">
        <v>0</v>
      </c>
      <c r="AS12" s="79"/>
      <c r="AT12" s="79"/>
      <c r="AU12" s="79"/>
      <c r="AV12" s="79"/>
      <c r="AW12" s="79"/>
      <c r="AX12" s="79"/>
      <c r="AY12" s="79"/>
      <c r="AZ12" s="79"/>
      <c r="BA12">
        <v>1</v>
      </c>
      <c r="BB12" s="78" t="str">
        <f>REPLACE(INDEX(GroupVertices[Group],MATCH(Edges34[[#This Row],[Vertex 1]],GroupVertices[Vertex],0)),1,1,"")</f>
        <v>1</v>
      </c>
      <c r="BC12" s="78" t="str">
        <f>REPLACE(INDEX(GroupVertices[Group],MATCH(Edges34[[#This Row],[Vertex 2]],GroupVertices[Vertex],0)),1,1,"")</f>
        <v>1</v>
      </c>
      <c r="BD12" s="48"/>
      <c r="BE12" s="49"/>
      <c r="BF12" s="48"/>
      <c r="BG12" s="49"/>
      <c r="BH12" s="48"/>
      <c r="BI12" s="49"/>
      <c r="BJ12" s="48"/>
      <c r="BK12" s="49"/>
      <c r="BL12" s="48"/>
    </row>
    <row r="13" spans="1:64" ht="15">
      <c r="A13" s="65" t="s">
        <v>240</v>
      </c>
      <c r="B13" s="65" t="s">
        <v>254</v>
      </c>
      <c r="C13" s="66" t="s">
        <v>1200</v>
      </c>
      <c r="D13" s="67">
        <v>3</v>
      </c>
      <c r="E13" s="66" t="s">
        <v>132</v>
      </c>
      <c r="F13" s="69">
        <v>32</v>
      </c>
      <c r="G13" s="66"/>
      <c r="H13" s="70"/>
      <c r="I13" s="71"/>
      <c r="J13" s="71"/>
      <c r="K13" s="34" t="s">
        <v>65</v>
      </c>
      <c r="L13" s="72">
        <v>95</v>
      </c>
      <c r="M13" s="72"/>
      <c r="N13" s="73"/>
      <c r="O13" s="79" t="s">
        <v>312</v>
      </c>
      <c r="P13" s="81">
        <v>43554.825011574074</v>
      </c>
      <c r="Q13" s="79" t="s">
        <v>316</v>
      </c>
      <c r="R13" s="82" t="s">
        <v>325</v>
      </c>
      <c r="S13" s="79" t="s">
        <v>332</v>
      </c>
      <c r="T13" s="79" t="s">
        <v>335</v>
      </c>
      <c r="U13" s="79"/>
      <c r="V13" s="82" t="s">
        <v>352</v>
      </c>
      <c r="W13" s="81">
        <v>43554.825011574074</v>
      </c>
      <c r="X13" s="82" t="s">
        <v>363</v>
      </c>
      <c r="Y13" s="79"/>
      <c r="Z13" s="79"/>
      <c r="AA13" s="85" t="s">
        <v>382</v>
      </c>
      <c r="AB13" s="79"/>
      <c r="AC13" s="79" t="b">
        <v>0</v>
      </c>
      <c r="AD13" s="79">
        <v>1</v>
      </c>
      <c r="AE13" s="85" t="s">
        <v>392</v>
      </c>
      <c r="AF13" s="79" t="b">
        <v>0</v>
      </c>
      <c r="AG13" s="79" t="s">
        <v>394</v>
      </c>
      <c r="AH13" s="79"/>
      <c r="AI13" s="85" t="s">
        <v>392</v>
      </c>
      <c r="AJ13" s="79" t="b">
        <v>0</v>
      </c>
      <c r="AK13" s="79">
        <v>2</v>
      </c>
      <c r="AL13" s="85" t="s">
        <v>392</v>
      </c>
      <c r="AM13" s="79" t="s">
        <v>395</v>
      </c>
      <c r="AN13" s="79" t="b">
        <v>0</v>
      </c>
      <c r="AO13" s="85" t="s">
        <v>382</v>
      </c>
      <c r="AP13" s="79" t="s">
        <v>196</v>
      </c>
      <c r="AQ13" s="79">
        <v>0</v>
      </c>
      <c r="AR13" s="79">
        <v>0</v>
      </c>
      <c r="AS13" s="79"/>
      <c r="AT13" s="79"/>
      <c r="AU13" s="79"/>
      <c r="AV13" s="79"/>
      <c r="AW13" s="79"/>
      <c r="AX13" s="79"/>
      <c r="AY13" s="79"/>
      <c r="AZ13" s="79"/>
      <c r="BA13">
        <v>1</v>
      </c>
      <c r="BB13" s="78" t="str">
        <f>REPLACE(INDEX(GroupVertices[Group],MATCH(Edges34[[#This Row],[Vertex 1]],GroupVertices[Vertex],0)),1,1,"")</f>
        <v>1</v>
      </c>
      <c r="BC13" s="78" t="str">
        <f>REPLACE(INDEX(GroupVertices[Group],MATCH(Edges34[[#This Row],[Vertex 2]],GroupVertices[Vertex],0)),1,1,"")</f>
        <v>1</v>
      </c>
      <c r="BD13" s="48"/>
      <c r="BE13" s="49"/>
      <c r="BF13" s="48"/>
      <c r="BG13" s="49"/>
      <c r="BH13" s="48"/>
      <c r="BI13" s="49"/>
      <c r="BJ13" s="48"/>
      <c r="BK13" s="49"/>
      <c r="BL13" s="48"/>
    </row>
    <row r="14" spans="1:64" ht="15">
      <c r="A14" s="65" t="s">
        <v>240</v>
      </c>
      <c r="B14" s="65" t="s">
        <v>260</v>
      </c>
      <c r="C14" s="66" t="s">
        <v>1200</v>
      </c>
      <c r="D14" s="67">
        <v>3</v>
      </c>
      <c r="E14" s="66" t="s">
        <v>132</v>
      </c>
      <c r="F14" s="69">
        <v>32</v>
      </c>
      <c r="G14" s="66"/>
      <c r="H14" s="70"/>
      <c r="I14" s="71"/>
      <c r="J14" s="71"/>
      <c r="K14" s="34" t="s">
        <v>65</v>
      </c>
      <c r="L14" s="72">
        <v>118</v>
      </c>
      <c r="M14" s="72"/>
      <c r="N14" s="73"/>
      <c r="O14" s="79" t="s">
        <v>312</v>
      </c>
      <c r="P14" s="81">
        <v>43556.84359953704</v>
      </c>
      <c r="Q14" s="79" t="s">
        <v>317</v>
      </c>
      <c r="R14" s="82" t="s">
        <v>326</v>
      </c>
      <c r="S14" s="79" t="s">
        <v>332</v>
      </c>
      <c r="T14" s="79" t="s">
        <v>336</v>
      </c>
      <c r="U14" s="79"/>
      <c r="V14" s="82" t="s">
        <v>352</v>
      </c>
      <c r="W14" s="81">
        <v>43556.84359953704</v>
      </c>
      <c r="X14" s="82" t="s">
        <v>364</v>
      </c>
      <c r="Y14" s="79"/>
      <c r="Z14" s="79"/>
      <c r="AA14" s="85" t="s">
        <v>383</v>
      </c>
      <c r="AB14" s="79"/>
      <c r="AC14" s="79" t="b">
        <v>0</v>
      </c>
      <c r="AD14" s="79">
        <v>6</v>
      </c>
      <c r="AE14" s="85" t="s">
        <v>392</v>
      </c>
      <c r="AF14" s="79" t="b">
        <v>0</v>
      </c>
      <c r="AG14" s="79" t="s">
        <v>394</v>
      </c>
      <c r="AH14" s="79"/>
      <c r="AI14" s="85" t="s">
        <v>392</v>
      </c>
      <c r="AJ14" s="79" t="b">
        <v>0</v>
      </c>
      <c r="AK14" s="79">
        <v>0</v>
      </c>
      <c r="AL14" s="85" t="s">
        <v>392</v>
      </c>
      <c r="AM14" s="79" t="s">
        <v>395</v>
      </c>
      <c r="AN14" s="79" t="b">
        <v>0</v>
      </c>
      <c r="AO14" s="85" t="s">
        <v>383</v>
      </c>
      <c r="AP14" s="79" t="s">
        <v>196</v>
      </c>
      <c r="AQ14" s="79">
        <v>0</v>
      </c>
      <c r="AR14" s="79">
        <v>0</v>
      </c>
      <c r="AS14" s="79"/>
      <c r="AT14" s="79"/>
      <c r="AU14" s="79"/>
      <c r="AV14" s="79"/>
      <c r="AW14" s="79"/>
      <c r="AX14" s="79"/>
      <c r="AY14" s="79"/>
      <c r="AZ14" s="79"/>
      <c r="BA14">
        <v>1</v>
      </c>
      <c r="BB14" s="78" t="str">
        <f>REPLACE(INDEX(GroupVertices[Group],MATCH(Edges34[[#This Row],[Vertex 1]],GroupVertices[Vertex],0)),1,1,"")</f>
        <v>1</v>
      </c>
      <c r="BC14" s="78" t="str">
        <f>REPLACE(INDEX(GroupVertices[Group],MATCH(Edges34[[#This Row],[Vertex 2]],GroupVertices[Vertex],0)),1,1,"")</f>
        <v>1</v>
      </c>
      <c r="BD14" s="48"/>
      <c r="BE14" s="49"/>
      <c r="BF14" s="48"/>
      <c r="BG14" s="49"/>
      <c r="BH14" s="48"/>
      <c r="BI14" s="49"/>
      <c r="BJ14" s="48"/>
      <c r="BK14" s="49"/>
      <c r="BL14" s="48"/>
    </row>
    <row r="15" spans="1:64" ht="15">
      <c r="A15" s="65" t="s">
        <v>240</v>
      </c>
      <c r="B15" s="65" t="s">
        <v>265</v>
      </c>
      <c r="C15" s="66" t="s">
        <v>1200</v>
      </c>
      <c r="D15" s="67">
        <v>3</v>
      </c>
      <c r="E15" s="66" t="s">
        <v>132</v>
      </c>
      <c r="F15" s="69">
        <v>32</v>
      </c>
      <c r="G15" s="66"/>
      <c r="H15" s="70"/>
      <c r="I15" s="71"/>
      <c r="J15" s="71"/>
      <c r="K15" s="34" t="s">
        <v>65</v>
      </c>
      <c r="L15" s="72">
        <v>140</v>
      </c>
      <c r="M15" s="72"/>
      <c r="N15" s="73"/>
      <c r="O15" s="79" t="s">
        <v>312</v>
      </c>
      <c r="P15" s="81">
        <v>43558.589837962965</v>
      </c>
      <c r="Q15" s="79" t="s">
        <v>318</v>
      </c>
      <c r="R15" s="82" t="s">
        <v>327</v>
      </c>
      <c r="S15" s="79" t="s">
        <v>332</v>
      </c>
      <c r="T15" s="79" t="s">
        <v>337</v>
      </c>
      <c r="U15" s="79"/>
      <c r="V15" s="82" t="s">
        <v>352</v>
      </c>
      <c r="W15" s="81">
        <v>43558.589837962965</v>
      </c>
      <c r="X15" s="82" t="s">
        <v>365</v>
      </c>
      <c r="Y15" s="79"/>
      <c r="Z15" s="79"/>
      <c r="AA15" s="85" t="s">
        <v>384</v>
      </c>
      <c r="AB15" s="79"/>
      <c r="AC15" s="79" t="b">
        <v>0</v>
      </c>
      <c r="AD15" s="79">
        <v>5</v>
      </c>
      <c r="AE15" s="85" t="s">
        <v>392</v>
      </c>
      <c r="AF15" s="79" t="b">
        <v>0</v>
      </c>
      <c r="AG15" s="79" t="s">
        <v>394</v>
      </c>
      <c r="AH15" s="79"/>
      <c r="AI15" s="85" t="s">
        <v>392</v>
      </c>
      <c r="AJ15" s="79" t="b">
        <v>0</v>
      </c>
      <c r="AK15" s="79">
        <v>0</v>
      </c>
      <c r="AL15" s="85" t="s">
        <v>392</v>
      </c>
      <c r="AM15" s="79" t="s">
        <v>395</v>
      </c>
      <c r="AN15" s="79" t="b">
        <v>0</v>
      </c>
      <c r="AO15" s="85" t="s">
        <v>384</v>
      </c>
      <c r="AP15" s="79" t="s">
        <v>196</v>
      </c>
      <c r="AQ15" s="79">
        <v>0</v>
      </c>
      <c r="AR15" s="79">
        <v>0</v>
      </c>
      <c r="AS15" s="79"/>
      <c r="AT15" s="79"/>
      <c r="AU15" s="79"/>
      <c r="AV15" s="79"/>
      <c r="AW15" s="79"/>
      <c r="AX15" s="79"/>
      <c r="AY15" s="79"/>
      <c r="AZ15" s="79"/>
      <c r="BA15">
        <v>1</v>
      </c>
      <c r="BB15" s="78" t="str">
        <f>REPLACE(INDEX(GroupVertices[Group],MATCH(Edges34[[#This Row],[Vertex 1]],GroupVertices[Vertex],0)),1,1,"")</f>
        <v>1</v>
      </c>
      <c r="BC15" s="78" t="str">
        <f>REPLACE(INDEX(GroupVertices[Group],MATCH(Edges34[[#This Row],[Vertex 2]],GroupVertices[Vertex],0)),1,1,"")</f>
        <v>1</v>
      </c>
      <c r="BD15" s="48"/>
      <c r="BE15" s="49"/>
      <c r="BF15" s="48"/>
      <c r="BG15" s="49"/>
      <c r="BH15" s="48"/>
      <c r="BI15" s="49"/>
      <c r="BJ15" s="48"/>
      <c r="BK15" s="49"/>
      <c r="BL15" s="48"/>
    </row>
    <row r="16" spans="1:64" ht="15">
      <c r="A16" s="65" t="s">
        <v>240</v>
      </c>
      <c r="B16" s="65" t="s">
        <v>274</v>
      </c>
      <c r="C16" s="66" t="s">
        <v>1200</v>
      </c>
      <c r="D16" s="67">
        <v>3</v>
      </c>
      <c r="E16" s="66" t="s">
        <v>132</v>
      </c>
      <c r="F16" s="69">
        <v>32</v>
      </c>
      <c r="G16" s="66"/>
      <c r="H16" s="70"/>
      <c r="I16" s="71"/>
      <c r="J16" s="71"/>
      <c r="K16" s="34" t="s">
        <v>65</v>
      </c>
      <c r="L16" s="72">
        <v>149</v>
      </c>
      <c r="M16" s="72"/>
      <c r="N16" s="73"/>
      <c r="O16" s="79" t="s">
        <v>312</v>
      </c>
      <c r="P16" s="81">
        <v>43558.58996527778</v>
      </c>
      <c r="Q16" s="79" t="s">
        <v>319</v>
      </c>
      <c r="R16" s="82" t="s">
        <v>328</v>
      </c>
      <c r="S16" s="79" t="s">
        <v>332</v>
      </c>
      <c r="T16" s="79" t="s">
        <v>338</v>
      </c>
      <c r="U16" s="79"/>
      <c r="V16" s="82" t="s">
        <v>352</v>
      </c>
      <c r="W16" s="81">
        <v>43558.58996527778</v>
      </c>
      <c r="X16" s="82" t="s">
        <v>366</v>
      </c>
      <c r="Y16" s="79"/>
      <c r="Z16" s="79"/>
      <c r="AA16" s="85" t="s">
        <v>385</v>
      </c>
      <c r="AB16" s="79"/>
      <c r="AC16" s="79" t="b">
        <v>0</v>
      </c>
      <c r="AD16" s="79">
        <v>6</v>
      </c>
      <c r="AE16" s="85" t="s">
        <v>392</v>
      </c>
      <c r="AF16" s="79" t="b">
        <v>0</v>
      </c>
      <c r="AG16" s="79" t="s">
        <v>394</v>
      </c>
      <c r="AH16" s="79"/>
      <c r="AI16" s="85" t="s">
        <v>392</v>
      </c>
      <c r="AJ16" s="79" t="b">
        <v>0</v>
      </c>
      <c r="AK16" s="79">
        <v>1</v>
      </c>
      <c r="AL16" s="85" t="s">
        <v>392</v>
      </c>
      <c r="AM16" s="79" t="s">
        <v>395</v>
      </c>
      <c r="AN16" s="79" t="b">
        <v>0</v>
      </c>
      <c r="AO16" s="85" t="s">
        <v>385</v>
      </c>
      <c r="AP16" s="79" t="s">
        <v>196</v>
      </c>
      <c r="AQ16" s="79">
        <v>0</v>
      </c>
      <c r="AR16" s="79">
        <v>0</v>
      </c>
      <c r="AS16" s="79"/>
      <c r="AT16" s="79"/>
      <c r="AU16" s="79"/>
      <c r="AV16" s="79"/>
      <c r="AW16" s="79"/>
      <c r="AX16" s="79"/>
      <c r="AY16" s="79"/>
      <c r="AZ16" s="79"/>
      <c r="BA16">
        <v>1</v>
      </c>
      <c r="BB16" s="78" t="str">
        <f>REPLACE(INDEX(GroupVertices[Group],MATCH(Edges34[[#This Row],[Vertex 1]],GroupVertices[Vertex],0)),1,1,"")</f>
        <v>1</v>
      </c>
      <c r="BC16" s="78" t="str">
        <f>REPLACE(INDEX(GroupVertices[Group],MATCH(Edges34[[#This Row],[Vertex 2]],GroupVertices[Vertex],0)),1,1,"")</f>
        <v>1</v>
      </c>
      <c r="BD16" s="48"/>
      <c r="BE16" s="49"/>
      <c r="BF16" s="48"/>
      <c r="BG16" s="49"/>
      <c r="BH16" s="48"/>
      <c r="BI16" s="49"/>
      <c r="BJ16" s="48"/>
      <c r="BK16" s="49"/>
      <c r="BL16" s="48"/>
    </row>
    <row r="17" spans="1:64" ht="15">
      <c r="A17" s="65" t="s">
        <v>241</v>
      </c>
      <c r="B17" s="65" t="s">
        <v>241</v>
      </c>
      <c r="C17" s="66" t="s">
        <v>1200</v>
      </c>
      <c r="D17" s="67">
        <v>3</v>
      </c>
      <c r="E17" s="66" t="s">
        <v>132</v>
      </c>
      <c r="F17" s="69">
        <v>32</v>
      </c>
      <c r="G17" s="66"/>
      <c r="H17" s="70"/>
      <c r="I17" s="71"/>
      <c r="J17" s="71"/>
      <c r="K17" s="34" t="s">
        <v>65</v>
      </c>
      <c r="L17" s="72">
        <v>157</v>
      </c>
      <c r="M17" s="72"/>
      <c r="N17" s="73"/>
      <c r="O17" s="79" t="s">
        <v>196</v>
      </c>
      <c r="P17" s="81">
        <v>43554.54193287037</v>
      </c>
      <c r="Q17" s="79" t="s">
        <v>320</v>
      </c>
      <c r="R17" s="79"/>
      <c r="S17" s="79"/>
      <c r="T17" s="79" t="s">
        <v>339</v>
      </c>
      <c r="U17" s="82" t="s">
        <v>344</v>
      </c>
      <c r="V17" s="82" t="s">
        <v>344</v>
      </c>
      <c r="W17" s="81">
        <v>43554.54193287037</v>
      </c>
      <c r="X17" s="82" t="s">
        <v>367</v>
      </c>
      <c r="Y17" s="79"/>
      <c r="Z17" s="79"/>
      <c r="AA17" s="85" t="s">
        <v>386</v>
      </c>
      <c r="AB17" s="79"/>
      <c r="AC17" s="79" t="b">
        <v>0</v>
      </c>
      <c r="AD17" s="79">
        <v>7</v>
      </c>
      <c r="AE17" s="85" t="s">
        <v>392</v>
      </c>
      <c r="AF17" s="79" t="b">
        <v>0</v>
      </c>
      <c r="AG17" s="79" t="s">
        <v>394</v>
      </c>
      <c r="AH17" s="79"/>
      <c r="AI17" s="85" t="s">
        <v>392</v>
      </c>
      <c r="AJ17" s="79" t="b">
        <v>0</v>
      </c>
      <c r="AK17" s="79">
        <v>6</v>
      </c>
      <c r="AL17" s="85" t="s">
        <v>392</v>
      </c>
      <c r="AM17" s="79" t="s">
        <v>400</v>
      </c>
      <c r="AN17" s="79" t="b">
        <v>0</v>
      </c>
      <c r="AO17" s="85" t="s">
        <v>386</v>
      </c>
      <c r="AP17" s="79" t="s">
        <v>311</v>
      </c>
      <c r="AQ17" s="79">
        <v>0</v>
      </c>
      <c r="AR17" s="79">
        <v>0</v>
      </c>
      <c r="AS17" s="79"/>
      <c r="AT17" s="79"/>
      <c r="AU17" s="79"/>
      <c r="AV17" s="79"/>
      <c r="AW17" s="79"/>
      <c r="AX17" s="79"/>
      <c r="AY17" s="79"/>
      <c r="AZ17" s="79"/>
      <c r="BA17">
        <v>1</v>
      </c>
      <c r="BB17" s="78" t="str">
        <f>REPLACE(INDEX(GroupVertices[Group],MATCH(Edges34[[#This Row],[Vertex 1]],GroupVertices[Vertex],0)),1,1,"")</f>
        <v>1</v>
      </c>
      <c r="BC17" s="78" t="str">
        <f>REPLACE(INDEX(GroupVertices[Group],MATCH(Edges34[[#This Row],[Vertex 2]],GroupVertices[Vertex],0)),1,1,"")</f>
        <v>1</v>
      </c>
      <c r="BD17" s="48">
        <v>0</v>
      </c>
      <c r="BE17" s="49">
        <v>0</v>
      </c>
      <c r="BF17" s="48">
        <v>0</v>
      </c>
      <c r="BG17" s="49">
        <v>0</v>
      </c>
      <c r="BH17" s="48">
        <v>0</v>
      </c>
      <c r="BI17" s="49">
        <v>0</v>
      </c>
      <c r="BJ17" s="48">
        <v>27</v>
      </c>
      <c r="BK17" s="49">
        <v>100</v>
      </c>
      <c r="BL17" s="48">
        <v>27</v>
      </c>
    </row>
    <row r="18" spans="1:64" ht="15">
      <c r="A18" s="65" t="s">
        <v>240</v>
      </c>
      <c r="B18" s="65" t="s">
        <v>241</v>
      </c>
      <c r="C18" s="66" t="s">
        <v>1200</v>
      </c>
      <c r="D18" s="67">
        <v>3</v>
      </c>
      <c r="E18" s="66" t="s">
        <v>132</v>
      </c>
      <c r="F18" s="69">
        <v>32</v>
      </c>
      <c r="G18" s="66"/>
      <c r="H18" s="70"/>
      <c r="I18" s="71"/>
      <c r="J18" s="71"/>
      <c r="K18" s="34" t="s">
        <v>65</v>
      </c>
      <c r="L18" s="72">
        <v>158</v>
      </c>
      <c r="M18" s="72"/>
      <c r="N18" s="73"/>
      <c r="O18" s="79" t="s">
        <v>311</v>
      </c>
      <c r="P18" s="81">
        <v>43555.46927083333</v>
      </c>
      <c r="Q18" s="79" t="s">
        <v>320</v>
      </c>
      <c r="R18" s="79"/>
      <c r="S18" s="79"/>
      <c r="T18" s="79" t="s">
        <v>340</v>
      </c>
      <c r="U18" s="79"/>
      <c r="V18" s="82" t="s">
        <v>352</v>
      </c>
      <c r="W18" s="81">
        <v>43555.46927083333</v>
      </c>
      <c r="X18" s="82" t="s">
        <v>368</v>
      </c>
      <c r="Y18" s="79"/>
      <c r="Z18" s="79"/>
      <c r="AA18" s="85" t="s">
        <v>387</v>
      </c>
      <c r="AB18" s="79"/>
      <c r="AC18" s="79" t="b">
        <v>0</v>
      </c>
      <c r="AD18" s="79">
        <v>0</v>
      </c>
      <c r="AE18" s="85" t="s">
        <v>392</v>
      </c>
      <c r="AF18" s="79" t="b">
        <v>0</v>
      </c>
      <c r="AG18" s="79" t="s">
        <v>394</v>
      </c>
      <c r="AH18" s="79"/>
      <c r="AI18" s="85" t="s">
        <v>392</v>
      </c>
      <c r="AJ18" s="79" t="b">
        <v>0</v>
      </c>
      <c r="AK18" s="79">
        <v>6</v>
      </c>
      <c r="AL18" s="85" t="s">
        <v>386</v>
      </c>
      <c r="AM18" s="79" t="s">
        <v>395</v>
      </c>
      <c r="AN18" s="79" t="b">
        <v>0</v>
      </c>
      <c r="AO18" s="85" t="s">
        <v>386</v>
      </c>
      <c r="AP18" s="79" t="s">
        <v>196</v>
      </c>
      <c r="AQ18" s="79">
        <v>0</v>
      </c>
      <c r="AR18" s="79">
        <v>0</v>
      </c>
      <c r="AS18" s="79"/>
      <c r="AT18" s="79"/>
      <c r="AU18" s="79"/>
      <c r="AV18" s="79"/>
      <c r="AW18" s="79"/>
      <c r="AX18" s="79"/>
      <c r="AY18" s="79"/>
      <c r="AZ18" s="79"/>
      <c r="BA18">
        <v>1</v>
      </c>
      <c r="BB18" s="78" t="str">
        <f>REPLACE(INDEX(GroupVertices[Group],MATCH(Edges34[[#This Row],[Vertex 1]],GroupVertices[Vertex],0)),1,1,"")</f>
        <v>1</v>
      </c>
      <c r="BC18" s="78" t="str">
        <f>REPLACE(INDEX(GroupVertices[Group],MATCH(Edges34[[#This Row],[Vertex 2]],GroupVertices[Vertex],0)),1,1,"")</f>
        <v>1</v>
      </c>
      <c r="BD18" s="48">
        <v>0</v>
      </c>
      <c r="BE18" s="49">
        <v>0</v>
      </c>
      <c r="BF18" s="48">
        <v>0</v>
      </c>
      <c r="BG18" s="49">
        <v>0</v>
      </c>
      <c r="BH18" s="48">
        <v>0</v>
      </c>
      <c r="BI18" s="49">
        <v>0</v>
      </c>
      <c r="BJ18" s="48">
        <v>27</v>
      </c>
      <c r="BK18" s="49">
        <v>100</v>
      </c>
      <c r="BL18" s="48">
        <v>27</v>
      </c>
    </row>
    <row r="19" spans="1:64" ht="15">
      <c r="A19" s="65" t="s">
        <v>240</v>
      </c>
      <c r="B19" s="65" t="s">
        <v>282</v>
      </c>
      <c r="C19" s="66" t="s">
        <v>1200</v>
      </c>
      <c r="D19" s="67">
        <v>3</v>
      </c>
      <c r="E19" s="66" t="s">
        <v>132</v>
      </c>
      <c r="F19" s="69">
        <v>32</v>
      </c>
      <c r="G19" s="66"/>
      <c r="H19" s="70"/>
      <c r="I19" s="71"/>
      <c r="J19" s="71"/>
      <c r="K19" s="34" t="s">
        <v>65</v>
      </c>
      <c r="L19" s="72">
        <v>161</v>
      </c>
      <c r="M19" s="72"/>
      <c r="N19" s="73"/>
      <c r="O19" s="79" t="s">
        <v>312</v>
      </c>
      <c r="P19" s="81">
        <v>43559.13644675926</v>
      </c>
      <c r="Q19" s="79" t="s">
        <v>321</v>
      </c>
      <c r="R19" s="82" t="s">
        <v>329</v>
      </c>
      <c r="S19" s="79" t="s">
        <v>332</v>
      </c>
      <c r="T19" s="79" t="s">
        <v>341</v>
      </c>
      <c r="U19" s="79"/>
      <c r="V19" s="82" t="s">
        <v>352</v>
      </c>
      <c r="W19" s="81">
        <v>43559.13644675926</v>
      </c>
      <c r="X19" s="82" t="s">
        <v>369</v>
      </c>
      <c r="Y19" s="79"/>
      <c r="Z19" s="79"/>
      <c r="AA19" s="85" t="s">
        <v>388</v>
      </c>
      <c r="AB19" s="79"/>
      <c r="AC19" s="79" t="b">
        <v>0</v>
      </c>
      <c r="AD19" s="79">
        <v>13</v>
      </c>
      <c r="AE19" s="85" t="s">
        <v>392</v>
      </c>
      <c r="AF19" s="79" t="b">
        <v>0</v>
      </c>
      <c r="AG19" s="79" t="s">
        <v>394</v>
      </c>
      <c r="AH19" s="79"/>
      <c r="AI19" s="85" t="s">
        <v>392</v>
      </c>
      <c r="AJ19" s="79" t="b">
        <v>0</v>
      </c>
      <c r="AK19" s="79">
        <v>4</v>
      </c>
      <c r="AL19" s="85" t="s">
        <v>392</v>
      </c>
      <c r="AM19" s="79" t="s">
        <v>395</v>
      </c>
      <c r="AN19" s="79" t="b">
        <v>0</v>
      </c>
      <c r="AO19" s="85" t="s">
        <v>388</v>
      </c>
      <c r="AP19" s="79" t="s">
        <v>196</v>
      </c>
      <c r="AQ19" s="79">
        <v>0</v>
      </c>
      <c r="AR19" s="79">
        <v>0</v>
      </c>
      <c r="AS19" s="79"/>
      <c r="AT19" s="79"/>
      <c r="AU19" s="79"/>
      <c r="AV19" s="79"/>
      <c r="AW19" s="79"/>
      <c r="AX19" s="79"/>
      <c r="AY19" s="79"/>
      <c r="AZ19" s="79"/>
      <c r="BA19">
        <v>1</v>
      </c>
      <c r="BB19" s="78" t="str">
        <f>REPLACE(INDEX(GroupVertices[Group],MATCH(Edges34[[#This Row],[Vertex 1]],GroupVertices[Vertex],0)),1,1,"")</f>
        <v>1</v>
      </c>
      <c r="BC19" s="78" t="str">
        <f>REPLACE(INDEX(GroupVertices[Group],MATCH(Edges34[[#This Row],[Vertex 2]],GroupVertices[Vertex],0)),1,1,"")</f>
        <v>1</v>
      </c>
      <c r="BD19" s="48"/>
      <c r="BE19" s="49"/>
      <c r="BF19" s="48"/>
      <c r="BG19" s="49"/>
      <c r="BH19" s="48"/>
      <c r="BI19" s="49"/>
      <c r="BJ19" s="48"/>
      <c r="BK19" s="49"/>
      <c r="BL19" s="48"/>
    </row>
    <row r="20" spans="1:64" ht="15">
      <c r="A20" s="65" t="s">
        <v>240</v>
      </c>
      <c r="B20" s="65" t="s">
        <v>292</v>
      </c>
      <c r="C20" s="66" t="s">
        <v>1200</v>
      </c>
      <c r="D20" s="67">
        <v>3</v>
      </c>
      <c r="E20" s="66" t="s">
        <v>132</v>
      </c>
      <c r="F20" s="69">
        <v>32</v>
      </c>
      <c r="G20" s="66"/>
      <c r="H20" s="70"/>
      <c r="I20" s="71"/>
      <c r="J20" s="71"/>
      <c r="K20" s="34" t="s">
        <v>65</v>
      </c>
      <c r="L20" s="72">
        <v>171</v>
      </c>
      <c r="M20" s="72"/>
      <c r="N20" s="73"/>
      <c r="O20" s="79" t="s">
        <v>312</v>
      </c>
      <c r="P20" s="81">
        <v>43560.77861111111</v>
      </c>
      <c r="Q20" s="79" t="s">
        <v>322</v>
      </c>
      <c r="R20" s="82" t="s">
        <v>330</v>
      </c>
      <c r="S20" s="79" t="s">
        <v>332</v>
      </c>
      <c r="T20" s="79" t="s">
        <v>342</v>
      </c>
      <c r="U20" s="79"/>
      <c r="V20" s="82" t="s">
        <v>352</v>
      </c>
      <c r="W20" s="81">
        <v>43560.77861111111</v>
      </c>
      <c r="X20" s="82" t="s">
        <v>370</v>
      </c>
      <c r="Y20" s="79"/>
      <c r="Z20" s="79"/>
      <c r="AA20" s="85" t="s">
        <v>389</v>
      </c>
      <c r="AB20" s="79"/>
      <c r="AC20" s="79" t="b">
        <v>0</v>
      </c>
      <c r="AD20" s="79">
        <v>5</v>
      </c>
      <c r="AE20" s="85" t="s">
        <v>392</v>
      </c>
      <c r="AF20" s="79" t="b">
        <v>0</v>
      </c>
      <c r="AG20" s="79" t="s">
        <v>394</v>
      </c>
      <c r="AH20" s="79"/>
      <c r="AI20" s="85" t="s">
        <v>392</v>
      </c>
      <c r="AJ20" s="79" t="b">
        <v>0</v>
      </c>
      <c r="AK20" s="79">
        <v>1</v>
      </c>
      <c r="AL20" s="85" t="s">
        <v>392</v>
      </c>
      <c r="AM20" s="79" t="s">
        <v>395</v>
      </c>
      <c r="AN20" s="79" t="b">
        <v>0</v>
      </c>
      <c r="AO20" s="85" t="s">
        <v>389</v>
      </c>
      <c r="AP20" s="79" t="s">
        <v>196</v>
      </c>
      <c r="AQ20" s="79">
        <v>0</v>
      </c>
      <c r="AR20" s="79">
        <v>0</v>
      </c>
      <c r="AS20" s="79"/>
      <c r="AT20" s="79"/>
      <c r="AU20" s="79"/>
      <c r="AV20" s="79"/>
      <c r="AW20" s="79"/>
      <c r="AX20" s="79"/>
      <c r="AY20" s="79"/>
      <c r="AZ20" s="79"/>
      <c r="BA20">
        <v>1</v>
      </c>
      <c r="BB20" s="78" t="str">
        <f>REPLACE(INDEX(GroupVertices[Group],MATCH(Edges34[[#This Row],[Vertex 1]],GroupVertices[Vertex],0)),1,1,"")</f>
        <v>1</v>
      </c>
      <c r="BC20" s="78" t="str">
        <f>REPLACE(INDEX(GroupVertices[Group],MATCH(Edges34[[#This Row],[Vertex 2]],GroupVertices[Vertex],0)),1,1,"")</f>
        <v>1</v>
      </c>
      <c r="BD20" s="48"/>
      <c r="BE20" s="49"/>
      <c r="BF20" s="48"/>
      <c r="BG20" s="49"/>
      <c r="BH20" s="48"/>
      <c r="BI20" s="49"/>
      <c r="BJ20" s="48"/>
      <c r="BK20" s="49"/>
      <c r="BL20" s="48"/>
    </row>
    <row r="21" spans="1:64" ht="15">
      <c r="A21" s="65" t="s">
        <v>240</v>
      </c>
      <c r="B21" s="65" t="s">
        <v>301</v>
      </c>
      <c r="C21" s="66" t="s">
        <v>1200</v>
      </c>
      <c r="D21" s="67">
        <v>3</v>
      </c>
      <c r="E21" s="66" t="s">
        <v>132</v>
      </c>
      <c r="F21" s="69">
        <v>32</v>
      </c>
      <c r="G21" s="66"/>
      <c r="H21" s="70"/>
      <c r="I21" s="71"/>
      <c r="J21" s="71"/>
      <c r="K21" s="34" t="s">
        <v>65</v>
      </c>
      <c r="L21" s="72">
        <v>180</v>
      </c>
      <c r="M21" s="72"/>
      <c r="N21" s="73"/>
      <c r="O21" s="79" t="s">
        <v>312</v>
      </c>
      <c r="P21" s="81">
        <v>43560.7846412037</v>
      </c>
      <c r="Q21" s="79" t="s">
        <v>323</v>
      </c>
      <c r="R21" s="82" t="s">
        <v>331</v>
      </c>
      <c r="S21" s="79" t="s">
        <v>332</v>
      </c>
      <c r="T21" s="79" t="s">
        <v>343</v>
      </c>
      <c r="U21" s="79"/>
      <c r="V21" s="82" t="s">
        <v>352</v>
      </c>
      <c r="W21" s="81">
        <v>43560.7846412037</v>
      </c>
      <c r="X21" s="82" t="s">
        <v>371</v>
      </c>
      <c r="Y21" s="79"/>
      <c r="Z21" s="79"/>
      <c r="AA21" s="85" t="s">
        <v>390</v>
      </c>
      <c r="AB21" s="79"/>
      <c r="AC21" s="79" t="b">
        <v>0</v>
      </c>
      <c r="AD21" s="79">
        <v>5</v>
      </c>
      <c r="AE21" s="85" t="s">
        <v>392</v>
      </c>
      <c r="AF21" s="79" t="b">
        <v>0</v>
      </c>
      <c r="AG21" s="79" t="s">
        <v>394</v>
      </c>
      <c r="AH21" s="79"/>
      <c r="AI21" s="85" t="s">
        <v>392</v>
      </c>
      <c r="AJ21" s="79" t="b">
        <v>0</v>
      </c>
      <c r="AK21" s="79">
        <v>3</v>
      </c>
      <c r="AL21" s="85" t="s">
        <v>392</v>
      </c>
      <c r="AM21" s="79" t="s">
        <v>395</v>
      </c>
      <c r="AN21" s="79" t="b">
        <v>0</v>
      </c>
      <c r="AO21" s="85" t="s">
        <v>390</v>
      </c>
      <c r="AP21" s="79" t="s">
        <v>196</v>
      </c>
      <c r="AQ21" s="79">
        <v>0</v>
      </c>
      <c r="AR21" s="79">
        <v>0</v>
      </c>
      <c r="AS21" s="79"/>
      <c r="AT21" s="79"/>
      <c r="AU21" s="79"/>
      <c r="AV21" s="79"/>
      <c r="AW21" s="79"/>
      <c r="AX21" s="79"/>
      <c r="AY21" s="79"/>
      <c r="AZ21" s="79"/>
      <c r="BA21">
        <v>1</v>
      </c>
      <c r="BB21" s="78" t="str">
        <f>REPLACE(INDEX(GroupVertices[Group],MATCH(Edges34[[#This Row],[Vertex 1]],GroupVertices[Vertex],0)),1,1,"")</f>
        <v>1</v>
      </c>
      <c r="BC21" s="78" t="str">
        <f>REPLACE(INDEX(GroupVertices[Group],MATCH(Edges34[[#This Row],[Vertex 2]],GroupVertices[Vertex],0)),1,1,"")</f>
        <v>1</v>
      </c>
      <c r="BD21" s="48"/>
      <c r="BE21" s="49"/>
      <c r="BF21" s="48"/>
      <c r="BG21" s="49"/>
      <c r="BH21" s="48"/>
      <c r="BI21" s="49"/>
      <c r="BJ21" s="48"/>
      <c r="BK21" s="49"/>
      <c r="BL21" s="48"/>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hyperlinks>
    <hyperlink ref="R12" r:id="rId1" display="https://nodexlgraphgallery.org/Pages/Graph.aspx?graphID=192078"/>
    <hyperlink ref="R13" r:id="rId2" display="https://nodexlgraphgallery.org/Pages/Graph.aspx?graphID=192134"/>
    <hyperlink ref="R14" r:id="rId3" display="https://nodexlgraphgallery.org/Pages/Graph.aspx?graphID=192293"/>
    <hyperlink ref="R15" r:id="rId4" display="https://nodexlgraphgallery.org/Pages/Graph.aspx?graphID=192476"/>
    <hyperlink ref="R16" r:id="rId5" display="https://nodexlgraphgallery.org/Pages/Graph.aspx?graphID=192465"/>
    <hyperlink ref="R19" r:id="rId6" display="https://nodexlgraphgallery.org/Pages/Graph.aspx?graphID=192518"/>
    <hyperlink ref="R20" r:id="rId7" display="https://nodexlgraphgallery.org/Pages/Graph.aspx?graphID=192679"/>
    <hyperlink ref="R21" r:id="rId8" display="https://nodexlgraphgallery.org/Pages/Graph.aspx?graphID=192725"/>
    <hyperlink ref="U17" r:id="rId9" display="https://pbs.twimg.com/media/D26Is5WX4AEbOm2.png"/>
    <hyperlink ref="V3" r:id="rId10" display="http://pbs.twimg.com/profile_images/1107714224804057088/IHWQF67k_normal.png"/>
    <hyperlink ref="V4" r:id="rId11" display="http://pbs.twimg.com/profile_images/997427675881881600/093JAK1J_normal.jpg"/>
    <hyperlink ref="V5" r:id="rId12" display="http://abs.twimg.com/sticky/default_profile_images/default_profile_normal.png"/>
    <hyperlink ref="V6" r:id="rId13" display="http://pbs.twimg.com/profile_images/1041189914728062976/9ZwL6l6o_normal.jpg"/>
    <hyperlink ref="V7" r:id="rId14" display="http://abs.twimg.com/sticky/default_profile_images/default_profile_normal.png"/>
    <hyperlink ref="V8" r:id="rId15" display="http://pbs.twimg.com/profile_images/869962597424025601/3NHd0kZ__normal.jpg"/>
    <hyperlink ref="V9" r:id="rId16" display="http://pbs.twimg.com/profile_images/760774125522518016/jhzjWv0i_normal.jpg"/>
    <hyperlink ref="V10" r:id="rId17" display="http://pbs.twimg.com/profile_images/760774125522518016/jhzjWv0i_normal.jpg"/>
    <hyperlink ref="V11" r:id="rId18" display="http://pbs.twimg.com/profile_images/979907202155606016/Rn2YaHvB_normal.jpg"/>
    <hyperlink ref="V12" r:id="rId19" display="http://pbs.twimg.com/profile_images/993645134372798469/pAZy1Q6j_normal.jpg"/>
    <hyperlink ref="V13" r:id="rId20" display="http://pbs.twimg.com/profile_images/993645134372798469/pAZy1Q6j_normal.jpg"/>
    <hyperlink ref="V14" r:id="rId21" display="http://pbs.twimg.com/profile_images/993645134372798469/pAZy1Q6j_normal.jpg"/>
    <hyperlink ref="V15" r:id="rId22" display="http://pbs.twimg.com/profile_images/993645134372798469/pAZy1Q6j_normal.jpg"/>
    <hyperlink ref="V16" r:id="rId23" display="http://pbs.twimg.com/profile_images/993645134372798469/pAZy1Q6j_normal.jpg"/>
    <hyperlink ref="V17" r:id="rId24" display="https://pbs.twimg.com/media/D26Is5WX4AEbOm2.png"/>
    <hyperlink ref="V18" r:id="rId25" display="http://pbs.twimg.com/profile_images/993645134372798469/pAZy1Q6j_normal.jpg"/>
    <hyperlink ref="V19" r:id="rId26" display="http://pbs.twimg.com/profile_images/993645134372798469/pAZy1Q6j_normal.jpg"/>
    <hyperlink ref="V20" r:id="rId27" display="http://pbs.twimg.com/profile_images/993645134372798469/pAZy1Q6j_normal.jpg"/>
    <hyperlink ref="V21" r:id="rId28" display="http://pbs.twimg.com/profile_images/993645134372798469/pAZy1Q6j_normal.jpg"/>
    <hyperlink ref="X3" r:id="rId29" display="https://twitter.com/armyszk/status/1112797249694777345"/>
    <hyperlink ref="X4" r:id="rId30" display="https://twitter.com/cryptoman58/status/1113061813023735814"/>
    <hyperlink ref="X5" r:id="rId31" display="https://twitter.com/mateusz28123561/status/1113100159783788545"/>
    <hyperlink ref="X6" r:id="rId32" display="https://twitter.com/kimberl87759219/status/1113494064056492033"/>
    <hyperlink ref="X7" r:id="rId33" display="https://twitter.com/bolesla27902973/status/1113830781846216709"/>
    <hyperlink ref="X8" r:id="rId34" display="https://twitter.com/machinelearn_d/status/1112796729525456896"/>
    <hyperlink ref="X9" r:id="rId35" display="https://twitter.com/chidambara09/status/1112794099378065409"/>
    <hyperlink ref="X10" r:id="rId36" display="https://twitter.com/chidambara09/status/1112807303554654208"/>
    <hyperlink ref="X11" r:id="rId37" display="https://twitter.com/bigdata_joe/status/1113848444202803201"/>
    <hyperlink ref="X12" r:id="rId38" display="https://twitter.com/docassar/status/1112013649722437635"/>
    <hyperlink ref="X13" r:id="rId39" display="https://twitter.com/docassar/status/1112079047696224258"/>
    <hyperlink ref="X14" r:id="rId40" display="https://twitter.com/docassar/status/1112810559945302023"/>
    <hyperlink ref="X15" r:id="rId41" display="https://twitter.com/docassar/status/1113443376907603969"/>
    <hyperlink ref="X16" r:id="rId42" display="https://twitter.com/docassar/status/1113443424336740353"/>
    <hyperlink ref="X17" r:id="rId43" display="https://twitter.com/exchangeclub/status/1111976464361156609"/>
    <hyperlink ref="X18" r:id="rId44" display="https://twitter.com/docassar/status/1112312520377810944"/>
    <hyperlink ref="X19" r:id="rId45" display="https://twitter.com/docassar/status/1113641460711161856"/>
    <hyperlink ref="X20" r:id="rId46" display="https://twitter.com/docassar/status/1114236562953445376"/>
    <hyperlink ref="X21" r:id="rId47" display="https://twitter.com/docassar/status/1114238747695095808"/>
  </hyperlinks>
  <printOptions/>
  <pageMargins left="0.7" right="0.7" top="0.75" bottom="0.75" header="0.3" footer="0.3"/>
  <pageSetup horizontalDpi="600" verticalDpi="600" orientation="portrait" r:id="rId51"/>
  <legacyDrawing r:id="rId49"/>
  <tableParts>
    <tablePart r:id="rId5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D958-7A2C-4F0B-88F3-6495AF906716}">
  <dimension ref="A25:B45"/>
  <sheetViews>
    <sheetView workbookViewId="0" topLeftCell="A1"/>
  </sheetViews>
  <sheetFormatPr defaultColWidth="9.140625" defaultRowHeight="15"/>
  <cols>
    <col min="1" max="1" width="14.421875" style="0" bestFit="1" customWidth="1"/>
    <col min="2" max="2" width="23.8515625" style="0" bestFit="1" customWidth="1"/>
  </cols>
  <sheetData>
    <row r="25" spans="1:2" ht="15">
      <c r="A25" s="120" t="s">
        <v>1198</v>
      </c>
      <c r="B25" t="s">
        <v>1197</v>
      </c>
    </row>
    <row r="26" spans="1:2" ht="15">
      <c r="A26" s="121">
        <v>43554.54193287037</v>
      </c>
      <c r="B26" s="3">
        <v>1</v>
      </c>
    </row>
    <row r="27" spans="1:2" ht="15">
      <c r="A27" s="121">
        <v>43554.644537037035</v>
      </c>
      <c r="B27" s="3">
        <v>1</v>
      </c>
    </row>
    <row r="28" spans="1:2" ht="15">
      <c r="A28" s="121">
        <v>43554.825011574074</v>
      </c>
      <c r="B28" s="3">
        <v>1</v>
      </c>
    </row>
    <row r="29" spans="1:2" ht="15">
      <c r="A29" s="121">
        <v>43555.46927083333</v>
      </c>
      <c r="B29" s="3">
        <v>1</v>
      </c>
    </row>
    <row r="30" spans="1:2" ht="15">
      <c r="A30" s="121">
        <v>43556.798171296294</v>
      </c>
      <c r="B30" s="3">
        <v>1</v>
      </c>
    </row>
    <row r="31" spans="1:2" ht="15">
      <c r="A31" s="121">
        <v>43556.80542824074</v>
      </c>
      <c r="B31" s="3">
        <v>1</v>
      </c>
    </row>
    <row r="32" spans="1:2" ht="15">
      <c r="A32" s="121">
        <v>43556.806863425925</v>
      </c>
      <c r="B32" s="3">
        <v>1</v>
      </c>
    </row>
    <row r="33" spans="1:2" ht="15">
      <c r="A33" s="121">
        <v>43556.83460648148</v>
      </c>
      <c r="B33" s="3">
        <v>1</v>
      </c>
    </row>
    <row r="34" spans="1:2" ht="15">
      <c r="A34" s="121">
        <v>43556.84359953704</v>
      </c>
      <c r="B34" s="3">
        <v>1</v>
      </c>
    </row>
    <row r="35" spans="1:2" ht="15">
      <c r="A35" s="121">
        <v>43557.5369212963</v>
      </c>
      <c r="B35" s="3">
        <v>1</v>
      </c>
    </row>
    <row r="36" spans="1:2" ht="15">
      <c r="A36" s="121">
        <v>43557.642743055556</v>
      </c>
      <c r="B36" s="3">
        <v>1</v>
      </c>
    </row>
    <row r="37" spans="1:2" ht="15">
      <c r="A37" s="121">
        <v>43558.589837962965</v>
      </c>
      <c r="B37" s="3">
        <v>1</v>
      </c>
    </row>
    <row r="38" spans="1:2" ht="15">
      <c r="A38" s="121">
        <v>43558.58996527778</v>
      </c>
      <c r="B38" s="3">
        <v>1</v>
      </c>
    </row>
    <row r="39" spans="1:2" ht="15">
      <c r="A39" s="121">
        <v>43558.72971064815</v>
      </c>
      <c r="B39" s="3">
        <v>1</v>
      </c>
    </row>
    <row r="40" spans="1:2" ht="15">
      <c r="A40" s="121">
        <v>43559.13644675926</v>
      </c>
      <c r="B40" s="3">
        <v>1</v>
      </c>
    </row>
    <row r="41" spans="1:2" ht="15">
      <c r="A41" s="121">
        <v>43559.65887731482</v>
      </c>
      <c r="B41" s="3">
        <v>1</v>
      </c>
    </row>
    <row r="42" spans="1:2" ht="15">
      <c r="A42" s="121">
        <v>43559.70761574074</v>
      </c>
      <c r="B42" s="3">
        <v>1</v>
      </c>
    </row>
    <row r="43" spans="1:2" ht="15">
      <c r="A43" s="121">
        <v>43560.77861111111</v>
      </c>
      <c r="B43" s="3">
        <v>1</v>
      </c>
    </row>
    <row r="44" spans="1:2" ht="15">
      <c r="A44" s="121">
        <v>43560.7846412037</v>
      </c>
      <c r="B44" s="3">
        <v>1</v>
      </c>
    </row>
    <row r="45" spans="1:2" ht="15">
      <c r="A45" s="121" t="s">
        <v>1199</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8515625" style="3" customWidth="1"/>
    <col min="32" max="32" width="10.421875" style="3" customWidth="1"/>
    <col min="33" max="33" width="10.8515625" style="3" customWidth="1"/>
    <col min="34" max="34" width="9.00390625" style="3" customWidth="1"/>
    <col min="35" max="35" width="10.421875" style="0" customWidth="1"/>
    <col min="36" max="36" width="16.7109375" style="0" customWidth="1"/>
    <col min="37" max="37" width="12.421875" style="0" customWidth="1"/>
    <col min="38" max="38" width="10.00390625" style="0" customWidth="1"/>
    <col min="39" max="39" width="6.8515625" style="0" customWidth="1"/>
    <col min="40" max="40" width="7.57421875" style="0" customWidth="1"/>
    <col min="41" max="41" width="15.00390625" style="0" customWidth="1"/>
    <col min="42" max="42" width="11.7109375" style="0" customWidth="1"/>
    <col min="43" max="43" width="9.57421875" style="0" customWidth="1"/>
    <col min="44" max="44" width="15.421875" style="0" customWidth="1"/>
    <col min="45" max="45" width="9.57421875" style="0" customWidth="1"/>
    <col min="46" max="46" width="11.00390625" style="0" customWidth="1"/>
    <col min="47" max="47" width="8.421875" style="0" customWidth="1"/>
    <col min="48" max="48" width="19.00390625" style="0" customWidth="1"/>
    <col min="49" max="49" width="9.421875" style="0" customWidth="1"/>
    <col min="50" max="51" width="14.8515625" style="0" customWidth="1"/>
    <col min="52" max="52" width="14.00390625" style="0" customWidth="1"/>
    <col min="53" max="53" width="8.8515625" style="0" customWidth="1"/>
    <col min="54" max="54" width="15.8515625" style="0" customWidth="1"/>
    <col min="55" max="55" width="17.8515625" style="0" customWidth="1"/>
    <col min="56" max="56" width="16.421875" style="0" customWidth="1"/>
    <col min="57" max="57" width="17.8515625" style="0" customWidth="1"/>
    <col min="58" max="58" width="16.8515625" style="0" customWidth="1"/>
    <col min="59" max="59" width="17.8515625" style="0" customWidth="1"/>
    <col min="60" max="60" width="15.8515625" style="0" customWidth="1"/>
    <col min="61" max="62" width="17.8515625" style="0" customWidth="1"/>
    <col min="63" max="63" width="18.140625" style="0" customWidth="1"/>
    <col min="64" max="64" width="19.8515625" style="0" customWidth="1"/>
    <col min="65" max="65" width="25.421875" style="0" customWidth="1"/>
    <col min="66" max="66" width="20.7109375" style="0" customWidth="1"/>
    <col min="67" max="67" width="26.28125" style="0" customWidth="1"/>
    <col min="68" max="68" width="24.7109375" style="0" customWidth="1"/>
    <col min="69" max="69" width="30.28125" style="0" customWidth="1"/>
    <col min="70" max="70" width="17.00390625" style="0" customWidth="1"/>
    <col min="71" max="71" width="20.421875" style="0" customWidth="1"/>
    <col min="72" max="72" width="15.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1" customHeight="1">
      <c r="A2" s="11" t="s">
        <v>5</v>
      </c>
      <c r="B2" t="s">
        <v>1205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401</v>
      </c>
      <c r="AF2" s="13" t="s">
        <v>402</v>
      </c>
      <c r="AG2" s="13" t="s">
        <v>403</v>
      </c>
      <c r="AH2" s="13" t="s">
        <v>404</v>
      </c>
      <c r="AI2" s="13" t="s">
        <v>405</v>
      </c>
      <c r="AJ2" s="13" t="s">
        <v>406</v>
      </c>
      <c r="AK2" s="13" t="s">
        <v>407</v>
      </c>
      <c r="AL2" s="13" t="s">
        <v>408</v>
      </c>
      <c r="AM2" s="13" t="s">
        <v>409</v>
      </c>
      <c r="AN2" s="13" t="s">
        <v>410</v>
      </c>
      <c r="AO2" s="13" t="s">
        <v>411</v>
      </c>
      <c r="AP2" s="13" t="s">
        <v>412</v>
      </c>
      <c r="AQ2" s="13" t="s">
        <v>413</v>
      </c>
      <c r="AR2" s="13" t="s">
        <v>414</v>
      </c>
      <c r="AS2" s="13" t="s">
        <v>415</v>
      </c>
      <c r="AT2" s="13" t="s">
        <v>212</v>
      </c>
      <c r="AU2" s="13" t="s">
        <v>416</v>
      </c>
      <c r="AV2" s="13" t="s">
        <v>417</v>
      </c>
      <c r="AW2" s="13" t="s">
        <v>418</v>
      </c>
      <c r="AX2" s="13" t="s">
        <v>419</v>
      </c>
      <c r="AY2" s="13" t="s">
        <v>420</v>
      </c>
      <c r="AZ2" s="13" t="s">
        <v>421</v>
      </c>
      <c r="BA2" s="13" t="s">
        <v>1013</v>
      </c>
      <c r="BB2" s="115" t="s">
        <v>1117</v>
      </c>
      <c r="BC2" s="115" t="s">
        <v>1119</v>
      </c>
      <c r="BD2" s="115" t="s">
        <v>1120</v>
      </c>
      <c r="BE2" s="115" t="s">
        <v>1121</v>
      </c>
      <c r="BF2" s="115" t="s">
        <v>1122</v>
      </c>
      <c r="BG2" s="115" t="s">
        <v>1124</v>
      </c>
      <c r="BH2" s="115" t="s">
        <v>1126</v>
      </c>
      <c r="BI2" s="115" t="s">
        <v>1130</v>
      </c>
      <c r="BJ2" s="115" t="s">
        <v>1132</v>
      </c>
      <c r="BK2" s="115" t="s">
        <v>1135</v>
      </c>
      <c r="BL2" s="115" t="s">
        <v>1185</v>
      </c>
      <c r="BM2" s="115" t="s">
        <v>1186</v>
      </c>
      <c r="BN2" s="115" t="s">
        <v>1187</v>
      </c>
      <c r="BO2" s="115" t="s">
        <v>1188</v>
      </c>
      <c r="BP2" s="115" t="s">
        <v>1189</v>
      </c>
      <c r="BQ2" s="115" t="s">
        <v>1190</v>
      </c>
      <c r="BR2" s="115" t="s">
        <v>1191</v>
      </c>
      <c r="BS2" s="115" t="s">
        <v>1192</v>
      </c>
      <c r="BT2" s="115" t="s">
        <v>1194</v>
      </c>
      <c r="BU2" s="3"/>
      <c r="BV2" s="3"/>
    </row>
    <row r="3" spans="1:74" ht="37.9" customHeight="1">
      <c r="A3" s="65" t="s">
        <v>232</v>
      </c>
      <c r="C3" s="66"/>
      <c r="D3" s="66" t="s">
        <v>64</v>
      </c>
      <c r="E3" s="67">
        <v>162.0063129030314</v>
      </c>
      <c r="F3" s="69"/>
      <c r="G3" s="100" t="s">
        <v>345</v>
      </c>
      <c r="H3" s="66"/>
      <c r="I3" s="70" t="s">
        <v>232</v>
      </c>
      <c r="J3" s="71"/>
      <c r="K3" s="71"/>
      <c r="L3" s="70" t="s">
        <v>927</v>
      </c>
      <c r="M3" s="74">
        <v>1.0039249927782044</v>
      </c>
      <c r="N3" s="75">
        <v>9030.13671875</v>
      </c>
      <c r="O3" s="75">
        <v>6613.138671875</v>
      </c>
      <c r="P3" s="76"/>
      <c r="Q3" s="77"/>
      <c r="R3" s="77"/>
      <c r="S3" s="48"/>
      <c r="T3" s="48">
        <v>0</v>
      </c>
      <c r="U3" s="48">
        <v>12</v>
      </c>
      <c r="V3" s="49">
        <v>102.583333</v>
      </c>
      <c r="W3" s="49">
        <v>0.006944</v>
      </c>
      <c r="X3" s="49">
        <v>0.035105</v>
      </c>
      <c r="Y3" s="49">
        <v>1.896133</v>
      </c>
      <c r="Z3" s="49">
        <v>0.12121212121212122</v>
      </c>
      <c r="AA3" s="49">
        <v>0</v>
      </c>
      <c r="AB3" s="72">
        <v>3</v>
      </c>
      <c r="AC3" s="72"/>
      <c r="AD3" s="73"/>
      <c r="AE3" s="78" t="s">
        <v>422</v>
      </c>
      <c r="AF3" s="78">
        <v>1</v>
      </c>
      <c r="AG3" s="78">
        <v>21</v>
      </c>
      <c r="AH3" s="78">
        <v>4773</v>
      </c>
      <c r="AI3" s="78">
        <v>1023</v>
      </c>
      <c r="AJ3" s="78"/>
      <c r="AK3" s="78"/>
      <c r="AL3" s="78"/>
      <c r="AM3" s="78"/>
      <c r="AN3" s="78"/>
      <c r="AO3" s="80">
        <v>42528.25101851852</v>
      </c>
      <c r="AP3" s="83" t="s">
        <v>694</v>
      </c>
      <c r="AQ3" s="78" t="b">
        <v>0</v>
      </c>
      <c r="AR3" s="78" t="b">
        <v>0</v>
      </c>
      <c r="AS3" s="78" t="b">
        <v>0</v>
      </c>
      <c r="AT3" s="78" t="s">
        <v>762</v>
      </c>
      <c r="AU3" s="78">
        <v>1</v>
      </c>
      <c r="AV3" s="83" t="s">
        <v>768</v>
      </c>
      <c r="AW3" s="78" t="b">
        <v>0</v>
      </c>
      <c r="AX3" s="78" t="s">
        <v>847</v>
      </c>
      <c r="AY3" s="83" t="s">
        <v>848</v>
      </c>
      <c r="AZ3" s="78" t="s">
        <v>66</v>
      </c>
      <c r="BA3" s="78" t="str">
        <f>REPLACE(INDEX(GroupVertices[Group],MATCH(Vertices[[#This Row],[Vertex]],GroupVertices[Vertex],0)),1,1,"")</f>
        <v>2</v>
      </c>
      <c r="BB3" s="48"/>
      <c r="BC3" s="48"/>
      <c r="BD3" s="48"/>
      <c r="BE3" s="48"/>
      <c r="BF3" s="48"/>
      <c r="BG3" s="48"/>
      <c r="BH3" s="116" t="s">
        <v>1127</v>
      </c>
      <c r="BI3" s="116" t="s">
        <v>1127</v>
      </c>
      <c r="BJ3" s="116" t="s">
        <v>1100</v>
      </c>
      <c r="BK3" s="116" t="s">
        <v>1100</v>
      </c>
      <c r="BL3" s="116">
        <v>1</v>
      </c>
      <c r="BM3" s="119">
        <v>3.3333333333333335</v>
      </c>
      <c r="BN3" s="116">
        <v>2</v>
      </c>
      <c r="BO3" s="119">
        <v>6.666666666666667</v>
      </c>
      <c r="BP3" s="116">
        <v>0</v>
      </c>
      <c r="BQ3" s="119">
        <v>0</v>
      </c>
      <c r="BR3" s="116">
        <v>27</v>
      </c>
      <c r="BS3" s="119">
        <v>90</v>
      </c>
      <c r="BT3" s="116">
        <v>30</v>
      </c>
      <c r="BU3" s="3"/>
      <c r="BV3" s="3"/>
    </row>
    <row r="4" spans="1:77" ht="37.9" customHeight="1">
      <c r="A4" s="65" t="s">
        <v>238</v>
      </c>
      <c r="C4" s="66"/>
      <c r="D4" s="66" t="s">
        <v>64</v>
      </c>
      <c r="E4" s="67">
        <v>166.64419233009903</v>
      </c>
      <c r="F4" s="69"/>
      <c r="G4" s="100" t="s">
        <v>350</v>
      </c>
      <c r="H4" s="66"/>
      <c r="I4" s="70" t="s">
        <v>238</v>
      </c>
      <c r="J4" s="71"/>
      <c r="K4" s="71"/>
      <c r="L4" s="70" t="s">
        <v>928</v>
      </c>
      <c r="M4" s="74">
        <v>3.887486353832328</v>
      </c>
      <c r="N4" s="75">
        <v>8707.6845703125</v>
      </c>
      <c r="O4" s="75">
        <v>4996.4228515625</v>
      </c>
      <c r="P4" s="76"/>
      <c r="Q4" s="77"/>
      <c r="R4" s="77"/>
      <c r="S4" s="86"/>
      <c r="T4" s="48">
        <v>9</v>
      </c>
      <c r="U4" s="48">
        <v>12</v>
      </c>
      <c r="V4" s="49">
        <v>106.083333</v>
      </c>
      <c r="W4" s="49">
        <v>0.007246</v>
      </c>
      <c r="X4" s="49">
        <v>0.056303</v>
      </c>
      <c r="Y4" s="49">
        <v>2.836297</v>
      </c>
      <c r="Z4" s="49">
        <v>0.2679738562091503</v>
      </c>
      <c r="AA4" s="49">
        <v>0.05555555555555555</v>
      </c>
      <c r="AB4" s="72">
        <v>4</v>
      </c>
      <c r="AC4" s="72"/>
      <c r="AD4" s="73"/>
      <c r="AE4" s="78" t="s">
        <v>423</v>
      </c>
      <c r="AF4" s="78">
        <v>13</v>
      </c>
      <c r="AG4" s="78">
        <v>4429</v>
      </c>
      <c r="AH4" s="78">
        <v>584296</v>
      </c>
      <c r="AI4" s="78">
        <v>25</v>
      </c>
      <c r="AJ4" s="78"/>
      <c r="AK4" s="78" t="s">
        <v>501</v>
      </c>
      <c r="AL4" s="78" t="s">
        <v>574</v>
      </c>
      <c r="AM4" s="78"/>
      <c r="AN4" s="78"/>
      <c r="AO4" s="80">
        <v>42520.19642361111</v>
      </c>
      <c r="AP4" s="83" t="s">
        <v>695</v>
      </c>
      <c r="AQ4" s="78" t="b">
        <v>1</v>
      </c>
      <c r="AR4" s="78" t="b">
        <v>0</v>
      </c>
      <c r="AS4" s="78" t="b">
        <v>1</v>
      </c>
      <c r="AT4" s="78" t="s">
        <v>394</v>
      </c>
      <c r="AU4" s="78">
        <v>4657</v>
      </c>
      <c r="AV4" s="78"/>
      <c r="AW4" s="78" t="b">
        <v>0</v>
      </c>
      <c r="AX4" s="78" t="s">
        <v>847</v>
      </c>
      <c r="AY4" s="83" t="s">
        <v>849</v>
      </c>
      <c r="AZ4" s="78" t="s">
        <v>66</v>
      </c>
      <c r="BA4" s="78" t="str">
        <f>REPLACE(INDEX(GroupVertices[Group],MATCH(Vertices[[#This Row],[Vertex]],GroupVertices[Vertex],0)),1,1,"")</f>
        <v>2</v>
      </c>
      <c r="BB4" s="48"/>
      <c r="BC4" s="48"/>
      <c r="BD4" s="48"/>
      <c r="BE4" s="48"/>
      <c r="BF4" s="48" t="s">
        <v>333</v>
      </c>
      <c r="BG4" s="48" t="s">
        <v>333</v>
      </c>
      <c r="BH4" s="116" t="s">
        <v>1127</v>
      </c>
      <c r="BI4" s="116" t="s">
        <v>1127</v>
      </c>
      <c r="BJ4" s="116" t="s">
        <v>1100</v>
      </c>
      <c r="BK4" s="116" t="s">
        <v>1100</v>
      </c>
      <c r="BL4" s="116">
        <v>2</v>
      </c>
      <c r="BM4" s="119">
        <v>3.3333333333333335</v>
      </c>
      <c r="BN4" s="116">
        <v>4</v>
      </c>
      <c r="BO4" s="119">
        <v>6.666666666666667</v>
      </c>
      <c r="BP4" s="116">
        <v>0</v>
      </c>
      <c r="BQ4" s="119">
        <v>0</v>
      </c>
      <c r="BR4" s="116">
        <v>54</v>
      </c>
      <c r="BS4" s="119">
        <v>90</v>
      </c>
      <c r="BT4" s="116">
        <v>60</v>
      </c>
      <c r="BU4" s="2"/>
      <c r="BV4" s="3"/>
      <c r="BW4" s="3"/>
      <c r="BX4" s="3"/>
      <c r="BY4" s="3"/>
    </row>
    <row r="5" spans="1:77" ht="37.9" customHeight="1">
      <c r="A5" s="65" t="s">
        <v>242</v>
      </c>
      <c r="C5" s="66"/>
      <c r="D5" s="66" t="s">
        <v>64</v>
      </c>
      <c r="E5" s="67">
        <v>171.18843036220093</v>
      </c>
      <c r="F5" s="69"/>
      <c r="G5" s="100" t="s">
        <v>778</v>
      </c>
      <c r="H5" s="66"/>
      <c r="I5" s="70" t="s">
        <v>242</v>
      </c>
      <c r="J5" s="71"/>
      <c r="K5" s="71"/>
      <c r="L5" s="70" t="s">
        <v>929</v>
      </c>
      <c r="M5" s="74">
        <v>6.7128269886764205</v>
      </c>
      <c r="N5" s="75">
        <v>7840.349609375</v>
      </c>
      <c r="O5" s="75">
        <v>6467.8828125</v>
      </c>
      <c r="P5" s="76"/>
      <c r="Q5" s="77"/>
      <c r="R5" s="77"/>
      <c r="S5" s="86"/>
      <c r="T5" s="48">
        <v>8</v>
      </c>
      <c r="U5" s="48">
        <v>0</v>
      </c>
      <c r="V5" s="49">
        <v>3.5</v>
      </c>
      <c r="W5" s="49">
        <v>0.004808</v>
      </c>
      <c r="X5" s="49">
        <v>0.026054</v>
      </c>
      <c r="Y5" s="49">
        <v>1.217051</v>
      </c>
      <c r="Z5" s="49">
        <v>0.125</v>
      </c>
      <c r="AA5" s="49">
        <v>0</v>
      </c>
      <c r="AB5" s="72">
        <v>5</v>
      </c>
      <c r="AC5" s="72"/>
      <c r="AD5" s="73"/>
      <c r="AE5" s="78" t="s">
        <v>424</v>
      </c>
      <c r="AF5" s="78">
        <v>3705</v>
      </c>
      <c r="AG5" s="78">
        <v>8748</v>
      </c>
      <c r="AH5" s="78">
        <v>8200</v>
      </c>
      <c r="AI5" s="78">
        <v>30229</v>
      </c>
      <c r="AJ5" s="78"/>
      <c r="AK5" s="78" t="s">
        <v>502</v>
      </c>
      <c r="AL5" s="83" t="s">
        <v>575</v>
      </c>
      <c r="AM5" s="83" t="s">
        <v>636</v>
      </c>
      <c r="AN5" s="78"/>
      <c r="AO5" s="80">
        <v>40122.1453587963</v>
      </c>
      <c r="AP5" s="83" t="s">
        <v>696</v>
      </c>
      <c r="AQ5" s="78" t="b">
        <v>0</v>
      </c>
      <c r="AR5" s="78" t="b">
        <v>0</v>
      </c>
      <c r="AS5" s="78" t="b">
        <v>1</v>
      </c>
      <c r="AT5" s="78" t="s">
        <v>394</v>
      </c>
      <c r="AU5" s="78">
        <v>842</v>
      </c>
      <c r="AV5" s="83" t="s">
        <v>769</v>
      </c>
      <c r="AW5" s="78" t="b">
        <v>1</v>
      </c>
      <c r="AX5" s="78" t="s">
        <v>847</v>
      </c>
      <c r="AY5" s="83" t="s">
        <v>850</v>
      </c>
      <c r="AZ5" s="78" t="s">
        <v>65</v>
      </c>
      <c r="BA5" s="78" t="str">
        <f>REPLACE(INDEX(GroupVertices[Group],MATCH(Vertices[[#This Row],[Vertex]],GroupVertices[Vertex],0)),1,1,"")</f>
        <v>2</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37.9" customHeight="1">
      <c r="A6" s="65" t="s">
        <v>243</v>
      </c>
      <c r="C6" s="66"/>
      <c r="D6" s="66" t="s">
        <v>64</v>
      </c>
      <c r="E6" s="67">
        <v>241.98132495630688</v>
      </c>
      <c r="F6" s="69"/>
      <c r="G6" s="100" t="s">
        <v>779</v>
      </c>
      <c r="H6" s="66"/>
      <c r="I6" s="70" t="s">
        <v>243</v>
      </c>
      <c r="J6" s="71"/>
      <c r="K6" s="71"/>
      <c r="L6" s="70" t="s">
        <v>930</v>
      </c>
      <c r="M6" s="74">
        <v>50.72769600345992</v>
      </c>
      <c r="N6" s="75">
        <v>8757.3701171875</v>
      </c>
      <c r="O6" s="75">
        <v>9208.0859375</v>
      </c>
      <c r="P6" s="76"/>
      <c r="Q6" s="77"/>
      <c r="R6" s="77"/>
      <c r="S6" s="86"/>
      <c r="T6" s="48">
        <v>9</v>
      </c>
      <c r="U6" s="48">
        <v>0</v>
      </c>
      <c r="V6" s="49">
        <v>3.5</v>
      </c>
      <c r="W6" s="49">
        <v>0.006803</v>
      </c>
      <c r="X6" s="49">
        <v>0.031834</v>
      </c>
      <c r="Y6" s="49">
        <v>1.495473</v>
      </c>
      <c r="Z6" s="49">
        <v>0.2361111111111111</v>
      </c>
      <c r="AA6" s="49">
        <v>0</v>
      </c>
      <c r="AB6" s="72">
        <v>6</v>
      </c>
      <c r="AC6" s="72"/>
      <c r="AD6" s="73"/>
      <c r="AE6" s="78" t="s">
        <v>425</v>
      </c>
      <c r="AF6" s="78">
        <v>11922</v>
      </c>
      <c r="AG6" s="78">
        <v>76032</v>
      </c>
      <c r="AH6" s="78">
        <v>27797</v>
      </c>
      <c r="AI6" s="78">
        <v>50426</v>
      </c>
      <c r="AJ6" s="78"/>
      <c r="AK6" s="78" t="s">
        <v>503</v>
      </c>
      <c r="AL6" s="78" t="s">
        <v>576</v>
      </c>
      <c r="AM6" s="83" t="s">
        <v>637</v>
      </c>
      <c r="AN6" s="78"/>
      <c r="AO6" s="80">
        <v>42820.62751157407</v>
      </c>
      <c r="AP6" s="83" t="s">
        <v>697</v>
      </c>
      <c r="AQ6" s="78" t="b">
        <v>0</v>
      </c>
      <c r="AR6" s="78" t="b">
        <v>0</v>
      </c>
      <c r="AS6" s="78" t="b">
        <v>1</v>
      </c>
      <c r="AT6" s="78" t="s">
        <v>394</v>
      </c>
      <c r="AU6" s="78">
        <v>1367</v>
      </c>
      <c r="AV6" s="83" t="s">
        <v>768</v>
      </c>
      <c r="AW6" s="78" t="b">
        <v>0</v>
      </c>
      <c r="AX6" s="78" t="s">
        <v>847</v>
      </c>
      <c r="AY6" s="83" t="s">
        <v>851</v>
      </c>
      <c r="AZ6" s="78" t="s">
        <v>65</v>
      </c>
      <c r="BA6" s="78" t="str">
        <f>REPLACE(INDEX(GroupVertices[Group],MATCH(Vertices[[#This Row],[Vertex]],GroupVertices[Vertex],0)),1,1,"")</f>
        <v>2</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37.9" customHeight="1">
      <c r="A7" s="65" t="s">
        <v>244</v>
      </c>
      <c r="C7" s="66"/>
      <c r="D7" s="66" t="s">
        <v>64</v>
      </c>
      <c r="E7" s="67">
        <v>166.61894071797343</v>
      </c>
      <c r="F7" s="69"/>
      <c r="G7" s="100" t="s">
        <v>780</v>
      </c>
      <c r="H7" s="66"/>
      <c r="I7" s="70" t="s">
        <v>244</v>
      </c>
      <c r="J7" s="71"/>
      <c r="K7" s="71"/>
      <c r="L7" s="70" t="s">
        <v>931</v>
      </c>
      <c r="M7" s="74">
        <v>3.8717863827195105</v>
      </c>
      <c r="N7" s="75">
        <v>9271.578125</v>
      </c>
      <c r="O7" s="75">
        <v>8337.53125</v>
      </c>
      <c r="P7" s="76"/>
      <c r="Q7" s="77"/>
      <c r="R7" s="77"/>
      <c r="S7" s="86"/>
      <c r="T7" s="48">
        <v>8</v>
      </c>
      <c r="U7" s="48">
        <v>0</v>
      </c>
      <c r="V7" s="49">
        <v>3.5</v>
      </c>
      <c r="W7" s="49">
        <v>0.004808</v>
      </c>
      <c r="X7" s="49">
        <v>0.026054</v>
      </c>
      <c r="Y7" s="49">
        <v>1.217051</v>
      </c>
      <c r="Z7" s="49">
        <v>0.125</v>
      </c>
      <c r="AA7" s="49">
        <v>0</v>
      </c>
      <c r="AB7" s="72">
        <v>7</v>
      </c>
      <c r="AC7" s="72"/>
      <c r="AD7" s="73"/>
      <c r="AE7" s="78" t="s">
        <v>426</v>
      </c>
      <c r="AF7" s="78">
        <v>305</v>
      </c>
      <c r="AG7" s="78">
        <v>4405</v>
      </c>
      <c r="AH7" s="78">
        <v>257546</v>
      </c>
      <c r="AI7" s="78">
        <v>205</v>
      </c>
      <c r="AJ7" s="78"/>
      <c r="AK7" s="78" t="s">
        <v>504</v>
      </c>
      <c r="AL7" s="78" t="s">
        <v>577</v>
      </c>
      <c r="AM7" s="83" t="s">
        <v>638</v>
      </c>
      <c r="AN7" s="78"/>
      <c r="AO7" s="80">
        <v>41908.44898148148</v>
      </c>
      <c r="AP7" s="83" t="s">
        <v>698</v>
      </c>
      <c r="AQ7" s="78" t="b">
        <v>1</v>
      </c>
      <c r="AR7" s="78" t="b">
        <v>0</v>
      </c>
      <c r="AS7" s="78" t="b">
        <v>1</v>
      </c>
      <c r="AT7" s="78" t="s">
        <v>394</v>
      </c>
      <c r="AU7" s="78">
        <v>190</v>
      </c>
      <c r="AV7" s="83" t="s">
        <v>768</v>
      </c>
      <c r="AW7" s="78" t="b">
        <v>0</v>
      </c>
      <c r="AX7" s="78" t="s">
        <v>847</v>
      </c>
      <c r="AY7" s="83" t="s">
        <v>852</v>
      </c>
      <c r="AZ7" s="78" t="s">
        <v>65</v>
      </c>
      <c r="BA7" s="78" t="str">
        <f>REPLACE(INDEX(GroupVertices[Group],MATCH(Vertices[[#This Row],[Vertex]],GroupVertices[Vertex],0)),1,1,"")</f>
        <v>2</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37.9" customHeight="1">
      <c r="A8" s="65" t="s">
        <v>245</v>
      </c>
      <c r="C8" s="66"/>
      <c r="D8" s="66" t="s">
        <v>64</v>
      </c>
      <c r="E8" s="67">
        <v>163.15736555575646</v>
      </c>
      <c r="F8" s="69"/>
      <c r="G8" s="100" t="s">
        <v>781</v>
      </c>
      <c r="H8" s="66"/>
      <c r="I8" s="70" t="s">
        <v>245</v>
      </c>
      <c r="J8" s="71"/>
      <c r="K8" s="71"/>
      <c r="L8" s="70" t="s">
        <v>932</v>
      </c>
      <c r="M8" s="74">
        <v>1.7195820093374627</v>
      </c>
      <c r="N8" s="75">
        <v>9568.7587890625</v>
      </c>
      <c r="O8" s="75">
        <v>3503.798583984375</v>
      </c>
      <c r="P8" s="76"/>
      <c r="Q8" s="77"/>
      <c r="R8" s="77"/>
      <c r="S8" s="86"/>
      <c r="T8" s="48">
        <v>8</v>
      </c>
      <c r="U8" s="48">
        <v>0</v>
      </c>
      <c r="V8" s="49">
        <v>3.5</v>
      </c>
      <c r="W8" s="49">
        <v>0.004808</v>
      </c>
      <c r="X8" s="49">
        <v>0.026054</v>
      </c>
      <c r="Y8" s="49">
        <v>1.217051</v>
      </c>
      <c r="Z8" s="49">
        <v>0.125</v>
      </c>
      <c r="AA8" s="49">
        <v>0</v>
      </c>
      <c r="AB8" s="72">
        <v>8</v>
      </c>
      <c r="AC8" s="72"/>
      <c r="AD8" s="73"/>
      <c r="AE8" s="78" t="s">
        <v>427</v>
      </c>
      <c r="AF8" s="78">
        <v>1</v>
      </c>
      <c r="AG8" s="78">
        <v>1115</v>
      </c>
      <c r="AH8" s="78">
        <v>45249</v>
      </c>
      <c r="AI8" s="78">
        <v>92</v>
      </c>
      <c r="AJ8" s="78"/>
      <c r="AK8" s="78" t="s">
        <v>505</v>
      </c>
      <c r="AL8" s="78"/>
      <c r="AM8" s="83" t="s">
        <v>639</v>
      </c>
      <c r="AN8" s="78"/>
      <c r="AO8" s="80">
        <v>43054.78748842593</v>
      </c>
      <c r="AP8" s="83" t="s">
        <v>699</v>
      </c>
      <c r="AQ8" s="78" t="b">
        <v>0</v>
      </c>
      <c r="AR8" s="78" t="b">
        <v>0</v>
      </c>
      <c r="AS8" s="78" t="b">
        <v>0</v>
      </c>
      <c r="AT8" s="78" t="s">
        <v>394</v>
      </c>
      <c r="AU8" s="78">
        <v>94</v>
      </c>
      <c r="AV8" s="83" t="s">
        <v>768</v>
      </c>
      <c r="AW8" s="78" t="b">
        <v>0</v>
      </c>
      <c r="AX8" s="78" t="s">
        <v>847</v>
      </c>
      <c r="AY8" s="83" t="s">
        <v>853</v>
      </c>
      <c r="AZ8" s="78" t="s">
        <v>65</v>
      </c>
      <c r="BA8" s="78" t="str">
        <f>REPLACE(INDEX(GroupVertices[Group],MATCH(Vertices[[#This Row],[Vertex]],GroupVertices[Vertex],0)),1,1,"")</f>
        <v>2</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37.9" customHeight="1">
      <c r="A9" s="65" t="s">
        <v>246</v>
      </c>
      <c r="C9" s="66"/>
      <c r="D9" s="66" t="s">
        <v>64</v>
      </c>
      <c r="E9" s="67">
        <v>170.57923521967095</v>
      </c>
      <c r="F9" s="69"/>
      <c r="G9" s="100" t="s">
        <v>782</v>
      </c>
      <c r="H9" s="66"/>
      <c r="I9" s="70" t="s">
        <v>246</v>
      </c>
      <c r="J9" s="71"/>
      <c r="K9" s="71"/>
      <c r="L9" s="70" t="s">
        <v>933</v>
      </c>
      <c r="M9" s="74">
        <v>6.334065185579702</v>
      </c>
      <c r="N9" s="75">
        <v>8137.841796875</v>
      </c>
      <c r="O9" s="75">
        <v>1679.6768798828125</v>
      </c>
      <c r="P9" s="76"/>
      <c r="Q9" s="77"/>
      <c r="R9" s="77"/>
      <c r="S9" s="86"/>
      <c r="T9" s="48">
        <v>8</v>
      </c>
      <c r="U9" s="48">
        <v>0</v>
      </c>
      <c r="V9" s="49">
        <v>3.5</v>
      </c>
      <c r="W9" s="49">
        <v>0.004808</v>
      </c>
      <c r="X9" s="49">
        <v>0.026054</v>
      </c>
      <c r="Y9" s="49">
        <v>1.217051</v>
      </c>
      <c r="Z9" s="49">
        <v>0.125</v>
      </c>
      <c r="AA9" s="49">
        <v>0</v>
      </c>
      <c r="AB9" s="72">
        <v>9</v>
      </c>
      <c r="AC9" s="72"/>
      <c r="AD9" s="73"/>
      <c r="AE9" s="78" t="s">
        <v>428</v>
      </c>
      <c r="AF9" s="78">
        <v>626</v>
      </c>
      <c r="AG9" s="78">
        <v>8169</v>
      </c>
      <c r="AH9" s="78">
        <v>16257</v>
      </c>
      <c r="AI9" s="78">
        <v>49683</v>
      </c>
      <c r="AJ9" s="78"/>
      <c r="AK9" s="78" t="s">
        <v>506</v>
      </c>
      <c r="AL9" s="78" t="s">
        <v>578</v>
      </c>
      <c r="AM9" s="83" t="s">
        <v>640</v>
      </c>
      <c r="AN9" s="78"/>
      <c r="AO9" s="80">
        <v>41982.20217592592</v>
      </c>
      <c r="AP9" s="83" t="s">
        <v>700</v>
      </c>
      <c r="AQ9" s="78" t="b">
        <v>0</v>
      </c>
      <c r="AR9" s="78" t="b">
        <v>0</v>
      </c>
      <c r="AS9" s="78" t="b">
        <v>1</v>
      </c>
      <c r="AT9" s="78" t="s">
        <v>394</v>
      </c>
      <c r="AU9" s="78">
        <v>171</v>
      </c>
      <c r="AV9" s="83" t="s">
        <v>770</v>
      </c>
      <c r="AW9" s="78" t="b">
        <v>1</v>
      </c>
      <c r="AX9" s="78" t="s">
        <v>847</v>
      </c>
      <c r="AY9" s="83" t="s">
        <v>854</v>
      </c>
      <c r="AZ9" s="78" t="s">
        <v>65</v>
      </c>
      <c r="BA9" s="78" t="str">
        <f>REPLACE(INDEX(GroupVertices[Group],MATCH(Vertices[[#This Row],[Vertex]],GroupVertices[Vertex],0)),1,1,"")</f>
        <v>2</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37.9" customHeight="1">
      <c r="A10" s="65" t="s">
        <v>247</v>
      </c>
      <c r="C10" s="66"/>
      <c r="D10" s="66" t="s">
        <v>64</v>
      </c>
      <c r="E10" s="67">
        <v>178.76286184937425</v>
      </c>
      <c r="F10" s="69"/>
      <c r="G10" s="100" t="s">
        <v>783</v>
      </c>
      <c r="H10" s="66"/>
      <c r="I10" s="70" t="s">
        <v>247</v>
      </c>
      <c r="J10" s="71"/>
      <c r="K10" s="71"/>
      <c r="L10" s="70" t="s">
        <v>934</v>
      </c>
      <c r="M10" s="74">
        <v>11.422164157058598</v>
      </c>
      <c r="N10" s="75">
        <v>7818.14794921875</v>
      </c>
      <c r="O10" s="75">
        <v>3852.614013671875</v>
      </c>
      <c r="P10" s="76"/>
      <c r="Q10" s="77"/>
      <c r="R10" s="77"/>
      <c r="S10" s="86"/>
      <c r="T10" s="48">
        <v>8</v>
      </c>
      <c r="U10" s="48">
        <v>0</v>
      </c>
      <c r="V10" s="49">
        <v>3.5</v>
      </c>
      <c r="W10" s="49">
        <v>0.004808</v>
      </c>
      <c r="X10" s="49">
        <v>0.026054</v>
      </c>
      <c r="Y10" s="49">
        <v>1.217051</v>
      </c>
      <c r="Z10" s="49">
        <v>0.125</v>
      </c>
      <c r="AA10" s="49">
        <v>0</v>
      </c>
      <c r="AB10" s="72">
        <v>10</v>
      </c>
      <c r="AC10" s="72"/>
      <c r="AD10" s="73"/>
      <c r="AE10" s="78" t="s">
        <v>429</v>
      </c>
      <c r="AF10" s="78">
        <v>17552</v>
      </c>
      <c r="AG10" s="78">
        <v>15947</v>
      </c>
      <c r="AH10" s="78">
        <v>21586</v>
      </c>
      <c r="AI10" s="78">
        <v>3483</v>
      </c>
      <c r="AJ10" s="78"/>
      <c r="AK10" s="78" t="s">
        <v>507</v>
      </c>
      <c r="AL10" s="78" t="s">
        <v>579</v>
      </c>
      <c r="AM10" s="83" t="s">
        <v>641</v>
      </c>
      <c r="AN10" s="78"/>
      <c r="AO10" s="80">
        <v>43174.22331018518</v>
      </c>
      <c r="AP10" s="78"/>
      <c r="AQ10" s="78" t="b">
        <v>0</v>
      </c>
      <c r="AR10" s="78" t="b">
        <v>0</v>
      </c>
      <c r="AS10" s="78" t="b">
        <v>0</v>
      </c>
      <c r="AT10" s="78" t="s">
        <v>394</v>
      </c>
      <c r="AU10" s="78">
        <v>149</v>
      </c>
      <c r="AV10" s="83" t="s">
        <v>768</v>
      </c>
      <c r="AW10" s="78" t="b">
        <v>0</v>
      </c>
      <c r="AX10" s="78" t="s">
        <v>847</v>
      </c>
      <c r="AY10" s="83" t="s">
        <v>855</v>
      </c>
      <c r="AZ10" s="78" t="s">
        <v>65</v>
      </c>
      <c r="BA10" s="78" t="str">
        <f>REPLACE(INDEX(GroupVertices[Group],MATCH(Vertices[[#This Row],[Vertex]],GroupVertices[Vertex],0)),1,1,"")</f>
        <v>2</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37.9" customHeight="1">
      <c r="A11" s="65" t="s">
        <v>248</v>
      </c>
      <c r="C11" s="66"/>
      <c r="D11" s="66" t="s">
        <v>64</v>
      </c>
      <c r="E11" s="67">
        <v>165.46578376423793</v>
      </c>
      <c r="F11" s="69"/>
      <c r="G11" s="100" t="s">
        <v>784</v>
      </c>
      <c r="H11" s="66"/>
      <c r="I11" s="70" t="s">
        <v>248</v>
      </c>
      <c r="J11" s="71"/>
      <c r="K11" s="71"/>
      <c r="L11" s="70" t="s">
        <v>935</v>
      </c>
      <c r="M11" s="74">
        <v>3.154821035234184</v>
      </c>
      <c r="N11" s="75">
        <v>8668.9677734375</v>
      </c>
      <c r="O11" s="75">
        <v>773.1185302734375</v>
      </c>
      <c r="P11" s="76"/>
      <c r="Q11" s="77"/>
      <c r="R11" s="77"/>
      <c r="S11" s="86"/>
      <c r="T11" s="48">
        <v>8</v>
      </c>
      <c r="U11" s="48">
        <v>0</v>
      </c>
      <c r="V11" s="49">
        <v>3.5</v>
      </c>
      <c r="W11" s="49">
        <v>0.004808</v>
      </c>
      <c r="X11" s="49">
        <v>0.026054</v>
      </c>
      <c r="Y11" s="49">
        <v>1.217051</v>
      </c>
      <c r="Z11" s="49">
        <v>0.125</v>
      </c>
      <c r="AA11" s="49">
        <v>0</v>
      </c>
      <c r="AB11" s="72">
        <v>11</v>
      </c>
      <c r="AC11" s="72"/>
      <c r="AD11" s="73"/>
      <c r="AE11" s="78" t="s">
        <v>430</v>
      </c>
      <c r="AF11" s="78">
        <v>265</v>
      </c>
      <c r="AG11" s="78">
        <v>3309</v>
      </c>
      <c r="AH11" s="78">
        <v>372</v>
      </c>
      <c r="AI11" s="78">
        <v>391</v>
      </c>
      <c r="AJ11" s="78"/>
      <c r="AK11" s="78" t="s">
        <v>508</v>
      </c>
      <c r="AL11" s="78" t="s">
        <v>580</v>
      </c>
      <c r="AM11" s="83" t="s">
        <v>642</v>
      </c>
      <c r="AN11" s="78"/>
      <c r="AO11" s="80">
        <v>42933.57341435185</v>
      </c>
      <c r="AP11" s="83" t="s">
        <v>701</v>
      </c>
      <c r="AQ11" s="78" t="b">
        <v>0</v>
      </c>
      <c r="AR11" s="78" t="b">
        <v>0</v>
      </c>
      <c r="AS11" s="78" t="b">
        <v>0</v>
      </c>
      <c r="AT11" s="78" t="s">
        <v>763</v>
      </c>
      <c r="AU11" s="78">
        <v>24</v>
      </c>
      <c r="AV11" s="83" t="s">
        <v>768</v>
      </c>
      <c r="AW11" s="78" t="b">
        <v>0</v>
      </c>
      <c r="AX11" s="78" t="s">
        <v>847</v>
      </c>
      <c r="AY11" s="83" t="s">
        <v>856</v>
      </c>
      <c r="AZ11" s="78" t="s">
        <v>65</v>
      </c>
      <c r="BA11" s="78" t="str">
        <f>REPLACE(INDEX(GroupVertices[Group],MATCH(Vertices[[#This Row],[Vertex]],GroupVertices[Vertex],0)),1,1,"")</f>
        <v>2</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37.9" customHeight="1">
      <c r="A12" s="65" t="s">
        <v>249</v>
      </c>
      <c r="C12" s="66"/>
      <c r="D12" s="66" t="s">
        <v>64</v>
      </c>
      <c r="E12" s="67">
        <v>188.05861156310894</v>
      </c>
      <c r="F12" s="69"/>
      <c r="G12" s="100" t="s">
        <v>785</v>
      </c>
      <c r="H12" s="66"/>
      <c r="I12" s="70" t="s">
        <v>249</v>
      </c>
      <c r="J12" s="71"/>
      <c r="K12" s="71"/>
      <c r="L12" s="70" t="s">
        <v>936</v>
      </c>
      <c r="M12" s="74">
        <v>17.201716022964494</v>
      </c>
      <c r="N12" s="75">
        <v>8200.4794921875</v>
      </c>
      <c r="O12" s="75">
        <v>8549.21875</v>
      </c>
      <c r="P12" s="76"/>
      <c r="Q12" s="77"/>
      <c r="R12" s="77"/>
      <c r="S12" s="86"/>
      <c r="T12" s="48">
        <v>9</v>
      </c>
      <c r="U12" s="48">
        <v>0</v>
      </c>
      <c r="V12" s="49">
        <v>3.5</v>
      </c>
      <c r="W12" s="49">
        <v>0.006803</v>
      </c>
      <c r="X12" s="49">
        <v>0.031834</v>
      </c>
      <c r="Y12" s="49">
        <v>1.495473</v>
      </c>
      <c r="Z12" s="49">
        <v>0.2361111111111111</v>
      </c>
      <c r="AA12" s="49">
        <v>0</v>
      </c>
      <c r="AB12" s="72">
        <v>12</v>
      </c>
      <c r="AC12" s="72"/>
      <c r="AD12" s="73"/>
      <c r="AE12" s="78" t="s">
        <v>431</v>
      </c>
      <c r="AF12" s="78">
        <v>1</v>
      </c>
      <c r="AG12" s="78">
        <v>24782</v>
      </c>
      <c r="AH12" s="78">
        <v>1354881</v>
      </c>
      <c r="AI12" s="78">
        <v>7</v>
      </c>
      <c r="AJ12" s="78"/>
      <c r="AK12" s="78" t="s">
        <v>509</v>
      </c>
      <c r="AL12" s="78" t="s">
        <v>581</v>
      </c>
      <c r="AM12" s="78"/>
      <c r="AN12" s="78"/>
      <c r="AO12" s="80">
        <v>42445.63966435185</v>
      </c>
      <c r="AP12" s="83" t="s">
        <v>702</v>
      </c>
      <c r="AQ12" s="78" t="b">
        <v>1</v>
      </c>
      <c r="AR12" s="78" t="b">
        <v>0</v>
      </c>
      <c r="AS12" s="78" t="b">
        <v>0</v>
      </c>
      <c r="AT12" s="78" t="s">
        <v>394</v>
      </c>
      <c r="AU12" s="78">
        <v>7283</v>
      </c>
      <c r="AV12" s="78"/>
      <c r="AW12" s="78" t="b">
        <v>0</v>
      </c>
      <c r="AX12" s="78" t="s">
        <v>847</v>
      </c>
      <c r="AY12" s="83" t="s">
        <v>857</v>
      </c>
      <c r="AZ12" s="78" t="s">
        <v>65</v>
      </c>
      <c r="BA12" s="78" t="str">
        <f>REPLACE(INDEX(GroupVertices[Group],MATCH(Vertices[[#This Row],[Vertex]],GroupVertices[Vertex],0)),1,1,"")</f>
        <v>2</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37.9" customHeight="1">
      <c r="A13" s="65" t="s">
        <v>250</v>
      </c>
      <c r="C13" s="66"/>
      <c r="D13" s="66" t="s">
        <v>64</v>
      </c>
      <c r="E13" s="67">
        <v>351.13878342272847</v>
      </c>
      <c r="F13" s="69"/>
      <c r="G13" s="100" t="s">
        <v>786</v>
      </c>
      <c r="H13" s="66"/>
      <c r="I13" s="70" t="s">
        <v>250</v>
      </c>
      <c r="J13" s="71"/>
      <c r="K13" s="71"/>
      <c r="L13" s="70" t="s">
        <v>937</v>
      </c>
      <c r="M13" s="74">
        <v>118.59540029685424</v>
      </c>
      <c r="N13" s="75">
        <v>9534.103515625</v>
      </c>
      <c r="O13" s="75">
        <v>6192.56884765625</v>
      </c>
      <c r="P13" s="76"/>
      <c r="Q13" s="77"/>
      <c r="R13" s="77"/>
      <c r="S13" s="86"/>
      <c r="T13" s="48">
        <v>9</v>
      </c>
      <c r="U13" s="48">
        <v>0</v>
      </c>
      <c r="V13" s="49">
        <v>3.5</v>
      </c>
      <c r="W13" s="49">
        <v>0.006803</v>
      </c>
      <c r="X13" s="49">
        <v>0.031834</v>
      </c>
      <c r="Y13" s="49">
        <v>1.495473</v>
      </c>
      <c r="Z13" s="49">
        <v>0.2361111111111111</v>
      </c>
      <c r="AA13" s="49">
        <v>0</v>
      </c>
      <c r="AB13" s="72">
        <v>13</v>
      </c>
      <c r="AC13" s="72"/>
      <c r="AD13" s="73"/>
      <c r="AE13" s="78" t="s">
        <v>432</v>
      </c>
      <c r="AF13" s="78">
        <v>180498</v>
      </c>
      <c r="AG13" s="78">
        <v>179779</v>
      </c>
      <c r="AH13" s="78">
        <v>64351</v>
      </c>
      <c r="AI13" s="78">
        <v>138084</v>
      </c>
      <c r="AJ13" s="78"/>
      <c r="AK13" s="78" t="s">
        <v>510</v>
      </c>
      <c r="AL13" s="78" t="s">
        <v>582</v>
      </c>
      <c r="AM13" s="83" t="s">
        <v>643</v>
      </c>
      <c r="AN13" s="78"/>
      <c r="AO13" s="80">
        <v>41015.33021990741</v>
      </c>
      <c r="AP13" s="83" t="s">
        <v>703</v>
      </c>
      <c r="AQ13" s="78" t="b">
        <v>1</v>
      </c>
      <c r="AR13" s="78" t="b">
        <v>0</v>
      </c>
      <c r="AS13" s="78" t="b">
        <v>1</v>
      </c>
      <c r="AT13" s="78" t="s">
        <v>394</v>
      </c>
      <c r="AU13" s="78">
        <v>5106</v>
      </c>
      <c r="AV13" s="83" t="s">
        <v>768</v>
      </c>
      <c r="AW13" s="78" t="b">
        <v>0</v>
      </c>
      <c r="AX13" s="78" t="s">
        <v>847</v>
      </c>
      <c r="AY13" s="83" t="s">
        <v>858</v>
      </c>
      <c r="AZ13" s="78" t="s">
        <v>65</v>
      </c>
      <c r="BA13" s="78" t="str">
        <f>REPLACE(INDEX(GroupVertices[Group],MATCH(Vertices[[#This Row],[Vertex]],GroupVertices[Vertex],0)),1,1,"")</f>
        <v>2</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37.9" customHeight="1">
      <c r="A14" s="65" t="s">
        <v>251</v>
      </c>
      <c r="C14" s="66"/>
      <c r="D14" s="66" t="s">
        <v>64</v>
      </c>
      <c r="E14" s="67">
        <v>288.250695574439</v>
      </c>
      <c r="F14" s="69"/>
      <c r="G14" s="100" t="s">
        <v>787</v>
      </c>
      <c r="H14" s="66"/>
      <c r="I14" s="70" t="s">
        <v>251</v>
      </c>
      <c r="J14" s="71"/>
      <c r="K14" s="71"/>
      <c r="L14" s="70" t="s">
        <v>938</v>
      </c>
      <c r="M14" s="74">
        <v>79.49527640584562</v>
      </c>
      <c r="N14" s="75">
        <v>9205.986328125</v>
      </c>
      <c r="O14" s="75">
        <v>1435.9451904296875</v>
      </c>
      <c r="P14" s="76"/>
      <c r="Q14" s="77"/>
      <c r="R14" s="77"/>
      <c r="S14" s="86"/>
      <c r="T14" s="48">
        <v>9</v>
      </c>
      <c r="U14" s="48">
        <v>0</v>
      </c>
      <c r="V14" s="49">
        <v>3.5</v>
      </c>
      <c r="W14" s="49">
        <v>0.006803</v>
      </c>
      <c r="X14" s="49">
        <v>0.031834</v>
      </c>
      <c r="Y14" s="49">
        <v>1.495473</v>
      </c>
      <c r="Z14" s="49">
        <v>0.2361111111111111</v>
      </c>
      <c r="AA14" s="49">
        <v>0</v>
      </c>
      <c r="AB14" s="72">
        <v>14</v>
      </c>
      <c r="AC14" s="72"/>
      <c r="AD14" s="73"/>
      <c r="AE14" s="78" t="s">
        <v>433</v>
      </c>
      <c r="AF14" s="78">
        <v>4337</v>
      </c>
      <c r="AG14" s="78">
        <v>120008</v>
      </c>
      <c r="AH14" s="78">
        <v>46209</v>
      </c>
      <c r="AI14" s="78">
        <v>114996</v>
      </c>
      <c r="AJ14" s="78"/>
      <c r="AK14" s="78" t="s">
        <v>511</v>
      </c>
      <c r="AL14" s="78" t="s">
        <v>583</v>
      </c>
      <c r="AM14" s="83" t="s">
        <v>644</v>
      </c>
      <c r="AN14" s="78"/>
      <c r="AO14" s="80">
        <v>41685.178564814814</v>
      </c>
      <c r="AP14" s="83" t="s">
        <v>704</v>
      </c>
      <c r="AQ14" s="78" t="b">
        <v>0</v>
      </c>
      <c r="AR14" s="78" t="b">
        <v>0</v>
      </c>
      <c r="AS14" s="78" t="b">
        <v>1</v>
      </c>
      <c r="AT14" s="78" t="s">
        <v>394</v>
      </c>
      <c r="AU14" s="78">
        <v>5524</v>
      </c>
      <c r="AV14" s="83" t="s">
        <v>771</v>
      </c>
      <c r="AW14" s="78" t="b">
        <v>0</v>
      </c>
      <c r="AX14" s="78" t="s">
        <v>847</v>
      </c>
      <c r="AY14" s="83" t="s">
        <v>859</v>
      </c>
      <c r="AZ14" s="78" t="s">
        <v>65</v>
      </c>
      <c r="BA14" s="78" t="str">
        <f>REPLACE(INDEX(GroupVertices[Group],MATCH(Vertices[[#This Row],[Vertex]],GroupVertices[Vertex],0)),1,1,"")</f>
        <v>2</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37.9" customHeight="1">
      <c r="A15" s="65" t="s">
        <v>240</v>
      </c>
      <c r="C15" s="66"/>
      <c r="D15" s="66" t="s">
        <v>64</v>
      </c>
      <c r="E15" s="67">
        <v>163.16157415777738</v>
      </c>
      <c r="F15" s="69"/>
      <c r="G15" s="100" t="s">
        <v>352</v>
      </c>
      <c r="H15" s="66"/>
      <c r="I15" s="70" t="s">
        <v>240</v>
      </c>
      <c r="J15" s="71"/>
      <c r="K15" s="71"/>
      <c r="L15" s="70" t="s">
        <v>939</v>
      </c>
      <c r="M15" s="74">
        <v>1.7221986711895991</v>
      </c>
      <c r="N15" s="75">
        <v>3948.10791015625</v>
      </c>
      <c r="O15" s="75">
        <v>5036.40087890625</v>
      </c>
      <c r="P15" s="76"/>
      <c r="Q15" s="77"/>
      <c r="R15" s="77"/>
      <c r="S15" s="86"/>
      <c r="T15" s="48">
        <v>8</v>
      </c>
      <c r="U15" s="48">
        <v>66</v>
      </c>
      <c r="V15" s="49">
        <v>5704.833333</v>
      </c>
      <c r="W15" s="49">
        <v>0.011905</v>
      </c>
      <c r="X15" s="49">
        <v>0.066997</v>
      </c>
      <c r="Y15" s="49">
        <v>23.58403</v>
      </c>
      <c r="Z15" s="49">
        <v>0.007629107981220657</v>
      </c>
      <c r="AA15" s="49">
        <v>0.027777777777777776</v>
      </c>
      <c r="AB15" s="72">
        <v>15</v>
      </c>
      <c r="AC15" s="72"/>
      <c r="AD15" s="73"/>
      <c r="AE15" s="78" t="s">
        <v>434</v>
      </c>
      <c r="AF15" s="78">
        <v>3008</v>
      </c>
      <c r="AG15" s="78">
        <v>1119</v>
      </c>
      <c r="AH15" s="78">
        <v>820</v>
      </c>
      <c r="AI15" s="78">
        <v>184</v>
      </c>
      <c r="AJ15" s="78"/>
      <c r="AK15" s="78" t="s">
        <v>512</v>
      </c>
      <c r="AL15" s="78" t="s">
        <v>584</v>
      </c>
      <c r="AM15" s="83" t="s">
        <v>645</v>
      </c>
      <c r="AN15" s="78"/>
      <c r="AO15" s="80">
        <v>39981.329618055555</v>
      </c>
      <c r="AP15" s="83" t="s">
        <v>705</v>
      </c>
      <c r="AQ15" s="78" t="b">
        <v>0</v>
      </c>
      <c r="AR15" s="78" t="b">
        <v>0</v>
      </c>
      <c r="AS15" s="78" t="b">
        <v>0</v>
      </c>
      <c r="AT15" s="78" t="s">
        <v>394</v>
      </c>
      <c r="AU15" s="78">
        <v>13</v>
      </c>
      <c r="AV15" s="83" t="s">
        <v>772</v>
      </c>
      <c r="AW15" s="78" t="b">
        <v>0</v>
      </c>
      <c r="AX15" s="78" t="s">
        <v>847</v>
      </c>
      <c r="AY15" s="83" t="s">
        <v>860</v>
      </c>
      <c r="AZ15" s="78" t="s">
        <v>66</v>
      </c>
      <c r="BA15" s="78" t="str">
        <f>REPLACE(INDEX(GroupVertices[Group],MATCH(Vertices[[#This Row],[Vertex]],GroupVertices[Vertex],0)),1,1,"")</f>
        <v>1</v>
      </c>
      <c r="BB15" s="48" t="s">
        <v>1118</v>
      </c>
      <c r="BC15" s="48" t="s">
        <v>1118</v>
      </c>
      <c r="BD15" s="48" t="s">
        <v>332</v>
      </c>
      <c r="BE15" s="48" t="s">
        <v>332</v>
      </c>
      <c r="BF15" s="48" t="s">
        <v>1123</v>
      </c>
      <c r="BG15" s="48" t="s">
        <v>1125</v>
      </c>
      <c r="BH15" s="116" t="s">
        <v>1128</v>
      </c>
      <c r="BI15" s="116" t="s">
        <v>1131</v>
      </c>
      <c r="BJ15" s="116" t="s">
        <v>1133</v>
      </c>
      <c r="BK15" s="116" t="s">
        <v>1136</v>
      </c>
      <c r="BL15" s="116">
        <v>8</v>
      </c>
      <c r="BM15" s="119">
        <v>4.060913705583756</v>
      </c>
      <c r="BN15" s="116">
        <v>1</v>
      </c>
      <c r="BO15" s="119">
        <v>0.5076142131979695</v>
      </c>
      <c r="BP15" s="116">
        <v>0</v>
      </c>
      <c r="BQ15" s="119">
        <v>0</v>
      </c>
      <c r="BR15" s="116">
        <v>188</v>
      </c>
      <c r="BS15" s="119">
        <v>95.43147208121827</v>
      </c>
      <c r="BT15" s="116">
        <v>197</v>
      </c>
      <c r="BU15" s="2"/>
      <c r="BV15" s="3"/>
      <c r="BW15" s="3"/>
      <c r="BX15" s="3"/>
      <c r="BY15" s="3"/>
    </row>
    <row r="16" spans="1:77" ht="37.9" customHeight="1">
      <c r="A16" s="65" t="s">
        <v>233</v>
      </c>
      <c r="C16" s="66"/>
      <c r="D16" s="66" t="s">
        <v>64</v>
      </c>
      <c r="E16" s="67">
        <v>162.0599725787983</v>
      </c>
      <c r="F16" s="69"/>
      <c r="G16" s="100" t="s">
        <v>346</v>
      </c>
      <c r="H16" s="66"/>
      <c r="I16" s="70" t="s">
        <v>233</v>
      </c>
      <c r="J16" s="71"/>
      <c r="K16" s="71"/>
      <c r="L16" s="70" t="s">
        <v>940</v>
      </c>
      <c r="M16" s="74">
        <v>1.0372874313929412</v>
      </c>
      <c r="N16" s="75">
        <v>8985.017578125</v>
      </c>
      <c r="O16" s="75">
        <v>3173.98046875</v>
      </c>
      <c r="P16" s="76"/>
      <c r="Q16" s="77"/>
      <c r="R16" s="77"/>
      <c r="S16" s="86"/>
      <c r="T16" s="48">
        <v>0</v>
      </c>
      <c r="U16" s="48">
        <v>12</v>
      </c>
      <c r="V16" s="49">
        <v>102.583333</v>
      </c>
      <c r="W16" s="49">
        <v>0.006944</v>
      </c>
      <c r="X16" s="49">
        <v>0.035105</v>
      </c>
      <c r="Y16" s="49">
        <v>1.896133</v>
      </c>
      <c r="Z16" s="49">
        <v>0.12121212121212122</v>
      </c>
      <c r="AA16" s="49">
        <v>0</v>
      </c>
      <c r="AB16" s="72">
        <v>16</v>
      </c>
      <c r="AC16" s="72"/>
      <c r="AD16" s="73"/>
      <c r="AE16" s="78" t="s">
        <v>435</v>
      </c>
      <c r="AF16" s="78">
        <v>68</v>
      </c>
      <c r="AG16" s="78">
        <v>72</v>
      </c>
      <c r="AH16" s="78">
        <v>4949</v>
      </c>
      <c r="AI16" s="78">
        <v>1673</v>
      </c>
      <c r="AJ16" s="78"/>
      <c r="AK16" s="78" t="s">
        <v>513</v>
      </c>
      <c r="AL16" s="78" t="s">
        <v>585</v>
      </c>
      <c r="AM16" s="78"/>
      <c r="AN16" s="78"/>
      <c r="AO16" s="80">
        <v>43203.58530092592</v>
      </c>
      <c r="AP16" s="78"/>
      <c r="AQ16" s="78" t="b">
        <v>1</v>
      </c>
      <c r="AR16" s="78" t="b">
        <v>0</v>
      </c>
      <c r="AS16" s="78" t="b">
        <v>0</v>
      </c>
      <c r="AT16" s="78" t="s">
        <v>764</v>
      </c>
      <c r="AU16" s="78">
        <v>1</v>
      </c>
      <c r="AV16" s="78"/>
      <c r="AW16" s="78" t="b">
        <v>0</v>
      </c>
      <c r="AX16" s="78" t="s">
        <v>847</v>
      </c>
      <c r="AY16" s="83" t="s">
        <v>861</v>
      </c>
      <c r="AZ16" s="78" t="s">
        <v>66</v>
      </c>
      <c r="BA16" s="78" t="str">
        <f>REPLACE(INDEX(GroupVertices[Group],MATCH(Vertices[[#This Row],[Vertex]],GroupVertices[Vertex],0)),1,1,"")</f>
        <v>2</v>
      </c>
      <c r="BB16" s="48"/>
      <c r="BC16" s="48"/>
      <c r="BD16" s="48"/>
      <c r="BE16" s="48"/>
      <c r="BF16" s="48"/>
      <c r="BG16" s="48"/>
      <c r="BH16" s="116" t="s">
        <v>1127</v>
      </c>
      <c r="BI16" s="116" t="s">
        <v>1127</v>
      </c>
      <c r="BJ16" s="116" t="s">
        <v>1100</v>
      </c>
      <c r="BK16" s="116" t="s">
        <v>1100</v>
      </c>
      <c r="BL16" s="116">
        <v>1</v>
      </c>
      <c r="BM16" s="119">
        <v>3.3333333333333335</v>
      </c>
      <c r="BN16" s="116">
        <v>2</v>
      </c>
      <c r="BO16" s="119">
        <v>6.666666666666667</v>
      </c>
      <c r="BP16" s="116">
        <v>0</v>
      </c>
      <c r="BQ16" s="119">
        <v>0</v>
      </c>
      <c r="BR16" s="116">
        <v>27</v>
      </c>
      <c r="BS16" s="119">
        <v>90</v>
      </c>
      <c r="BT16" s="116">
        <v>30</v>
      </c>
      <c r="BU16" s="2"/>
      <c r="BV16" s="3"/>
      <c r="BW16" s="3"/>
      <c r="BX16" s="3"/>
      <c r="BY16" s="3"/>
    </row>
    <row r="17" spans="1:77" ht="37.9" customHeight="1">
      <c r="A17" s="65" t="s">
        <v>234</v>
      </c>
      <c r="C17" s="66"/>
      <c r="D17" s="66" t="s">
        <v>64</v>
      </c>
      <c r="E17" s="67">
        <v>162.00210430101046</v>
      </c>
      <c r="F17" s="69"/>
      <c r="G17" s="100" t="s">
        <v>347</v>
      </c>
      <c r="H17" s="66"/>
      <c r="I17" s="70" t="s">
        <v>234</v>
      </c>
      <c r="J17" s="71"/>
      <c r="K17" s="71"/>
      <c r="L17" s="70" t="s">
        <v>941</v>
      </c>
      <c r="M17" s="74">
        <v>1.0013083309260682</v>
      </c>
      <c r="N17" s="75">
        <v>8254.3037109375</v>
      </c>
      <c r="O17" s="75">
        <v>4177.94091796875</v>
      </c>
      <c r="P17" s="76"/>
      <c r="Q17" s="77"/>
      <c r="R17" s="77"/>
      <c r="S17" s="86"/>
      <c r="T17" s="48">
        <v>0</v>
      </c>
      <c r="U17" s="48">
        <v>12</v>
      </c>
      <c r="V17" s="49">
        <v>102.583333</v>
      </c>
      <c r="W17" s="49">
        <v>0.006944</v>
      </c>
      <c r="X17" s="49">
        <v>0.035105</v>
      </c>
      <c r="Y17" s="49">
        <v>1.896133</v>
      </c>
      <c r="Z17" s="49">
        <v>0.12121212121212122</v>
      </c>
      <c r="AA17" s="49">
        <v>0</v>
      </c>
      <c r="AB17" s="72">
        <v>17</v>
      </c>
      <c r="AC17" s="72"/>
      <c r="AD17" s="73"/>
      <c r="AE17" s="78" t="s">
        <v>436</v>
      </c>
      <c r="AF17" s="78">
        <v>8</v>
      </c>
      <c r="AG17" s="78">
        <v>17</v>
      </c>
      <c r="AH17" s="78">
        <v>4383</v>
      </c>
      <c r="AI17" s="78">
        <v>1074</v>
      </c>
      <c r="AJ17" s="78"/>
      <c r="AK17" s="78"/>
      <c r="AL17" s="78"/>
      <c r="AM17" s="78"/>
      <c r="AN17" s="78"/>
      <c r="AO17" s="80">
        <v>43510.44903935185</v>
      </c>
      <c r="AP17" s="78"/>
      <c r="AQ17" s="78" t="b">
        <v>1</v>
      </c>
      <c r="AR17" s="78" t="b">
        <v>1</v>
      </c>
      <c r="AS17" s="78" t="b">
        <v>0</v>
      </c>
      <c r="AT17" s="78" t="s">
        <v>762</v>
      </c>
      <c r="AU17" s="78">
        <v>1</v>
      </c>
      <c r="AV17" s="78"/>
      <c r="AW17" s="78" t="b">
        <v>0</v>
      </c>
      <c r="AX17" s="78" t="s">
        <v>847</v>
      </c>
      <c r="AY17" s="83" t="s">
        <v>862</v>
      </c>
      <c r="AZ17" s="78" t="s">
        <v>66</v>
      </c>
      <c r="BA17" s="78" t="str">
        <f>REPLACE(INDEX(GroupVertices[Group],MATCH(Vertices[[#This Row],[Vertex]],GroupVertices[Vertex],0)),1,1,"")</f>
        <v>2</v>
      </c>
      <c r="BB17" s="48"/>
      <c r="BC17" s="48"/>
      <c r="BD17" s="48"/>
      <c r="BE17" s="48"/>
      <c r="BF17" s="48"/>
      <c r="BG17" s="48"/>
      <c r="BH17" s="116" t="s">
        <v>1127</v>
      </c>
      <c r="BI17" s="116" t="s">
        <v>1127</v>
      </c>
      <c r="BJ17" s="116" t="s">
        <v>1100</v>
      </c>
      <c r="BK17" s="116" t="s">
        <v>1100</v>
      </c>
      <c r="BL17" s="116">
        <v>1</v>
      </c>
      <c r="BM17" s="119">
        <v>3.3333333333333335</v>
      </c>
      <c r="BN17" s="116">
        <v>2</v>
      </c>
      <c r="BO17" s="119">
        <v>6.666666666666667</v>
      </c>
      <c r="BP17" s="116">
        <v>0</v>
      </c>
      <c r="BQ17" s="119">
        <v>0</v>
      </c>
      <c r="BR17" s="116">
        <v>27</v>
      </c>
      <c r="BS17" s="119">
        <v>90</v>
      </c>
      <c r="BT17" s="116">
        <v>30</v>
      </c>
      <c r="BU17" s="2"/>
      <c r="BV17" s="3"/>
      <c r="BW17" s="3"/>
      <c r="BX17" s="3"/>
      <c r="BY17" s="3"/>
    </row>
    <row r="18" spans="1:77" ht="37.9" customHeight="1">
      <c r="A18" s="65" t="s">
        <v>235</v>
      </c>
      <c r="C18" s="66"/>
      <c r="D18" s="66" t="s">
        <v>64</v>
      </c>
      <c r="E18" s="67">
        <v>166.48636975431407</v>
      </c>
      <c r="F18" s="69"/>
      <c r="G18" s="100" t="s">
        <v>348</v>
      </c>
      <c r="H18" s="66"/>
      <c r="I18" s="70" t="s">
        <v>235</v>
      </c>
      <c r="J18" s="71"/>
      <c r="K18" s="71"/>
      <c r="L18" s="70" t="s">
        <v>942</v>
      </c>
      <c r="M18" s="74">
        <v>3.7893615343772193</v>
      </c>
      <c r="N18" s="75">
        <v>8623.318359375</v>
      </c>
      <c r="O18" s="75">
        <v>7213.3515625</v>
      </c>
      <c r="P18" s="76"/>
      <c r="Q18" s="77"/>
      <c r="R18" s="77"/>
      <c r="S18" s="86"/>
      <c r="T18" s="48">
        <v>0</v>
      </c>
      <c r="U18" s="48">
        <v>12</v>
      </c>
      <c r="V18" s="49">
        <v>102.583333</v>
      </c>
      <c r="W18" s="49">
        <v>0.006944</v>
      </c>
      <c r="X18" s="49">
        <v>0.035105</v>
      </c>
      <c r="Y18" s="49">
        <v>1.896133</v>
      </c>
      <c r="Z18" s="49">
        <v>0.12121212121212122</v>
      </c>
      <c r="AA18" s="49">
        <v>0</v>
      </c>
      <c r="AB18" s="72">
        <v>18</v>
      </c>
      <c r="AC18" s="72"/>
      <c r="AD18" s="73"/>
      <c r="AE18" s="78" t="s">
        <v>437</v>
      </c>
      <c r="AF18" s="78">
        <v>4947</v>
      </c>
      <c r="AG18" s="78">
        <v>4279</v>
      </c>
      <c r="AH18" s="78">
        <v>7732</v>
      </c>
      <c r="AI18" s="78">
        <v>1332</v>
      </c>
      <c r="AJ18" s="78"/>
      <c r="AK18" s="78" t="s">
        <v>514</v>
      </c>
      <c r="AL18" s="78" t="s">
        <v>586</v>
      </c>
      <c r="AM18" s="83" t="s">
        <v>646</v>
      </c>
      <c r="AN18" s="78"/>
      <c r="AO18" s="80">
        <v>43174.170335648145</v>
      </c>
      <c r="AP18" s="83" t="s">
        <v>706</v>
      </c>
      <c r="AQ18" s="78" t="b">
        <v>1</v>
      </c>
      <c r="AR18" s="78" t="b">
        <v>0</v>
      </c>
      <c r="AS18" s="78" t="b">
        <v>0</v>
      </c>
      <c r="AT18" s="78" t="s">
        <v>394</v>
      </c>
      <c r="AU18" s="78">
        <v>37</v>
      </c>
      <c r="AV18" s="78"/>
      <c r="AW18" s="78" t="b">
        <v>0</v>
      </c>
      <c r="AX18" s="78" t="s">
        <v>847</v>
      </c>
      <c r="AY18" s="83" t="s">
        <v>863</v>
      </c>
      <c r="AZ18" s="78" t="s">
        <v>66</v>
      </c>
      <c r="BA18" s="78" t="str">
        <f>REPLACE(INDEX(GroupVertices[Group],MATCH(Vertices[[#This Row],[Vertex]],GroupVertices[Vertex],0)),1,1,"")</f>
        <v>2</v>
      </c>
      <c r="BB18" s="48"/>
      <c r="BC18" s="48"/>
      <c r="BD18" s="48"/>
      <c r="BE18" s="48"/>
      <c r="BF18" s="48"/>
      <c r="BG18" s="48"/>
      <c r="BH18" s="116" t="s">
        <v>1127</v>
      </c>
      <c r="BI18" s="116" t="s">
        <v>1127</v>
      </c>
      <c r="BJ18" s="116" t="s">
        <v>1100</v>
      </c>
      <c r="BK18" s="116" t="s">
        <v>1100</v>
      </c>
      <c r="BL18" s="116">
        <v>1</v>
      </c>
      <c r="BM18" s="119">
        <v>3.3333333333333335</v>
      </c>
      <c r="BN18" s="116">
        <v>2</v>
      </c>
      <c r="BO18" s="119">
        <v>6.666666666666667</v>
      </c>
      <c r="BP18" s="116">
        <v>0</v>
      </c>
      <c r="BQ18" s="119">
        <v>0</v>
      </c>
      <c r="BR18" s="116">
        <v>27</v>
      </c>
      <c r="BS18" s="119">
        <v>90</v>
      </c>
      <c r="BT18" s="116">
        <v>30</v>
      </c>
      <c r="BU18" s="2"/>
      <c r="BV18" s="3"/>
      <c r="BW18" s="3"/>
      <c r="BX18" s="3"/>
      <c r="BY18" s="3"/>
    </row>
    <row r="19" spans="1:77" ht="37.9" customHeight="1">
      <c r="A19" s="65" t="s">
        <v>236</v>
      </c>
      <c r="C19" s="66"/>
      <c r="D19" s="66" t="s">
        <v>64</v>
      </c>
      <c r="E19" s="67">
        <v>162</v>
      </c>
      <c r="F19" s="69"/>
      <c r="G19" s="100" t="s">
        <v>347</v>
      </c>
      <c r="H19" s="66"/>
      <c r="I19" s="70" t="s">
        <v>236</v>
      </c>
      <c r="J19" s="71"/>
      <c r="K19" s="71"/>
      <c r="L19" s="70" t="s">
        <v>943</v>
      </c>
      <c r="M19" s="74">
        <v>1</v>
      </c>
      <c r="N19" s="75">
        <v>9200.55078125</v>
      </c>
      <c r="O19" s="75">
        <v>4835.36572265625</v>
      </c>
      <c r="P19" s="76"/>
      <c r="Q19" s="77"/>
      <c r="R19" s="77"/>
      <c r="S19" s="86"/>
      <c r="T19" s="48">
        <v>0</v>
      </c>
      <c r="U19" s="48">
        <v>12</v>
      </c>
      <c r="V19" s="49">
        <v>102.583333</v>
      </c>
      <c r="W19" s="49">
        <v>0.006944</v>
      </c>
      <c r="X19" s="49">
        <v>0.035105</v>
      </c>
      <c r="Y19" s="49">
        <v>1.896133</v>
      </c>
      <c r="Z19" s="49">
        <v>0.12121212121212122</v>
      </c>
      <c r="AA19" s="49">
        <v>0</v>
      </c>
      <c r="AB19" s="72">
        <v>19</v>
      </c>
      <c r="AC19" s="72"/>
      <c r="AD19" s="73"/>
      <c r="AE19" s="78" t="s">
        <v>438</v>
      </c>
      <c r="AF19" s="78">
        <v>14</v>
      </c>
      <c r="AG19" s="78">
        <v>15</v>
      </c>
      <c r="AH19" s="78">
        <v>2620</v>
      </c>
      <c r="AI19" s="78">
        <v>2171</v>
      </c>
      <c r="AJ19" s="78"/>
      <c r="AK19" s="78"/>
      <c r="AL19" s="78"/>
      <c r="AM19" s="78"/>
      <c r="AN19" s="78"/>
      <c r="AO19" s="80">
        <v>43437.979791666665</v>
      </c>
      <c r="AP19" s="78"/>
      <c r="AQ19" s="78" t="b">
        <v>1</v>
      </c>
      <c r="AR19" s="78" t="b">
        <v>1</v>
      </c>
      <c r="AS19" s="78" t="b">
        <v>0</v>
      </c>
      <c r="AT19" s="78" t="s">
        <v>394</v>
      </c>
      <c r="AU19" s="78">
        <v>1</v>
      </c>
      <c r="AV19" s="78"/>
      <c r="AW19" s="78" t="b">
        <v>0</v>
      </c>
      <c r="AX19" s="78" t="s">
        <v>847</v>
      </c>
      <c r="AY19" s="83" t="s">
        <v>864</v>
      </c>
      <c r="AZ19" s="78" t="s">
        <v>66</v>
      </c>
      <c r="BA19" s="78" t="str">
        <f>REPLACE(INDEX(GroupVertices[Group],MATCH(Vertices[[#This Row],[Vertex]],GroupVertices[Vertex],0)),1,1,"")</f>
        <v>2</v>
      </c>
      <c r="BB19" s="48"/>
      <c r="BC19" s="48"/>
      <c r="BD19" s="48"/>
      <c r="BE19" s="48"/>
      <c r="BF19" s="48"/>
      <c r="BG19" s="48"/>
      <c r="BH19" s="116" t="s">
        <v>1127</v>
      </c>
      <c r="BI19" s="116" t="s">
        <v>1127</v>
      </c>
      <c r="BJ19" s="116" t="s">
        <v>1100</v>
      </c>
      <c r="BK19" s="116" t="s">
        <v>1100</v>
      </c>
      <c r="BL19" s="116">
        <v>1</v>
      </c>
      <c r="BM19" s="119">
        <v>3.3333333333333335</v>
      </c>
      <c r="BN19" s="116">
        <v>2</v>
      </c>
      <c r="BO19" s="119">
        <v>6.666666666666667</v>
      </c>
      <c r="BP19" s="116">
        <v>0</v>
      </c>
      <c r="BQ19" s="119">
        <v>0</v>
      </c>
      <c r="BR19" s="116">
        <v>27</v>
      </c>
      <c r="BS19" s="119">
        <v>90</v>
      </c>
      <c r="BT19" s="116">
        <v>30</v>
      </c>
      <c r="BU19" s="2"/>
      <c r="BV19" s="3"/>
      <c r="BW19" s="3"/>
      <c r="BX19" s="3"/>
      <c r="BY19" s="3"/>
    </row>
    <row r="20" spans="1:77" ht="37.9" customHeight="1">
      <c r="A20" s="65" t="s">
        <v>237</v>
      </c>
      <c r="C20" s="66"/>
      <c r="D20" s="66" t="s">
        <v>64</v>
      </c>
      <c r="E20" s="67">
        <v>170.6665637116053</v>
      </c>
      <c r="F20" s="69"/>
      <c r="G20" s="100" t="s">
        <v>349</v>
      </c>
      <c r="H20" s="66"/>
      <c r="I20" s="70" t="s">
        <v>237</v>
      </c>
      <c r="J20" s="71"/>
      <c r="K20" s="71"/>
      <c r="L20" s="70" t="s">
        <v>944</v>
      </c>
      <c r="M20" s="74">
        <v>6.388360919011529</v>
      </c>
      <c r="N20" s="75">
        <v>8565.2548828125</v>
      </c>
      <c r="O20" s="75">
        <v>2887.591064453125</v>
      </c>
      <c r="P20" s="76"/>
      <c r="Q20" s="77"/>
      <c r="R20" s="77"/>
      <c r="S20" s="86"/>
      <c r="T20" s="48">
        <v>1</v>
      </c>
      <c r="U20" s="48">
        <v>12</v>
      </c>
      <c r="V20" s="49">
        <v>102.583333</v>
      </c>
      <c r="W20" s="49">
        <v>0.006944</v>
      </c>
      <c r="X20" s="49">
        <v>0.035105</v>
      </c>
      <c r="Y20" s="49">
        <v>1.896133</v>
      </c>
      <c r="Z20" s="49">
        <v>0.12121212121212122</v>
      </c>
      <c r="AA20" s="49">
        <v>0.08333333333333333</v>
      </c>
      <c r="AB20" s="72">
        <v>20</v>
      </c>
      <c r="AC20" s="72"/>
      <c r="AD20" s="73"/>
      <c r="AE20" s="78" t="s">
        <v>439</v>
      </c>
      <c r="AF20" s="78">
        <v>0</v>
      </c>
      <c r="AG20" s="78">
        <v>8252</v>
      </c>
      <c r="AH20" s="78">
        <v>213277</v>
      </c>
      <c r="AI20" s="78">
        <v>2</v>
      </c>
      <c r="AJ20" s="78"/>
      <c r="AK20" s="78" t="s">
        <v>515</v>
      </c>
      <c r="AL20" s="78" t="s">
        <v>587</v>
      </c>
      <c r="AM20" s="78"/>
      <c r="AN20" s="78"/>
      <c r="AO20" s="80">
        <v>42886.24619212963</v>
      </c>
      <c r="AP20" s="78"/>
      <c r="AQ20" s="78" t="b">
        <v>1</v>
      </c>
      <c r="AR20" s="78" t="b">
        <v>0</v>
      </c>
      <c r="AS20" s="78" t="b">
        <v>0</v>
      </c>
      <c r="AT20" s="78" t="s">
        <v>394</v>
      </c>
      <c r="AU20" s="78">
        <v>168</v>
      </c>
      <c r="AV20" s="78"/>
      <c r="AW20" s="78" t="b">
        <v>0</v>
      </c>
      <c r="AX20" s="78" t="s">
        <v>847</v>
      </c>
      <c r="AY20" s="83" t="s">
        <v>865</v>
      </c>
      <c r="AZ20" s="78" t="s">
        <v>66</v>
      </c>
      <c r="BA20" s="78" t="str">
        <f>REPLACE(INDEX(GroupVertices[Group],MATCH(Vertices[[#This Row],[Vertex]],GroupVertices[Vertex],0)),1,1,"")</f>
        <v>2</v>
      </c>
      <c r="BB20" s="48"/>
      <c r="BC20" s="48"/>
      <c r="BD20" s="48"/>
      <c r="BE20" s="48"/>
      <c r="BF20" s="48"/>
      <c r="BG20" s="48"/>
      <c r="BH20" s="116" t="s">
        <v>1127</v>
      </c>
      <c r="BI20" s="116" t="s">
        <v>1127</v>
      </c>
      <c r="BJ20" s="116" t="s">
        <v>1100</v>
      </c>
      <c r="BK20" s="116" t="s">
        <v>1100</v>
      </c>
      <c r="BL20" s="116">
        <v>1</v>
      </c>
      <c r="BM20" s="119">
        <v>3.3333333333333335</v>
      </c>
      <c r="BN20" s="116">
        <v>2</v>
      </c>
      <c r="BO20" s="119">
        <v>6.666666666666667</v>
      </c>
      <c r="BP20" s="116">
        <v>0</v>
      </c>
      <c r="BQ20" s="119">
        <v>0</v>
      </c>
      <c r="BR20" s="116">
        <v>27</v>
      </c>
      <c r="BS20" s="119">
        <v>90</v>
      </c>
      <c r="BT20" s="116">
        <v>30</v>
      </c>
      <c r="BU20" s="2"/>
      <c r="BV20" s="3"/>
      <c r="BW20" s="3"/>
      <c r="BX20" s="3"/>
      <c r="BY20" s="3"/>
    </row>
    <row r="21" spans="1:77" ht="37.9" customHeight="1">
      <c r="A21" s="65" t="s">
        <v>239</v>
      </c>
      <c r="C21" s="66"/>
      <c r="D21" s="66" t="s">
        <v>64</v>
      </c>
      <c r="E21" s="67">
        <v>176.8311135217662</v>
      </c>
      <c r="F21" s="69"/>
      <c r="G21" s="100" t="s">
        <v>351</v>
      </c>
      <c r="H21" s="66"/>
      <c r="I21" s="70" t="s">
        <v>239</v>
      </c>
      <c r="J21" s="71"/>
      <c r="K21" s="71"/>
      <c r="L21" s="70" t="s">
        <v>945</v>
      </c>
      <c r="M21" s="74">
        <v>10.221116366928069</v>
      </c>
      <c r="N21" s="75">
        <v>8280.1630859375</v>
      </c>
      <c r="O21" s="75">
        <v>6118.94287109375</v>
      </c>
      <c r="P21" s="76"/>
      <c r="Q21" s="77"/>
      <c r="R21" s="77"/>
      <c r="S21" s="86"/>
      <c r="T21" s="48">
        <v>0</v>
      </c>
      <c r="U21" s="48">
        <v>12</v>
      </c>
      <c r="V21" s="49">
        <v>102.583333</v>
      </c>
      <c r="W21" s="49">
        <v>0.006944</v>
      </c>
      <c r="X21" s="49">
        <v>0.035105</v>
      </c>
      <c r="Y21" s="49">
        <v>1.896133</v>
      </c>
      <c r="Z21" s="49">
        <v>0.12121212121212122</v>
      </c>
      <c r="AA21" s="49">
        <v>0</v>
      </c>
      <c r="AB21" s="72">
        <v>21</v>
      </c>
      <c r="AC21" s="72"/>
      <c r="AD21" s="73"/>
      <c r="AE21" s="78" t="s">
        <v>440</v>
      </c>
      <c r="AF21" s="78">
        <v>15136</v>
      </c>
      <c r="AG21" s="78">
        <v>14111</v>
      </c>
      <c r="AH21" s="78">
        <v>16675</v>
      </c>
      <c r="AI21" s="78">
        <v>10560</v>
      </c>
      <c r="AJ21" s="78"/>
      <c r="AK21" s="78" t="s">
        <v>516</v>
      </c>
      <c r="AL21" s="78" t="s">
        <v>588</v>
      </c>
      <c r="AM21" s="78"/>
      <c r="AN21" s="78"/>
      <c r="AO21" s="80">
        <v>43173.476539351854</v>
      </c>
      <c r="AP21" s="83" t="s">
        <v>707</v>
      </c>
      <c r="AQ21" s="78" t="b">
        <v>0</v>
      </c>
      <c r="AR21" s="78" t="b">
        <v>0</v>
      </c>
      <c r="AS21" s="78" t="b">
        <v>0</v>
      </c>
      <c r="AT21" s="78" t="s">
        <v>394</v>
      </c>
      <c r="AU21" s="78">
        <v>123</v>
      </c>
      <c r="AV21" s="83" t="s">
        <v>768</v>
      </c>
      <c r="AW21" s="78" t="b">
        <v>0</v>
      </c>
      <c r="AX21" s="78" t="s">
        <v>847</v>
      </c>
      <c r="AY21" s="83" t="s">
        <v>866</v>
      </c>
      <c r="AZ21" s="78" t="s">
        <v>66</v>
      </c>
      <c r="BA21" s="78" t="str">
        <f>REPLACE(INDEX(GroupVertices[Group],MATCH(Vertices[[#This Row],[Vertex]],GroupVertices[Vertex],0)),1,1,"")</f>
        <v>2</v>
      </c>
      <c r="BB21" s="48"/>
      <c r="BC21" s="48"/>
      <c r="BD21" s="48"/>
      <c r="BE21" s="48"/>
      <c r="BF21" s="48"/>
      <c r="BG21" s="48"/>
      <c r="BH21" s="116" t="s">
        <v>1127</v>
      </c>
      <c r="BI21" s="116" t="s">
        <v>1127</v>
      </c>
      <c r="BJ21" s="116" t="s">
        <v>1100</v>
      </c>
      <c r="BK21" s="116" t="s">
        <v>1100</v>
      </c>
      <c r="BL21" s="116">
        <v>1</v>
      </c>
      <c r="BM21" s="119">
        <v>3.3333333333333335</v>
      </c>
      <c r="BN21" s="116">
        <v>2</v>
      </c>
      <c r="BO21" s="119">
        <v>6.666666666666667</v>
      </c>
      <c r="BP21" s="116">
        <v>0</v>
      </c>
      <c r="BQ21" s="119">
        <v>0</v>
      </c>
      <c r="BR21" s="116">
        <v>27</v>
      </c>
      <c r="BS21" s="119">
        <v>90</v>
      </c>
      <c r="BT21" s="116">
        <v>30</v>
      </c>
      <c r="BU21" s="2"/>
      <c r="BV21" s="3"/>
      <c r="BW21" s="3"/>
      <c r="BX21" s="3"/>
      <c r="BY21" s="3"/>
    </row>
    <row r="22" spans="1:77" ht="37.9" customHeight="1">
      <c r="A22" s="65" t="s">
        <v>252</v>
      </c>
      <c r="C22" s="66"/>
      <c r="D22" s="66" t="s">
        <v>64</v>
      </c>
      <c r="E22" s="67">
        <v>164.20004670644246</v>
      </c>
      <c r="F22" s="69"/>
      <c r="G22" s="100" t="s">
        <v>788</v>
      </c>
      <c r="H22" s="66"/>
      <c r="I22" s="70" t="s">
        <v>252</v>
      </c>
      <c r="J22" s="71"/>
      <c r="K22" s="71"/>
      <c r="L22" s="70" t="s">
        <v>946</v>
      </c>
      <c r="M22" s="74">
        <v>2.3678599832042133</v>
      </c>
      <c r="N22" s="75">
        <v>3496.981201171875</v>
      </c>
      <c r="O22" s="75">
        <v>6226.00146484375</v>
      </c>
      <c r="P22" s="76"/>
      <c r="Q22" s="77"/>
      <c r="R22" s="77"/>
      <c r="S22" s="86"/>
      <c r="T22" s="48">
        <v>1</v>
      </c>
      <c r="U22" s="48">
        <v>0</v>
      </c>
      <c r="V22" s="49">
        <v>0</v>
      </c>
      <c r="W22" s="49">
        <v>0.006211</v>
      </c>
      <c r="X22" s="49">
        <v>0.005779</v>
      </c>
      <c r="Y22" s="49">
        <v>0.428422</v>
      </c>
      <c r="Z22" s="49">
        <v>0</v>
      </c>
      <c r="AA22" s="49">
        <v>0</v>
      </c>
      <c r="AB22" s="72">
        <v>22</v>
      </c>
      <c r="AC22" s="72"/>
      <c r="AD22" s="73"/>
      <c r="AE22" s="78" t="s">
        <v>441</v>
      </c>
      <c r="AF22" s="78">
        <v>1083</v>
      </c>
      <c r="AG22" s="78">
        <v>2106</v>
      </c>
      <c r="AH22" s="78">
        <v>4877</v>
      </c>
      <c r="AI22" s="78">
        <v>80</v>
      </c>
      <c r="AJ22" s="78"/>
      <c r="AK22" s="78" t="s">
        <v>517</v>
      </c>
      <c r="AL22" s="78" t="s">
        <v>589</v>
      </c>
      <c r="AM22" s="78"/>
      <c r="AN22" s="78"/>
      <c r="AO22" s="80">
        <v>40707.63523148148</v>
      </c>
      <c r="AP22" s="83" t="s">
        <v>708</v>
      </c>
      <c r="AQ22" s="78" t="b">
        <v>0</v>
      </c>
      <c r="AR22" s="78" t="b">
        <v>0</v>
      </c>
      <c r="AS22" s="78" t="b">
        <v>1</v>
      </c>
      <c r="AT22" s="78" t="s">
        <v>765</v>
      </c>
      <c r="AU22" s="78">
        <v>157</v>
      </c>
      <c r="AV22" s="83" t="s">
        <v>773</v>
      </c>
      <c r="AW22" s="78" t="b">
        <v>0</v>
      </c>
      <c r="AX22" s="78" t="s">
        <v>847</v>
      </c>
      <c r="AY22" s="83" t="s">
        <v>867</v>
      </c>
      <c r="AZ22" s="78" t="s">
        <v>65</v>
      </c>
      <c r="BA22" s="78" t="str">
        <f>REPLACE(INDEX(GroupVertices[Group],MATCH(Vertices[[#This Row],[Vertex]],GroupVertices[Vertex],0)),1,1,"")</f>
        <v>1</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37.9" customHeight="1">
      <c r="A23" s="65" t="s">
        <v>253</v>
      </c>
      <c r="C23" s="66"/>
      <c r="D23" s="66" t="s">
        <v>64</v>
      </c>
      <c r="E23" s="67">
        <v>163.51404457703046</v>
      </c>
      <c r="F23" s="69"/>
      <c r="G23" s="100" t="s">
        <v>789</v>
      </c>
      <c r="H23" s="66"/>
      <c r="I23" s="70" t="s">
        <v>253</v>
      </c>
      <c r="J23" s="71"/>
      <c r="K23" s="71"/>
      <c r="L23" s="70" t="s">
        <v>947</v>
      </c>
      <c r="M23" s="74">
        <v>1.9413441013060082</v>
      </c>
      <c r="N23" s="75">
        <v>4797.9033203125</v>
      </c>
      <c r="O23" s="75">
        <v>2224.550537109375</v>
      </c>
      <c r="P23" s="76"/>
      <c r="Q23" s="77"/>
      <c r="R23" s="77"/>
      <c r="S23" s="86"/>
      <c r="T23" s="48">
        <v>1</v>
      </c>
      <c r="U23" s="48">
        <v>0</v>
      </c>
      <c r="V23" s="49">
        <v>0</v>
      </c>
      <c r="W23" s="49">
        <v>0.006211</v>
      </c>
      <c r="X23" s="49">
        <v>0.005779</v>
      </c>
      <c r="Y23" s="49">
        <v>0.428422</v>
      </c>
      <c r="Z23" s="49">
        <v>0</v>
      </c>
      <c r="AA23" s="49">
        <v>0</v>
      </c>
      <c r="AB23" s="72">
        <v>23</v>
      </c>
      <c r="AC23" s="72"/>
      <c r="AD23" s="73"/>
      <c r="AE23" s="78" t="s">
        <v>442</v>
      </c>
      <c r="AF23" s="78">
        <v>266</v>
      </c>
      <c r="AG23" s="78">
        <v>1454</v>
      </c>
      <c r="AH23" s="78">
        <v>40747</v>
      </c>
      <c r="AI23" s="78">
        <v>67</v>
      </c>
      <c r="AJ23" s="78"/>
      <c r="AK23" s="78" t="s">
        <v>518</v>
      </c>
      <c r="AL23" s="78" t="s">
        <v>590</v>
      </c>
      <c r="AM23" s="78"/>
      <c r="AN23" s="78"/>
      <c r="AO23" s="80">
        <v>43422.45193287037</v>
      </c>
      <c r="AP23" s="83" t="s">
        <v>709</v>
      </c>
      <c r="AQ23" s="78" t="b">
        <v>0</v>
      </c>
      <c r="AR23" s="78" t="b">
        <v>0</v>
      </c>
      <c r="AS23" s="78" t="b">
        <v>0</v>
      </c>
      <c r="AT23" s="78" t="s">
        <v>394</v>
      </c>
      <c r="AU23" s="78">
        <v>47</v>
      </c>
      <c r="AV23" s="83" t="s">
        <v>768</v>
      </c>
      <c r="AW23" s="78" t="b">
        <v>0</v>
      </c>
      <c r="AX23" s="78" t="s">
        <v>847</v>
      </c>
      <c r="AY23" s="83" t="s">
        <v>868</v>
      </c>
      <c r="AZ23" s="78" t="s">
        <v>65</v>
      </c>
      <c r="BA23" s="78" t="str">
        <f>REPLACE(INDEX(GroupVertices[Group],MATCH(Vertices[[#This Row],[Vertex]],GroupVertices[Vertex],0)),1,1,"")</f>
        <v>1</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37.9" customHeight="1">
      <c r="A24" s="65" t="s">
        <v>254</v>
      </c>
      <c r="C24" s="66"/>
      <c r="D24" s="66" t="s">
        <v>64</v>
      </c>
      <c r="E24" s="67">
        <v>163.17314781333494</v>
      </c>
      <c r="F24" s="69"/>
      <c r="G24" s="100" t="s">
        <v>790</v>
      </c>
      <c r="H24" s="66"/>
      <c r="I24" s="70" t="s">
        <v>254</v>
      </c>
      <c r="J24" s="71"/>
      <c r="K24" s="71"/>
      <c r="L24" s="70" t="s">
        <v>948</v>
      </c>
      <c r="M24" s="74">
        <v>1.7293944912829735</v>
      </c>
      <c r="N24" s="75">
        <v>1536.537841796875</v>
      </c>
      <c r="O24" s="75">
        <v>2687.511962890625</v>
      </c>
      <c r="P24" s="76"/>
      <c r="Q24" s="77"/>
      <c r="R24" s="77"/>
      <c r="S24" s="86"/>
      <c r="T24" s="48">
        <v>1</v>
      </c>
      <c r="U24" s="48">
        <v>0</v>
      </c>
      <c r="V24" s="49">
        <v>0</v>
      </c>
      <c r="W24" s="49">
        <v>0.006211</v>
      </c>
      <c r="X24" s="49">
        <v>0.005779</v>
      </c>
      <c r="Y24" s="49">
        <v>0.428422</v>
      </c>
      <c r="Z24" s="49">
        <v>0</v>
      </c>
      <c r="AA24" s="49">
        <v>0</v>
      </c>
      <c r="AB24" s="72">
        <v>24</v>
      </c>
      <c r="AC24" s="72"/>
      <c r="AD24" s="73"/>
      <c r="AE24" s="78" t="s">
        <v>443</v>
      </c>
      <c r="AF24" s="78">
        <v>596</v>
      </c>
      <c r="AG24" s="78">
        <v>1130</v>
      </c>
      <c r="AH24" s="78">
        <v>1666</v>
      </c>
      <c r="AI24" s="78">
        <v>535</v>
      </c>
      <c r="AJ24" s="78"/>
      <c r="AK24" s="78" t="s">
        <v>519</v>
      </c>
      <c r="AL24" s="78" t="s">
        <v>591</v>
      </c>
      <c r="AM24" s="83" t="s">
        <v>647</v>
      </c>
      <c r="AN24" s="78"/>
      <c r="AO24" s="80">
        <v>41855.747025462966</v>
      </c>
      <c r="AP24" s="83" t="s">
        <v>710</v>
      </c>
      <c r="AQ24" s="78" t="b">
        <v>1</v>
      </c>
      <c r="AR24" s="78" t="b">
        <v>0</v>
      </c>
      <c r="AS24" s="78" t="b">
        <v>0</v>
      </c>
      <c r="AT24" s="78" t="s">
        <v>394</v>
      </c>
      <c r="AU24" s="78">
        <v>71</v>
      </c>
      <c r="AV24" s="83" t="s">
        <v>768</v>
      </c>
      <c r="AW24" s="78" t="b">
        <v>0</v>
      </c>
      <c r="AX24" s="78" t="s">
        <v>847</v>
      </c>
      <c r="AY24" s="83" t="s">
        <v>869</v>
      </c>
      <c r="AZ24" s="78" t="s">
        <v>65</v>
      </c>
      <c r="BA24" s="78" t="str">
        <f>REPLACE(INDEX(GroupVertices[Group],MATCH(Vertices[[#This Row],[Vertex]],GroupVertices[Vertex],0)),1,1,"")</f>
        <v>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37.9" customHeight="1">
      <c r="A25" s="65" t="s">
        <v>255</v>
      </c>
      <c r="C25" s="66"/>
      <c r="D25" s="66" t="s">
        <v>64</v>
      </c>
      <c r="E25" s="67">
        <v>173.78303350810583</v>
      </c>
      <c r="F25" s="69"/>
      <c r="G25" s="100" t="s">
        <v>791</v>
      </c>
      <c r="H25" s="66"/>
      <c r="I25" s="70" t="s">
        <v>255</v>
      </c>
      <c r="J25" s="71"/>
      <c r="K25" s="71"/>
      <c r="L25" s="70" t="s">
        <v>949</v>
      </c>
      <c r="M25" s="74">
        <v>8.325999020518406</v>
      </c>
      <c r="N25" s="75">
        <v>737.5098876953125</v>
      </c>
      <c r="O25" s="75">
        <v>6792.359375</v>
      </c>
      <c r="P25" s="76"/>
      <c r="Q25" s="77"/>
      <c r="R25" s="77"/>
      <c r="S25" s="86"/>
      <c r="T25" s="48">
        <v>1</v>
      </c>
      <c r="U25" s="48">
        <v>0</v>
      </c>
      <c r="V25" s="49">
        <v>0</v>
      </c>
      <c r="W25" s="49">
        <v>0.006211</v>
      </c>
      <c r="X25" s="49">
        <v>0.005779</v>
      </c>
      <c r="Y25" s="49">
        <v>0.428422</v>
      </c>
      <c r="Z25" s="49">
        <v>0</v>
      </c>
      <c r="AA25" s="49">
        <v>0</v>
      </c>
      <c r="AB25" s="72">
        <v>25</v>
      </c>
      <c r="AC25" s="72"/>
      <c r="AD25" s="73"/>
      <c r="AE25" s="78" t="s">
        <v>444</v>
      </c>
      <c r="AF25" s="78">
        <v>9054</v>
      </c>
      <c r="AG25" s="78">
        <v>11214</v>
      </c>
      <c r="AH25" s="78">
        <v>113946</v>
      </c>
      <c r="AI25" s="78">
        <v>368</v>
      </c>
      <c r="AJ25" s="78"/>
      <c r="AK25" s="78" t="s">
        <v>520</v>
      </c>
      <c r="AL25" s="78" t="s">
        <v>592</v>
      </c>
      <c r="AM25" s="83" t="s">
        <v>648</v>
      </c>
      <c r="AN25" s="78"/>
      <c r="AO25" s="80">
        <v>39983.56966435185</v>
      </c>
      <c r="AP25" s="78"/>
      <c r="AQ25" s="78" t="b">
        <v>1</v>
      </c>
      <c r="AR25" s="78" t="b">
        <v>0</v>
      </c>
      <c r="AS25" s="78" t="b">
        <v>1</v>
      </c>
      <c r="AT25" s="78" t="s">
        <v>394</v>
      </c>
      <c r="AU25" s="78">
        <v>487</v>
      </c>
      <c r="AV25" s="83" t="s">
        <v>768</v>
      </c>
      <c r="AW25" s="78" t="b">
        <v>0</v>
      </c>
      <c r="AX25" s="78" t="s">
        <v>847</v>
      </c>
      <c r="AY25" s="83" t="s">
        <v>870</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37.9" customHeight="1">
      <c r="A26" s="65" t="s">
        <v>256</v>
      </c>
      <c r="C26" s="66"/>
      <c r="D26" s="66" t="s">
        <v>64</v>
      </c>
      <c r="E26" s="67">
        <v>210.20637969826635</v>
      </c>
      <c r="F26" s="69"/>
      <c r="G26" s="100" t="s">
        <v>792</v>
      </c>
      <c r="H26" s="66"/>
      <c r="I26" s="70" t="s">
        <v>256</v>
      </c>
      <c r="J26" s="71"/>
      <c r="K26" s="71"/>
      <c r="L26" s="70" t="s">
        <v>950</v>
      </c>
      <c r="M26" s="74">
        <v>30.971899019831394</v>
      </c>
      <c r="N26" s="75">
        <v>6418.83544921875</v>
      </c>
      <c r="O26" s="75">
        <v>3210.702392578125</v>
      </c>
      <c r="P26" s="76"/>
      <c r="Q26" s="77"/>
      <c r="R26" s="77"/>
      <c r="S26" s="86"/>
      <c r="T26" s="48">
        <v>1</v>
      </c>
      <c r="U26" s="48">
        <v>0</v>
      </c>
      <c r="V26" s="49">
        <v>0</v>
      </c>
      <c r="W26" s="49">
        <v>0.006211</v>
      </c>
      <c r="X26" s="49">
        <v>0.005779</v>
      </c>
      <c r="Y26" s="49">
        <v>0.428422</v>
      </c>
      <c r="Z26" s="49">
        <v>0</v>
      </c>
      <c r="AA26" s="49">
        <v>0</v>
      </c>
      <c r="AB26" s="72">
        <v>26</v>
      </c>
      <c r="AC26" s="72"/>
      <c r="AD26" s="73"/>
      <c r="AE26" s="78" t="s">
        <v>445</v>
      </c>
      <c r="AF26" s="78">
        <v>33274</v>
      </c>
      <c r="AG26" s="78">
        <v>45832</v>
      </c>
      <c r="AH26" s="78">
        <v>16200</v>
      </c>
      <c r="AI26" s="78">
        <v>31800</v>
      </c>
      <c r="AJ26" s="78"/>
      <c r="AK26" s="78" t="s">
        <v>521</v>
      </c>
      <c r="AL26" s="78" t="s">
        <v>593</v>
      </c>
      <c r="AM26" s="83" t="s">
        <v>649</v>
      </c>
      <c r="AN26" s="78"/>
      <c r="AO26" s="80">
        <v>42753.164826388886</v>
      </c>
      <c r="AP26" s="83" t="s">
        <v>711</v>
      </c>
      <c r="AQ26" s="78" t="b">
        <v>1</v>
      </c>
      <c r="AR26" s="78" t="b">
        <v>0</v>
      </c>
      <c r="AS26" s="78" t="b">
        <v>1</v>
      </c>
      <c r="AT26" s="78" t="s">
        <v>394</v>
      </c>
      <c r="AU26" s="78">
        <v>933</v>
      </c>
      <c r="AV26" s="78"/>
      <c r="AW26" s="78" t="b">
        <v>0</v>
      </c>
      <c r="AX26" s="78" t="s">
        <v>847</v>
      </c>
      <c r="AY26" s="83" t="s">
        <v>871</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37.9" customHeight="1">
      <c r="A27" s="65" t="s">
        <v>257</v>
      </c>
      <c r="C27" s="66"/>
      <c r="D27" s="66" t="s">
        <v>64</v>
      </c>
      <c r="E27" s="67">
        <v>239.4740503023363</v>
      </c>
      <c r="F27" s="69"/>
      <c r="G27" s="100" t="s">
        <v>793</v>
      </c>
      <c r="H27" s="66"/>
      <c r="I27" s="70" t="s">
        <v>257</v>
      </c>
      <c r="J27" s="71"/>
      <c r="K27" s="71"/>
      <c r="L27" s="70" t="s">
        <v>951</v>
      </c>
      <c r="M27" s="74">
        <v>49.16881970504976</v>
      </c>
      <c r="N27" s="75">
        <v>3857.61962890625</v>
      </c>
      <c r="O27" s="75">
        <v>1597.1759033203125</v>
      </c>
      <c r="P27" s="76"/>
      <c r="Q27" s="77"/>
      <c r="R27" s="77"/>
      <c r="S27" s="86"/>
      <c r="T27" s="48">
        <v>1</v>
      </c>
      <c r="U27" s="48">
        <v>0</v>
      </c>
      <c r="V27" s="49">
        <v>0</v>
      </c>
      <c r="W27" s="49">
        <v>0.006211</v>
      </c>
      <c r="X27" s="49">
        <v>0.005779</v>
      </c>
      <c r="Y27" s="49">
        <v>0.428422</v>
      </c>
      <c r="Z27" s="49">
        <v>0</v>
      </c>
      <c r="AA27" s="49">
        <v>0</v>
      </c>
      <c r="AB27" s="72">
        <v>27</v>
      </c>
      <c r="AC27" s="72"/>
      <c r="AD27" s="73"/>
      <c r="AE27" s="78" t="s">
        <v>446</v>
      </c>
      <c r="AF27" s="78">
        <v>10</v>
      </c>
      <c r="AG27" s="78">
        <v>73649</v>
      </c>
      <c r="AH27" s="78">
        <v>170291</v>
      </c>
      <c r="AI27" s="78">
        <v>83813</v>
      </c>
      <c r="AJ27" s="78"/>
      <c r="AK27" s="78" t="s">
        <v>522</v>
      </c>
      <c r="AL27" s="78" t="s">
        <v>594</v>
      </c>
      <c r="AM27" s="83" t="s">
        <v>650</v>
      </c>
      <c r="AN27" s="78"/>
      <c r="AO27" s="80">
        <v>39824.09539351852</v>
      </c>
      <c r="AP27" s="83" t="s">
        <v>712</v>
      </c>
      <c r="AQ27" s="78" t="b">
        <v>0</v>
      </c>
      <c r="AR27" s="78" t="b">
        <v>0</v>
      </c>
      <c r="AS27" s="78" t="b">
        <v>1</v>
      </c>
      <c r="AT27" s="78" t="s">
        <v>394</v>
      </c>
      <c r="AU27" s="78">
        <v>4098</v>
      </c>
      <c r="AV27" s="83" t="s">
        <v>768</v>
      </c>
      <c r="AW27" s="78" t="b">
        <v>1</v>
      </c>
      <c r="AX27" s="78" t="s">
        <v>847</v>
      </c>
      <c r="AY27" s="83" t="s">
        <v>872</v>
      </c>
      <c r="AZ27" s="78" t="s">
        <v>65</v>
      </c>
      <c r="BA27" s="78" t="str">
        <f>REPLACE(INDEX(GroupVertices[Group],MATCH(Vertices[[#This Row],[Vertex]],GroupVertices[Vertex],0)),1,1,"")</f>
        <v>1</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37.9" customHeight="1">
      <c r="A28" s="65" t="s">
        <v>258</v>
      </c>
      <c r="C28" s="66"/>
      <c r="D28" s="66" t="s">
        <v>64</v>
      </c>
      <c r="E28" s="67">
        <v>163.98014725084874</v>
      </c>
      <c r="F28" s="69"/>
      <c r="G28" s="100" t="s">
        <v>794</v>
      </c>
      <c r="H28" s="66"/>
      <c r="I28" s="70" t="s">
        <v>258</v>
      </c>
      <c r="J28" s="71"/>
      <c r="K28" s="71"/>
      <c r="L28" s="70" t="s">
        <v>952</v>
      </c>
      <c r="M28" s="74">
        <v>2.231139401430095</v>
      </c>
      <c r="N28" s="75">
        <v>6536.1376953125</v>
      </c>
      <c r="O28" s="75">
        <v>4300.8466796875</v>
      </c>
      <c r="P28" s="76"/>
      <c r="Q28" s="77"/>
      <c r="R28" s="77"/>
      <c r="S28" s="86"/>
      <c r="T28" s="48">
        <v>1</v>
      </c>
      <c r="U28" s="48">
        <v>0</v>
      </c>
      <c r="V28" s="49">
        <v>0</v>
      </c>
      <c r="W28" s="49">
        <v>0.006211</v>
      </c>
      <c r="X28" s="49">
        <v>0.005779</v>
      </c>
      <c r="Y28" s="49">
        <v>0.428422</v>
      </c>
      <c r="Z28" s="49">
        <v>0</v>
      </c>
      <c r="AA28" s="49">
        <v>0</v>
      </c>
      <c r="AB28" s="72">
        <v>28</v>
      </c>
      <c r="AC28" s="72"/>
      <c r="AD28" s="73"/>
      <c r="AE28" s="78" t="s">
        <v>447</v>
      </c>
      <c r="AF28" s="78">
        <v>3035</v>
      </c>
      <c r="AG28" s="78">
        <v>1897</v>
      </c>
      <c r="AH28" s="78">
        <v>18556</v>
      </c>
      <c r="AI28" s="78">
        <v>14139</v>
      </c>
      <c r="AJ28" s="78"/>
      <c r="AK28" s="78"/>
      <c r="AL28" s="78"/>
      <c r="AM28" s="78"/>
      <c r="AN28" s="78"/>
      <c r="AO28" s="80">
        <v>43445.443136574075</v>
      </c>
      <c r="AP28" s="83" t="s">
        <v>713</v>
      </c>
      <c r="AQ28" s="78" t="b">
        <v>1</v>
      </c>
      <c r="AR28" s="78" t="b">
        <v>0</v>
      </c>
      <c r="AS28" s="78" t="b">
        <v>0</v>
      </c>
      <c r="AT28" s="78" t="s">
        <v>394</v>
      </c>
      <c r="AU28" s="78">
        <v>39</v>
      </c>
      <c r="AV28" s="78"/>
      <c r="AW28" s="78" t="b">
        <v>0</v>
      </c>
      <c r="AX28" s="78" t="s">
        <v>847</v>
      </c>
      <c r="AY28" s="83" t="s">
        <v>873</v>
      </c>
      <c r="AZ28" s="78" t="s">
        <v>65</v>
      </c>
      <c r="BA28" s="78" t="str">
        <f>REPLACE(INDEX(GroupVertices[Group],MATCH(Vertices[[#This Row],[Vertex]],GroupVertices[Vertex],0)),1,1,"")</f>
        <v>1</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37.9" customHeight="1">
      <c r="A29" s="65" t="s">
        <v>259</v>
      </c>
      <c r="C29" s="66"/>
      <c r="D29" s="66" t="s">
        <v>64</v>
      </c>
      <c r="E29" s="67">
        <v>221.89261535989073</v>
      </c>
      <c r="F29" s="69"/>
      <c r="G29" s="100" t="s">
        <v>795</v>
      </c>
      <c r="H29" s="66"/>
      <c r="I29" s="70" t="s">
        <v>259</v>
      </c>
      <c r="J29" s="71"/>
      <c r="K29" s="71"/>
      <c r="L29" s="70" t="s">
        <v>953</v>
      </c>
      <c r="M29" s="74">
        <v>38.237714817750664</v>
      </c>
      <c r="N29" s="75">
        <v>1741.0135498046875</v>
      </c>
      <c r="O29" s="75">
        <v>5875.8671875</v>
      </c>
      <c r="P29" s="76"/>
      <c r="Q29" s="77"/>
      <c r="R29" s="77"/>
      <c r="S29" s="86"/>
      <c r="T29" s="48">
        <v>1</v>
      </c>
      <c r="U29" s="48">
        <v>0</v>
      </c>
      <c r="V29" s="49">
        <v>0</v>
      </c>
      <c r="W29" s="49">
        <v>0.006211</v>
      </c>
      <c r="X29" s="49">
        <v>0.005779</v>
      </c>
      <c r="Y29" s="49">
        <v>0.428422</v>
      </c>
      <c r="Z29" s="49">
        <v>0</v>
      </c>
      <c r="AA29" s="49">
        <v>0</v>
      </c>
      <c r="AB29" s="72">
        <v>29</v>
      </c>
      <c r="AC29" s="72"/>
      <c r="AD29" s="73"/>
      <c r="AE29" s="78" t="s">
        <v>448</v>
      </c>
      <c r="AF29" s="78">
        <v>28514</v>
      </c>
      <c r="AG29" s="78">
        <v>56939</v>
      </c>
      <c r="AH29" s="78">
        <v>44443</v>
      </c>
      <c r="AI29" s="78">
        <v>10</v>
      </c>
      <c r="AJ29" s="78"/>
      <c r="AK29" s="78" t="s">
        <v>523</v>
      </c>
      <c r="AL29" s="78" t="s">
        <v>583</v>
      </c>
      <c r="AM29" s="83" t="s">
        <v>651</v>
      </c>
      <c r="AN29" s="78"/>
      <c r="AO29" s="80">
        <v>42325.09663194444</v>
      </c>
      <c r="AP29" s="83" t="s">
        <v>714</v>
      </c>
      <c r="AQ29" s="78" t="b">
        <v>0</v>
      </c>
      <c r="AR29" s="78" t="b">
        <v>0</v>
      </c>
      <c r="AS29" s="78" t="b">
        <v>1</v>
      </c>
      <c r="AT29" s="78" t="s">
        <v>394</v>
      </c>
      <c r="AU29" s="78">
        <v>3171</v>
      </c>
      <c r="AV29" s="83" t="s">
        <v>768</v>
      </c>
      <c r="AW29" s="78" t="b">
        <v>0</v>
      </c>
      <c r="AX29" s="78" t="s">
        <v>847</v>
      </c>
      <c r="AY29" s="83" t="s">
        <v>874</v>
      </c>
      <c r="AZ29" s="78" t="s">
        <v>65</v>
      </c>
      <c r="BA29" s="78" t="str">
        <f>REPLACE(INDEX(GroupVertices[Group],MATCH(Vertices[[#This Row],[Vertex]],GroupVertices[Vertex],0)),1,1,"")</f>
        <v>1</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37.9" customHeight="1">
      <c r="A30" s="65" t="s">
        <v>260</v>
      </c>
      <c r="C30" s="66"/>
      <c r="D30" s="66" t="s">
        <v>64</v>
      </c>
      <c r="E30" s="67">
        <v>1000</v>
      </c>
      <c r="F30" s="69"/>
      <c r="G30" s="100" t="s">
        <v>796</v>
      </c>
      <c r="H30" s="66"/>
      <c r="I30" s="70" t="s">
        <v>260</v>
      </c>
      <c r="J30" s="71"/>
      <c r="K30" s="71"/>
      <c r="L30" s="70" t="s">
        <v>954</v>
      </c>
      <c r="M30" s="74">
        <v>522.0192413499573</v>
      </c>
      <c r="N30" s="75">
        <v>647.3458251953125</v>
      </c>
      <c r="O30" s="75">
        <v>5152.40966796875</v>
      </c>
      <c r="P30" s="76"/>
      <c r="Q30" s="77"/>
      <c r="R30" s="77"/>
      <c r="S30" s="86"/>
      <c r="T30" s="48">
        <v>1</v>
      </c>
      <c r="U30" s="48">
        <v>0</v>
      </c>
      <c r="V30" s="49">
        <v>0</v>
      </c>
      <c r="W30" s="49">
        <v>0.006211</v>
      </c>
      <c r="X30" s="49">
        <v>0.005779</v>
      </c>
      <c r="Y30" s="49">
        <v>0.428422</v>
      </c>
      <c r="Z30" s="49">
        <v>0</v>
      </c>
      <c r="AA30" s="49">
        <v>0</v>
      </c>
      <c r="AB30" s="72">
        <v>30</v>
      </c>
      <c r="AC30" s="72"/>
      <c r="AD30" s="73"/>
      <c r="AE30" s="78" t="s">
        <v>449</v>
      </c>
      <c r="AF30" s="78">
        <v>616728</v>
      </c>
      <c r="AG30" s="78">
        <v>796479</v>
      </c>
      <c r="AH30" s="78">
        <v>64459</v>
      </c>
      <c r="AI30" s="78">
        <v>511102</v>
      </c>
      <c r="AJ30" s="78"/>
      <c r="AK30" s="78" t="s">
        <v>524</v>
      </c>
      <c r="AL30" s="78" t="s">
        <v>595</v>
      </c>
      <c r="AM30" s="83" t="s">
        <v>652</v>
      </c>
      <c r="AN30" s="78"/>
      <c r="AO30" s="80">
        <v>39785.92321759259</v>
      </c>
      <c r="AP30" s="83" t="s">
        <v>715</v>
      </c>
      <c r="AQ30" s="78" t="b">
        <v>0</v>
      </c>
      <c r="AR30" s="78" t="b">
        <v>0</v>
      </c>
      <c r="AS30" s="78" t="b">
        <v>1</v>
      </c>
      <c r="AT30" s="78" t="s">
        <v>394</v>
      </c>
      <c r="AU30" s="78">
        <v>10311</v>
      </c>
      <c r="AV30" s="83" t="s">
        <v>772</v>
      </c>
      <c r="AW30" s="78" t="b">
        <v>1</v>
      </c>
      <c r="AX30" s="78" t="s">
        <v>847</v>
      </c>
      <c r="AY30" s="83" t="s">
        <v>875</v>
      </c>
      <c r="AZ30" s="78" t="s">
        <v>65</v>
      </c>
      <c r="BA30" s="78" t="str">
        <f>REPLACE(INDEX(GroupVertices[Group],MATCH(Vertices[[#This Row],[Vertex]],GroupVertices[Vertex],0)),1,1,"")</f>
        <v>1</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37.9" customHeight="1">
      <c r="A31" s="65" t="s">
        <v>261</v>
      </c>
      <c r="C31" s="66"/>
      <c r="D31" s="66" t="s">
        <v>64</v>
      </c>
      <c r="E31" s="67">
        <v>162.11678870608088</v>
      </c>
      <c r="F31" s="69"/>
      <c r="G31" s="100" t="s">
        <v>347</v>
      </c>
      <c r="H31" s="66"/>
      <c r="I31" s="70" t="s">
        <v>261</v>
      </c>
      <c r="J31" s="71"/>
      <c r="K31" s="71"/>
      <c r="L31" s="70" t="s">
        <v>955</v>
      </c>
      <c r="M31" s="74">
        <v>1.0726123663967804</v>
      </c>
      <c r="N31" s="75">
        <v>6178.19677734375</v>
      </c>
      <c r="O31" s="75">
        <v>6436.34423828125</v>
      </c>
      <c r="P31" s="76"/>
      <c r="Q31" s="77"/>
      <c r="R31" s="77"/>
      <c r="S31" s="86"/>
      <c r="T31" s="48">
        <v>1</v>
      </c>
      <c r="U31" s="48">
        <v>0</v>
      </c>
      <c r="V31" s="49">
        <v>0</v>
      </c>
      <c r="W31" s="49">
        <v>0.006211</v>
      </c>
      <c r="X31" s="49">
        <v>0.005779</v>
      </c>
      <c r="Y31" s="49">
        <v>0.428422</v>
      </c>
      <c r="Z31" s="49">
        <v>0</v>
      </c>
      <c r="AA31" s="49">
        <v>0</v>
      </c>
      <c r="AB31" s="72">
        <v>31</v>
      </c>
      <c r="AC31" s="72"/>
      <c r="AD31" s="73"/>
      <c r="AE31" s="78" t="s">
        <v>450</v>
      </c>
      <c r="AF31" s="78">
        <v>4</v>
      </c>
      <c r="AG31" s="78">
        <v>126</v>
      </c>
      <c r="AH31" s="78">
        <v>14148</v>
      </c>
      <c r="AI31" s="78">
        <v>549</v>
      </c>
      <c r="AJ31" s="78"/>
      <c r="AK31" s="78"/>
      <c r="AL31" s="78"/>
      <c r="AM31" s="78"/>
      <c r="AN31" s="78"/>
      <c r="AO31" s="80">
        <v>43423.48923611111</v>
      </c>
      <c r="AP31" s="78"/>
      <c r="AQ31" s="78" t="b">
        <v>1</v>
      </c>
      <c r="AR31" s="78" t="b">
        <v>1</v>
      </c>
      <c r="AS31" s="78" t="b">
        <v>0</v>
      </c>
      <c r="AT31" s="78" t="s">
        <v>394</v>
      </c>
      <c r="AU31" s="78">
        <v>5</v>
      </c>
      <c r="AV31" s="78"/>
      <c r="AW31" s="78" t="b">
        <v>0</v>
      </c>
      <c r="AX31" s="78" t="s">
        <v>847</v>
      </c>
      <c r="AY31" s="83" t="s">
        <v>876</v>
      </c>
      <c r="AZ31" s="78" t="s">
        <v>65</v>
      </c>
      <c r="BA31" s="78" t="str">
        <f>REPLACE(INDEX(GroupVertices[Group],MATCH(Vertices[[#This Row],[Vertex]],GroupVertices[Vertex],0)),1,1,"")</f>
        <v>1</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37.9" customHeight="1">
      <c r="A32" s="65" t="s">
        <v>262</v>
      </c>
      <c r="C32" s="66"/>
      <c r="D32" s="66" t="s">
        <v>64</v>
      </c>
      <c r="E32" s="67">
        <v>282.59117800679</v>
      </c>
      <c r="F32" s="69"/>
      <c r="G32" s="100" t="s">
        <v>797</v>
      </c>
      <c r="H32" s="66"/>
      <c r="I32" s="70" t="s">
        <v>262</v>
      </c>
      <c r="J32" s="71"/>
      <c r="K32" s="71"/>
      <c r="L32" s="70" t="s">
        <v>956</v>
      </c>
      <c r="M32" s="74">
        <v>75.97652038018542</v>
      </c>
      <c r="N32" s="75">
        <v>772.383544921875</v>
      </c>
      <c r="O32" s="75">
        <v>3588.471435546875</v>
      </c>
      <c r="P32" s="76"/>
      <c r="Q32" s="77"/>
      <c r="R32" s="77"/>
      <c r="S32" s="86"/>
      <c r="T32" s="48">
        <v>1</v>
      </c>
      <c r="U32" s="48">
        <v>0</v>
      </c>
      <c r="V32" s="49">
        <v>0</v>
      </c>
      <c r="W32" s="49">
        <v>0.006211</v>
      </c>
      <c r="X32" s="49">
        <v>0.005779</v>
      </c>
      <c r="Y32" s="49">
        <v>0.428422</v>
      </c>
      <c r="Z32" s="49">
        <v>0</v>
      </c>
      <c r="AA32" s="49">
        <v>0</v>
      </c>
      <c r="AB32" s="72">
        <v>32</v>
      </c>
      <c r="AC32" s="72"/>
      <c r="AD32" s="73"/>
      <c r="AE32" s="78" t="s">
        <v>451</v>
      </c>
      <c r="AF32" s="78">
        <v>103992</v>
      </c>
      <c r="AG32" s="78">
        <v>114629</v>
      </c>
      <c r="AH32" s="78">
        <v>140653</v>
      </c>
      <c r="AI32" s="78">
        <v>113009</v>
      </c>
      <c r="AJ32" s="78"/>
      <c r="AK32" s="78" t="s">
        <v>525</v>
      </c>
      <c r="AL32" s="78" t="s">
        <v>596</v>
      </c>
      <c r="AM32" s="83" t="s">
        <v>653</v>
      </c>
      <c r="AN32" s="78"/>
      <c r="AO32" s="80">
        <v>42432.99030092593</v>
      </c>
      <c r="AP32" s="83" t="s">
        <v>716</v>
      </c>
      <c r="AQ32" s="78" t="b">
        <v>1</v>
      </c>
      <c r="AR32" s="78" t="b">
        <v>0</v>
      </c>
      <c r="AS32" s="78" t="b">
        <v>0</v>
      </c>
      <c r="AT32" s="78" t="s">
        <v>394</v>
      </c>
      <c r="AU32" s="78">
        <v>8503</v>
      </c>
      <c r="AV32" s="78"/>
      <c r="AW32" s="78" t="b">
        <v>0</v>
      </c>
      <c r="AX32" s="78" t="s">
        <v>847</v>
      </c>
      <c r="AY32" s="83" t="s">
        <v>877</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37.9" customHeight="1">
      <c r="A33" s="65" t="s">
        <v>263</v>
      </c>
      <c r="C33" s="66"/>
      <c r="D33" s="66" t="s">
        <v>64</v>
      </c>
      <c r="E33" s="67">
        <v>605.1857836637939</v>
      </c>
      <c r="F33" s="69"/>
      <c r="G33" s="100" t="s">
        <v>798</v>
      </c>
      <c r="H33" s="66"/>
      <c r="I33" s="70" t="s">
        <v>263</v>
      </c>
      <c r="J33" s="71"/>
      <c r="K33" s="71"/>
      <c r="L33" s="70" t="s">
        <v>957</v>
      </c>
      <c r="M33" s="74">
        <v>276.5469221737425</v>
      </c>
      <c r="N33" s="75">
        <v>5395.65576171875</v>
      </c>
      <c r="O33" s="75">
        <v>4758.24169921875</v>
      </c>
      <c r="P33" s="76"/>
      <c r="Q33" s="77"/>
      <c r="R33" s="77"/>
      <c r="S33" s="86"/>
      <c r="T33" s="48">
        <v>1</v>
      </c>
      <c r="U33" s="48">
        <v>0</v>
      </c>
      <c r="V33" s="49">
        <v>0</v>
      </c>
      <c r="W33" s="49">
        <v>0.006211</v>
      </c>
      <c r="X33" s="49">
        <v>0.005779</v>
      </c>
      <c r="Y33" s="49">
        <v>0.428422</v>
      </c>
      <c r="Z33" s="49">
        <v>0</v>
      </c>
      <c r="AA33" s="49">
        <v>0</v>
      </c>
      <c r="AB33" s="72">
        <v>33</v>
      </c>
      <c r="AC33" s="72"/>
      <c r="AD33" s="73"/>
      <c r="AE33" s="78" t="s">
        <v>452</v>
      </c>
      <c r="AF33" s="78">
        <v>179</v>
      </c>
      <c r="AG33" s="78">
        <v>421234</v>
      </c>
      <c r="AH33" s="78">
        <v>50004</v>
      </c>
      <c r="AI33" s="78">
        <v>69663</v>
      </c>
      <c r="AJ33" s="78"/>
      <c r="AK33" s="78" t="s">
        <v>526</v>
      </c>
      <c r="AL33" s="78" t="s">
        <v>597</v>
      </c>
      <c r="AM33" s="83" t="s">
        <v>654</v>
      </c>
      <c r="AN33" s="78"/>
      <c r="AO33" s="80">
        <v>39235.81122685185</v>
      </c>
      <c r="AP33" s="83" t="s">
        <v>717</v>
      </c>
      <c r="AQ33" s="78" t="b">
        <v>0</v>
      </c>
      <c r="AR33" s="78" t="b">
        <v>0</v>
      </c>
      <c r="AS33" s="78" t="b">
        <v>0</v>
      </c>
      <c r="AT33" s="78" t="s">
        <v>394</v>
      </c>
      <c r="AU33" s="78">
        <v>17362</v>
      </c>
      <c r="AV33" s="83" t="s">
        <v>768</v>
      </c>
      <c r="AW33" s="78" t="b">
        <v>1</v>
      </c>
      <c r="AX33" s="78" t="s">
        <v>847</v>
      </c>
      <c r="AY33" s="83" t="s">
        <v>878</v>
      </c>
      <c r="AZ33" s="78" t="s">
        <v>65</v>
      </c>
      <c r="BA33" s="78" t="str">
        <f>REPLACE(INDEX(GroupVertices[Group],MATCH(Vertices[[#This Row],[Vertex]],GroupVertices[Vertex],0)),1,1,"")</f>
        <v>1</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37.9" customHeight="1">
      <c r="A34" s="65" t="s">
        <v>264</v>
      </c>
      <c r="C34" s="66"/>
      <c r="D34" s="66" t="s">
        <v>64</v>
      </c>
      <c r="E34" s="67">
        <v>162.8069994375138</v>
      </c>
      <c r="F34" s="69"/>
      <c r="G34" s="100" t="s">
        <v>799</v>
      </c>
      <c r="H34" s="66"/>
      <c r="I34" s="70" t="s">
        <v>264</v>
      </c>
      <c r="J34" s="71"/>
      <c r="K34" s="71"/>
      <c r="L34" s="70" t="s">
        <v>958</v>
      </c>
      <c r="M34" s="74">
        <v>1.5017449101471216</v>
      </c>
      <c r="N34" s="75">
        <v>4341.2109375</v>
      </c>
      <c r="O34" s="75">
        <v>9207.4482421875</v>
      </c>
      <c r="P34" s="76"/>
      <c r="Q34" s="77"/>
      <c r="R34" s="77"/>
      <c r="S34" s="86"/>
      <c r="T34" s="48">
        <v>1</v>
      </c>
      <c r="U34" s="48">
        <v>0</v>
      </c>
      <c r="V34" s="49">
        <v>0</v>
      </c>
      <c r="W34" s="49">
        <v>0.006211</v>
      </c>
      <c r="X34" s="49">
        <v>0.005779</v>
      </c>
      <c r="Y34" s="49">
        <v>0.428422</v>
      </c>
      <c r="Z34" s="49">
        <v>0</v>
      </c>
      <c r="AA34" s="49">
        <v>0</v>
      </c>
      <c r="AB34" s="72">
        <v>34</v>
      </c>
      <c r="AC34" s="72"/>
      <c r="AD34" s="73"/>
      <c r="AE34" s="78" t="s">
        <v>453</v>
      </c>
      <c r="AF34" s="78">
        <v>454</v>
      </c>
      <c r="AG34" s="78">
        <v>782</v>
      </c>
      <c r="AH34" s="78">
        <v>23112</v>
      </c>
      <c r="AI34" s="78">
        <v>110</v>
      </c>
      <c r="AJ34" s="78"/>
      <c r="AK34" s="78" t="s">
        <v>527</v>
      </c>
      <c r="AL34" s="78" t="s">
        <v>598</v>
      </c>
      <c r="AM34" s="78"/>
      <c r="AN34" s="78"/>
      <c r="AO34" s="80">
        <v>39746.63415509259</v>
      </c>
      <c r="AP34" s="83" t="s">
        <v>718</v>
      </c>
      <c r="AQ34" s="78" t="b">
        <v>0</v>
      </c>
      <c r="AR34" s="78" t="b">
        <v>0</v>
      </c>
      <c r="AS34" s="78" t="b">
        <v>0</v>
      </c>
      <c r="AT34" s="78" t="s">
        <v>394</v>
      </c>
      <c r="AU34" s="78">
        <v>25</v>
      </c>
      <c r="AV34" s="83" t="s">
        <v>768</v>
      </c>
      <c r="AW34" s="78" t="b">
        <v>0</v>
      </c>
      <c r="AX34" s="78" t="s">
        <v>847</v>
      </c>
      <c r="AY34" s="83" t="s">
        <v>879</v>
      </c>
      <c r="AZ34" s="78" t="s">
        <v>65</v>
      </c>
      <c r="BA34" s="78" t="str">
        <f>REPLACE(INDEX(GroupVertices[Group],MATCH(Vertices[[#This Row],[Vertex]],GroupVertices[Vertex],0)),1,1,"")</f>
        <v>1</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37.9" customHeight="1">
      <c r="A35" s="65" t="s">
        <v>265</v>
      </c>
      <c r="C35" s="66"/>
      <c r="D35" s="66" t="s">
        <v>64</v>
      </c>
      <c r="E35" s="67">
        <v>162.29565429197052</v>
      </c>
      <c r="F35" s="69"/>
      <c r="G35" s="100" t="s">
        <v>800</v>
      </c>
      <c r="H35" s="66"/>
      <c r="I35" s="70" t="s">
        <v>265</v>
      </c>
      <c r="J35" s="71"/>
      <c r="K35" s="71"/>
      <c r="L35" s="70" t="s">
        <v>959</v>
      </c>
      <c r="M35" s="74">
        <v>1.18382049511257</v>
      </c>
      <c r="N35" s="75">
        <v>5016.10595703125</v>
      </c>
      <c r="O35" s="75">
        <v>9091.4482421875</v>
      </c>
      <c r="P35" s="76"/>
      <c r="Q35" s="77"/>
      <c r="R35" s="77"/>
      <c r="S35" s="86"/>
      <c r="T35" s="48">
        <v>1</v>
      </c>
      <c r="U35" s="48">
        <v>0</v>
      </c>
      <c r="V35" s="49">
        <v>0</v>
      </c>
      <c r="W35" s="49">
        <v>0.006211</v>
      </c>
      <c r="X35" s="49">
        <v>0.005779</v>
      </c>
      <c r="Y35" s="49">
        <v>0.428422</v>
      </c>
      <c r="Z35" s="49">
        <v>0</v>
      </c>
      <c r="AA35" s="49">
        <v>0</v>
      </c>
      <c r="AB35" s="72">
        <v>35</v>
      </c>
      <c r="AC35" s="72"/>
      <c r="AD35" s="73"/>
      <c r="AE35" s="78" t="s">
        <v>454</v>
      </c>
      <c r="AF35" s="78">
        <v>960</v>
      </c>
      <c r="AG35" s="78">
        <v>296</v>
      </c>
      <c r="AH35" s="78">
        <v>4757</v>
      </c>
      <c r="AI35" s="78">
        <v>1511</v>
      </c>
      <c r="AJ35" s="78"/>
      <c r="AK35" s="78" t="s">
        <v>528</v>
      </c>
      <c r="AL35" s="78" t="s">
        <v>599</v>
      </c>
      <c r="AM35" s="83" t="s">
        <v>655</v>
      </c>
      <c r="AN35" s="78"/>
      <c r="AO35" s="80">
        <v>42797.86865740741</v>
      </c>
      <c r="AP35" s="83" t="s">
        <v>719</v>
      </c>
      <c r="AQ35" s="78" t="b">
        <v>0</v>
      </c>
      <c r="AR35" s="78" t="b">
        <v>0</v>
      </c>
      <c r="AS35" s="78" t="b">
        <v>0</v>
      </c>
      <c r="AT35" s="78" t="s">
        <v>394</v>
      </c>
      <c r="AU35" s="78">
        <v>3</v>
      </c>
      <c r="AV35" s="83" t="s">
        <v>768</v>
      </c>
      <c r="AW35" s="78" t="b">
        <v>0</v>
      </c>
      <c r="AX35" s="78" t="s">
        <v>847</v>
      </c>
      <c r="AY35" s="83" t="s">
        <v>880</v>
      </c>
      <c r="AZ35" s="78" t="s">
        <v>65</v>
      </c>
      <c r="BA35" s="78" t="str">
        <f>REPLACE(INDEX(GroupVertices[Group],MATCH(Vertices[[#This Row],[Vertex]],GroupVertices[Vertex],0)),1,1,"")</f>
        <v>1</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37.9" customHeight="1">
      <c r="A36" s="65" t="s">
        <v>266</v>
      </c>
      <c r="C36" s="66"/>
      <c r="D36" s="66" t="s">
        <v>64</v>
      </c>
      <c r="E36" s="67">
        <v>162.08943279294482</v>
      </c>
      <c r="F36" s="69"/>
      <c r="G36" s="100" t="s">
        <v>801</v>
      </c>
      <c r="H36" s="66"/>
      <c r="I36" s="70" t="s">
        <v>266</v>
      </c>
      <c r="J36" s="71"/>
      <c r="K36" s="71"/>
      <c r="L36" s="70" t="s">
        <v>960</v>
      </c>
      <c r="M36" s="74">
        <v>1.0556040643578948</v>
      </c>
      <c r="N36" s="75">
        <v>6240.30859375</v>
      </c>
      <c r="O36" s="75">
        <v>8196.494140625</v>
      </c>
      <c r="P36" s="76"/>
      <c r="Q36" s="77"/>
      <c r="R36" s="77"/>
      <c r="S36" s="86"/>
      <c r="T36" s="48">
        <v>1</v>
      </c>
      <c r="U36" s="48">
        <v>0</v>
      </c>
      <c r="V36" s="49">
        <v>0</v>
      </c>
      <c r="W36" s="49">
        <v>0.006211</v>
      </c>
      <c r="X36" s="49">
        <v>0.005779</v>
      </c>
      <c r="Y36" s="49">
        <v>0.428422</v>
      </c>
      <c r="Z36" s="49">
        <v>0</v>
      </c>
      <c r="AA36" s="49">
        <v>0</v>
      </c>
      <c r="AB36" s="72">
        <v>36</v>
      </c>
      <c r="AC36" s="72"/>
      <c r="AD36" s="73"/>
      <c r="AE36" s="78" t="s">
        <v>455</v>
      </c>
      <c r="AF36" s="78">
        <v>180</v>
      </c>
      <c r="AG36" s="78">
        <v>100</v>
      </c>
      <c r="AH36" s="78">
        <v>2290</v>
      </c>
      <c r="AI36" s="78">
        <v>10</v>
      </c>
      <c r="AJ36" s="78"/>
      <c r="AK36" s="78" t="s">
        <v>529</v>
      </c>
      <c r="AL36" s="78" t="s">
        <v>600</v>
      </c>
      <c r="AM36" s="83" t="s">
        <v>656</v>
      </c>
      <c r="AN36" s="78"/>
      <c r="AO36" s="80">
        <v>40983.90540509259</v>
      </c>
      <c r="AP36" s="83" t="s">
        <v>720</v>
      </c>
      <c r="AQ36" s="78" t="b">
        <v>0</v>
      </c>
      <c r="AR36" s="78" t="b">
        <v>0</v>
      </c>
      <c r="AS36" s="78" t="b">
        <v>0</v>
      </c>
      <c r="AT36" s="78" t="s">
        <v>394</v>
      </c>
      <c r="AU36" s="78">
        <v>5</v>
      </c>
      <c r="AV36" s="83" t="s">
        <v>768</v>
      </c>
      <c r="AW36" s="78" t="b">
        <v>0</v>
      </c>
      <c r="AX36" s="78" t="s">
        <v>847</v>
      </c>
      <c r="AY36" s="83" t="s">
        <v>881</v>
      </c>
      <c r="AZ36" s="78" t="s">
        <v>65</v>
      </c>
      <c r="BA36" s="78" t="str">
        <f>REPLACE(INDEX(GroupVertices[Group],MATCH(Vertices[[#This Row],[Vertex]],GroupVertices[Vertex],0)),1,1,"")</f>
        <v>1</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37.9" customHeight="1">
      <c r="A37" s="65" t="s">
        <v>267</v>
      </c>
      <c r="C37" s="66"/>
      <c r="D37" s="66" t="s">
        <v>64</v>
      </c>
      <c r="E37" s="67">
        <v>165.37003806826172</v>
      </c>
      <c r="F37" s="69"/>
      <c r="G37" s="100" t="s">
        <v>802</v>
      </c>
      <c r="H37" s="66"/>
      <c r="I37" s="70" t="s">
        <v>267</v>
      </c>
      <c r="J37" s="71"/>
      <c r="K37" s="71"/>
      <c r="L37" s="70" t="s">
        <v>961</v>
      </c>
      <c r="M37" s="74">
        <v>3.0952919780980848</v>
      </c>
      <c r="N37" s="75">
        <v>6641.59130859375</v>
      </c>
      <c r="O37" s="75">
        <v>7600.18017578125</v>
      </c>
      <c r="P37" s="76"/>
      <c r="Q37" s="77"/>
      <c r="R37" s="77"/>
      <c r="S37" s="86"/>
      <c r="T37" s="48">
        <v>1</v>
      </c>
      <c r="U37" s="48">
        <v>0</v>
      </c>
      <c r="V37" s="49">
        <v>0</v>
      </c>
      <c r="W37" s="49">
        <v>0.006211</v>
      </c>
      <c r="X37" s="49">
        <v>0.005779</v>
      </c>
      <c r="Y37" s="49">
        <v>0.428422</v>
      </c>
      <c r="Z37" s="49">
        <v>0</v>
      </c>
      <c r="AA37" s="49">
        <v>0</v>
      </c>
      <c r="AB37" s="72">
        <v>37</v>
      </c>
      <c r="AC37" s="72"/>
      <c r="AD37" s="73"/>
      <c r="AE37" s="78" t="s">
        <v>456</v>
      </c>
      <c r="AF37" s="78">
        <v>4207</v>
      </c>
      <c r="AG37" s="78">
        <v>3218</v>
      </c>
      <c r="AH37" s="78">
        <v>26605</v>
      </c>
      <c r="AI37" s="78">
        <v>32632</v>
      </c>
      <c r="AJ37" s="78"/>
      <c r="AK37" s="78" t="s">
        <v>530</v>
      </c>
      <c r="AL37" s="78" t="s">
        <v>601</v>
      </c>
      <c r="AM37" s="83" t="s">
        <v>657</v>
      </c>
      <c r="AN37" s="78"/>
      <c r="AO37" s="80">
        <v>40581.93744212963</v>
      </c>
      <c r="AP37" s="83" t="s">
        <v>721</v>
      </c>
      <c r="AQ37" s="78" t="b">
        <v>0</v>
      </c>
      <c r="AR37" s="78" t="b">
        <v>0</v>
      </c>
      <c r="AS37" s="78" t="b">
        <v>0</v>
      </c>
      <c r="AT37" s="78" t="s">
        <v>394</v>
      </c>
      <c r="AU37" s="78">
        <v>85</v>
      </c>
      <c r="AV37" s="83" t="s">
        <v>768</v>
      </c>
      <c r="AW37" s="78" t="b">
        <v>0</v>
      </c>
      <c r="AX37" s="78" t="s">
        <v>847</v>
      </c>
      <c r="AY37" s="83" t="s">
        <v>882</v>
      </c>
      <c r="AZ37" s="78" t="s">
        <v>65</v>
      </c>
      <c r="BA37" s="78" t="str">
        <f>REPLACE(INDEX(GroupVertices[Group],MATCH(Vertices[[#This Row],[Vertex]],GroupVertices[Vertex],0)),1,1,"")</f>
        <v>1</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37.9" customHeight="1">
      <c r="A38" s="65" t="s">
        <v>268</v>
      </c>
      <c r="C38" s="66"/>
      <c r="D38" s="66" t="s">
        <v>64</v>
      </c>
      <c r="E38" s="67">
        <v>162.1809698869001</v>
      </c>
      <c r="F38" s="69"/>
      <c r="G38" s="100" t="s">
        <v>803</v>
      </c>
      <c r="H38" s="66"/>
      <c r="I38" s="70" t="s">
        <v>268</v>
      </c>
      <c r="J38" s="71"/>
      <c r="K38" s="71"/>
      <c r="L38" s="70" t="s">
        <v>962</v>
      </c>
      <c r="M38" s="74">
        <v>1.1125164596418577</v>
      </c>
      <c r="N38" s="75">
        <v>2274.55224609375</v>
      </c>
      <c r="O38" s="75">
        <v>7825.708984375</v>
      </c>
      <c r="P38" s="76"/>
      <c r="Q38" s="77"/>
      <c r="R38" s="77"/>
      <c r="S38" s="86"/>
      <c r="T38" s="48">
        <v>1</v>
      </c>
      <c r="U38" s="48">
        <v>0</v>
      </c>
      <c r="V38" s="49">
        <v>0</v>
      </c>
      <c r="W38" s="49">
        <v>0.006211</v>
      </c>
      <c r="X38" s="49">
        <v>0.005779</v>
      </c>
      <c r="Y38" s="49">
        <v>0.428422</v>
      </c>
      <c r="Z38" s="49">
        <v>0</v>
      </c>
      <c r="AA38" s="49">
        <v>0</v>
      </c>
      <c r="AB38" s="72">
        <v>38</v>
      </c>
      <c r="AC38" s="72"/>
      <c r="AD38" s="73"/>
      <c r="AE38" s="78" t="s">
        <v>457</v>
      </c>
      <c r="AF38" s="78">
        <v>90</v>
      </c>
      <c r="AG38" s="78">
        <v>187</v>
      </c>
      <c r="AH38" s="78">
        <v>2108</v>
      </c>
      <c r="AI38" s="78">
        <v>748</v>
      </c>
      <c r="AJ38" s="78"/>
      <c r="AK38" s="78" t="s">
        <v>531</v>
      </c>
      <c r="AL38" s="78" t="s">
        <v>602</v>
      </c>
      <c r="AM38" s="83" t="s">
        <v>658</v>
      </c>
      <c r="AN38" s="78"/>
      <c r="AO38" s="80">
        <v>42826.696435185186</v>
      </c>
      <c r="AP38" s="83" t="s">
        <v>722</v>
      </c>
      <c r="AQ38" s="78" t="b">
        <v>0</v>
      </c>
      <c r="AR38" s="78" t="b">
        <v>0</v>
      </c>
      <c r="AS38" s="78" t="b">
        <v>0</v>
      </c>
      <c r="AT38" s="78" t="s">
        <v>394</v>
      </c>
      <c r="AU38" s="78">
        <v>4</v>
      </c>
      <c r="AV38" s="83" t="s">
        <v>768</v>
      </c>
      <c r="AW38" s="78" t="b">
        <v>0</v>
      </c>
      <c r="AX38" s="78" t="s">
        <v>847</v>
      </c>
      <c r="AY38" s="83" t="s">
        <v>883</v>
      </c>
      <c r="AZ38" s="78" t="s">
        <v>65</v>
      </c>
      <c r="BA38" s="78" t="str">
        <f>REPLACE(INDEX(GroupVertices[Group],MATCH(Vertices[[#This Row],[Vertex]],GroupVertices[Vertex],0)),1,1,"")</f>
        <v>1</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37.9" customHeight="1">
      <c r="A39" s="65" t="s">
        <v>269</v>
      </c>
      <c r="C39" s="66"/>
      <c r="D39" s="66" t="s">
        <v>64</v>
      </c>
      <c r="E39" s="67">
        <v>162.35667902127403</v>
      </c>
      <c r="F39" s="69"/>
      <c r="G39" s="100" t="s">
        <v>804</v>
      </c>
      <c r="H39" s="66"/>
      <c r="I39" s="70" t="s">
        <v>269</v>
      </c>
      <c r="J39" s="71"/>
      <c r="K39" s="71"/>
      <c r="L39" s="70" t="s">
        <v>963</v>
      </c>
      <c r="M39" s="74">
        <v>1.2217620919685452</v>
      </c>
      <c r="N39" s="75">
        <v>4346.25146484375</v>
      </c>
      <c r="O39" s="75">
        <v>6961.96630859375</v>
      </c>
      <c r="P39" s="76"/>
      <c r="Q39" s="77"/>
      <c r="R39" s="77"/>
      <c r="S39" s="86"/>
      <c r="T39" s="48">
        <v>1</v>
      </c>
      <c r="U39" s="48">
        <v>0</v>
      </c>
      <c r="V39" s="49">
        <v>0</v>
      </c>
      <c r="W39" s="49">
        <v>0.006211</v>
      </c>
      <c r="X39" s="49">
        <v>0.005779</v>
      </c>
      <c r="Y39" s="49">
        <v>0.428422</v>
      </c>
      <c r="Z39" s="49">
        <v>0</v>
      </c>
      <c r="AA39" s="49">
        <v>0</v>
      </c>
      <c r="AB39" s="72">
        <v>39</v>
      </c>
      <c r="AC39" s="72"/>
      <c r="AD39" s="73"/>
      <c r="AE39" s="78" t="s">
        <v>458</v>
      </c>
      <c r="AF39" s="78">
        <v>914</v>
      </c>
      <c r="AG39" s="78">
        <v>354</v>
      </c>
      <c r="AH39" s="78">
        <v>308</v>
      </c>
      <c r="AI39" s="78">
        <v>153</v>
      </c>
      <c r="AJ39" s="78"/>
      <c r="AK39" s="78" t="s">
        <v>532</v>
      </c>
      <c r="AL39" s="78" t="s">
        <v>603</v>
      </c>
      <c r="AM39" s="83" t="s">
        <v>659</v>
      </c>
      <c r="AN39" s="78"/>
      <c r="AO39" s="80">
        <v>41813.75729166667</v>
      </c>
      <c r="AP39" s="83" t="s">
        <v>723</v>
      </c>
      <c r="AQ39" s="78" t="b">
        <v>1</v>
      </c>
      <c r="AR39" s="78" t="b">
        <v>0</v>
      </c>
      <c r="AS39" s="78" t="b">
        <v>1</v>
      </c>
      <c r="AT39" s="78" t="s">
        <v>394</v>
      </c>
      <c r="AU39" s="78">
        <v>5</v>
      </c>
      <c r="AV39" s="83" t="s">
        <v>768</v>
      </c>
      <c r="AW39" s="78" t="b">
        <v>0</v>
      </c>
      <c r="AX39" s="78" t="s">
        <v>847</v>
      </c>
      <c r="AY39" s="83" t="s">
        <v>884</v>
      </c>
      <c r="AZ39" s="78" t="s">
        <v>65</v>
      </c>
      <c r="BA39" s="78" t="str">
        <f>REPLACE(INDEX(GroupVertices[Group],MATCH(Vertices[[#This Row],[Vertex]],GroupVertices[Vertex],0)),1,1,"")</f>
        <v>1</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37.9" customHeight="1">
      <c r="A40" s="65" t="s">
        <v>270</v>
      </c>
      <c r="C40" s="66"/>
      <c r="D40" s="66" t="s">
        <v>64</v>
      </c>
      <c r="E40" s="67">
        <v>162.19569999397336</v>
      </c>
      <c r="F40" s="69"/>
      <c r="G40" s="100" t="s">
        <v>805</v>
      </c>
      <c r="H40" s="66"/>
      <c r="I40" s="70" t="s">
        <v>270</v>
      </c>
      <c r="J40" s="71"/>
      <c r="K40" s="71"/>
      <c r="L40" s="70" t="s">
        <v>964</v>
      </c>
      <c r="M40" s="74">
        <v>1.1216747761243346</v>
      </c>
      <c r="N40" s="75">
        <v>3191.413818359375</v>
      </c>
      <c r="O40" s="75">
        <v>8130.71240234375</v>
      </c>
      <c r="P40" s="76"/>
      <c r="Q40" s="77"/>
      <c r="R40" s="77"/>
      <c r="S40" s="86"/>
      <c r="T40" s="48">
        <v>1</v>
      </c>
      <c r="U40" s="48">
        <v>0</v>
      </c>
      <c r="V40" s="49">
        <v>0</v>
      </c>
      <c r="W40" s="49">
        <v>0.006211</v>
      </c>
      <c r="X40" s="49">
        <v>0.005779</v>
      </c>
      <c r="Y40" s="49">
        <v>0.428422</v>
      </c>
      <c r="Z40" s="49">
        <v>0</v>
      </c>
      <c r="AA40" s="49">
        <v>0</v>
      </c>
      <c r="AB40" s="72">
        <v>40</v>
      </c>
      <c r="AC40" s="72"/>
      <c r="AD40" s="73"/>
      <c r="AE40" s="78" t="s">
        <v>459</v>
      </c>
      <c r="AF40" s="78">
        <v>366</v>
      </c>
      <c r="AG40" s="78">
        <v>201</v>
      </c>
      <c r="AH40" s="78">
        <v>1306</v>
      </c>
      <c r="AI40" s="78">
        <v>1494</v>
      </c>
      <c r="AJ40" s="78"/>
      <c r="AK40" s="78"/>
      <c r="AL40" s="78" t="s">
        <v>604</v>
      </c>
      <c r="AM40" s="83" t="s">
        <v>660</v>
      </c>
      <c r="AN40" s="78"/>
      <c r="AO40" s="80">
        <v>40941.8484837963</v>
      </c>
      <c r="AP40" s="83" t="s">
        <v>724</v>
      </c>
      <c r="AQ40" s="78" t="b">
        <v>1</v>
      </c>
      <c r="AR40" s="78" t="b">
        <v>0</v>
      </c>
      <c r="AS40" s="78" t="b">
        <v>0</v>
      </c>
      <c r="AT40" s="78" t="s">
        <v>394</v>
      </c>
      <c r="AU40" s="78">
        <v>4</v>
      </c>
      <c r="AV40" s="83" t="s">
        <v>768</v>
      </c>
      <c r="AW40" s="78" t="b">
        <v>0</v>
      </c>
      <c r="AX40" s="78" t="s">
        <v>847</v>
      </c>
      <c r="AY40" s="83" t="s">
        <v>885</v>
      </c>
      <c r="AZ40" s="78" t="s">
        <v>65</v>
      </c>
      <c r="BA40" s="78" t="str">
        <f>REPLACE(INDEX(GroupVertices[Group],MATCH(Vertices[[#This Row],[Vertex]],GroupVertices[Vertex],0)),1,1,"")</f>
        <v>1</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37.9" customHeight="1">
      <c r="A41" s="65" t="s">
        <v>271</v>
      </c>
      <c r="C41" s="66"/>
      <c r="D41" s="66" t="s">
        <v>64</v>
      </c>
      <c r="E41" s="67">
        <v>163.08897577291629</v>
      </c>
      <c r="F41" s="69"/>
      <c r="G41" s="100" t="s">
        <v>806</v>
      </c>
      <c r="H41" s="66"/>
      <c r="I41" s="70" t="s">
        <v>271</v>
      </c>
      <c r="J41" s="71"/>
      <c r="K41" s="71"/>
      <c r="L41" s="70" t="s">
        <v>965</v>
      </c>
      <c r="M41" s="74">
        <v>1.677061254240249</v>
      </c>
      <c r="N41" s="75">
        <v>5938.7255859375</v>
      </c>
      <c r="O41" s="75">
        <v>2205.43505859375</v>
      </c>
      <c r="P41" s="76"/>
      <c r="Q41" s="77"/>
      <c r="R41" s="77"/>
      <c r="S41" s="86"/>
      <c r="T41" s="48">
        <v>1</v>
      </c>
      <c r="U41" s="48">
        <v>0</v>
      </c>
      <c r="V41" s="49">
        <v>0</v>
      </c>
      <c r="W41" s="49">
        <v>0.006211</v>
      </c>
      <c r="X41" s="49">
        <v>0.005779</v>
      </c>
      <c r="Y41" s="49">
        <v>0.428422</v>
      </c>
      <c r="Z41" s="49">
        <v>0</v>
      </c>
      <c r="AA41" s="49">
        <v>0</v>
      </c>
      <c r="AB41" s="72">
        <v>41</v>
      </c>
      <c r="AC41" s="72"/>
      <c r="AD41" s="73"/>
      <c r="AE41" s="78" t="s">
        <v>460</v>
      </c>
      <c r="AF41" s="78">
        <v>7</v>
      </c>
      <c r="AG41" s="78">
        <v>1050</v>
      </c>
      <c r="AH41" s="78">
        <v>86</v>
      </c>
      <c r="AI41" s="78">
        <v>1</v>
      </c>
      <c r="AJ41" s="78"/>
      <c r="AK41" s="78" t="s">
        <v>533</v>
      </c>
      <c r="AL41" s="78" t="s">
        <v>605</v>
      </c>
      <c r="AM41" s="83" t="s">
        <v>661</v>
      </c>
      <c r="AN41" s="78"/>
      <c r="AO41" s="80">
        <v>43083.56878472222</v>
      </c>
      <c r="AP41" s="83" t="s">
        <v>725</v>
      </c>
      <c r="AQ41" s="78" t="b">
        <v>1</v>
      </c>
      <c r="AR41" s="78" t="b">
        <v>0</v>
      </c>
      <c r="AS41" s="78" t="b">
        <v>0</v>
      </c>
      <c r="AT41" s="78" t="s">
        <v>394</v>
      </c>
      <c r="AU41" s="78">
        <v>11</v>
      </c>
      <c r="AV41" s="78"/>
      <c r="AW41" s="78" t="b">
        <v>1</v>
      </c>
      <c r="AX41" s="78" t="s">
        <v>847</v>
      </c>
      <c r="AY41" s="83" t="s">
        <v>886</v>
      </c>
      <c r="AZ41" s="78" t="s">
        <v>65</v>
      </c>
      <c r="BA41" s="78"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37.9" customHeight="1">
      <c r="A42" s="65" t="s">
        <v>272</v>
      </c>
      <c r="C42" s="66"/>
      <c r="D42" s="66" t="s">
        <v>64</v>
      </c>
      <c r="E42" s="67">
        <v>172.7214136483256</v>
      </c>
      <c r="F42" s="69"/>
      <c r="G42" s="100" t="s">
        <v>807</v>
      </c>
      <c r="H42" s="66"/>
      <c r="I42" s="70" t="s">
        <v>272</v>
      </c>
      <c r="J42" s="71"/>
      <c r="K42" s="71"/>
      <c r="L42" s="70" t="s">
        <v>966</v>
      </c>
      <c r="M42" s="74">
        <v>7.665946068317042</v>
      </c>
      <c r="N42" s="75">
        <v>4717.8466796875</v>
      </c>
      <c r="O42" s="75">
        <v>947.4729614257812</v>
      </c>
      <c r="P42" s="76"/>
      <c r="Q42" s="77"/>
      <c r="R42" s="77"/>
      <c r="S42" s="86"/>
      <c r="T42" s="48">
        <v>1</v>
      </c>
      <c r="U42" s="48">
        <v>0</v>
      </c>
      <c r="V42" s="49">
        <v>0</v>
      </c>
      <c r="W42" s="49">
        <v>0.006211</v>
      </c>
      <c r="X42" s="49">
        <v>0.005779</v>
      </c>
      <c r="Y42" s="49">
        <v>0.428422</v>
      </c>
      <c r="Z42" s="49">
        <v>0</v>
      </c>
      <c r="AA42" s="49">
        <v>0</v>
      </c>
      <c r="AB42" s="72">
        <v>42</v>
      </c>
      <c r="AC42" s="72"/>
      <c r="AD42" s="73"/>
      <c r="AE42" s="78" t="s">
        <v>461</v>
      </c>
      <c r="AF42" s="78">
        <v>1094</v>
      </c>
      <c r="AG42" s="78">
        <v>10205</v>
      </c>
      <c r="AH42" s="78">
        <v>10094</v>
      </c>
      <c r="AI42" s="78">
        <v>415</v>
      </c>
      <c r="AJ42" s="78"/>
      <c r="AK42" s="78" t="s">
        <v>534</v>
      </c>
      <c r="AL42" s="78" t="s">
        <v>606</v>
      </c>
      <c r="AM42" s="83" t="s">
        <v>662</v>
      </c>
      <c r="AN42" s="78"/>
      <c r="AO42" s="80">
        <v>39562.870474537034</v>
      </c>
      <c r="AP42" s="83" t="s">
        <v>726</v>
      </c>
      <c r="AQ42" s="78" t="b">
        <v>0</v>
      </c>
      <c r="AR42" s="78" t="b">
        <v>0</v>
      </c>
      <c r="AS42" s="78" t="b">
        <v>1</v>
      </c>
      <c r="AT42" s="78" t="s">
        <v>394</v>
      </c>
      <c r="AU42" s="78">
        <v>170</v>
      </c>
      <c r="AV42" s="83" t="s">
        <v>774</v>
      </c>
      <c r="AW42" s="78" t="b">
        <v>1</v>
      </c>
      <c r="AX42" s="78" t="s">
        <v>847</v>
      </c>
      <c r="AY42" s="83" t="s">
        <v>887</v>
      </c>
      <c r="AZ42" s="78" t="s">
        <v>65</v>
      </c>
      <c r="BA42" s="78" t="str">
        <f>REPLACE(INDEX(GroupVertices[Group],MATCH(Vertices[[#This Row],[Vertex]],GroupVertices[Vertex],0)),1,1,"")</f>
        <v>1</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37.9" customHeight="1">
      <c r="A43" s="65" t="s">
        <v>273</v>
      </c>
      <c r="C43" s="66"/>
      <c r="D43" s="66" t="s">
        <v>64</v>
      </c>
      <c r="E43" s="67">
        <v>164.48097089133972</v>
      </c>
      <c r="F43" s="69"/>
      <c r="G43" s="100" t="s">
        <v>808</v>
      </c>
      <c r="H43" s="66"/>
      <c r="I43" s="70" t="s">
        <v>273</v>
      </c>
      <c r="J43" s="71"/>
      <c r="K43" s="71"/>
      <c r="L43" s="70" t="s">
        <v>967</v>
      </c>
      <c r="M43" s="74">
        <v>2.542522161834307</v>
      </c>
      <c r="N43" s="75">
        <v>5273.8642578125</v>
      </c>
      <c r="O43" s="75">
        <v>1247.932373046875</v>
      </c>
      <c r="P43" s="76"/>
      <c r="Q43" s="77"/>
      <c r="R43" s="77"/>
      <c r="S43" s="86"/>
      <c r="T43" s="48">
        <v>1</v>
      </c>
      <c r="U43" s="48">
        <v>0</v>
      </c>
      <c r="V43" s="49">
        <v>0</v>
      </c>
      <c r="W43" s="49">
        <v>0.006211</v>
      </c>
      <c r="X43" s="49">
        <v>0.005779</v>
      </c>
      <c r="Y43" s="49">
        <v>0.428422</v>
      </c>
      <c r="Z43" s="49">
        <v>0</v>
      </c>
      <c r="AA43" s="49">
        <v>0</v>
      </c>
      <c r="AB43" s="72">
        <v>43</v>
      </c>
      <c r="AC43" s="72"/>
      <c r="AD43" s="73"/>
      <c r="AE43" s="78" t="s">
        <v>462</v>
      </c>
      <c r="AF43" s="78">
        <v>2047</v>
      </c>
      <c r="AG43" s="78">
        <v>2373</v>
      </c>
      <c r="AH43" s="78">
        <v>7316</v>
      </c>
      <c r="AI43" s="78">
        <v>969</v>
      </c>
      <c r="AJ43" s="78"/>
      <c r="AK43" s="78" t="s">
        <v>535</v>
      </c>
      <c r="AL43" s="78" t="s">
        <v>606</v>
      </c>
      <c r="AM43" s="83" t="s">
        <v>663</v>
      </c>
      <c r="AN43" s="78"/>
      <c r="AO43" s="80">
        <v>40445.03369212963</v>
      </c>
      <c r="AP43" s="83" t="s">
        <v>727</v>
      </c>
      <c r="AQ43" s="78" t="b">
        <v>0</v>
      </c>
      <c r="AR43" s="78" t="b">
        <v>0</v>
      </c>
      <c r="AS43" s="78" t="b">
        <v>1</v>
      </c>
      <c r="AT43" s="78" t="s">
        <v>394</v>
      </c>
      <c r="AU43" s="78">
        <v>85</v>
      </c>
      <c r="AV43" s="83" t="s">
        <v>768</v>
      </c>
      <c r="AW43" s="78" t="b">
        <v>0</v>
      </c>
      <c r="AX43" s="78" t="s">
        <v>847</v>
      </c>
      <c r="AY43" s="83" t="s">
        <v>888</v>
      </c>
      <c r="AZ43" s="78" t="s">
        <v>65</v>
      </c>
      <c r="BA43" s="78" t="str">
        <f>REPLACE(INDEX(GroupVertices[Group],MATCH(Vertices[[#This Row],[Vertex]],GroupVertices[Vertex],0)),1,1,"")</f>
        <v>1</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37.9" customHeight="1">
      <c r="A44" s="65" t="s">
        <v>274</v>
      </c>
      <c r="C44" s="66"/>
      <c r="D44" s="66" t="s">
        <v>64</v>
      </c>
      <c r="E44" s="67">
        <v>163.81495962152715</v>
      </c>
      <c r="F44" s="69"/>
      <c r="G44" s="100" t="s">
        <v>809</v>
      </c>
      <c r="H44" s="66"/>
      <c r="I44" s="70" t="s">
        <v>274</v>
      </c>
      <c r="J44" s="71"/>
      <c r="K44" s="71"/>
      <c r="L44" s="70" t="s">
        <v>968</v>
      </c>
      <c r="M44" s="74">
        <v>2.1284354237337486</v>
      </c>
      <c r="N44" s="75">
        <v>4063.531494140625</v>
      </c>
      <c r="O44" s="75">
        <v>8148.484375</v>
      </c>
      <c r="P44" s="76"/>
      <c r="Q44" s="77"/>
      <c r="R44" s="77"/>
      <c r="S44" s="86"/>
      <c r="T44" s="48">
        <v>1</v>
      </c>
      <c r="U44" s="48">
        <v>0</v>
      </c>
      <c r="V44" s="49">
        <v>0</v>
      </c>
      <c r="W44" s="49">
        <v>0.006211</v>
      </c>
      <c r="X44" s="49">
        <v>0.005779</v>
      </c>
      <c r="Y44" s="49">
        <v>0.428422</v>
      </c>
      <c r="Z44" s="49">
        <v>0</v>
      </c>
      <c r="AA44" s="49">
        <v>0</v>
      </c>
      <c r="AB44" s="72">
        <v>44</v>
      </c>
      <c r="AC44" s="72"/>
      <c r="AD44" s="73"/>
      <c r="AE44" s="78" t="s">
        <v>463</v>
      </c>
      <c r="AF44" s="78">
        <v>1470</v>
      </c>
      <c r="AG44" s="78">
        <v>1740</v>
      </c>
      <c r="AH44" s="78">
        <v>18615</v>
      </c>
      <c r="AI44" s="78">
        <v>4861</v>
      </c>
      <c r="AJ44" s="78"/>
      <c r="AK44" s="78" t="s">
        <v>536</v>
      </c>
      <c r="AL44" s="78" t="s">
        <v>607</v>
      </c>
      <c r="AM44" s="83" t="s">
        <v>664</v>
      </c>
      <c r="AN44" s="78"/>
      <c r="AO44" s="80">
        <v>40427.6937962963</v>
      </c>
      <c r="AP44" s="83" t="s">
        <v>728</v>
      </c>
      <c r="AQ44" s="78" t="b">
        <v>0</v>
      </c>
      <c r="AR44" s="78" t="b">
        <v>0</v>
      </c>
      <c r="AS44" s="78" t="b">
        <v>1</v>
      </c>
      <c r="AT44" s="78" t="s">
        <v>394</v>
      </c>
      <c r="AU44" s="78">
        <v>69</v>
      </c>
      <c r="AV44" s="83" t="s">
        <v>775</v>
      </c>
      <c r="AW44" s="78" t="b">
        <v>0</v>
      </c>
      <c r="AX44" s="78" t="s">
        <v>847</v>
      </c>
      <c r="AY44" s="83" t="s">
        <v>889</v>
      </c>
      <c r="AZ44" s="78" t="s">
        <v>65</v>
      </c>
      <c r="BA44" s="78" t="str">
        <f>REPLACE(INDEX(GroupVertices[Group],MATCH(Vertices[[#This Row],[Vertex]],GroupVertices[Vertex],0)),1,1,"")</f>
        <v>1</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37.9" customHeight="1">
      <c r="A45" s="65" t="s">
        <v>275</v>
      </c>
      <c r="C45" s="66"/>
      <c r="D45" s="66" t="s">
        <v>64</v>
      </c>
      <c r="E45" s="67">
        <v>162.2672462283292</v>
      </c>
      <c r="F45" s="69"/>
      <c r="G45" s="100" t="s">
        <v>810</v>
      </c>
      <c r="H45" s="66"/>
      <c r="I45" s="70" t="s">
        <v>275</v>
      </c>
      <c r="J45" s="71"/>
      <c r="K45" s="71"/>
      <c r="L45" s="70" t="s">
        <v>969</v>
      </c>
      <c r="M45" s="74">
        <v>1.1661580276106505</v>
      </c>
      <c r="N45" s="75">
        <v>2585.47802734375</v>
      </c>
      <c r="O45" s="75">
        <v>5112.51611328125</v>
      </c>
      <c r="P45" s="76"/>
      <c r="Q45" s="77"/>
      <c r="R45" s="77"/>
      <c r="S45" s="86"/>
      <c r="T45" s="48">
        <v>1</v>
      </c>
      <c r="U45" s="48">
        <v>0</v>
      </c>
      <c r="V45" s="49">
        <v>0</v>
      </c>
      <c r="W45" s="49">
        <v>0.006211</v>
      </c>
      <c r="X45" s="49">
        <v>0.005779</v>
      </c>
      <c r="Y45" s="49">
        <v>0.428422</v>
      </c>
      <c r="Z45" s="49">
        <v>0</v>
      </c>
      <c r="AA45" s="49">
        <v>0</v>
      </c>
      <c r="AB45" s="72">
        <v>45</v>
      </c>
      <c r="AC45" s="72"/>
      <c r="AD45" s="73"/>
      <c r="AE45" s="78" t="s">
        <v>464</v>
      </c>
      <c r="AF45" s="78">
        <v>139</v>
      </c>
      <c r="AG45" s="78">
        <v>269</v>
      </c>
      <c r="AH45" s="78">
        <v>559</v>
      </c>
      <c r="AI45" s="78">
        <v>1410</v>
      </c>
      <c r="AJ45" s="78"/>
      <c r="AK45" s="78" t="s">
        <v>537</v>
      </c>
      <c r="AL45" s="78" t="s">
        <v>608</v>
      </c>
      <c r="AM45" s="78"/>
      <c r="AN45" s="78"/>
      <c r="AO45" s="80">
        <v>42092.84575231482</v>
      </c>
      <c r="AP45" s="78"/>
      <c r="AQ45" s="78" t="b">
        <v>1</v>
      </c>
      <c r="AR45" s="78" t="b">
        <v>0</v>
      </c>
      <c r="AS45" s="78" t="b">
        <v>1</v>
      </c>
      <c r="AT45" s="78" t="s">
        <v>394</v>
      </c>
      <c r="AU45" s="78">
        <v>3</v>
      </c>
      <c r="AV45" s="83" t="s">
        <v>768</v>
      </c>
      <c r="AW45" s="78" t="b">
        <v>0</v>
      </c>
      <c r="AX45" s="78" t="s">
        <v>847</v>
      </c>
      <c r="AY45" s="83" t="s">
        <v>890</v>
      </c>
      <c r="AZ45" s="78" t="s">
        <v>65</v>
      </c>
      <c r="BA45" s="78" t="str">
        <f>REPLACE(INDEX(GroupVertices[Group],MATCH(Vertices[[#This Row],[Vertex]],GroupVertices[Vertex],0)),1,1,"")</f>
        <v>1</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37.9" customHeight="1">
      <c r="A46" s="65" t="s">
        <v>276</v>
      </c>
      <c r="C46" s="66"/>
      <c r="D46" s="66" t="s">
        <v>64</v>
      </c>
      <c r="E46" s="67">
        <v>162.21358655256233</v>
      </c>
      <c r="F46" s="69"/>
      <c r="G46" s="100" t="s">
        <v>811</v>
      </c>
      <c r="H46" s="66"/>
      <c r="I46" s="70" t="s">
        <v>276</v>
      </c>
      <c r="J46" s="71"/>
      <c r="K46" s="71"/>
      <c r="L46" s="70" t="s">
        <v>970</v>
      </c>
      <c r="M46" s="74">
        <v>1.1327955889959136</v>
      </c>
      <c r="N46" s="75">
        <v>5720.900390625</v>
      </c>
      <c r="O46" s="75">
        <v>8693.4384765625</v>
      </c>
      <c r="P46" s="76"/>
      <c r="Q46" s="77"/>
      <c r="R46" s="77"/>
      <c r="S46" s="86"/>
      <c r="T46" s="48">
        <v>1</v>
      </c>
      <c r="U46" s="48">
        <v>0</v>
      </c>
      <c r="V46" s="49">
        <v>0</v>
      </c>
      <c r="W46" s="49">
        <v>0.006211</v>
      </c>
      <c r="X46" s="49">
        <v>0.005779</v>
      </c>
      <c r="Y46" s="49">
        <v>0.428422</v>
      </c>
      <c r="Z46" s="49">
        <v>0</v>
      </c>
      <c r="AA46" s="49">
        <v>0</v>
      </c>
      <c r="AB46" s="72">
        <v>46</v>
      </c>
      <c r="AC46" s="72"/>
      <c r="AD46" s="73"/>
      <c r="AE46" s="78" t="s">
        <v>465</v>
      </c>
      <c r="AF46" s="78">
        <v>114</v>
      </c>
      <c r="AG46" s="78">
        <v>218</v>
      </c>
      <c r="AH46" s="78">
        <v>165</v>
      </c>
      <c r="AI46" s="78">
        <v>807</v>
      </c>
      <c r="AJ46" s="78"/>
      <c r="AK46" s="78" t="s">
        <v>538</v>
      </c>
      <c r="AL46" s="78" t="s">
        <v>609</v>
      </c>
      <c r="AM46" s="83" t="s">
        <v>665</v>
      </c>
      <c r="AN46" s="78"/>
      <c r="AO46" s="80">
        <v>43433.81438657407</v>
      </c>
      <c r="AP46" s="83" t="s">
        <v>729</v>
      </c>
      <c r="AQ46" s="78" t="b">
        <v>1</v>
      </c>
      <c r="AR46" s="78" t="b">
        <v>0</v>
      </c>
      <c r="AS46" s="78" t="b">
        <v>0</v>
      </c>
      <c r="AT46" s="78" t="s">
        <v>394</v>
      </c>
      <c r="AU46" s="78">
        <v>1</v>
      </c>
      <c r="AV46" s="78"/>
      <c r="AW46" s="78" t="b">
        <v>0</v>
      </c>
      <c r="AX46" s="78" t="s">
        <v>847</v>
      </c>
      <c r="AY46" s="83" t="s">
        <v>891</v>
      </c>
      <c r="AZ46" s="78" t="s">
        <v>65</v>
      </c>
      <c r="BA46" s="78" t="str">
        <f>REPLACE(INDEX(GroupVertices[Group],MATCH(Vertices[[#This Row],[Vertex]],GroupVertices[Vertex],0)),1,1,"")</f>
        <v>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37.9" customHeight="1">
      <c r="A47" s="65" t="s">
        <v>277</v>
      </c>
      <c r="C47" s="66"/>
      <c r="D47" s="66" t="s">
        <v>64</v>
      </c>
      <c r="E47" s="67">
        <v>162.2283166596356</v>
      </c>
      <c r="F47" s="69"/>
      <c r="G47" s="100" t="s">
        <v>812</v>
      </c>
      <c r="H47" s="66"/>
      <c r="I47" s="70" t="s">
        <v>277</v>
      </c>
      <c r="J47" s="71"/>
      <c r="K47" s="71"/>
      <c r="L47" s="70" t="s">
        <v>971</v>
      </c>
      <c r="M47" s="74">
        <v>1.1419539054783905</v>
      </c>
      <c r="N47" s="75">
        <v>2109.14599609375</v>
      </c>
      <c r="O47" s="75">
        <v>1549.8155517578125</v>
      </c>
      <c r="P47" s="76"/>
      <c r="Q47" s="77"/>
      <c r="R47" s="77"/>
      <c r="S47" s="86"/>
      <c r="T47" s="48">
        <v>1</v>
      </c>
      <c r="U47" s="48">
        <v>0</v>
      </c>
      <c r="V47" s="49">
        <v>0</v>
      </c>
      <c r="W47" s="49">
        <v>0.006211</v>
      </c>
      <c r="X47" s="49">
        <v>0.005779</v>
      </c>
      <c r="Y47" s="49">
        <v>0.428422</v>
      </c>
      <c r="Z47" s="49">
        <v>0</v>
      </c>
      <c r="AA47" s="49">
        <v>0</v>
      </c>
      <c r="AB47" s="72">
        <v>47</v>
      </c>
      <c r="AC47" s="72"/>
      <c r="AD47" s="73"/>
      <c r="AE47" s="78" t="s">
        <v>466</v>
      </c>
      <c r="AF47" s="78">
        <v>221</v>
      </c>
      <c r="AG47" s="78">
        <v>232</v>
      </c>
      <c r="AH47" s="78">
        <v>1138</v>
      </c>
      <c r="AI47" s="78">
        <v>1667</v>
      </c>
      <c r="AJ47" s="78"/>
      <c r="AK47" s="78" t="s">
        <v>539</v>
      </c>
      <c r="AL47" s="78" t="s">
        <v>610</v>
      </c>
      <c r="AM47" s="78"/>
      <c r="AN47" s="78"/>
      <c r="AO47" s="80">
        <v>42155.12405092592</v>
      </c>
      <c r="AP47" s="83" t="s">
        <v>730</v>
      </c>
      <c r="AQ47" s="78" t="b">
        <v>1</v>
      </c>
      <c r="AR47" s="78" t="b">
        <v>0</v>
      </c>
      <c r="AS47" s="78" t="b">
        <v>1</v>
      </c>
      <c r="AT47" s="78" t="s">
        <v>394</v>
      </c>
      <c r="AU47" s="78">
        <v>0</v>
      </c>
      <c r="AV47" s="83" t="s">
        <v>768</v>
      </c>
      <c r="AW47" s="78" t="b">
        <v>0</v>
      </c>
      <c r="AX47" s="78" t="s">
        <v>847</v>
      </c>
      <c r="AY47" s="83" t="s">
        <v>892</v>
      </c>
      <c r="AZ47" s="78" t="s">
        <v>65</v>
      </c>
      <c r="BA47" s="78" t="str">
        <f>REPLACE(INDEX(GroupVertices[Group],MATCH(Vertices[[#This Row],[Vertex]],GroupVertices[Vertex],0)),1,1,"")</f>
        <v>1</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37.9" customHeight="1">
      <c r="A48" s="65" t="s">
        <v>278</v>
      </c>
      <c r="C48" s="66"/>
      <c r="D48" s="66" t="s">
        <v>64</v>
      </c>
      <c r="E48" s="67">
        <v>162.063129030314</v>
      </c>
      <c r="F48" s="69"/>
      <c r="G48" s="100" t="s">
        <v>813</v>
      </c>
      <c r="H48" s="66"/>
      <c r="I48" s="70" t="s">
        <v>278</v>
      </c>
      <c r="J48" s="71"/>
      <c r="K48" s="71"/>
      <c r="L48" s="70" t="s">
        <v>972</v>
      </c>
      <c r="M48" s="74">
        <v>1.0392499277820435</v>
      </c>
      <c r="N48" s="75">
        <v>7215.66796875</v>
      </c>
      <c r="O48" s="75">
        <v>6287.765625</v>
      </c>
      <c r="P48" s="76"/>
      <c r="Q48" s="77"/>
      <c r="R48" s="77"/>
      <c r="S48" s="86"/>
      <c r="T48" s="48">
        <v>1</v>
      </c>
      <c r="U48" s="48">
        <v>0</v>
      </c>
      <c r="V48" s="49">
        <v>0</v>
      </c>
      <c r="W48" s="49">
        <v>0.006211</v>
      </c>
      <c r="X48" s="49">
        <v>0.005779</v>
      </c>
      <c r="Y48" s="49">
        <v>0.428422</v>
      </c>
      <c r="Z48" s="49">
        <v>0</v>
      </c>
      <c r="AA48" s="49">
        <v>0</v>
      </c>
      <c r="AB48" s="72">
        <v>48</v>
      </c>
      <c r="AC48" s="72"/>
      <c r="AD48" s="73"/>
      <c r="AE48" s="78" t="s">
        <v>467</v>
      </c>
      <c r="AF48" s="78">
        <v>156</v>
      </c>
      <c r="AG48" s="78">
        <v>75</v>
      </c>
      <c r="AH48" s="78">
        <v>818</v>
      </c>
      <c r="AI48" s="78">
        <v>560</v>
      </c>
      <c r="AJ48" s="78"/>
      <c r="AK48" s="78" t="s">
        <v>540</v>
      </c>
      <c r="AL48" s="78" t="s">
        <v>611</v>
      </c>
      <c r="AM48" s="83" t="s">
        <v>666</v>
      </c>
      <c r="AN48" s="78"/>
      <c r="AO48" s="80">
        <v>42999.66060185185</v>
      </c>
      <c r="AP48" s="83" t="s">
        <v>731</v>
      </c>
      <c r="AQ48" s="78" t="b">
        <v>1</v>
      </c>
      <c r="AR48" s="78" t="b">
        <v>0</v>
      </c>
      <c r="AS48" s="78" t="b">
        <v>1</v>
      </c>
      <c r="AT48" s="78" t="s">
        <v>394</v>
      </c>
      <c r="AU48" s="78">
        <v>2</v>
      </c>
      <c r="AV48" s="78"/>
      <c r="AW48" s="78" t="b">
        <v>0</v>
      </c>
      <c r="AX48" s="78" t="s">
        <v>847</v>
      </c>
      <c r="AY48" s="83" t="s">
        <v>893</v>
      </c>
      <c r="AZ48" s="78" t="s">
        <v>65</v>
      </c>
      <c r="BA48" s="78" t="str">
        <f>REPLACE(INDEX(GroupVertices[Group],MATCH(Vertices[[#This Row],[Vertex]],GroupVertices[Vertex],0)),1,1,"")</f>
        <v>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37.9" customHeight="1">
      <c r="A49" s="65" t="s">
        <v>279</v>
      </c>
      <c r="C49" s="66"/>
      <c r="D49" s="66" t="s">
        <v>64</v>
      </c>
      <c r="E49" s="67">
        <v>162.16097902730067</v>
      </c>
      <c r="F49" s="69"/>
      <c r="G49" s="100" t="s">
        <v>814</v>
      </c>
      <c r="H49" s="66"/>
      <c r="I49" s="70" t="s">
        <v>279</v>
      </c>
      <c r="J49" s="71"/>
      <c r="K49" s="71"/>
      <c r="L49" s="70" t="s">
        <v>973</v>
      </c>
      <c r="M49" s="74">
        <v>1.1000873158442108</v>
      </c>
      <c r="N49" s="75">
        <v>5052.05419921875</v>
      </c>
      <c r="O49" s="75">
        <v>5997.5361328125</v>
      </c>
      <c r="P49" s="76"/>
      <c r="Q49" s="77"/>
      <c r="R49" s="77"/>
      <c r="S49" s="86"/>
      <c r="T49" s="48">
        <v>1</v>
      </c>
      <c r="U49" s="48">
        <v>0</v>
      </c>
      <c r="V49" s="49">
        <v>0</v>
      </c>
      <c r="W49" s="49">
        <v>0.006211</v>
      </c>
      <c r="X49" s="49">
        <v>0.005779</v>
      </c>
      <c r="Y49" s="49">
        <v>0.428422</v>
      </c>
      <c r="Z49" s="49">
        <v>0</v>
      </c>
      <c r="AA49" s="49">
        <v>0</v>
      </c>
      <c r="AB49" s="72">
        <v>49</v>
      </c>
      <c r="AC49" s="72"/>
      <c r="AD49" s="73"/>
      <c r="AE49" s="78" t="s">
        <v>468</v>
      </c>
      <c r="AF49" s="78">
        <v>58</v>
      </c>
      <c r="AG49" s="78">
        <v>168</v>
      </c>
      <c r="AH49" s="78">
        <v>88</v>
      </c>
      <c r="AI49" s="78">
        <v>44</v>
      </c>
      <c r="AJ49" s="78"/>
      <c r="AK49" s="78" t="s">
        <v>541</v>
      </c>
      <c r="AL49" s="78" t="s">
        <v>612</v>
      </c>
      <c r="AM49" s="78"/>
      <c r="AN49" s="78"/>
      <c r="AO49" s="80">
        <v>42641.89763888889</v>
      </c>
      <c r="AP49" s="83" t="s">
        <v>732</v>
      </c>
      <c r="AQ49" s="78" t="b">
        <v>0</v>
      </c>
      <c r="AR49" s="78" t="b">
        <v>0</v>
      </c>
      <c r="AS49" s="78" t="b">
        <v>0</v>
      </c>
      <c r="AT49" s="78" t="s">
        <v>394</v>
      </c>
      <c r="AU49" s="78">
        <v>1</v>
      </c>
      <c r="AV49" s="83" t="s">
        <v>768</v>
      </c>
      <c r="AW49" s="78" t="b">
        <v>0</v>
      </c>
      <c r="AX49" s="78" t="s">
        <v>847</v>
      </c>
      <c r="AY49" s="83" t="s">
        <v>894</v>
      </c>
      <c r="AZ49" s="78" t="s">
        <v>65</v>
      </c>
      <c r="BA49" s="78" t="str">
        <f>REPLACE(INDEX(GroupVertices[Group],MATCH(Vertices[[#This Row],[Vertex]],GroupVertices[Vertex],0)),1,1,"")</f>
        <v>1</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37.9" customHeight="1">
      <c r="A50" s="65" t="s">
        <v>280</v>
      </c>
      <c r="C50" s="66"/>
      <c r="D50" s="66" t="s">
        <v>64</v>
      </c>
      <c r="E50" s="67">
        <v>177.3803360854979</v>
      </c>
      <c r="F50" s="69"/>
      <c r="G50" s="100" t="s">
        <v>815</v>
      </c>
      <c r="H50" s="66"/>
      <c r="I50" s="70" t="s">
        <v>280</v>
      </c>
      <c r="J50" s="71"/>
      <c r="K50" s="71"/>
      <c r="L50" s="70" t="s">
        <v>974</v>
      </c>
      <c r="M50" s="74">
        <v>10.562590738631847</v>
      </c>
      <c r="N50" s="75">
        <v>7333.779296875</v>
      </c>
      <c r="O50" s="75">
        <v>3968.48095703125</v>
      </c>
      <c r="P50" s="76"/>
      <c r="Q50" s="77"/>
      <c r="R50" s="77"/>
      <c r="S50" s="86"/>
      <c r="T50" s="48">
        <v>1</v>
      </c>
      <c r="U50" s="48">
        <v>0</v>
      </c>
      <c r="V50" s="49">
        <v>0</v>
      </c>
      <c r="W50" s="49">
        <v>0.006211</v>
      </c>
      <c r="X50" s="49">
        <v>0.005779</v>
      </c>
      <c r="Y50" s="49">
        <v>0.428422</v>
      </c>
      <c r="Z50" s="49">
        <v>0</v>
      </c>
      <c r="AA50" s="49">
        <v>0</v>
      </c>
      <c r="AB50" s="72">
        <v>50</v>
      </c>
      <c r="AC50" s="72"/>
      <c r="AD50" s="73"/>
      <c r="AE50" s="78" t="s">
        <v>469</v>
      </c>
      <c r="AF50" s="78">
        <v>14549</v>
      </c>
      <c r="AG50" s="78">
        <v>14633</v>
      </c>
      <c r="AH50" s="78">
        <v>251811</v>
      </c>
      <c r="AI50" s="78">
        <v>9238</v>
      </c>
      <c r="AJ50" s="78"/>
      <c r="AK50" s="78" t="s">
        <v>542</v>
      </c>
      <c r="AL50" s="78" t="s">
        <v>613</v>
      </c>
      <c r="AM50" s="78"/>
      <c r="AN50" s="78"/>
      <c r="AO50" s="80">
        <v>41300.7262962963</v>
      </c>
      <c r="AP50" s="78"/>
      <c r="AQ50" s="78" t="b">
        <v>1</v>
      </c>
      <c r="AR50" s="78" t="b">
        <v>0</v>
      </c>
      <c r="AS50" s="78" t="b">
        <v>1</v>
      </c>
      <c r="AT50" s="78" t="s">
        <v>394</v>
      </c>
      <c r="AU50" s="78">
        <v>6097</v>
      </c>
      <c r="AV50" s="83" t="s">
        <v>768</v>
      </c>
      <c r="AW50" s="78" t="b">
        <v>0</v>
      </c>
      <c r="AX50" s="78" t="s">
        <v>847</v>
      </c>
      <c r="AY50" s="83" t="s">
        <v>895</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37.9" customHeight="1">
      <c r="A51" s="65" t="s">
        <v>281</v>
      </c>
      <c r="C51" s="66"/>
      <c r="D51" s="66" t="s">
        <v>64</v>
      </c>
      <c r="E51" s="67">
        <v>162.54817041322647</v>
      </c>
      <c r="F51" s="69"/>
      <c r="G51" s="100" t="s">
        <v>816</v>
      </c>
      <c r="H51" s="66"/>
      <c r="I51" s="70" t="s">
        <v>281</v>
      </c>
      <c r="J51" s="71"/>
      <c r="K51" s="71"/>
      <c r="L51" s="70" t="s">
        <v>975</v>
      </c>
      <c r="M51" s="74">
        <v>1.3408202062407437</v>
      </c>
      <c r="N51" s="75">
        <v>3769.06884765625</v>
      </c>
      <c r="O51" s="75">
        <v>2777.346435546875</v>
      </c>
      <c r="P51" s="76"/>
      <c r="Q51" s="77"/>
      <c r="R51" s="77"/>
      <c r="S51" s="86"/>
      <c r="T51" s="48">
        <v>1</v>
      </c>
      <c r="U51" s="48">
        <v>0</v>
      </c>
      <c r="V51" s="49">
        <v>0</v>
      </c>
      <c r="W51" s="49">
        <v>0.006211</v>
      </c>
      <c r="X51" s="49">
        <v>0.005779</v>
      </c>
      <c r="Y51" s="49">
        <v>0.428422</v>
      </c>
      <c r="Z51" s="49">
        <v>0</v>
      </c>
      <c r="AA51" s="49">
        <v>0</v>
      </c>
      <c r="AB51" s="72">
        <v>51</v>
      </c>
      <c r="AC51" s="72"/>
      <c r="AD51" s="73"/>
      <c r="AE51" s="78" t="s">
        <v>470</v>
      </c>
      <c r="AF51" s="78">
        <v>74</v>
      </c>
      <c r="AG51" s="78">
        <v>536</v>
      </c>
      <c r="AH51" s="78">
        <v>3009</v>
      </c>
      <c r="AI51" s="78">
        <v>870</v>
      </c>
      <c r="AJ51" s="78"/>
      <c r="AK51" s="78" t="s">
        <v>543</v>
      </c>
      <c r="AL51" s="78" t="s">
        <v>614</v>
      </c>
      <c r="AM51" s="83" t="s">
        <v>667</v>
      </c>
      <c r="AN51" s="78"/>
      <c r="AO51" s="80">
        <v>40672.561377314814</v>
      </c>
      <c r="AP51" s="83" t="s">
        <v>733</v>
      </c>
      <c r="AQ51" s="78" t="b">
        <v>0</v>
      </c>
      <c r="AR51" s="78" t="b">
        <v>0</v>
      </c>
      <c r="AS51" s="78" t="b">
        <v>1</v>
      </c>
      <c r="AT51" s="78" t="s">
        <v>394</v>
      </c>
      <c r="AU51" s="78">
        <v>16</v>
      </c>
      <c r="AV51" s="83" t="s">
        <v>771</v>
      </c>
      <c r="AW51" s="78" t="b">
        <v>0</v>
      </c>
      <c r="AX51" s="78" t="s">
        <v>847</v>
      </c>
      <c r="AY51" s="83" t="s">
        <v>896</v>
      </c>
      <c r="AZ51" s="78" t="s">
        <v>65</v>
      </c>
      <c r="BA51" s="78" t="str">
        <f>REPLACE(INDEX(GroupVertices[Group],MATCH(Vertices[[#This Row],[Vertex]],GroupVertices[Vertex],0)),1,1,"")</f>
        <v>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37.9" customHeight="1">
      <c r="A52" s="65" t="s">
        <v>241</v>
      </c>
      <c r="C52" s="66"/>
      <c r="D52" s="66" t="s">
        <v>64</v>
      </c>
      <c r="E52" s="67">
        <v>162.88696287591154</v>
      </c>
      <c r="F52" s="69"/>
      <c r="G52" s="100" t="s">
        <v>817</v>
      </c>
      <c r="H52" s="66"/>
      <c r="I52" s="70" t="s">
        <v>241</v>
      </c>
      <c r="J52" s="71"/>
      <c r="K52" s="71"/>
      <c r="L52" s="70" t="s">
        <v>976</v>
      </c>
      <c r="M52" s="74">
        <v>1.5514614853377102</v>
      </c>
      <c r="N52" s="75">
        <v>4047.805908203125</v>
      </c>
      <c r="O52" s="75">
        <v>773.1185302734375</v>
      </c>
      <c r="P52" s="76"/>
      <c r="Q52" s="77"/>
      <c r="R52" s="77"/>
      <c r="S52" s="86"/>
      <c r="T52" s="48">
        <v>2</v>
      </c>
      <c r="U52" s="48">
        <v>1</v>
      </c>
      <c r="V52" s="49">
        <v>0</v>
      </c>
      <c r="W52" s="49">
        <v>0.006211</v>
      </c>
      <c r="X52" s="49">
        <v>0.006325</v>
      </c>
      <c r="Y52" s="49">
        <v>0.745082</v>
      </c>
      <c r="Z52" s="49">
        <v>0</v>
      </c>
      <c r="AA52" s="49">
        <v>0</v>
      </c>
      <c r="AB52" s="72">
        <v>52</v>
      </c>
      <c r="AC52" s="72"/>
      <c r="AD52" s="73"/>
      <c r="AE52" s="78" t="s">
        <v>471</v>
      </c>
      <c r="AF52" s="78">
        <v>115</v>
      </c>
      <c r="AG52" s="78">
        <v>858</v>
      </c>
      <c r="AH52" s="78">
        <v>2796</v>
      </c>
      <c r="AI52" s="78">
        <v>180</v>
      </c>
      <c r="AJ52" s="78"/>
      <c r="AK52" s="78" t="s">
        <v>544</v>
      </c>
      <c r="AL52" s="78" t="s">
        <v>615</v>
      </c>
      <c r="AM52" s="83" t="s">
        <v>668</v>
      </c>
      <c r="AN52" s="78"/>
      <c r="AO52" s="80">
        <v>39877.83125</v>
      </c>
      <c r="AP52" s="83" t="s">
        <v>734</v>
      </c>
      <c r="AQ52" s="78" t="b">
        <v>0</v>
      </c>
      <c r="AR52" s="78" t="b">
        <v>0</v>
      </c>
      <c r="AS52" s="78" t="b">
        <v>1</v>
      </c>
      <c r="AT52" s="78" t="s">
        <v>394</v>
      </c>
      <c r="AU52" s="78">
        <v>13</v>
      </c>
      <c r="AV52" s="83" t="s">
        <v>768</v>
      </c>
      <c r="AW52" s="78" t="b">
        <v>0</v>
      </c>
      <c r="AX52" s="78" t="s">
        <v>847</v>
      </c>
      <c r="AY52" s="83" t="s">
        <v>897</v>
      </c>
      <c r="AZ52" s="78" t="s">
        <v>66</v>
      </c>
      <c r="BA52" s="78" t="str">
        <f>REPLACE(INDEX(GroupVertices[Group],MATCH(Vertices[[#This Row],[Vertex]],GroupVertices[Vertex],0)),1,1,"")</f>
        <v>1</v>
      </c>
      <c r="BB52" s="48"/>
      <c r="BC52" s="48"/>
      <c r="BD52" s="48"/>
      <c r="BE52" s="48"/>
      <c r="BF52" s="48" t="s">
        <v>339</v>
      </c>
      <c r="BG52" s="48" t="s">
        <v>339</v>
      </c>
      <c r="BH52" s="116" t="s">
        <v>1129</v>
      </c>
      <c r="BI52" s="116" t="s">
        <v>1129</v>
      </c>
      <c r="BJ52" s="116" t="s">
        <v>1134</v>
      </c>
      <c r="BK52" s="116" t="s">
        <v>1134</v>
      </c>
      <c r="BL52" s="116">
        <v>0</v>
      </c>
      <c r="BM52" s="119">
        <v>0</v>
      </c>
      <c r="BN52" s="116">
        <v>0</v>
      </c>
      <c r="BO52" s="119">
        <v>0</v>
      </c>
      <c r="BP52" s="116">
        <v>0</v>
      </c>
      <c r="BQ52" s="119">
        <v>0</v>
      </c>
      <c r="BR52" s="116">
        <v>27</v>
      </c>
      <c r="BS52" s="119">
        <v>100</v>
      </c>
      <c r="BT52" s="116">
        <v>27</v>
      </c>
      <c r="BU52" s="2"/>
      <c r="BV52" s="3"/>
      <c r="BW52" s="3"/>
      <c r="BX52" s="3"/>
      <c r="BY52" s="3"/>
    </row>
    <row r="53" spans="1:77" ht="37.9" customHeight="1">
      <c r="A53" s="65" t="s">
        <v>282</v>
      </c>
      <c r="C53" s="66"/>
      <c r="D53" s="66" t="s">
        <v>64</v>
      </c>
      <c r="E53" s="67">
        <v>162.95430050824646</v>
      </c>
      <c r="F53" s="69"/>
      <c r="G53" s="100" t="s">
        <v>818</v>
      </c>
      <c r="H53" s="66"/>
      <c r="I53" s="70" t="s">
        <v>282</v>
      </c>
      <c r="J53" s="71"/>
      <c r="K53" s="71"/>
      <c r="L53" s="70" t="s">
        <v>977</v>
      </c>
      <c r="M53" s="74">
        <v>1.5933280749718897</v>
      </c>
      <c r="N53" s="75">
        <v>1112.4136962890625</v>
      </c>
      <c r="O53" s="75">
        <v>5081.20947265625</v>
      </c>
      <c r="P53" s="76"/>
      <c r="Q53" s="77"/>
      <c r="R53" s="77"/>
      <c r="S53" s="86"/>
      <c r="T53" s="48">
        <v>1</v>
      </c>
      <c r="U53" s="48">
        <v>0</v>
      </c>
      <c r="V53" s="49">
        <v>0</v>
      </c>
      <c r="W53" s="49">
        <v>0.006211</v>
      </c>
      <c r="X53" s="49">
        <v>0.005779</v>
      </c>
      <c r="Y53" s="49">
        <v>0.428422</v>
      </c>
      <c r="Z53" s="49">
        <v>0</v>
      </c>
      <c r="AA53" s="49">
        <v>0</v>
      </c>
      <c r="AB53" s="72">
        <v>53</v>
      </c>
      <c r="AC53" s="72"/>
      <c r="AD53" s="73"/>
      <c r="AE53" s="78" t="s">
        <v>472</v>
      </c>
      <c r="AF53" s="78">
        <v>853</v>
      </c>
      <c r="AG53" s="78">
        <v>922</v>
      </c>
      <c r="AH53" s="78">
        <v>469</v>
      </c>
      <c r="AI53" s="78">
        <v>1243</v>
      </c>
      <c r="AJ53" s="78"/>
      <c r="AK53" s="78" t="s">
        <v>545</v>
      </c>
      <c r="AL53" s="78" t="s">
        <v>616</v>
      </c>
      <c r="AM53" s="78"/>
      <c r="AN53" s="78"/>
      <c r="AO53" s="80">
        <v>41428.469375</v>
      </c>
      <c r="AP53" s="83" t="s">
        <v>735</v>
      </c>
      <c r="AQ53" s="78" t="b">
        <v>1</v>
      </c>
      <c r="AR53" s="78" t="b">
        <v>0</v>
      </c>
      <c r="AS53" s="78" t="b">
        <v>0</v>
      </c>
      <c r="AT53" s="78" t="s">
        <v>394</v>
      </c>
      <c r="AU53" s="78">
        <v>26</v>
      </c>
      <c r="AV53" s="83" t="s">
        <v>768</v>
      </c>
      <c r="AW53" s="78" t="b">
        <v>0</v>
      </c>
      <c r="AX53" s="78" t="s">
        <v>847</v>
      </c>
      <c r="AY53" s="83" t="s">
        <v>898</v>
      </c>
      <c r="AZ53" s="78" t="s">
        <v>65</v>
      </c>
      <c r="BA53" s="78" t="str">
        <f>REPLACE(INDEX(GroupVertices[Group],MATCH(Vertices[[#This Row],[Vertex]],GroupVertices[Vertex],0)),1,1,"")</f>
        <v>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37.9" customHeight="1">
      <c r="A54" s="65" t="s">
        <v>283</v>
      </c>
      <c r="C54" s="66"/>
      <c r="D54" s="66" t="s">
        <v>64</v>
      </c>
      <c r="E54" s="67">
        <v>167.456452520139</v>
      </c>
      <c r="F54" s="69"/>
      <c r="G54" s="100" t="s">
        <v>819</v>
      </c>
      <c r="H54" s="66"/>
      <c r="I54" s="70" t="s">
        <v>283</v>
      </c>
      <c r="J54" s="71"/>
      <c r="K54" s="71"/>
      <c r="L54" s="70" t="s">
        <v>978</v>
      </c>
      <c r="M54" s="74">
        <v>4.39250209129462</v>
      </c>
      <c r="N54" s="75">
        <v>5451.37646484375</v>
      </c>
      <c r="O54" s="75">
        <v>3290.744873046875</v>
      </c>
      <c r="P54" s="76"/>
      <c r="Q54" s="77"/>
      <c r="R54" s="77"/>
      <c r="S54" s="86"/>
      <c r="T54" s="48">
        <v>1</v>
      </c>
      <c r="U54" s="48">
        <v>0</v>
      </c>
      <c r="V54" s="49">
        <v>0</v>
      </c>
      <c r="W54" s="49">
        <v>0.006211</v>
      </c>
      <c r="X54" s="49">
        <v>0.005779</v>
      </c>
      <c r="Y54" s="49">
        <v>0.428422</v>
      </c>
      <c r="Z54" s="49">
        <v>0</v>
      </c>
      <c r="AA54" s="49">
        <v>0</v>
      </c>
      <c r="AB54" s="72">
        <v>54</v>
      </c>
      <c r="AC54" s="72"/>
      <c r="AD54" s="73"/>
      <c r="AE54" s="78" t="s">
        <v>473</v>
      </c>
      <c r="AF54" s="78">
        <v>2357</v>
      </c>
      <c r="AG54" s="78">
        <v>5201</v>
      </c>
      <c r="AH54" s="78">
        <v>14051</v>
      </c>
      <c r="AI54" s="78">
        <v>52669</v>
      </c>
      <c r="AJ54" s="78"/>
      <c r="AK54" s="78" t="s">
        <v>546</v>
      </c>
      <c r="AL54" s="78" t="s">
        <v>617</v>
      </c>
      <c r="AM54" s="83" t="s">
        <v>669</v>
      </c>
      <c r="AN54" s="78"/>
      <c r="AO54" s="80">
        <v>42138.937106481484</v>
      </c>
      <c r="AP54" s="83" t="s">
        <v>736</v>
      </c>
      <c r="AQ54" s="78" t="b">
        <v>1</v>
      </c>
      <c r="AR54" s="78" t="b">
        <v>0</v>
      </c>
      <c r="AS54" s="78" t="b">
        <v>1</v>
      </c>
      <c r="AT54" s="78" t="s">
        <v>766</v>
      </c>
      <c r="AU54" s="78">
        <v>147</v>
      </c>
      <c r="AV54" s="83" t="s">
        <v>768</v>
      </c>
      <c r="AW54" s="78" t="b">
        <v>0</v>
      </c>
      <c r="AX54" s="78" t="s">
        <v>847</v>
      </c>
      <c r="AY54" s="83" t="s">
        <v>899</v>
      </c>
      <c r="AZ54" s="78" t="s">
        <v>65</v>
      </c>
      <c r="BA54" s="78" t="str">
        <f>REPLACE(INDEX(GroupVertices[Group],MATCH(Vertices[[#This Row],[Vertex]],GroupVertices[Vertex],0)),1,1,"")</f>
        <v>1</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37.9" customHeight="1">
      <c r="A55" s="65" t="s">
        <v>284</v>
      </c>
      <c r="C55" s="66"/>
      <c r="D55" s="66" t="s">
        <v>64</v>
      </c>
      <c r="E55" s="67">
        <v>162.0031564515157</v>
      </c>
      <c r="F55" s="69"/>
      <c r="G55" s="100" t="s">
        <v>820</v>
      </c>
      <c r="H55" s="66"/>
      <c r="I55" s="70" t="s">
        <v>284</v>
      </c>
      <c r="J55" s="71"/>
      <c r="K55" s="71"/>
      <c r="L55" s="70" t="s">
        <v>979</v>
      </c>
      <c r="M55" s="74">
        <v>1.001962496389102</v>
      </c>
      <c r="N55" s="75">
        <v>1539.277587890625</v>
      </c>
      <c r="O55" s="75">
        <v>1902.122314453125</v>
      </c>
      <c r="P55" s="76"/>
      <c r="Q55" s="77"/>
      <c r="R55" s="77"/>
      <c r="S55" s="86"/>
      <c r="T55" s="48">
        <v>1</v>
      </c>
      <c r="U55" s="48">
        <v>0</v>
      </c>
      <c r="V55" s="49">
        <v>0</v>
      </c>
      <c r="W55" s="49">
        <v>0.006211</v>
      </c>
      <c r="X55" s="49">
        <v>0.005779</v>
      </c>
      <c r="Y55" s="49">
        <v>0.428422</v>
      </c>
      <c r="Z55" s="49">
        <v>0</v>
      </c>
      <c r="AA55" s="49">
        <v>0</v>
      </c>
      <c r="AB55" s="72">
        <v>55</v>
      </c>
      <c r="AC55" s="72"/>
      <c r="AD55" s="73"/>
      <c r="AE55" s="78" t="s">
        <v>474</v>
      </c>
      <c r="AF55" s="78">
        <v>74</v>
      </c>
      <c r="AG55" s="78">
        <v>18</v>
      </c>
      <c r="AH55" s="78">
        <v>68</v>
      </c>
      <c r="AI55" s="78">
        <v>103</v>
      </c>
      <c r="AJ55" s="78"/>
      <c r="AK55" s="78" t="s">
        <v>547</v>
      </c>
      <c r="AL55" s="78"/>
      <c r="AM55" s="78"/>
      <c r="AN55" s="78"/>
      <c r="AO55" s="80">
        <v>42014.98866898148</v>
      </c>
      <c r="AP55" s="83" t="s">
        <v>737</v>
      </c>
      <c r="AQ55" s="78" t="b">
        <v>0</v>
      </c>
      <c r="AR55" s="78" t="b">
        <v>0</v>
      </c>
      <c r="AS55" s="78" t="b">
        <v>0</v>
      </c>
      <c r="AT55" s="78" t="s">
        <v>394</v>
      </c>
      <c r="AU55" s="78">
        <v>1</v>
      </c>
      <c r="AV55" s="83" t="s">
        <v>768</v>
      </c>
      <c r="AW55" s="78" t="b">
        <v>0</v>
      </c>
      <c r="AX55" s="78" t="s">
        <v>847</v>
      </c>
      <c r="AY55" s="83" t="s">
        <v>900</v>
      </c>
      <c r="AZ55" s="78" t="s">
        <v>65</v>
      </c>
      <c r="BA55" s="78" t="str">
        <f>REPLACE(INDEX(GroupVertices[Group],MATCH(Vertices[[#This Row],[Vertex]],GroupVertices[Vertex],0)),1,1,"")</f>
        <v>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37.9" customHeight="1">
      <c r="A56" s="65" t="s">
        <v>285</v>
      </c>
      <c r="C56" s="66"/>
      <c r="D56" s="66" t="s">
        <v>64</v>
      </c>
      <c r="E56" s="67">
        <v>163.63398973462705</v>
      </c>
      <c r="F56" s="69"/>
      <c r="G56" s="100" t="s">
        <v>821</v>
      </c>
      <c r="H56" s="66"/>
      <c r="I56" s="70" t="s">
        <v>285</v>
      </c>
      <c r="J56" s="71"/>
      <c r="K56" s="71"/>
      <c r="L56" s="70" t="s">
        <v>980</v>
      </c>
      <c r="M56" s="74">
        <v>2.015918964091891</v>
      </c>
      <c r="N56" s="75">
        <v>906.7758178710938</v>
      </c>
      <c r="O56" s="75">
        <v>2829.41796875</v>
      </c>
      <c r="P56" s="76"/>
      <c r="Q56" s="77"/>
      <c r="R56" s="77"/>
      <c r="S56" s="86"/>
      <c r="T56" s="48">
        <v>1</v>
      </c>
      <c r="U56" s="48">
        <v>0</v>
      </c>
      <c r="V56" s="49">
        <v>0</v>
      </c>
      <c r="W56" s="49">
        <v>0.006211</v>
      </c>
      <c r="X56" s="49">
        <v>0.005779</v>
      </c>
      <c r="Y56" s="49">
        <v>0.428422</v>
      </c>
      <c r="Z56" s="49">
        <v>0</v>
      </c>
      <c r="AA56" s="49">
        <v>0</v>
      </c>
      <c r="AB56" s="72">
        <v>56</v>
      </c>
      <c r="AC56" s="72"/>
      <c r="AD56" s="73"/>
      <c r="AE56" s="78" t="s">
        <v>475</v>
      </c>
      <c r="AF56" s="78">
        <v>696</v>
      </c>
      <c r="AG56" s="78">
        <v>1568</v>
      </c>
      <c r="AH56" s="78">
        <v>1628</v>
      </c>
      <c r="AI56" s="78">
        <v>5181</v>
      </c>
      <c r="AJ56" s="78"/>
      <c r="AK56" s="78" t="s">
        <v>548</v>
      </c>
      <c r="AL56" s="78" t="s">
        <v>618</v>
      </c>
      <c r="AM56" s="83" t="s">
        <v>670</v>
      </c>
      <c r="AN56" s="78"/>
      <c r="AO56" s="80">
        <v>42891.44905092593</v>
      </c>
      <c r="AP56" s="83" t="s">
        <v>738</v>
      </c>
      <c r="AQ56" s="78" t="b">
        <v>0</v>
      </c>
      <c r="AR56" s="78" t="b">
        <v>0</v>
      </c>
      <c r="AS56" s="78" t="b">
        <v>0</v>
      </c>
      <c r="AT56" s="78" t="s">
        <v>763</v>
      </c>
      <c r="AU56" s="78">
        <v>43</v>
      </c>
      <c r="AV56" s="83" t="s">
        <v>768</v>
      </c>
      <c r="AW56" s="78" t="b">
        <v>0</v>
      </c>
      <c r="AX56" s="78" t="s">
        <v>847</v>
      </c>
      <c r="AY56" s="83" t="s">
        <v>901</v>
      </c>
      <c r="AZ56" s="78" t="s">
        <v>65</v>
      </c>
      <c r="BA56" s="78" t="str">
        <f>REPLACE(INDEX(GroupVertices[Group],MATCH(Vertices[[#This Row],[Vertex]],GroupVertices[Vertex],0)),1,1,"")</f>
        <v>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37.9" customHeight="1">
      <c r="A57" s="65" t="s">
        <v>286</v>
      </c>
      <c r="C57" s="66"/>
      <c r="D57" s="66" t="s">
        <v>64</v>
      </c>
      <c r="E57" s="67">
        <v>171.46619809558248</v>
      </c>
      <c r="F57" s="69"/>
      <c r="G57" s="100" t="s">
        <v>822</v>
      </c>
      <c r="H57" s="66"/>
      <c r="I57" s="70" t="s">
        <v>286</v>
      </c>
      <c r="J57" s="71"/>
      <c r="K57" s="71"/>
      <c r="L57" s="70" t="s">
        <v>981</v>
      </c>
      <c r="M57" s="74">
        <v>6.885526670917412</v>
      </c>
      <c r="N57" s="75">
        <v>2856.044677734375</v>
      </c>
      <c r="O57" s="75">
        <v>2135.79736328125</v>
      </c>
      <c r="P57" s="76"/>
      <c r="Q57" s="77"/>
      <c r="R57" s="77"/>
      <c r="S57" s="86"/>
      <c r="T57" s="48">
        <v>1</v>
      </c>
      <c r="U57" s="48">
        <v>0</v>
      </c>
      <c r="V57" s="49">
        <v>0</v>
      </c>
      <c r="W57" s="49">
        <v>0.006211</v>
      </c>
      <c r="X57" s="49">
        <v>0.005779</v>
      </c>
      <c r="Y57" s="49">
        <v>0.428422</v>
      </c>
      <c r="Z57" s="49">
        <v>0</v>
      </c>
      <c r="AA57" s="49">
        <v>0</v>
      </c>
      <c r="AB57" s="72">
        <v>57</v>
      </c>
      <c r="AC57" s="72"/>
      <c r="AD57" s="73"/>
      <c r="AE57" s="78" t="s">
        <v>476</v>
      </c>
      <c r="AF57" s="78">
        <v>8780</v>
      </c>
      <c r="AG57" s="78">
        <v>9012</v>
      </c>
      <c r="AH57" s="78">
        <v>683767</v>
      </c>
      <c r="AI57" s="78">
        <v>20762</v>
      </c>
      <c r="AJ57" s="78"/>
      <c r="AK57" s="78" t="s">
        <v>549</v>
      </c>
      <c r="AL57" s="78"/>
      <c r="AM57" s="83" t="s">
        <v>671</v>
      </c>
      <c r="AN57" s="78"/>
      <c r="AO57" s="80">
        <v>40707.370671296296</v>
      </c>
      <c r="AP57" s="83" t="s">
        <v>739</v>
      </c>
      <c r="AQ57" s="78" t="b">
        <v>0</v>
      </c>
      <c r="AR57" s="78" t="b">
        <v>0</v>
      </c>
      <c r="AS57" s="78" t="b">
        <v>0</v>
      </c>
      <c r="AT57" s="78" t="s">
        <v>394</v>
      </c>
      <c r="AU57" s="78">
        <v>297</v>
      </c>
      <c r="AV57" s="83" t="s">
        <v>771</v>
      </c>
      <c r="AW57" s="78" t="b">
        <v>0</v>
      </c>
      <c r="AX57" s="78" t="s">
        <v>847</v>
      </c>
      <c r="AY57" s="83" t="s">
        <v>902</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37.9" customHeight="1">
      <c r="A58" s="65" t="s">
        <v>287</v>
      </c>
      <c r="C58" s="66"/>
      <c r="D58" s="66" t="s">
        <v>64</v>
      </c>
      <c r="E58" s="67">
        <v>163.81916822354808</v>
      </c>
      <c r="F58" s="69"/>
      <c r="G58" s="100" t="s">
        <v>823</v>
      </c>
      <c r="H58" s="66"/>
      <c r="I58" s="70" t="s">
        <v>287</v>
      </c>
      <c r="J58" s="71"/>
      <c r="K58" s="71"/>
      <c r="L58" s="70" t="s">
        <v>982</v>
      </c>
      <c r="M58" s="74">
        <v>2.1310520855858845</v>
      </c>
      <c r="N58" s="75">
        <v>2292.412841796875</v>
      </c>
      <c r="O58" s="75">
        <v>3202.150390625</v>
      </c>
      <c r="P58" s="76"/>
      <c r="Q58" s="77"/>
      <c r="R58" s="77"/>
      <c r="S58" s="86"/>
      <c r="T58" s="48">
        <v>1</v>
      </c>
      <c r="U58" s="48">
        <v>0</v>
      </c>
      <c r="V58" s="49">
        <v>0</v>
      </c>
      <c r="W58" s="49">
        <v>0.006211</v>
      </c>
      <c r="X58" s="49">
        <v>0.005779</v>
      </c>
      <c r="Y58" s="49">
        <v>0.428422</v>
      </c>
      <c r="Z58" s="49">
        <v>0</v>
      </c>
      <c r="AA58" s="49">
        <v>0</v>
      </c>
      <c r="AB58" s="72">
        <v>58</v>
      </c>
      <c r="AC58" s="72"/>
      <c r="AD58" s="73"/>
      <c r="AE58" s="78" t="s">
        <v>477</v>
      </c>
      <c r="AF58" s="78">
        <v>618</v>
      </c>
      <c r="AG58" s="78">
        <v>1744</v>
      </c>
      <c r="AH58" s="78">
        <v>3576</v>
      </c>
      <c r="AI58" s="78">
        <v>7845</v>
      </c>
      <c r="AJ58" s="78"/>
      <c r="AK58" s="78" t="s">
        <v>550</v>
      </c>
      <c r="AL58" s="78" t="s">
        <v>619</v>
      </c>
      <c r="AM58" s="83" t="s">
        <v>672</v>
      </c>
      <c r="AN58" s="78"/>
      <c r="AO58" s="80">
        <v>40223.63266203704</v>
      </c>
      <c r="AP58" s="83" t="s">
        <v>740</v>
      </c>
      <c r="AQ58" s="78" t="b">
        <v>0</v>
      </c>
      <c r="AR58" s="78" t="b">
        <v>0</v>
      </c>
      <c r="AS58" s="78" t="b">
        <v>0</v>
      </c>
      <c r="AT58" s="78" t="s">
        <v>394</v>
      </c>
      <c r="AU58" s="78">
        <v>45</v>
      </c>
      <c r="AV58" s="83" t="s">
        <v>768</v>
      </c>
      <c r="AW58" s="78" t="b">
        <v>0</v>
      </c>
      <c r="AX58" s="78" t="s">
        <v>847</v>
      </c>
      <c r="AY58" s="83" t="s">
        <v>903</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37.9" customHeight="1">
      <c r="A59" s="65" t="s">
        <v>288</v>
      </c>
      <c r="C59" s="66"/>
      <c r="D59" s="66" t="s">
        <v>64</v>
      </c>
      <c r="E59" s="67">
        <v>162.31248870005425</v>
      </c>
      <c r="F59" s="69"/>
      <c r="G59" s="100" t="s">
        <v>824</v>
      </c>
      <c r="H59" s="66"/>
      <c r="I59" s="70" t="s">
        <v>288</v>
      </c>
      <c r="J59" s="71"/>
      <c r="K59" s="71"/>
      <c r="L59" s="70" t="s">
        <v>983</v>
      </c>
      <c r="M59" s="74">
        <v>1.194287142521115</v>
      </c>
      <c r="N59" s="75">
        <v>3285.288818359375</v>
      </c>
      <c r="O59" s="75">
        <v>887.4497680664062</v>
      </c>
      <c r="P59" s="76"/>
      <c r="Q59" s="77"/>
      <c r="R59" s="77"/>
      <c r="S59" s="86"/>
      <c r="T59" s="48">
        <v>1</v>
      </c>
      <c r="U59" s="48">
        <v>0</v>
      </c>
      <c r="V59" s="49">
        <v>0</v>
      </c>
      <c r="W59" s="49">
        <v>0.006211</v>
      </c>
      <c r="X59" s="49">
        <v>0.005779</v>
      </c>
      <c r="Y59" s="49">
        <v>0.428422</v>
      </c>
      <c r="Z59" s="49">
        <v>0</v>
      </c>
      <c r="AA59" s="49">
        <v>0</v>
      </c>
      <c r="AB59" s="72">
        <v>59</v>
      </c>
      <c r="AC59" s="72"/>
      <c r="AD59" s="73"/>
      <c r="AE59" s="78" t="s">
        <v>478</v>
      </c>
      <c r="AF59" s="78">
        <v>348</v>
      </c>
      <c r="AG59" s="78">
        <v>312</v>
      </c>
      <c r="AH59" s="78">
        <v>1043</v>
      </c>
      <c r="AI59" s="78">
        <v>233</v>
      </c>
      <c r="AJ59" s="78"/>
      <c r="AK59" s="78" t="s">
        <v>551</v>
      </c>
      <c r="AL59" s="78" t="s">
        <v>620</v>
      </c>
      <c r="AM59" s="78"/>
      <c r="AN59" s="78"/>
      <c r="AO59" s="80">
        <v>40589.428715277776</v>
      </c>
      <c r="AP59" s="78"/>
      <c r="AQ59" s="78" t="b">
        <v>1</v>
      </c>
      <c r="AR59" s="78" t="b">
        <v>0</v>
      </c>
      <c r="AS59" s="78" t="b">
        <v>0</v>
      </c>
      <c r="AT59" s="78" t="s">
        <v>394</v>
      </c>
      <c r="AU59" s="78">
        <v>32</v>
      </c>
      <c r="AV59" s="83" t="s">
        <v>768</v>
      </c>
      <c r="AW59" s="78" t="b">
        <v>0</v>
      </c>
      <c r="AX59" s="78" t="s">
        <v>847</v>
      </c>
      <c r="AY59" s="83" t="s">
        <v>904</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37.9" customHeight="1">
      <c r="A60" s="65" t="s">
        <v>289</v>
      </c>
      <c r="C60" s="66"/>
      <c r="D60" s="66" t="s">
        <v>64</v>
      </c>
      <c r="E60" s="67">
        <v>163.62557253058517</v>
      </c>
      <c r="F60" s="69"/>
      <c r="G60" s="100" t="s">
        <v>825</v>
      </c>
      <c r="H60" s="66"/>
      <c r="I60" s="70" t="s">
        <v>289</v>
      </c>
      <c r="J60" s="71"/>
      <c r="K60" s="71"/>
      <c r="L60" s="70" t="s">
        <v>984</v>
      </c>
      <c r="M60" s="74">
        <v>2.010685640387618</v>
      </c>
      <c r="N60" s="75">
        <v>1462.724853515625</v>
      </c>
      <c r="O60" s="75">
        <v>6894.49609375</v>
      </c>
      <c r="P60" s="76"/>
      <c r="Q60" s="77"/>
      <c r="R60" s="77"/>
      <c r="S60" s="86"/>
      <c r="T60" s="48">
        <v>1</v>
      </c>
      <c r="U60" s="48">
        <v>0</v>
      </c>
      <c r="V60" s="49">
        <v>0</v>
      </c>
      <c r="W60" s="49">
        <v>0.006211</v>
      </c>
      <c r="X60" s="49">
        <v>0.005779</v>
      </c>
      <c r="Y60" s="49">
        <v>0.428422</v>
      </c>
      <c r="Z60" s="49">
        <v>0</v>
      </c>
      <c r="AA60" s="49">
        <v>0</v>
      </c>
      <c r="AB60" s="72">
        <v>60</v>
      </c>
      <c r="AC60" s="72"/>
      <c r="AD60" s="73"/>
      <c r="AE60" s="78" t="s">
        <v>479</v>
      </c>
      <c r="AF60" s="78">
        <v>841</v>
      </c>
      <c r="AG60" s="78">
        <v>1560</v>
      </c>
      <c r="AH60" s="78">
        <v>1924</v>
      </c>
      <c r="AI60" s="78">
        <v>14164</v>
      </c>
      <c r="AJ60" s="78"/>
      <c r="AK60" s="78" t="s">
        <v>552</v>
      </c>
      <c r="AL60" s="78" t="s">
        <v>621</v>
      </c>
      <c r="AM60" s="83" t="s">
        <v>673</v>
      </c>
      <c r="AN60" s="78"/>
      <c r="AO60" s="80">
        <v>42485.87414351852</v>
      </c>
      <c r="AP60" s="83" t="s">
        <v>741</v>
      </c>
      <c r="AQ60" s="78" t="b">
        <v>0</v>
      </c>
      <c r="AR60" s="78" t="b">
        <v>0</v>
      </c>
      <c r="AS60" s="78" t="b">
        <v>1</v>
      </c>
      <c r="AT60" s="78" t="s">
        <v>394</v>
      </c>
      <c r="AU60" s="78">
        <v>67</v>
      </c>
      <c r="AV60" s="83" t="s">
        <v>768</v>
      </c>
      <c r="AW60" s="78" t="b">
        <v>0</v>
      </c>
      <c r="AX60" s="78" t="s">
        <v>847</v>
      </c>
      <c r="AY60" s="83" t="s">
        <v>905</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37.9" customHeight="1">
      <c r="A61" s="65" t="s">
        <v>290</v>
      </c>
      <c r="C61" s="66"/>
      <c r="D61" s="66" t="s">
        <v>64</v>
      </c>
      <c r="E61" s="67">
        <v>195.81401293718235</v>
      </c>
      <c r="F61" s="69"/>
      <c r="G61" s="100" t="s">
        <v>826</v>
      </c>
      <c r="H61" s="66"/>
      <c r="I61" s="70" t="s">
        <v>290</v>
      </c>
      <c r="J61" s="71"/>
      <c r="K61" s="71"/>
      <c r="L61" s="70" t="s">
        <v>985</v>
      </c>
      <c r="M61" s="74">
        <v>22.023569650988527</v>
      </c>
      <c r="N61" s="75">
        <v>6431.8359375</v>
      </c>
      <c r="O61" s="75">
        <v>5394.78466796875</v>
      </c>
      <c r="P61" s="76"/>
      <c r="Q61" s="77"/>
      <c r="R61" s="77"/>
      <c r="S61" s="86"/>
      <c r="T61" s="48">
        <v>1</v>
      </c>
      <c r="U61" s="48">
        <v>0</v>
      </c>
      <c r="V61" s="49">
        <v>0</v>
      </c>
      <c r="W61" s="49">
        <v>0.006211</v>
      </c>
      <c r="X61" s="49">
        <v>0.005779</v>
      </c>
      <c r="Y61" s="49">
        <v>0.428422</v>
      </c>
      <c r="Z61" s="49">
        <v>0</v>
      </c>
      <c r="AA61" s="49">
        <v>0</v>
      </c>
      <c r="AB61" s="72">
        <v>61</v>
      </c>
      <c r="AC61" s="72"/>
      <c r="AD61" s="73"/>
      <c r="AE61" s="78" t="s">
        <v>480</v>
      </c>
      <c r="AF61" s="78">
        <v>1107</v>
      </c>
      <c r="AG61" s="78">
        <v>32153</v>
      </c>
      <c r="AH61" s="78">
        <v>3298</v>
      </c>
      <c r="AI61" s="78">
        <v>927</v>
      </c>
      <c r="AJ61" s="78"/>
      <c r="AK61" s="78" t="s">
        <v>553</v>
      </c>
      <c r="AL61" s="78" t="s">
        <v>593</v>
      </c>
      <c r="AM61" s="83" t="s">
        <v>674</v>
      </c>
      <c r="AN61" s="78"/>
      <c r="AO61" s="80">
        <v>40977.82837962963</v>
      </c>
      <c r="AP61" s="83" t="s">
        <v>742</v>
      </c>
      <c r="AQ61" s="78" t="b">
        <v>0</v>
      </c>
      <c r="AR61" s="78" t="b">
        <v>0</v>
      </c>
      <c r="AS61" s="78" t="b">
        <v>0</v>
      </c>
      <c r="AT61" s="78" t="s">
        <v>394</v>
      </c>
      <c r="AU61" s="78">
        <v>659</v>
      </c>
      <c r="AV61" s="83" t="s">
        <v>768</v>
      </c>
      <c r="AW61" s="78" t="b">
        <v>1</v>
      </c>
      <c r="AX61" s="78" t="s">
        <v>847</v>
      </c>
      <c r="AY61" s="83" t="s">
        <v>906</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37.9" customHeight="1">
      <c r="A62" s="65" t="s">
        <v>291</v>
      </c>
      <c r="C62" s="66"/>
      <c r="D62" s="66" t="s">
        <v>64</v>
      </c>
      <c r="E62" s="67">
        <v>300.85861507864763</v>
      </c>
      <c r="F62" s="69"/>
      <c r="G62" s="100" t="s">
        <v>827</v>
      </c>
      <c r="H62" s="66"/>
      <c r="I62" s="70" t="s">
        <v>291</v>
      </c>
      <c r="J62" s="71"/>
      <c r="K62" s="71"/>
      <c r="L62" s="70" t="s">
        <v>986</v>
      </c>
      <c r="M62" s="74">
        <v>87.33414114938272</v>
      </c>
      <c r="N62" s="75">
        <v>2657.166259765625</v>
      </c>
      <c r="O62" s="75">
        <v>1112.919921875</v>
      </c>
      <c r="P62" s="76"/>
      <c r="Q62" s="77"/>
      <c r="R62" s="77"/>
      <c r="S62" s="86"/>
      <c r="T62" s="48">
        <v>1</v>
      </c>
      <c r="U62" s="48">
        <v>0</v>
      </c>
      <c r="V62" s="49">
        <v>0</v>
      </c>
      <c r="W62" s="49">
        <v>0.006211</v>
      </c>
      <c r="X62" s="49">
        <v>0.005779</v>
      </c>
      <c r="Y62" s="49">
        <v>0.428422</v>
      </c>
      <c r="Z62" s="49">
        <v>0</v>
      </c>
      <c r="AA62" s="49">
        <v>0</v>
      </c>
      <c r="AB62" s="72">
        <v>62</v>
      </c>
      <c r="AC62" s="72"/>
      <c r="AD62" s="73"/>
      <c r="AE62" s="78" t="s">
        <v>481</v>
      </c>
      <c r="AF62" s="78">
        <v>2653</v>
      </c>
      <c r="AG62" s="78">
        <v>131991</v>
      </c>
      <c r="AH62" s="78">
        <v>23489</v>
      </c>
      <c r="AI62" s="78">
        <v>10458</v>
      </c>
      <c r="AJ62" s="78"/>
      <c r="AK62" s="78" t="s">
        <v>554</v>
      </c>
      <c r="AL62" s="78" t="s">
        <v>597</v>
      </c>
      <c r="AM62" s="83" t="s">
        <v>675</v>
      </c>
      <c r="AN62" s="78"/>
      <c r="AO62" s="80">
        <v>39584.01353009259</v>
      </c>
      <c r="AP62" s="83" t="s">
        <v>743</v>
      </c>
      <c r="AQ62" s="78" t="b">
        <v>0</v>
      </c>
      <c r="AR62" s="78" t="b">
        <v>0</v>
      </c>
      <c r="AS62" s="78" t="b">
        <v>1</v>
      </c>
      <c r="AT62" s="78" t="s">
        <v>394</v>
      </c>
      <c r="AU62" s="78">
        <v>3858</v>
      </c>
      <c r="AV62" s="83" t="s">
        <v>772</v>
      </c>
      <c r="AW62" s="78" t="b">
        <v>1</v>
      </c>
      <c r="AX62" s="78" t="s">
        <v>847</v>
      </c>
      <c r="AY62" s="83" t="s">
        <v>907</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37.9" customHeight="1">
      <c r="A63" s="65" t="s">
        <v>292</v>
      </c>
      <c r="C63" s="66"/>
      <c r="D63" s="66" t="s">
        <v>64</v>
      </c>
      <c r="E63" s="67">
        <v>162.08943279294482</v>
      </c>
      <c r="F63" s="69"/>
      <c r="G63" s="100" t="s">
        <v>828</v>
      </c>
      <c r="H63" s="66"/>
      <c r="I63" s="70" t="s">
        <v>292</v>
      </c>
      <c r="J63" s="71"/>
      <c r="K63" s="71"/>
      <c r="L63" s="70" t="s">
        <v>987</v>
      </c>
      <c r="M63" s="74">
        <v>1.0556040643578948</v>
      </c>
      <c r="N63" s="75">
        <v>3138.010986328125</v>
      </c>
      <c r="O63" s="75">
        <v>3914.60009765625</v>
      </c>
      <c r="P63" s="76"/>
      <c r="Q63" s="77"/>
      <c r="R63" s="77"/>
      <c r="S63" s="86"/>
      <c r="T63" s="48">
        <v>1</v>
      </c>
      <c r="U63" s="48">
        <v>0</v>
      </c>
      <c r="V63" s="49">
        <v>0</v>
      </c>
      <c r="W63" s="49">
        <v>0.006211</v>
      </c>
      <c r="X63" s="49">
        <v>0.005779</v>
      </c>
      <c r="Y63" s="49">
        <v>0.428422</v>
      </c>
      <c r="Z63" s="49">
        <v>0</v>
      </c>
      <c r="AA63" s="49">
        <v>0</v>
      </c>
      <c r="AB63" s="72">
        <v>63</v>
      </c>
      <c r="AC63" s="72"/>
      <c r="AD63" s="73"/>
      <c r="AE63" s="78" t="s">
        <v>482</v>
      </c>
      <c r="AF63" s="78">
        <v>257</v>
      </c>
      <c r="AG63" s="78">
        <v>100</v>
      </c>
      <c r="AH63" s="78">
        <v>764</v>
      </c>
      <c r="AI63" s="78">
        <v>50</v>
      </c>
      <c r="AJ63" s="78"/>
      <c r="AK63" s="78" t="s">
        <v>555</v>
      </c>
      <c r="AL63" s="78" t="s">
        <v>583</v>
      </c>
      <c r="AM63" s="83" t="s">
        <v>676</v>
      </c>
      <c r="AN63" s="78"/>
      <c r="AO63" s="80">
        <v>39897.32349537037</v>
      </c>
      <c r="AP63" s="83" t="s">
        <v>744</v>
      </c>
      <c r="AQ63" s="78" t="b">
        <v>1</v>
      </c>
      <c r="AR63" s="78" t="b">
        <v>0</v>
      </c>
      <c r="AS63" s="78" t="b">
        <v>0</v>
      </c>
      <c r="AT63" s="78" t="s">
        <v>394</v>
      </c>
      <c r="AU63" s="78">
        <v>27</v>
      </c>
      <c r="AV63" s="83" t="s">
        <v>768</v>
      </c>
      <c r="AW63" s="78" t="b">
        <v>0</v>
      </c>
      <c r="AX63" s="78" t="s">
        <v>847</v>
      </c>
      <c r="AY63" s="83" t="s">
        <v>908</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37.9" customHeight="1">
      <c r="A64" s="65" t="s">
        <v>293</v>
      </c>
      <c r="C64" s="66"/>
      <c r="D64" s="66" t="s">
        <v>64</v>
      </c>
      <c r="E64" s="67">
        <v>163.54560909218748</v>
      </c>
      <c r="F64" s="69"/>
      <c r="G64" s="100" t="s">
        <v>829</v>
      </c>
      <c r="H64" s="66"/>
      <c r="I64" s="70" t="s">
        <v>293</v>
      </c>
      <c r="J64" s="71"/>
      <c r="K64" s="71"/>
      <c r="L64" s="70" t="s">
        <v>988</v>
      </c>
      <c r="M64" s="74">
        <v>1.96096906519703</v>
      </c>
      <c r="N64" s="75">
        <v>7406.66650390625</v>
      </c>
      <c r="O64" s="75">
        <v>4798.89111328125</v>
      </c>
      <c r="P64" s="76"/>
      <c r="Q64" s="77"/>
      <c r="R64" s="77"/>
      <c r="S64" s="86"/>
      <c r="T64" s="48">
        <v>1</v>
      </c>
      <c r="U64" s="48">
        <v>0</v>
      </c>
      <c r="V64" s="49">
        <v>0</v>
      </c>
      <c r="W64" s="49">
        <v>0.006211</v>
      </c>
      <c r="X64" s="49">
        <v>0.005779</v>
      </c>
      <c r="Y64" s="49">
        <v>0.428422</v>
      </c>
      <c r="Z64" s="49">
        <v>0</v>
      </c>
      <c r="AA64" s="49">
        <v>0</v>
      </c>
      <c r="AB64" s="72">
        <v>64</v>
      </c>
      <c r="AC64" s="72"/>
      <c r="AD64" s="73"/>
      <c r="AE64" s="78" t="s">
        <v>483</v>
      </c>
      <c r="AF64" s="78">
        <v>402</v>
      </c>
      <c r="AG64" s="78">
        <v>1484</v>
      </c>
      <c r="AH64" s="78">
        <v>2990</v>
      </c>
      <c r="AI64" s="78">
        <v>772</v>
      </c>
      <c r="AJ64" s="78"/>
      <c r="AK64" s="78" t="s">
        <v>556</v>
      </c>
      <c r="AL64" s="78" t="s">
        <v>597</v>
      </c>
      <c r="AM64" s="83" t="s">
        <v>677</v>
      </c>
      <c r="AN64" s="78"/>
      <c r="AO64" s="80">
        <v>42299.632106481484</v>
      </c>
      <c r="AP64" s="83" t="s">
        <v>745</v>
      </c>
      <c r="AQ64" s="78" t="b">
        <v>0</v>
      </c>
      <c r="AR64" s="78" t="b">
        <v>0</v>
      </c>
      <c r="AS64" s="78" t="b">
        <v>0</v>
      </c>
      <c r="AT64" s="78" t="s">
        <v>394</v>
      </c>
      <c r="AU64" s="78">
        <v>52</v>
      </c>
      <c r="AV64" s="83" t="s">
        <v>768</v>
      </c>
      <c r="AW64" s="78" t="b">
        <v>0</v>
      </c>
      <c r="AX64" s="78" t="s">
        <v>847</v>
      </c>
      <c r="AY64" s="83" t="s">
        <v>909</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37.9" customHeight="1">
      <c r="A65" s="65" t="s">
        <v>294</v>
      </c>
      <c r="C65" s="66"/>
      <c r="D65" s="66" t="s">
        <v>64</v>
      </c>
      <c r="E65" s="67">
        <v>165.0396628096185</v>
      </c>
      <c r="F65" s="69"/>
      <c r="G65" s="100" t="s">
        <v>830</v>
      </c>
      <c r="H65" s="66"/>
      <c r="I65" s="70" t="s">
        <v>294</v>
      </c>
      <c r="J65" s="71"/>
      <c r="K65" s="71"/>
      <c r="L65" s="70" t="s">
        <v>989</v>
      </c>
      <c r="M65" s="74">
        <v>2.889884022705391</v>
      </c>
      <c r="N65" s="75">
        <v>4489.8271484375</v>
      </c>
      <c r="O65" s="75">
        <v>3851.39892578125</v>
      </c>
      <c r="P65" s="76"/>
      <c r="Q65" s="77"/>
      <c r="R65" s="77"/>
      <c r="S65" s="86"/>
      <c r="T65" s="48">
        <v>1</v>
      </c>
      <c r="U65" s="48">
        <v>0</v>
      </c>
      <c r="V65" s="49">
        <v>0</v>
      </c>
      <c r="W65" s="49">
        <v>0.006211</v>
      </c>
      <c r="X65" s="49">
        <v>0.005779</v>
      </c>
      <c r="Y65" s="49">
        <v>0.428422</v>
      </c>
      <c r="Z65" s="49">
        <v>0</v>
      </c>
      <c r="AA65" s="49">
        <v>0</v>
      </c>
      <c r="AB65" s="72">
        <v>65</v>
      </c>
      <c r="AC65" s="72"/>
      <c r="AD65" s="73"/>
      <c r="AE65" s="78" t="s">
        <v>484</v>
      </c>
      <c r="AF65" s="78">
        <v>2478</v>
      </c>
      <c r="AG65" s="78">
        <v>2904</v>
      </c>
      <c r="AH65" s="78">
        <v>2381</v>
      </c>
      <c r="AI65" s="78">
        <v>3334</v>
      </c>
      <c r="AJ65" s="78"/>
      <c r="AK65" s="78" t="s">
        <v>557</v>
      </c>
      <c r="AL65" s="78" t="s">
        <v>622</v>
      </c>
      <c r="AM65" s="83" t="s">
        <v>678</v>
      </c>
      <c r="AN65" s="78"/>
      <c r="AO65" s="80">
        <v>42815.72519675926</v>
      </c>
      <c r="AP65" s="83" t="s">
        <v>746</v>
      </c>
      <c r="AQ65" s="78" t="b">
        <v>1</v>
      </c>
      <c r="AR65" s="78" t="b">
        <v>0</v>
      </c>
      <c r="AS65" s="78" t="b">
        <v>1</v>
      </c>
      <c r="AT65" s="78" t="s">
        <v>766</v>
      </c>
      <c r="AU65" s="78">
        <v>46</v>
      </c>
      <c r="AV65" s="78"/>
      <c r="AW65" s="78" t="b">
        <v>0</v>
      </c>
      <c r="AX65" s="78" t="s">
        <v>847</v>
      </c>
      <c r="AY65" s="83" t="s">
        <v>910</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37.9" customHeight="1">
      <c r="A66" s="65" t="s">
        <v>295</v>
      </c>
      <c r="C66" s="66"/>
      <c r="D66" s="66" t="s">
        <v>64</v>
      </c>
      <c r="E66" s="67">
        <v>177.92219359569296</v>
      </c>
      <c r="F66" s="69"/>
      <c r="G66" s="100" t="s">
        <v>831</v>
      </c>
      <c r="H66" s="66"/>
      <c r="I66" s="70" t="s">
        <v>295</v>
      </c>
      <c r="J66" s="71"/>
      <c r="K66" s="71"/>
      <c r="L66" s="70" t="s">
        <v>990</v>
      </c>
      <c r="M66" s="74">
        <v>10.899485952094386</v>
      </c>
      <c r="N66" s="75">
        <v>1166.71240234375</v>
      </c>
      <c r="O66" s="75">
        <v>7658.94140625</v>
      </c>
      <c r="P66" s="76"/>
      <c r="Q66" s="77"/>
      <c r="R66" s="77"/>
      <c r="S66" s="86"/>
      <c r="T66" s="48">
        <v>1</v>
      </c>
      <c r="U66" s="48">
        <v>0</v>
      </c>
      <c r="V66" s="49">
        <v>0</v>
      </c>
      <c r="W66" s="49">
        <v>0.006211</v>
      </c>
      <c r="X66" s="49">
        <v>0.005779</v>
      </c>
      <c r="Y66" s="49">
        <v>0.428422</v>
      </c>
      <c r="Z66" s="49">
        <v>0</v>
      </c>
      <c r="AA66" s="49">
        <v>0</v>
      </c>
      <c r="AB66" s="72">
        <v>66</v>
      </c>
      <c r="AC66" s="72"/>
      <c r="AD66" s="73"/>
      <c r="AE66" s="78" t="s">
        <v>485</v>
      </c>
      <c r="AF66" s="78">
        <v>360</v>
      </c>
      <c r="AG66" s="78">
        <v>15148</v>
      </c>
      <c r="AH66" s="78">
        <v>1779</v>
      </c>
      <c r="AI66" s="78">
        <v>3720</v>
      </c>
      <c r="AJ66" s="78"/>
      <c r="AK66" s="78" t="s">
        <v>558</v>
      </c>
      <c r="AL66" s="78" t="s">
        <v>623</v>
      </c>
      <c r="AM66" s="83" t="s">
        <v>679</v>
      </c>
      <c r="AN66" s="78"/>
      <c r="AO66" s="80">
        <v>42383.852164351854</v>
      </c>
      <c r="AP66" s="83" t="s">
        <v>747</v>
      </c>
      <c r="AQ66" s="78" t="b">
        <v>0</v>
      </c>
      <c r="AR66" s="78" t="b">
        <v>0</v>
      </c>
      <c r="AS66" s="78" t="b">
        <v>1</v>
      </c>
      <c r="AT66" s="78" t="s">
        <v>394</v>
      </c>
      <c r="AU66" s="78">
        <v>201</v>
      </c>
      <c r="AV66" s="83" t="s">
        <v>768</v>
      </c>
      <c r="AW66" s="78" t="b">
        <v>0</v>
      </c>
      <c r="AX66" s="78" t="s">
        <v>847</v>
      </c>
      <c r="AY66" s="83" t="s">
        <v>911</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37.9" customHeight="1">
      <c r="A67" s="65" t="s">
        <v>296</v>
      </c>
      <c r="C67" s="66"/>
      <c r="D67" s="66" t="s">
        <v>64</v>
      </c>
      <c r="E67" s="67">
        <v>1000</v>
      </c>
      <c r="F67" s="69"/>
      <c r="G67" s="100" t="s">
        <v>832</v>
      </c>
      <c r="H67" s="66"/>
      <c r="I67" s="70" t="s">
        <v>296</v>
      </c>
      <c r="J67" s="71"/>
      <c r="K67" s="71"/>
      <c r="L67" s="70" t="s">
        <v>991</v>
      </c>
      <c r="M67" s="74">
        <v>9999</v>
      </c>
      <c r="N67" s="75">
        <v>647.3458251953125</v>
      </c>
      <c r="O67" s="75">
        <v>4267.00732421875</v>
      </c>
      <c r="P67" s="76"/>
      <c r="Q67" s="77"/>
      <c r="R67" s="77"/>
      <c r="S67" s="86"/>
      <c r="T67" s="48">
        <v>1</v>
      </c>
      <c r="U67" s="48">
        <v>0</v>
      </c>
      <c r="V67" s="49">
        <v>0</v>
      </c>
      <c r="W67" s="49">
        <v>0.006211</v>
      </c>
      <c r="X67" s="49">
        <v>0.005779</v>
      </c>
      <c r="Y67" s="49">
        <v>0.428422</v>
      </c>
      <c r="Z67" s="49">
        <v>0</v>
      </c>
      <c r="AA67" s="49">
        <v>0</v>
      </c>
      <c r="AB67" s="72">
        <v>67</v>
      </c>
      <c r="AC67" s="72"/>
      <c r="AD67" s="73"/>
      <c r="AE67" s="78" t="s">
        <v>486</v>
      </c>
      <c r="AF67" s="78">
        <v>5442</v>
      </c>
      <c r="AG67" s="78">
        <v>15283610</v>
      </c>
      <c r="AH67" s="78">
        <v>208722</v>
      </c>
      <c r="AI67" s="78">
        <v>10178</v>
      </c>
      <c r="AJ67" s="78"/>
      <c r="AK67" s="78" t="s">
        <v>559</v>
      </c>
      <c r="AL67" s="78" t="s">
        <v>624</v>
      </c>
      <c r="AM67" s="83" t="s">
        <v>680</v>
      </c>
      <c r="AN67" s="78"/>
      <c r="AO67" s="80">
        <v>40138.09024305556</v>
      </c>
      <c r="AP67" s="83" t="s">
        <v>748</v>
      </c>
      <c r="AQ67" s="78" t="b">
        <v>0</v>
      </c>
      <c r="AR67" s="78" t="b">
        <v>0</v>
      </c>
      <c r="AS67" s="78" t="b">
        <v>1</v>
      </c>
      <c r="AT67" s="78" t="s">
        <v>394</v>
      </c>
      <c r="AU67" s="78">
        <v>56927</v>
      </c>
      <c r="AV67" s="83" t="s">
        <v>768</v>
      </c>
      <c r="AW67" s="78" t="b">
        <v>1</v>
      </c>
      <c r="AX67" s="78" t="s">
        <v>847</v>
      </c>
      <c r="AY67" s="83" t="s">
        <v>912</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37.9" customHeight="1">
      <c r="A68" s="65" t="s">
        <v>297</v>
      </c>
      <c r="C68" s="66"/>
      <c r="D68" s="66" t="s">
        <v>64</v>
      </c>
      <c r="E68" s="67">
        <v>163.15526125474597</v>
      </c>
      <c r="F68" s="69"/>
      <c r="G68" s="100" t="s">
        <v>833</v>
      </c>
      <c r="H68" s="66"/>
      <c r="I68" s="70" t="s">
        <v>297</v>
      </c>
      <c r="J68" s="71"/>
      <c r="K68" s="71"/>
      <c r="L68" s="70" t="s">
        <v>992</v>
      </c>
      <c r="M68" s="74">
        <v>1.7182736784113946</v>
      </c>
      <c r="N68" s="75">
        <v>5023.77197265625</v>
      </c>
      <c r="O68" s="75">
        <v>8165.69189453125</v>
      </c>
      <c r="P68" s="76"/>
      <c r="Q68" s="77"/>
      <c r="R68" s="77"/>
      <c r="S68" s="86"/>
      <c r="T68" s="48">
        <v>1</v>
      </c>
      <c r="U68" s="48">
        <v>0</v>
      </c>
      <c r="V68" s="49">
        <v>0</v>
      </c>
      <c r="W68" s="49">
        <v>0.006211</v>
      </c>
      <c r="X68" s="49">
        <v>0.005779</v>
      </c>
      <c r="Y68" s="49">
        <v>0.428422</v>
      </c>
      <c r="Z68" s="49">
        <v>0</v>
      </c>
      <c r="AA68" s="49">
        <v>0</v>
      </c>
      <c r="AB68" s="72">
        <v>68</v>
      </c>
      <c r="AC68" s="72"/>
      <c r="AD68" s="73"/>
      <c r="AE68" s="78" t="s">
        <v>487</v>
      </c>
      <c r="AF68" s="78">
        <v>830</v>
      </c>
      <c r="AG68" s="78">
        <v>1113</v>
      </c>
      <c r="AH68" s="78">
        <v>833</v>
      </c>
      <c r="AI68" s="78">
        <v>949</v>
      </c>
      <c r="AJ68" s="78"/>
      <c r="AK68" s="78" t="s">
        <v>560</v>
      </c>
      <c r="AL68" s="78" t="s">
        <v>625</v>
      </c>
      <c r="AM68" s="83" t="s">
        <v>681</v>
      </c>
      <c r="AN68" s="78"/>
      <c r="AO68" s="80">
        <v>42516.94986111111</v>
      </c>
      <c r="AP68" s="83" t="s">
        <v>749</v>
      </c>
      <c r="AQ68" s="78" t="b">
        <v>1</v>
      </c>
      <c r="AR68" s="78" t="b">
        <v>0</v>
      </c>
      <c r="AS68" s="78" t="b">
        <v>1</v>
      </c>
      <c r="AT68" s="78" t="s">
        <v>394</v>
      </c>
      <c r="AU68" s="78">
        <v>58</v>
      </c>
      <c r="AV68" s="78"/>
      <c r="AW68" s="78" t="b">
        <v>0</v>
      </c>
      <c r="AX68" s="78" t="s">
        <v>847</v>
      </c>
      <c r="AY68" s="83" t="s">
        <v>913</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37.9" customHeight="1">
      <c r="A69" s="65" t="s">
        <v>298</v>
      </c>
      <c r="C69" s="66"/>
      <c r="D69" s="66" t="s">
        <v>64</v>
      </c>
      <c r="E69" s="67">
        <v>162.57342202535204</v>
      </c>
      <c r="F69" s="69"/>
      <c r="G69" s="100" t="s">
        <v>834</v>
      </c>
      <c r="H69" s="66"/>
      <c r="I69" s="70" t="s">
        <v>298</v>
      </c>
      <c r="J69" s="71"/>
      <c r="K69" s="71"/>
      <c r="L69" s="70" t="s">
        <v>993</v>
      </c>
      <c r="M69" s="74">
        <v>1.3565201773535611</v>
      </c>
      <c r="N69" s="75">
        <v>7109.73583984375</v>
      </c>
      <c r="O69" s="75">
        <v>3124.94775390625</v>
      </c>
      <c r="P69" s="76"/>
      <c r="Q69" s="77"/>
      <c r="R69" s="77"/>
      <c r="S69" s="86"/>
      <c r="T69" s="48">
        <v>1</v>
      </c>
      <c r="U69" s="48">
        <v>0</v>
      </c>
      <c r="V69" s="49">
        <v>0</v>
      </c>
      <c r="W69" s="49">
        <v>0.006211</v>
      </c>
      <c r="X69" s="49">
        <v>0.005779</v>
      </c>
      <c r="Y69" s="49">
        <v>0.428422</v>
      </c>
      <c r="Z69" s="49">
        <v>0</v>
      </c>
      <c r="AA69" s="49">
        <v>0</v>
      </c>
      <c r="AB69" s="72">
        <v>69</v>
      </c>
      <c r="AC69" s="72"/>
      <c r="AD69" s="73"/>
      <c r="AE69" s="78" t="s">
        <v>488</v>
      </c>
      <c r="AF69" s="78">
        <v>1232</v>
      </c>
      <c r="AG69" s="78">
        <v>560</v>
      </c>
      <c r="AH69" s="78">
        <v>1626</v>
      </c>
      <c r="AI69" s="78">
        <v>3553</v>
      </c>
      <c r="AJ69" s="78"/>
      <c r="AK69" s="78" t="s">
        <v>561</v>
      </c>
      <c r="AL69" s="78" t="s">
        <v>626</v>
      </c>
      <c r="AM69" s="83" t="s">
        <v>682</v>
      </c>
      <c r="AN69" s="78"/>
      <c r="AO69" s="80">
        <v>41376.26658564815</v>
      </c>
      <c r="AP69" s="83" t="s">
        <v>750</v>
      </c>
      <c r="AQ69" s="78" t="b">
        <v>1</v>
      </c>
      <c r="AR69" s="78" t="b">
        <v>0</v>
      </c>
      <c r="AS69" s="78" t="b">
        <v>0</v>
      </c>
      <c r="AT69" s="78" t="s">
        <v>394</v>
      </c>
      <c r="AU69" s="78">
        <v>5</v>
      </c>
      <c r="AV69" s="83" t="s">
        <v>768</v>
      </c>
      <c r="AW69" s="78" t="b">
        <v>0</v>
      </c>
      <c r="AX69" s="78" t="s">
        <v>847</v>
      </c>
      <c r="AY69" s="83" t="s">
        <v>914</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37.9" customHeight="1">
      <c r="A70" s="65" t="s">
        <v>299</v>
      </c>
      <c r="C70" s="66"/>
      <c r="D70" s="66" t="s">
        <v>64</v>
      </c>
      <c r="E70" s="67">
        <v>172.32685720886317</v>
      </c>
      <c r="F70" s="69"/>
      <c r="G70" s="100" t="s">
        <v>835</v>
      </c>
      <c r="H70" s="66"/>
      <c r="I70" s="70" t="s">
        <v>299</v>
      </c>
      <c r="J70" s="71"/>
      <c r="K70" s="71"/>
      <c r="L70" s="70" t="s">
        <v>994</v>
      </c>
      <c r="M70" s="74">
        <v>7.42063401967927</v>
      </c>
      <c r="N70" s="75">
        <v>1654.7305908203125</v>
      </c>
      <c r="O70" s="75">
        <v>4151.11328125</v>
      </c>
      <c r="P70" s="76"/>
      <c r="Q70" s="77"/>
      <c r="R70" s="77"/>
      <c r="S70" s="86"/>
      <c r="T70" s="48">
        <v>1</v>
      </c>
      <c r="U70" s="48">
        <v>0</v>
      </c>
      <c r="V70" s="49">
        <v>0</v>
      </c>
      <c r="W70" s="49">
        <v>0.006211</v>
      </c>
      <c r="X70" s="49">
        <v>0.005779</v>
      </c>
      <c r="Y70" s="49">
        <v>0.428422</v>
      </c>
      <c r="Z70" s="49">
        <v>0</v>
      </c>
      <c r="AA70" s="49">
        <v>0</v>
      </c>
      <c r="AB70" s="72">
        <v>70</v>
      </c>
      <c r="AC70" s="72"/>
      <c r="AD70" s="73"/>
      <c r="AE70" s="78" t="s">
        <v>489</v>
      </c>
      <c r="AF70" s="78">
        <v>10815</v>
      </c>
      <c r="AG70" s="78">
        <v>9830</v>
      </c>
      <c r="AH70" s="78">
        <v>53161</v>
      </c>
      <c r="AI70" s="78">
        <v>52786</v>
      </c>
      <c r="AJ70" s="78"/>
      <c r="AK70" s="78" t="s">
        <v>562</v>
      </c>
      <c r="AL70" s="78"/>
      <c r="AM70" s="83" t="s">
        <v>683</v>
      </c>
      <c r="AN70" s="78"/>
      <c r="AO70" s="80">
        <v>42830.33094907407</v>
      </c>
      <c r="AP70" s="83" t="s">
        <v>751</v>
      </c>
      <c r="AQ70" s="78" t="b">
        <v>0</v>
      </c>
      <c r="AR70" s="78" t="b">
        <v>0</v>
      </c>
      <c r="AS70" s="78" t="b">
        <v>1</v>
      </c>
      <c r="AT70" s="78" t="s">
        <v>394</v>
      </c>
      <c r="AU70" s="78">
        <v>189</v>
      </c>
      <c r="AV70" s="83" t="s">
        <v>768</v>
      </c>
      <c r="AW70" s="78" t="b">
        <v>0</v>
      </c>
      <c r="AX70" s="78" t="s">
        <v>847</v>
      </c>
      <c r="AY70" s="83" t="s">
        <v>915</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37.9" customHeight="1">
      <c r="A71" s="65" t="s">
        <v>300</v>
      </c>
      <c r="C71" s="66"/>
      <c r="D71" s="66" t="s">
        <v>64</v>
      </c>
      <c r="E71" s="67">
        <v>163.6445112396794</v>
      </c>
      <c r="F71" s="69"/>
      <c r="G71" s="100" t="s">
        <v>836</v>
      </c>
      <c r="H71" s="66"/>
      <c r="I71" s="70" t="s">
        <v>300</v>
      </c>
      <c r="J71" s="71"/>
      <c r="K71" s="71"/>
      <c r="L71" s="70" t="s">
        <v>995</v>
      </c>
      <c r="M71" s="74">
        <v>2.0224606187222314</v>
      </c>
      <c r="N71" s="75">
        <v>7027.99462890625</v>
      </c>
      <c r="O71" s="75">
        <v>7005.97607421875</v>
      </c>
      <c r="P71" s="76"/>
      <c r="Q71" s="77"/>
      <c r="R71" s="77"/>
      <c r="S71" s="86"/>
      <c r="T71" s="48">
        <v>1</v>
      </c>
      <c r="U71" s="48">
        <v>0</v>
      </c>
      <c r="V71" s="49">
        <v>0</v>
      </c>
      <c r="W71" s="49">
        <v>0.006211</v>
      </c>
      <c r="X71" s="49">
        <v>0.005779</v>
      </c>
      <c r="Y71" s="49">
        <v>0.428422</v>
      </c>
      <c r="Z71" s="49">
        <v>0</v>
      </c>
      <c r="AA71" s="49">
        <v>0</v>
      </c>
      <c r="AB71" s="72">
        <v>71</v>
      </c>
      <c r="AC71" s="72"/>
      <c r="AD71" s="73"/>
      <c r="AE71" s="78" t="s">
        <v>490</v>
      </c>
      <c r="AF71" s="78">
        <v>959</v>
      </c>
      <c r="AG71" s="78">
        <v>1578</v>
      </c>
      <c r="AH71" s="78">
        <v>1874</v>
      </c>
      <c r="AI71" s="78">
        <v>1046</v>
      </c>
      <c r="AJ71" s="78"/>
      <c r="AK71" s="78" t="s">
        <v>563</v>
      </c>
      <c r="AL71" s="78" t="s">
        <v>627</v>
      </c>
      <c r="AM71" s="83" t="s">
        <v>684</v>
      </c>
      <c r="AN71" s="78"/>
      <c r="AO71" s="80">
        <v>43098.79350694444</v>
      </c>
      <c r="AP71" s="83" t="s">
        <v>752</v>
      </c>
      <c r="AQ71" s="78" t="b">
        <v>0</v>
      </c>
      <c r="AR71" s="78" t="b">
        <v>0</v>
      </c>
      <c r="AS71" s="78" t="b">
        <v>0</v>
      </c>
      <c r="AT71" s="78" t="s">
        <v>394</v>
      </c>
      <c r="AU71" s="78">
        <v>7</v>
      </c>
      <c r="AV71" s="83" t="s">
        <v>768</v>
      </c>
      <c r="AW71" s="78" t="b">
        <v>0</v>
      </c>
      <c r="AX71" s="78" t="s">
        <v>847</v>
      </c>
      <c r="AY71" s="83" t="s">
        <v>916</v>
      </c>
      <c r="AZ71" s="78" t="s">
        <v>65</v>
      </c>
      <c r="BA71" s="78" t="str">
        <f>REPLACE(INDEX(GroupVertices[Group],MATCH(Vertices[[#This Row],[Vertex]],GroupVertices[Vertex],0)),1,1,"")</f>
        <v>1</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37.9" customHeight="1">
      <c r="A72" s="65" t="s">
        <v>301</v>
      </c>
      <c r="C72" s="66"/>
      <c r="D72" s="66" t="s">
        <v>64</v>
      </c>
      <c r="E72" s="67">
        <v>165.22694559955002</v>
      </c>
      <c r="F72" s="69"/>
      <c r="G72" s="100" t="s">
        <v>837</v>
      </c>
      <c r="H72" s="66"/>
      <c r="I72" s="70" t="s">
        <v>301</v>
      </c>
      <c r="J72" s="71"/>
      <c r="K72" s="71"/>
      <c r="L72" s="70" t="s">
        <v>996</v>
      </c>
      <c r="M72" s="74">
        <v>3.006325475125453</v>
      </c>
      <c r="N72" s="75">
        <v>576.7844848632812</v>
      </c>
      <c r="O72" s="75">
        <v>6001.96533203125</v>
      </c>
      <c r="P72" s="76"/>
      <c r="Q72" s="77"/>
      <c r="R72" s="77"/>
      <c r="S72" s="86"/>
      <c r="T72" s="48">
        <v>1</v>
      </c>
      <c r="U72" s="48">
        <v>0</v>
      </c>
      <c r="V72" s="49">
        <v>0</v>
      </c>
      <c r="W72" s="49">
        <v>0.006211</v>
      </c>
      <c r="X72" s="49">
        <v>0.005779</v>
      </c>
      <c r="Y72" s="49">
        <v>0.428422</v>
      </c>
      <c r="Z72" s="49">
        <v>0</v>
      </c>
      <c r="AA72" s="49">
        <v>0</v>
      </c>
      <c r="AB72" s="72">
        <v>72</v>
      </c>
      <c r="AC72" s="72"/>
      <c r="AD72" s="73"/>
      <c r="AE72" s="78" t="s">
        <v>491</v>
      </c>
      <c r="AF72" s="78">
        <v>235</v>
      </c>
      <c r="AG72" s="78">
        <v>3082</v>
      </c>
      <c r="AH72" s="78">
        <v>19927</v>
      </c>
      <c r="AI72" s="78">
        <v>32163</v>
      </c>
      <c r="AJ72" s="78"/>
      <c r="AK72" s="78" t="s">
        <v>564</v>
      </c>
      <c r="AL72" s="78" t="s">
        <v>628</v>
      </c>
      <c r="AM72" s="83" t="s">
        <v>685</v>
      </c>
      <c r="AN72" s="78"/>
      <c r="AO72" s="80">
        <v>39741.986284722225</v>
      </c>
      <c r="AP72" s="83" t="s">
        <v>753</v>
      </c>
      <c r="AQ72" s="78" t="b">
        <v>0</v>
      </c>
      <c r="AR72" s="78" t="b">
        <v>0</v>
      </c>
      <c r="AS72" s="78" t="b">
        <v>1</v>
      </c>
      <c r="AT72" s="78" t="s">
        <v>765</v>
      </c>
      <c r="AU72" s="78">
        <v>94</v>
      </c>
      <c r="AV72" s="83" t="s">
        <v>776</v>
      </c>
      <c r="AW72" s="78" t="b">
        <v>0</v>
      </c>
      <c r="AX72" s="78" t="s">
        <v>847</v>
      </c>
      <c r="AY72" s="83" t="s">
        <v>917</v>
      </c>
      <c r="AZ72" s="78" t="s">
        <v>65</v>
      </c>
      <c r="BA72" s="78" t="str">
        <f>REPLACE(INDEX(GroupVertices[Group],MATCH(Vertices[[#This Row],[Vertex]],GroupVertices[Vertex],0)),1,1,"")</f>
        <v>1</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37.9" customHeight="1">
      <c r="A73" s="65" t="s">
        <v>302</v>
      </c>
      <c r="C73" s="66"/>
      <c r="D73" s="66" t="s">
        <v>64</v>
      </c>
      <c r="E73" s="67">
        <v>885.3966105184917</v>
      </c>
      <c r="F73" s="69"/>
      <c r="G73" s="100" t="s">
        <v>838</v>
      </c>
      <c r="H73" s="66"/>
      <c r="I73" s="70" t="s">
        <v>302</v>
      </c>
      <c r="J73" s="71"/>
      <c r="K73" s="71"/>
      <c r="L73" s="70" t="s">
        <v>997</v>
      </c>
      <c r="M73" s="74">
        <v>450.76557661989864</v>
      </c>
      <c r="N73" s="75">
        <v>2327.905517578125</v>
      </c>
      <c r="O73" s="75">
        <v>8805.6162109375</v>
      </c>
      <c r="P73" s="76"/>
      <c r="Q73" s="77"/>
      <c r="R73" s="77"/>
      <c r="S73" s="86"/>
      <c r="T73" s="48">
        <v>1</v>
      </c>
      <c r="U73" s="48">
        <v>0</v>
      </c>
      <c r="V73" s="49">
        <v>0</v>
      </c>
      <c r="W73" s="49">
        <v>0.006211</v>
      </c>
      <c r="X73" s="49">
        <v>0.005779</v>
      </c>
      <c r="Y73" s="49">
        <v>0.428422</v>
      </c>
      <c r="Z73" s="49">
        <v>0</v>
      </c>
      <c r="AA73" s="49">
        <v>0</v>
      </c>
      <c r="AB73" s="72">
        <v>73</v>
      </c>
      <c r="AC73" s="72"/>
      <c r="AD73" s="73"/>
      <c r="AE73" s="78" t="s">
        <v>492</v>
      </c>
      <c r="AF73" s="78">
        <v>21387</v>
      </c>
      <c r="AG73" s="78">
        <v>687556</v>
      </c>
      <c r="AH73" s="78">
        <v>37883</v>
      </c>
      <c r="AI73" s="78">
        <v>25607</v>
      </c>
      <c r="AJ73" s="78"/>
      <c r="AK73" s="78" t="s">
        <v>565</v>
      </c>
      <c r="AL73" s="78"/>
      <c r="AM73" s="83" t="s">
        <v>686</v>
      </c>
      <c r="AN73" s="78"/>
      <c r="AO73" s="80">
        <v>39768.090949074074</v>
      </c>
      <c r="AP73" s="83" t="s">
        <v>754</v>
      </c>
      <c r="AQ73" s="78" t="b">
        <v>0</v>
      </c>
      <c r="AR73" s="78" t="b">
        <v>0</v>
      </c>
      <c r="AS73" s="78" t="b">
        <v>1</v>
      </c>
      <c r="AT73" s="78" t="s">
        <v>394</v>
      </c>
      <c r="AU73" s="78">
        <v>6555</v>
      </c>
      <c r="AV73" s="83" t="s">
        <v>777</v>
      </c>
      <c r="AW73" s="78" t="b">
        <v>1</v>
      </c>
      <c r="AX73" s="78" t="s">
        <v>847</v>
      </c>
      <c r="AY73" s="83" t="s">
        <v>918</v>
      </c>
      <c r="AZ73" s="78" t="s">
        <v>65</v>
      </c>
      <c r="BA73" s="78"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37.9" customHeight="1">
      <c r="A74" s="65" t="s">
        <v>303</v>
      </c>
      <c r="C74" s="66"/>
      <c r="D74" s="66" t="s">
        <v>64</v>
      </c>
      <c r="E74" s="67">
        <v>162.5081886940276</v>
      </c>
      <c r="F74" s="69"/>
      <c r="G74" s="100" t="s">
        <v>839</v>
      </c>
      <c r="H74" s="66"/>
      <c r="I74" s="70" t="s">
        <v>303</v>
      </c>
      <c r="J74" s="71"/>
      <c r="K74" s="71"/>
      <c r="L74" s="70" t="s">
        <v>998</v>
      </c>
      <c r="M74" s="74">
        <v>1.3159619186454496</v>
      </c>
      <c r="N74" s="75">
        <v>6646.68505859375</v>
      </c>
      <c r="O74" s="75">
        <v>2243.74267578125</v>
      </c>
      <c r="P74" s="76"/>
      <c r="Q74" s="77"/>
      <c r="R74" s="77"/>
      <c r="S74" s="86"/>
      <c r="T74" s="48">
        <v>1</v>
      </c>
      <c r="U74" s="48">
        <v>0</v>
      </c>
      <c r="V74" s="49">
        <v>0</v>
      </c>
      <c r="W74" s="49">
        <v>0.006211</v>
      </c>
      <c r="X74" s="49">
        <v>0.005779</v>
      </c>
      <c r="Y74" s="49">
        <v>0.428422</v>
      </c>
      <c r="Z74" s="49">
        <v>0</v>
      </c>
      <c r="AA74" s="49">
        <v>0</v>
      </c>
      <c r="AB74" s="72">
        <v>74</v>
      </c>
      <c r="AC74" s="72"/>
      <c r="AD74" s="73"/>
      <c r="AE74" s="78" t="s">
        <v>493</v>
      </c>
      <c r="AF74" s="78">
        <v>495</v>
      </c>
      <c r="AG74" s="78">
        <v>498</v>
      </c>
      <c r="AH74" s="78">
        <v>1633</v>
      </c>
      <c r="AI74" s="78">
        <v>303</v>
      </c>
      <c r="AJ74" s="78"/>
      <c r="AK74" s="78" t="s">
        <v>566</v>
      </c>
      <c r="AL74" s="78" t="s">
        <v>629</v>
      </c>
      <c r="AM74" s="83" t="s">
        <v>687</v>
      </c>
      <c r="AN74" s="78"/>
      <c r="AO74" s="80">
        <v>41744.59908564815</v>
      </c>
      <c r="AP74" s="83" t="s">
        <v>755</v>
      </c>
      <c r="AQ74" s="78" t="b">
        <v>0</v>
      </c>
      <c r="AR74" s="78" t="b">
        <v>0</v>
      </c>
      <c r="AS74" s="78" t="b">
        <v>0</v>
      </c>
      <c r="AT74" s="78" t="s">
        <v>767</v>
      </c>
      <c r="AU74" s="78">
        <v>226</v>
      </c>
      <c r="AV74" s="83" t="s">
        <v>768</v>
      </c>
      <c r="AW74" s="78" t="b">
        <v>0</v>
      </c>
      <c r="AX74" s="78" t="s">
        <v>847</v>
      </c>
      <c r="AY74" s="83" t="s">
        <v>919</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37.9" customHeight="1">
      <c r="A75" s="65" t="s">
        <v>304</v>
      </c>
      <c r="C75" s="66"/>
      <c r="D75" s="66" t="s">
        <v>64</v>
      </c>
      <c r="E75" s="67">
        <v>173.00654643524376</v>
      </c>
      <c r="F75" s="69"/>
      <c r="G75" s="100" t="s">
        <v>840</v>
      </c>
      <c r="H75" s="66"/>
      <c r="I75" s="70" t="s">
        <v>304</v>
      </c>
      <c r="J75" s="71"/>
      <c r="K75" s="71"/>
      <c r="L75" s="70" t="s">
        <v>999</v>
      </c>
      <c r="M75" s="74">
        <v>7.843224908799272</v>
      </c>
      <c r="N75" s="75">
        <v>2646.958984375</v>
      </c>
      <c r="O75" s="75">
        <v>6810.73828125</v>
      </c>
      <c r="P75" s="76"/>
      <c r="Q75" s="77"/>
      <c r="R75" s="77"/>
      <c r="S75" s="86"/>
      <c r="T75" s="48">
        <v>1</v>
      </c>
      <c r="U75" s="48">
        <v>0</v>
      </c>
      <c r="V75" s="49">
        <v>0</v>
      </c>
      <c r="W75" s="49">
        <v>0.006211</v>
      </c>
      <c r="X75" s="49">
        <v>0.005779</v>
      </c>
      <c r="Y75" s="49">
        <v>0.428422</v>
      </c>
      <c r="Z75" s="49">
        <v>0</v>
      </c>
      <c r="AA75" s="49">
        <v>0</v>
      </c>
      <c r="AB75" s="72">
        <v>75</v>
      </c>
      <c r="AC75" s="72"/>
      <c r="AD75" s="73"/>
      <c r="AE75" s="78" t="s">
        <v>494</v>
      </c>
      <c r="AF75" s="78">
        <v>8927</v>
      </c>
      <c r="AG75" s="78">
        <v>10476</v>
      </c>
      <c r="AH75" s="78">
        <v>21419</v>
      </c>
      <c r="AI75" s="78">
        <v>24186</v>
      </c>
      <c r="AJ75" s="78"/>
      <c r="AK75" s="78" t="s">
        <v>567</v>
      </c>
      <c r="AL75" s="78" t="s">
        <v>630</v>
      </c>
      <c r="AM75" s="83" t="s">
        <v>688</v>
      </c>
      <c r="AN75" s="78"/>
      <c r="AO75" s="80">
        <v>42636.6146875</v>
      </c>
      <c r="AP75" s="83" t="s">
        <v>756</v>
      </c>
      <c r="AQ75" s="78" t="b">
        <v>1</v>
      </c>
      <c r="AR75" s="78" t="b">
        <v>0</v>
      </c>
      <c r="AS75" s="78" t="b">
        <v>1</v>
      </c>
      <c r="AT75" s="78" t="s">
        <v>394</v>
      </c>
      <c r="AU75" s="78">
        <v>466</v>
      </c>
      <c r="AV75" s="78"/>
      <c r="AW75" s="78" t="b">
        <v>0</v>
      </c>
      <c r="AX75" s="78" t="s">
        <v>847</v>
      </c>
      <c r="AY75" s="83" t="s">
        <v>920</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37.9" customHeight="1">
      <c r="A76" s="65" t="s">
        <v>305</v>
      </c>
      <c r="C76" s="66"/>
      <c r="D76" s="66" t="s">
        <v>64</v>
      </c>
      <c r="E76" s="67">
        <v>459.5618408364973</v>
      </c>
      <c r="F76" s="69"/>
      <c r="G76" s="100" t="s">
        <v>841</v>
      </c>
      <c r="H76" s="66"/>
      <c r="I76" s="70" t="s">
        <v>305</v>
      </c>
      <c r="J76" s="71"/>
      <c r="K76" s="71"/>
      <c r="L76" s="70" t="s">
        <v>1000</v>
      </c>
      <c r="M76" s="74">
        <v>186.00649709705078</v>
      </c>
      <c r="N76" s="75">
        <v>1676.0618896484375</v>
      </c>
      <c r="O76" s="75">
        <v>8284.2373046875</v>
      </c>
      <c r="P76" s="76"/>
      <c r="Q76" s="77"/>
      <c r="R76" s="77"/>
      <c r="S76" s="86"/>
      <c r="T76" s="48">
        <v>1</v>
      </c>
      <c r="U76" s="48">
        <v>0</v>
      </c>
      <c r="V76" s="49">
        <v>0</v>
      </c>
      <c r="W76" s="49">
        <v>0.006211</v>
      </c>
      <c r="X76" s="49">
        <v>0.005779</v>
      </c>
      <c r="Y76" s="49">
        <v>0.428422</v>
      </c>
      <c r="Z76" s="49">
        <v>0</v>
      </c>
      <c r="AA76" s="49">
        <v>0</v>
      </c>
      <c r="AB76" s="72">
        <v>76</v>
      </c>
      <c r="AC76" s="72"/>
      <c r="AD76" s="73"/>
      <c r="AE76" s="78" t="s">
        <v>495</v>
      </c>
      <c r="AF76" s="78">
        <v>37554</v>
      </c>
      <c r="AG76" s="78">
        <v>282828</v>
      </c>
      <c r="AH76" s="78">
        <v>96089</v>
      </c>
      <c r="AI76" s="78">
        <v>33960</v>
      </c>
      <c r="AJ76" s="78"/>
      <c r="AK76" s="78" t="s">
        <v>568</v>
      </c>
      <c r="AL76" s="78"/>
      <c r="AM76" s="83" t="s">
        <v>689</v>
      </c>
      <c r="AN76" s="78"/>
      <c r="AO76" s="80">
        <v>41032.049212962964</v>
      </c>
      <c r="AP76" s="83" t="s">
        <v>757</v>
      </c>
      <c r="AQ76" s="78" t="b">
        <v>0</v>
      </c>
      <c r="AR76" s="78" t="b">
        <v>0</v>
      </c>
      <c r="AS76" s="78" t="b">
        <v>1</v>
      </c>
      <c r="AT76" s="78" t="s">
        <v>394</v>
      </c>
      <c r="AU76" s="78">
        <v>1827</v>
      </c>
      <c r="AV76" s="83" t="s">
        <v>768</v>
      </c>
      <c r="AW76" s="78" t="b">
        <v>1</v>
      </c>
      <c r="AX76" s="78" t="s">
        <v>847</v>
      </c>
      <c r="AY76" s="83" t="s">
        <v>921</v>
      </c>
      <c r="AZ76" s="78" t="s">
        <v>65</v>
      </c>
      <c r="BA76" s="78" t="str">
        <f>REPLACE(INDEX(GroupVertices[Group],MATCH(Vertices[[#This Row],[Vertex]],GroupVertices[Vertex],0)),1,1,"")</f>
        <v>1</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37.9" customHeight="1">
      <c r="A77" s="65" t="s">
        <v>306</v>
      </c>
      <c r="C77" s="66"/>
      <c r="D77" s="66" t="s">
        <v>64</v>
      </c>
      <c r="E77" s="67">
        <v>169.28403794772896</v>
      </c>
      <c r="F77" s="69"/>
      <c r="G77" s="100" t="s">
        <v>842</v>
      </c>
      <c r="H77" s="66"/>
      <c r="I77" s="70" t="s">
        <v>306</v>
      </c>
      <c r="J77" s="71"/>
      <c r="K77" s="71"/>
      <c r="L77" s="70" t="s">
        <v>1001</v>
      </c>
      <c r="M77" s="74">
        <v>5.5287875005847775</v>
      </c>
      <c r="N77" s="75">
        <v>5905.7216796875</v>
      </c>
      <c r="O77" s="75">
        <v>1461.2667236328125</v>
      </c>
      <c r="P77" s="76"/>
      <c r="Q77" s="77"/>
      <c r="R77" s="77"/>
      <c r="S77" s="86"/>
      <c r="T77" s="48">
        <v>1</v>
      </c>
      <c r="U77" s="48">
        <v>0</v>
      </c>
      <c r="V77" s="49">
        <v>0</v>
      </c>
      <c r="W77" s="49">
        <v>0.006211</v>
      </c>
      <c r="X77" s="49">
        <v>0.005779</v>
      </c>
      <c r="Y77" s="49">
        <v>0.428422</v>
      </c>
      <c r="Z77" s="49">
        <v>0</v>
      </c>
      <c r="AA77" s="49">
        <v>0</v>
      </c>
      <c r="AB77" s="72">
        <v>77</v>
      </c>
      <c r="AC77" s="72"/>
      <c r="AD77" s="73"/>
      <c r="AE77" s="78" t="s">
        <v>496</v>
      </c>
      <c r="AF77" s="78">
        <v>5934</v>
      </c>
      <c r="AG77" s="78">
        <v>6938</v>
      </c>
      <c r="AH77" s="78">
        <v>20302</v>
      </c>
      <c r="AI77" s="78">
        <v>6401</v>
      </c>
      <c r="AJ77" s="78"/>
      <c r="AK77" s="78" t="s">
        <v>569</v>
      </c>
      <c r="AL77" s="78" t="s">
        <v>631</v>
      </c>
      <c r="AM77" s="83" t="s">
        <v>690</v>
      </c>
      <c r="AN77" s="78"/>
      <c r="AO77" s="80">
        <v>40216.863344907404</v>
      </c>
      <c r="AP77" s="83" t="s">
        <v>758</v>
      </c>
      <c r="AQ77" s="78" t="b">
        <v>0</v>
      </c>
      <c r="AR77" s="78" t="b">
        <v>0</v>
      </c>
      <c r="AS77" s="78" t="b">
        <v>1</v>
      </c>
      <c r="AT77" s="78" t="s">
        <v>394</v>
      </c>
      <c r="AU77" s="78">
        <v>740</v>
      </c>
      <c r="AV77" s="83" t="s">
        <v>768</v>
      </c>
      <c r="AW77" s="78" t="b">
        <v>0</v>
      </c>
      <c r="AX77" s="78" t="s">
        <v>847</v>
      </c>
      <c r="AY77" s="83" t="s">
        <v>922</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37.9" customHeight="1">
      <c r="A78" s="65" t="s">
        <v>307</v>
      </c>
      <c r="C78" s="66"/>
      <c r="D78" s="66" t="s">
        <v>64</v>
      </c>
      <c r="E78" s="67">
        <v>164.4546671287089</v>
      </c>
      <c r="F78" s="69"/>
      <c r="G78" s="100" t="s">
        <v>843</v>
      </c>
      <c r="H78" s="66"/>
      <c r="I78" s="70" t="s">
        <v>307</v>
      </c>
      <c r="J78" s="71"/>
      <c r="K78" s="71"/>
      <c r="L78" s="70" t="s">
        <v>1002</v>
      </c>
      <c r="M78" s="74">
        <v>2.526168025258455</v>
      </c>
      <c r="N78" s="75">
        <v>2998.08984375</v>
      </c>
      <c r="O78" s="75">
        <v>9117.9931640625</v>
      </c>
      <c r="P78" s="76"/>
      <c r="Q78" s="77"/>
      <c r="R78" s="77"/>
      <c r="S78" s="86"/>
      <c r="T78" s="48">
        <v>1</v>
      </c>
      <c r="U78" s="48">
        <v>0</v>
      </c>
      <c r="V78" s="49">
        <v>0</v>
      </c>
      <c r="W78" s="49">
        <v>0.006211</v>
      </c>
      <c r="X78" s="49">
        <v>0.005779</v>
      </c>
      <c r="Y78" s="49">
        <v>0.428422</v>
      </c>
      <c r="Z78" s="49">
        <v>0</v>
      </c>
      <c r="AA78" s="49">
        <v>0</v>
      </c>
      <c r="AB78" s="72">
        <v>78</v>
      </c>
      <c r="AC78" s="72"/>
      <c r="AD78" s="73"/>
      <c r="AE78" s="78" t="s">
        <v>497</v>
      </c>
      <c r="AF78" s="78">
        <v>4993</v>
      </c>
      <c r="AG78" s="78">
        <v>2348</v>
      </c>
      <c r="AH78" s="78">
        <v>2949</v>
      </c>
      <c r="AI78" s="78">
        <v>4210</v>
      </c>
      <c r="AJ78" s="78"/>
      <c r="AK78" s="78" t="s">
        <v>570</v>
      </c>
      <c r="AL78" s="78" t="s">
        <v>632</v>
      </c>
      <c r="AM78" s="83" t="s">
        <v>691</v>
      </c>
      <c r="AN78" s="78"/>
      <c r="AO78" s="80">
        <v>42382.86854166666</v>
      </c>
      <c r="AP78" s="83" t="s">
        <v>759</v>
      </c>
      <c r="AQ78" s="78" t="b">
        <v>0</v>
      </c>
      <c r="AR78" s="78" t="b">
        <v>0</v>
      </c>
      <c r="AS78" s="78" t="b">
        <v>1</v>
      </c>
      <c r="AT78" s="78" t="s">
        <v>394</v>
      </c>
      <c r="AU78" s="78">
        <v>260</v>
      </c>
      <c r="AV78" s="83" t="s">
        <v>768</v>
      </c>
      <c r="AW78" s="78" t="b">
        <v>0</v>
      </c>
      <c r="AX78" s="78" t="s">
        <v>847</v>
      </c>
      <c r="AY78" s="83" t="s">
        <v>923</v>
      </c>
      <c r="AZ78" s="78" t="s">
        <v>65</v>
      </c>
      <c r="BA78" s="78" t="str">
        <f>REPLACE(INDEX(GroupVertices[Group],MATCH(Vertices[[#This Row],[Vertex]],GroupVertices[Vertex],0)),1,1,"")</f>
        <v>1</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37.9" customHeight="1">
      <c r="A79" s="65" t="s">
        <v>308</v>
      </c>
      <c r="C79" s="66"/>
      <c r="D79" s="66" t="s">
        <v>64</v>
      </c>
      <c r="E79" s="67">
        <v>188.29113682476546</v>
      </c>
      <c r="F79" s="69"/>
      <c r="G79" s="100" t="s">
        <v>844</v>
      </c>
      <c r="H79" s="66"/>
      <c r="I79" s="70" t="s">
        <v>308</v>
      </c>
      <c r="J79" s="71"/>
      <c r="K79" s="71"/>
      <c r="L79" s="70" t="s">
        <v>1003</v>
      </c>
      <c r="M79" s="74">
        <v>17.34628659029502</v>
      </c>
      <c r="N79" s="75">
        <v>7388.85205078125</v>
      </c>
      <c r="O79" s="75">
        <v>5566.59228515625</v>
      </c>
      <c r="P79" s="76"/>
      <c r="Q79" s="77"/>
      <c r="R79" s="77"/>
      <c r="S79" s="86"/>
      <c r="T79" s="48">
        <v>1</v>
      </c>
      <c r="U79" s="48">
        <v>0</v>
      </c>
      <c r="V79" s="49">
        <v>0</v>
      </c>
      <c r="W79" s="49">
        <v>0.006211</v>
      </c>
      <c r="X79" s="49">
        <v>0.005779</v>
      </c>
      <c r="Y79" s="49">
        <v>0.428422</v>
      </c>
      <c r="Z79" s="49">
        <v>0</v>
      </c>
      <c r="AA79" s="49">
        <v>0</v>
      </c>
      <c r="AB79" s="72">
        <v>79</v>
      </c>
      <c r="AC79" s="72"/>
      <c r="AD79" s="73"/>
      <c r="AE79" s="78" t="s">
        <v>498</v>
      </c>
      <c r="AF79" s="78">
        <v>11479</v>
      </c>
      <c r="AG79" s="78">
        <v>25003</v>
      </c>
      <c r="AH79" s="78">
        <v>582373</v>
      </c>
      <c r="AI79" s="78">
        <v>5768</v>
      </c>
      <c r="AJ79" s="78"/>
      <c r="AK79" s="78" t="s">
        <v>571</v>
      </c>
      <c r="AL79" s="78" t="s">
        <v>633</v>
      </c>
      <c r="AM79" s="83" t="s">
        <v>692</v>
      </c>
      <c r="AN79" s="78"/>
      <c r="AO79" s="80">
        <v>39173.50885416667</v>
      </c>
      <c r="AP79" s="83" t="s">
        <v>760</v>
      </c>
      <c r="AQ79" s="78" t="b">
        <v>0</v>
      </c>
      <c r="AR79" s="78" t="b">
        <v>0</v>
      </c>
      <c r="AS79" s="78" t="b">
        <v>1</v>
      </c>
      <c r="AT79" s="78" t="s">
        <v>394</v>
      </c>
      <c r="AU79" s="78">
        <v>2108</v>
      </c>
      <c r="AV79" s="83" t="s">
        <v>768</v>
      </c>
      <c r="AW79" s="78" t="b">
        <v>0</v>
      </c>
      <c r="AX79" s="78" t="s">
        <v>847</v>
      </c>
      <c r="AY79" s="83" t="s">
        <v>924</v>
      </c>
      <c r="AZ79" s="78" t="s">
        <v>65</v>
      </c>
      <c r="BA79" s="78"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37.9" customHeight="1">
      <c r="A80" s="65" t="s">
        <v>309</v>
      </c>
      <c r="C80" s="66"/>
      <c r="D80" s="66" t="s">
        <v>64</v>
      </c>
      <c r="E80" s="67">
        <v>164.63037626308284</v>
      </c>
      <c r="F80" s="69"/>
      <c r="G80" s="100" t="s">
        <v>845</v>
      </c>
      <c r="H80" s="66"/>
      <c r="I80" s="70" t="s">
        <v>309</v>
      </c>
      <c r="J80" s="71"/>
      <c r="K80" s="71"/>
      <c r="L80" s="70" t="s">
        <v>1004</v>
      </c>
      <c r="M80" s="74">
        <v>2.6354136575851426</v>
      </c>
      <c r="N80" s="75">
        <v>3680.333984375</v>
      </c>
      <c r="O80" s="75">
        <v>9225.8818359375</v>
      </c>
      <c r="P80" s="76"/>
      <c r="Q80" s="77"/>
      <c r="R80" s="77"/>
      <c r="S80" s="86"/>
      <c r="T80" s="48">
        <v>1</v>
      </c>
      <c r="U80" s="48">
        <v>0</v>
      </c>
      <c r="V80" s="49">
        <v>0</v>
      </c>
      <c r="W80" s="49">
        <v>0.006211</v>
      </c>
      <c r="X80" s="49">
        <v>0.005779</v>
      </c>
      <c r="Y80" s="49">
        <v>0.428422</v>
      </c>
      <c r="Z80" s="49">
        <v>0</v>
      </c>
      <c r="AA80" s="49">
        <v>0</v>
      </c>
      <c r="AB80" s="72">
        <v>80</v>
      </c>
      <c r="AC80" s="72"/>
      <c r="AD80" s="73"/>
      <c r="AE80" s="78" t="s">
        <v>499</v>
      </c>
      <c r="AF80" s="78">
        <v>566</v>
      </c>
      <c r="AG80" s="78">
        <v>2515</v>
      </c>
      <c r="AH80" s="78">
        <v>84947</v>
      </c>
      <c r="AI80" s="78">
        <v>84469</v>
      </c>
      <c r="AJ80" s="78"/>
      <c r="AK80" s="78" t="s">
        <v>572</v>
      </c>
      <c r="AL80" s="78" t="s">
        <v>634</v>
      </c>
      <c r="AM80" s="83" t="s">
        <v>693</v>
      </c>
      <c r="AN80" s="78"/>
      <c r="AO80" s="80">
        <v>39135.30866898148</v>
      </c>
      <c r="AP80" s="78"/>
      <c r="AQ80" s="78" t="b">
        <v>0</v>
      </c>
      <c r="AR80" s="78" t="b">
        <v>0</v>
      </c>
      <c r="AS80" s="78" t="b">
        <v>1</v>
      </c>
      <c r="AT80" s="78" t="s">
        <v>394</v>
      </c>
      <c r="AU80" s="78">
        <v>492</v>
      </c>
      <c r="AV80" s="83" t="s">
        <v>768</v>
      </c>
      <c r="AW80" s="78" t="b">
        <v>0</v>
      </c>
      <c r="AX80" s="78" t="s">
        <v>847</v>
      </c>
      <c r="AY80" s="83" t="s">
        <v>925</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37.9" customHeight="1">
      <c r="A81" s="87" t="s">
        <v>310</v>
      </c>
      <c r="C81" s="88"/>
      <c r="D81" s="88" t="s">
        <v>64</v>
      </c>
      <c r="E81" s="89">
        <v>163.96226069225978</v>
      </c>
      <c r="F81" s="90"/>
      <c r="G81" s="101" t="s">
        <v>846</v>
      </c>
      <c r="H81" s="88"/>
      <c r="I81" s="91" t="s">
        <v>310</v>
      </c>
      <c r="J81" s="92"/>
      <c r="K81" s="92"/>
      <c r="L81" s="91" t="s">
        <v>1005</v>
      </c>
      <c r="M81" s="93">
        <v>2.220018588558516</v>
      </c>
      <c r="N81" s="94">
        <v>5614.85791015625</v>
      </c>
      <c r="O81" s="94">
        <v>7348.39501953125</v>
      </c>
      <c r="P81" s="95"/>
      <c r="Q81" s="96"/>
      <c r="R81" s="96"/>
      <c r="S81" s="97"/>
      <c r="T81" s="48">
        <v>1</v>
      </c>
      <c r="U81" s="48">
        <v>0</v>
      </c>
      <c r="V81" s="49">
        <v>0</v>
      </c>
      <c r="W81" s="49">
        <v>0.006211</v>
      </c>
      <c r="X81" s="49">
        <v>0.005779</v>
      </c>
      <c r="Y81" s="49">
        <v>0.428422</v>
      </c>
      <c r="Z81" s="49">
        <v>0</v>
      </c>
      <c r="AA81" s="49">
        <v>0</v>
      </c>
      <c r="AB81" s="98">
        <v>81</v>
      </c>
      <c r="AC81" s="98"/>
      <c r="AD81" s="99"/>
      <c r="AE81" s="78" t="s">
        <v>500</v>
      </c>
      <c r="AF81" s="78">
        <v>1675</v>
      </c>
      <c r="AG81" s="78">
        <v>1880</v>
      </c>
      <c r="AH81" s="78">
        <v>3914</v>
      </c>
      <c r="AI81" s="78">
        <v>2002</v>
      </c>
      <c r="AJ81" s="78"/>
      <c r="AK81" s="78" t="s">
        <v>573</v>
      </c>
      <c r="AL81" s="78" t="s">
        <v>635</v>
      </c>
      <c r="AM81" s="78"/>
      <c r="AN81" s="78"/>
      <c r="AO81" s="80">
        <v>41895.93533564815</v>
      </c>
      <c r="AP81" s="83" t="s">
        <v>761</v>
      </c>
      <c r="AQ81" s="78" t="b">
        <v>0</v>
      </c>
      <c r="AR81" s="78" t="b">
        <v>0</v>
      </c>
      <c r="AS81" s="78" t="b">
        <v>1</v>
      </c>
      <c r="AT81" s="78" t="s">
        <v>767</v>
      </c>
      <c r="AU81" s="78">
        <v>312</v>
      </c>
      <c r="AV81" s="83" t="s">
        <v>768</v>
      </c>
      <c r="AW81" s="78" t="b">
        <v>0</v>
      </c>
      <c r="AX81" s="78" t="s">
        <v>847</v>
      </c>
      <c r="AY81" s="83" t="s">
        <v>926</v>
      </c>
      <c r="AZ81" s="78" t="s">
        <v>65</v>
      </c>
      <c r="BA81" s="78"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hyperlinks>
    <hyperlink ref="AL5" r:id="rId1" display="https://www.nodexlgraphgallery.org/Pages/Registration.aspx"/>
    <hyperlink ref="AM5" r:id="rId2" display="https://t.co/FKKr76FLpx"/>
    <hyperlink ref="AM6" r:id="rId3" display="https://t.co/QAzg8qeYz5"/>
    <hyperlink ref="AM7" r:id="rId4" display="https://t.co/Qza2o3WTeO"/>
    <hyperlink ref="AM8" r:id="rId5" display="https://t.co/D8mo2y29Nh"/>
    <hyperlink ref="AM9" r:id="rId6" display="https://t.co/B5UjeonDGY"/>
    <hyperlink ref="AM10" r:id="rId7" display="https://t.co/l8qpXn9ZRL"/>
    <hyperlink ref="AM11" r:id="rId8" display="https://t.co/JwJpxIylVc"/>
    <hyperlink ref="AM13" r:id="rId9" display="https://t.co/fnfsmuGsii"/>
    <hyperlink ref="AM14" r:id="rId10" display="https://t.co/ANfWqWqqSU"/>
    <hyperlink ref="AM15" r:id="rId11" display="https://t.co/Guf3bpXFrd"/>
    <hyperlink ref="AM18" r:id="rId12" display="https://t.co/hbTWQzesBA"/>
    <hyperlink ref="AM24" r:id="rId13" display="https://t.co/QLTRhm8yg9"/>
    <hyperlink ref="AM25" r:id="rId14" display="https://t.co/ZKVASRcmaF"/>
    <hyperlink ref="AM26" r:id="rId15" display="https://t.co/VoAA0buCmB"/>
    <hyperlink ref="AM27" r:id="rId16" display="http://cloudcomputingexpo.com/"/>
    <hyperlink ref="AM29" r:id="rId17" display="https://t.co/CHWoaV475R"/>
    <hyperlink ref="AM30" r:id="rId18" display="https://t.co/lvIODUHxYS"/>
    <hyperlink ref="AM32" r:id="rId19" display="https://t.co/GBIheG6pPy"/>
    <hyperlink ref="AM33" r:id="rId20" display="https://t.co/ftYJ3kAoX8"/>
    <hyperlink ref="AM35" r:id="rId21" display="https://t.co/VW3npQa5kS"/>
    <hyperlink ref="AM36" r:id="rId22" display="http://t.co/hLIWjjbaIa"/>
    <hyperlink ref="AM37" r:id="rId23" display="http://t.co/ItBTjH3TJ3"/>
    <hyperlink ref="AM38" r:id="rId24" display="https://t.co/gcxi5IZTQS"/>
    <hyperlink ref="AM39" r:id="rId25" display="http://t.co/37vM6eyjII"/>
    <hyperlink ref="AM40" r:id="rId26" display="https://t.co/yL3yG495Np"/>
    <hyperlink ref="AM41" r:id="rId27" display="https://t.co/gVbkfFoeVP"/>
    <hyperlink ref="AM42" r:id="rId28" display="http://t.co/7CbxYTUxp9"/>
    <hyperlink ref="AM43" r:id="rId29" display="http://t.co/eW3C9QiSZU"/>
    <hyperlink ref="AM44" r:id="rId30" display="https://t.co/b1mTlovXzk"/>
    <hyperlink ref="AM46" r:id="rId31" display="https://t.co/NUAsQRKMos"/>
    <hyperlink ref="AM48" r:id="rId32" display="https://t.co/ECiQQmauzS"/>
    <hyperlink ref="AM51" r:id="rId33" display="https://t.co/Jcd8lv1YPV"/>
    <hyperlink ref="AM52" r:id="rId34" display="http://t.co/m2q9w4HWkQ"/>
    <hyperlink ref="AM54" r:id="rId35" display="https://t.co/b68BepbKkw"/>
    <hyperlink ref="AM56" r:id="rId36" display="https://t.co/qQEiKEXXOk"/>
    <hyperlink ref="AM57" r:id="rId37" display="https://t.co/1TKwAxKdMa"/>
    <hyperlink ref="AM58" r:id="rId38" display="https://t.co/IFyZd581rz"/>
    <hyperlink ref="AM60" r:id="rId39" display="https://t.co/UeuTjJcfNt"/>
    <hyperlink ref="AM61" r:id="rId40" display="https://t.co/6J3dLyeNZE"/>
    <hyperlink ref="AM62" r:id="rId41" display="http://t.co/YwSlyMGUSK"/>
    <hyperlink ref="AM63" r:id="rId42" display="https://t.co/bidGdqVIlt"/>
    <hyperlink ref="AM64" r:id="rId43" display="https://t.co/oA7MMqNDsE"/>
    <hyperlink ref="AM65" r:id="rId44" display="https://t.co/QYvJaA1AgV"/>
    <hyperlink ref="AM66" r:id="rId45" display="https://t.co/TQfUJYVgeB"/>
    <hyperlink ref="AM67" r:id="rId46" display="http://t.co/KH6EtekF5q"/>
    <hyperlink ref="AM68" r:id="rId47" display="https://t.co/FQeKLZEkYY"/>
    <hyperlink ref="AM69" r:id="rId48" display="https://t.co/ln2KVMWr3a"/>
    <hyperlink ref="AM70" r:id="rId49" display="https://t.co/PUzPGu2gWr"/>
    <hyperlink ref="AM71" r:id="rId50" display="https://t.co/e4YepvJkcv"/>
    <hyperlink ref="AM72" r:id="rId51" display="https://t.co/ICRFcVg2rO"/>
    <hyperlink ref="AM73" r:id="rId52" display="https://t.co/jnLqbxOdfi"/>
    <hyperlink ref="AM74" r:id="rId53" display="http://t.co/Xmdt4lGMMg"/>
    <hyperlink ref="AM75" r:id="rId54" display="https://t.co/scRWh0qGx2"/>
    <hyperlink ref="AM76" r:id="rId55" display="https://t.co/VZxgmDd2Ub"/>
    <hyperlink ref="AM77" r:id="rId56" display="https://t.co/EpWHtOnUpM"/>
    <hyperlink ref="AM78" r:id="rId57" display="https://t.co/Ey4ecSkFRg"/>
    <hyperlink ref="AM79" r:id="rId58" display="https://t.co/EP9tasQgf5"/>
    <hyperlink ref="AM80" r:id="rId59" display="https://t.co/OmDDKj8TXb"/>
    <hyperlink ref="AP3" r:id="rId60" display="https://pbs.twimg.com/profile_banners/740061090818691072/1552934920"/>
    <hyperlink ref="AP4" r:id="rId61" display="https://pbs.twimg.com/profile_banners/737142202481016832/1538216794"/>
    <hyperlink ref="AP5" r:id="rId62" display="https://pbs.twimg.com/profile_banners/87606674/1405285356"/>
    <hyperlink ref="AP6" r:id="rId63" display="https://pbs.twimg.com/profile_banners/846014785246367745/1497302270"/>
    <hyperlink ref="AP7" r:id="rId64" display="https://pbs.twimg.com/profile_banners/2785271728/1496354326"/>
    <hyperlink ref="AP8" r:id="rId65" display="https://pbs.twimg.com/profile_banners/930871517860319232/1534697123"/>
    <hyperlink ref="AP9" r:id="rId66" display="https://pbs.twimg.com/profile_banners/2923411356/1552482558"/>
    <hyperlink ref="AP11" r:id="rId67" display="https://pbs.twimg.com/profile_banners/886945008955293696/1506684184"/>
    <hyperlink ref="AP12" r:id="rId68" display="https://pbs.twimg.com/profile_banners/710123736175783938/1458287472"/>
    <hyperlink ref="AP13" r:id="rId69" display="https://pbs.twimg.com/profile_banners/555031989/1504691055"/>
    <hyperlink ref="AP14" r:id="rId70" display="https://pbs.twimg.com/profile_banners/2344530218/1527574812"/>
    <hyperlink ref="AP15" r:id="rId71" display="https://pbs.twimg.com/profile_banners/47893228/1536497307"/>
    <hyperlink ref="AP18" r:id="rId72" display="https://pbs.twimg.com/profile_banners/974134415407419392/1537073908"/>
    <hyperlink ref="AP21" r:id="rId73" display="https://pbs.twimg.com/profile_banners/973882991486357505/1522462769"/>
    <hyperlink ref="AP22" r:id="rId74" display="https://pbs.twimg.com/profile_banners/316507808/1532193551"/>
    <hyperlink ref="AP23" r:id="rId75" display="https://pbs.twimg.com/profile_banners/1064108650271309826/1542538859"/>
    <hyperlink ref="AP24" r:id="rId76" display="https://pbs.twimg.com/profile_banners/2707096166/1520451450"/>
    <hyperlink ref="AP26" r:id="rId77" display="https://pbs.twimg.com/profile_banners/821567125785612288/1541493475"/>
    <hyperlink ref="AP27" r:id="rId78" display="https://pbs.twimg.com/profile_banners/18854457/1526137583"/>
    <hyperlink ref="AP28" r:id="rId79" display="https://pbs.twimg.com/profile_banners/1072440385794801665/1552663910"/>
    <hyperlink ref="AP29" r:id="rId80" display="https://pbs.twimg.com/profile_banners/4263007693/1534167328"/>
    <hyperlink ref="AP30" r:id="rId81" display="https://pbs.twimg.com/profile_banners/17850785/1554428313"/>
    <hyperlink ref="AP32" r:id="rId82" display="https://pbs.twimg.com/profile_banners/705539763349164032/1543420399"/>
    <hyperlink ref="AP33" r:id="rId83" display="https://pbs.twimg.com/profile_banners/6527972/1398234270"/>
    <hyperlink ref="AP34" r:id="rId84" display="https://pbs.twimg.com/profile_banners/16967457/1548345008"/>
    <hyperlink ref="AP35" r:id="rId85" display="https://pbs.twimg.com/profile_banners/837767251411550208/1503948269"/>
    <hyperlink ref="AP36" r:id="rId86" display="https://pbs.twimg.com/profile_banners/525777251/1483111691"/>
    <hyperlink ref="AP37" r:id="rId87" display="https://pbs.twimg.com/profile_banners/248878096/1552781308"/>
    <hyperlink ref="AP38" r:id="rId88" display="https://pbs.twimg.com/profile_banners/848214087536320512/1491505123"/>
    <hyperlink ref="AP39" r:id="rId89" display="https://pbs.twimg.com/profile_banners/2584407613/1509630745"/>
    <hyperlink ref="AP40" r:id="rId90" display="https://pbs.twimg.com/profile_banners/481481181/1424890667"/>
    <hyperlink ref="AP41" r:id="rId91" display="https://pbs.twimg.com/profile_banners/941301509878403072/1516898027"/>
    <hyperlink ref="AP42" r:id="rId92" display="https://pbs.twimg.com/profile_banners/14517623/1494352722"/>
    <hyperlink ref="AP43" r:id="rId93" display="https://pbs.twimg.com/profile_banners/194391044/1533138243"/>
    <hyperlink ref="AP44" r:id="rId94" display="https://pbs.twimg.com/profile_banners/187582031/1530470459"/>
    <hyperlink ref="AP46" r:id="rId95" display="https://pbs.twimg.com/profile_banners/1068226265256202240/1543520272"/>
    <hyperlink ref="AP47" r:id="rId96" display="https://pbs.twimg.com/profile_banners/3231263797/1553554805"/>
    <hyperlink ref="AP48" r:id="rId97" display="https://pbs.twimg.com/profile_banners/910894201507864577/1518284855"/>
    <hyperlink ref="AP49" r:id="rId98" display="https://pbs.twimg.com/profile_banners/781245247825125376/1475111333"/>
    <hyperlink ref="AP51" r:id="rId99" display="https://pbs.twimg.com/profile_banners/295672198/1496519169"/>
    <hyperlink ref="AP52" r:id="rId100" display="https://pbs.twimg.com/profile_banners/22968469/1546533846"/>
    <hyperlink ref="AP53" r:id="rId101" display="https://pbs.twimg.com/profile_banners/1479467042/1540557365"/>
    <hyperlink ref="AP54" r:id="rId102" display="https://pbs.twimg.com/profile_banners/3254807333/1540651726"/>
    <hyperlink ref="AP55" r:id="rId103" display="https://pbs.twimg.com/profile_banners/2973326635/1545320046"/>
    <hyperlink ref="AP56" r:id="rId104" display="https://pbs.twimg.com/profile_banners/871679652582109184/1540521943"/>
    <hyperlink ref="AP57" r:id="rId105" display="https://pbs.twimg.com/profile_banners/316331833/1431495420"/>
    <hyperlink ref="AP58" r:id="rId106" display="https://pbs.twimg.com/profile_banners/114211971/1540568110"/>
    <hyperlink ref="AP60" r:id="rId107" display="https://pbs.twimg.com/profile_banners/724704224865439745/1511259907"/>
    <hyperlink ref="AP61" r:id="rId108" display="https://pbs.twimg.com/profile_banners/519769200/1449260809"/>
    <hyperlink ref="AP62" r:id="rId109" display="https://pbs.twimg.com/profile_banners/14792516/1531952279"/>
    <hyperlink ref="AP63" r:id="rId110" display="https://pbs.twimg.com/profile_banners/26453293/1458802094"/>
    <hyperlink ref="AP64" r:id="rId111" display="https://pbs.twimg.com/profile_banners/3981379633/1466796408"/>
    <hyperlink ref="AP65" r:id="rId112" display="https://pbs.twimg.com/profile_banners/844238242581008384/1515794247"/>
    <hyperlink ref="AP66" r:id="rId113" display="https://pbs.twimg.com/profile_banners/4759711813/1531293782"/>
    <hyperlink ref="AP67" r:id="rId114" display="https://pbs.twimg.com/profile_banners/91478624/1531316097"/>
    <hyperlink ref="AP68" r:id="rId115" display="https://pbs.twimg.com/profile_banners/735965687894540289/1487706502"/>
    <hyperlink ref="AP69" r:id="rId116" display="https://pbs.twimg.com/profile_banners/1346146615/1459444209"/>
    <hyperlink ref="AP70" r:id="rId117" display="https://pbs.twimg.com/profile_banners/849531190654709761/1491437073"/>
    <hyperlink ref="AP71" r:id="rId118" display="https://pbs.twimg.com/profile_banners/946818766284795905/1539275333"/>
    <hyperlink ref="AP72" r:id="rId119" display="https://pbs.twimg.com/profile_banners/16877302/1552474174"/>
    <hyperlink ref="AP73" r:id="rId120" display="https://pbs.twimg.com/profile_banners/17416571/1540244642"/>
    <hyperlink ref="AP74" r:id="rId121" display="https://pbs.twimg.com/profile_banners/2445516270/1413137245"/>
    <hyperlink ref="AP75" r:id="rId122" display="https://pbs.twimg.com/profile_banners/779330766874509312/1513060127"/>
    <hyperlink ref="AP76" r:id="rId123" display="https://pbs.twimg.com/profile_banners/569569550/1553858437"/>
    <hyperlink ref="AP77" r:id="rId124" display="https://pbs.twimg.com/profile_banners/112258462/1549039900"/>
    <hyperlink ref="AP78" r:id="rId125" display="https://pbs.twimg.com/profile_banners/4797637954/1532329207"/>
    <hyperlink ref="AP79" r:id="rId126" display="https://pbs.twimg.com/profile_banners/3122211/1525990941"/>
    <hyperlink ref="AP81" r:id="rId127" display="https://pbs.twimg.com/profile_banners/2769370665/1410647428"/>
    <hyperlink ref="AV3" r:id="rId128" display="http://abs.twimg.com/images/themes/theme1/bg.png"/>
    <hyperlink ref="AV5" r:id="rId129" display="http://abs.twimg.com/images/themes/theme19/bg.gif"/>
    <hyperlink ref="AV6" r:id="rId130" display="http://abs.twimg.com/images/themes/theme1/bg.png"/>
    <hyperlink ref="AV7" r:id="rId131" display="http://abs.twimg.com/images/themes/theme1/bg.png"/>
    <hyperlink ref="AV8" r:id="rId132" display="http://abs.twimg.com/images/themes/theme1/bg.png"/>
    <hyperlink ref="AV9" r:id="rId133" display="http://abs.twimg.com/images/themes/theme2/bg.gif"/>
    <hyperlink ref="AV10" r:id="rId134" display="http://abs.twimg.com/images/themes/theme1/bg.png"/>
    <hyperlink ref="AV11" r:id="rId135" display="http://abs.twimg.com/images/themes/theme1/bg.png"/>
    <hyperlink ref="AV13" r:id="rId136" display="http://abs.twimg.com/images/themes/theme1/bg.png"/>
    <hyperlink ref="AV14" r:id="rId137" display="http://abs.twimg.com/images/themes/theme14/bg.gif"/>
    <hyperlink ref="AV15" r:id="rId138" display="http://abs.twimg.com/images/themes/theme4/bg.gif"/>
    <hyperlink ref="AV21" r:id="rId139" display="http://abs.twimg.com/images/themes/theme1/bg.png"/>
    <hyperlink ref="AV22" r:id="rId140" display="http://abs.twimg.com/images/themes/theme9/bg.gif"/>
    <hyperlink ref="AV23" r:id="rId141" display="http://abs.twimg.com/images/themes/theme1/bg.png"/>
    <hyperlink ref="AV24" r:id="rId142" display="http://abs.twimg.com/images/themes/theme1/bg.png"/>
    <hyperlink ref="AV25" r:id="rId143" display="http://abs.twimg.com/images/themes/theme1/bg.png"/>
    <hyperlink ref="AV27" r:id="rId144" display="http://abs.twimg.com/images/themes/theme1/bg.png"/>
    <hyperlink ref="AV29" r:id="rId145" display="http://abs.twimg.com/images/themes/theme1/bg.png"/>
    <hyperlink ref="AV30" r:id="rId146" display="http://abs.twimg.com/images/themes/theme4/bg.gif"/>
    <hyperlink ref="AV33" r:id="rId147" display="http://abs.twimg.com/images/themes/theme1/bg.png"/>
    <hyperlink ref="AV34" r:id="rId148" display="http://abs.twimg.com/images/themes/theme1/bg.png"/>
    <hyperlink ref="AV35" r:id="rId149" display="http://abs.twimg.com/images/themes/theme1/bg.png"/>
    <hyperlink ref="AV36" r:id="rId150" display="http://abs.twimg.com/images/themes/theme1/bg.png"/>
    <hyperlink ref="AV37" r:id="rId151" display="http://abs.twimg.com/images/themes/theme1/bg.png"/>
    <hyperlink ref="AV38" r:id="rId152" display="http://abs.twimg.com/images/themes/theme1/bg.png"/>
    <hyperlink ref="AV39" r:id="rId153" display="http://abs.twimg.com/images/themes/theme1/bg.png"/>
    <hyperlink ref="AV40" r:id="rId154" display="http://abs.twimg.com/images/themes/theme1/bg.png"/>
    <hyperlink ref="AV42" r:id="rId155" display="http://abs.twimg.com/images/themes/theme7/bg.gif"/>
    <hyperlink ref="AV43" r:id="rId156" display="http://abs.twimg.com/images/themes/theme1/bg.png"/>
    <hyperlink ref="AV44" r:id="rId157" display="http://abs.twimg.com/images/themes/theme15/bg.png"/>
    <hyperlink ref="AV45" r:id="rId158" display="http://abs.twimg.com/images/themes/theme1/bg.png"/>
    <hyperlink ref="AV47" r:id="rId159" display="http://abs.twimg.com/images/themes/theme1/bg.png"/>
    <hyperlink ref="AV49" r:id="rId160" display="http://abs.twimg.com/images/themes/theme1/bg.png"/>
    <hyperlink ref="AV50" r:id="rId161" display="http://abs.twimg.com/images/themes/theme1/bg.png"/>
    <hyperlink ref="AV51" r:id="rId162" display="http://abs.twimg.com/images/themes/theme14/bg.gif"/>
    <hyperlink ref="AV52" r:id="rId163" display="http://abs.twimg.com/images/themes/theme1/bg.png"/>
    <hyperlink ref="AV53" r:id="rId164" display="http://abs.twimg.com/images/themes/theme1/bg.png"/>
    <hyperlink ref="AV54" r:id="rId165" display="http://abs.twimg.com/images/themes/theme1/bg.png"/>
    <hyperlink ref="AV55" r:id="rId166" display="http://abs.twimg.com/images/themes/theme1/bg.png"/>
    <hyperlink ref="AV56" r:id="rId167" display="http://abs.twimg.com/images/themes/theme1/bg.png"/>
    <hyperlink ref="AV57" r:id="rId168" display="http://abs.twimg.com/images/themes/theme14/bg.gif"/>
    <hyperlink ref="AV58" r:id="rId169" display="http://abs.twimg.com/images/themes/theme1/bg.png"/>
    <hyperlink ref="AV59" r:id="rId170" display="http://abs.twimg.com/images/themes/theme1/bg.png"/>
    <hyperlink ref="AV60" r:id="rId171" display="http://abs.twimg.com/images/themes/theme1/bg.png"/>
    <hyperlink ref="AV61" r:id="rId172" display="http://abs.twimg.com/images/themes/theme1/bg.png"/>
    <hyperlink ref="AV62" r:id="rId173" display="http://abs.twimg.com/images/themes/theme4/bg.gif"/>
    <hyperlink ref="AV63" r:id="rId174" display="http://abs.twimg.com/images/themes/theme1/bg.png"/>
    <hyperlink ref="AV64" r:id="rId175" display="http://abs.twimg.com/images/themes/theme1/bg.png"/>
    <hyperlink ref="AV66" r:id="rId176" display="http://abs.twimg.com/images/themes/theme1/bg.png"/>
    <hyperlink ref="AV67" r:id="rId177" display="http://abs.twimg.com/images/themes/theme1/bg.png"/>
    <hyperlink ref="AV69" r:id="rId178" display="http://abs.twimg.com/images/themes/theme1/bg.png"/>
    <hyperlink ref="AV70" r:id="rId179" display="http://abs.twimg.com/images/themes/theme1/bg.png"/>
    <hyperlink ref="AV71" r:id="rId180" display="http://abs.twimg.com/images/themes/theme1/bg.png"/>
    <hyperlink ref="AV72" r:id="rId181" display="http://abs.twimg.com/images/themes/theme18/bg.gif"/>
    <hyperlink ref="AV73" r:id="rId182" display="http://abs.twimg.com/images/themes/theme16/bg.gif"/>
    <hyperlink ref="AV74" r:id="rId183" display="http://abs.twimg.com/images/themes/theme1/bg.png"/>
    <hyperlink ref="AV76" r:id="rId184" display="http://abs.twimg.com/images/themes/theme1/bg.png"/>
    <hyperlink ref="AV77" r:id="rId185" display="http://abs.twimg.com/images/themes/theme1/bg.png"/>
    <hyperlink ref="AV78" r:id="rId186" display="http://abs.twimg.com/images/themes/theme1/bg.png"/>
    <hyperlink ref="AV79" r:id="rId187" display="http://abs.twimg.com/images/themes/theme1/bg.png"/>
    <hyperlink ref="AV80" r:id="rId188" display="http://abs.twimg.com/images/themes/theme1/bg.png"/>
    <hyperlink ref="AV81" r:id="rId189" display="http://abs.twimg.com/images/themes/theme1/bg.png"/>
    <hyperlink ref="G3" r:id="rId190" display="http://pbs.twimg.com/profile_images/1107714224804057088/IHWQF67k_normal.png"/>
    <hyperlink ref="G4" r:id="rId191" display="http://pbs.twimg.com/profile_images/760774125522518016/jhzjWv0i_normal.jpg"/>
    <hyperlink ref="G5" r:id="rId192" display="http://pbs.twimg.com/profile_images/849132774661308416/pa2Uplq1_normal.jpg"/>
    <hyperlink ref="G6" r:id="rId193" display="http://pbs.twimg.com/profile_images/1020448812459061248/juZN4AhA_normal.jpg"/>
    <hyperlink ref="G7" r:id="rId194" display="http://pbs.twimg.com/profile_images/786122831901892608/VN-JIX7b_normal.jpg"/>
    <hyperlink ref="G8" r:id="rId195" display="http://pbs.twimg.com/profile_images/1042035585970581510/oQfSazaq_normal.jpg"/>
    <hyperlink ref="G9" r:id="rId196" display="http://pbs.twimg.com/profile_images/806124338428538880/WUIWN-qP_normal.jpg"/>
    <hyperlink ref="G10" r:id="rId197" display="http://pbs.twimg.com/profile_images/985621665118797824/3ATfZ8e1_normal.jpg"/>
    <hyperlink ref="G11" r:id="rId198" display="http://pbs.twimg.com/profile_images/912614457347596288/iOFjxJb1_normal.jpg"/>
    <hyperlink ref="G12" r:id="rId199" display="http://pbs.twimg.com/profile_images/710735123876982784/GjV7JWMk_normal.jpg"/>
    <hyperlink ref="G13" r:id="rId200" display="http://pbs.twimg.com/profile_images/1107936345769607169/sJKWJd7g_normal.png"/>
    <hyperlink ref="G14" r:id="rId201" display="http://pbs.twimg.com/profile_images/986333512067301376/k0XKQzVO_normal.jpg"/>
    <hyperlink ref="G15" r:id="rId202" display="http://pbs.twimg.com/profile_images/993645134372798469/pAZy1Q6j_normal.jpg"/>
    <hyperlink ref="G16" r:id="rId203" display="http://pbs.twimg.com/profile_images/997427675881881600/093JAK1J_normal.jpg"/>
    <hyperlink ref="G17" r:id="rId204" display="http://abs.twimg.com/sticky/default_profile_images/default_profile_normal.png"/>
    <hyperlink ref="G18" r:id="rId205" display="http://pbs.twimg.com/profile_images/1041189914728062976/9ZwL6l6o_normal.jpg"/>
    <hyperlink ref="G19" r:id="rId206" display="http://abs.twimg.com/sticky/default_profile_images/default_profile_normal.png"/>
    <hyperlink ref="G20" r:id="rId207" display="http://pbs.twimg.com/profile_images/869962597424025601/3NHd0kZ__normal.jpg"/>
    <hyperlink ref="G21" r:id="rId208" display="http://pbs.twimg.com/profile_images/979907202155606016/Rn2YaHvB_normal.jpg"/>
    <hyperlink ref="G22" r:id="rId209" display="http://pbs.twimg.com/profile_images/742746180988370944/iSebM70v_normal.jpg"/>
    <hyperlink ref="G23" r:id="rId210" display="http://pbs.twimg.com/profile_images/1076462504002375680/grqsiD9i_normal.jpg"/>
    <hyperlink ref="G24" r:id="rId211" display="http://pbs.twimg.com/profile_images/971472786760777728/Aqmo9EQ2_normal.jpg"/>
    <hyperlink ref="G25" r:id="rId212" display="http://pbs.twimg.com/profile_images/775315482/WB_normal.jpg"/>
    <hyperlink ref="G26" r:id="rId213" display="http://pbs.twimg.com/profile_images/1005145658939068416/ciyeeppk_normal.jpg"/>
    <hyperlink ref="G27" r:id="rId214" display="http://pbs.twimg.com/profile_images/1096413438480474112/1L0lBUOi_normal.jpg"/>
    <hyperlink ref="G28" r:id="rId215" display="http://pbs.twimg.com/profile_images/1106886080094179328/2gFCp6r0_normal.jpg"/>
    <hyperlink ref="G29" r:id="rId216" display="http://pbs.twimg.com/profile_images/998301258413850625/9BZwTjgv_normal.jpg"/>
    <hyperlink ref="G30" r:id="rId217" display="http://pbs.twimg.com/profile_images/634035372733898752/6aSBCDd9_normal.jpg"/>
    <hyperlink ref="G31" r:id="rId218" display="http://abs.twimg.com/sticky/default_profile_images/default_profile_normal.png"/>
    <hyperlink ref="G32" r:id="rId219" display="http://pbs.twimg.com/profile_images/729065804004769793/St2_Pum9_normal.jpg"/>
    <hyperlink ref="G33" r:id="rId220" display="http://pbs.twimg.com/profile_images/858074513438683136/9Ad9myFy_normal.jpg"/>
    <hyperlink ref="G34" r:id="rId221" display="http://pbs.twimg.com/profile_images/1088467528379260928/Jpqavmrb_normal.jpg"/>
    <hyperlink ref="G35" r:id="rId222" display="http://pbs.twimg.com/profile_images/902251385198182400/d9a9SaXn_normal.jpg"/>
    <hyperlink ref="G36" r:id="rId223" display="http://pbs.twimg.com/profile_images/756172501697368064/nLkQ13Dm_normal.jpg"/>
    <hyperlink ref="G37" r:id="rId224" display="http://pbs.twimg.com/profile_images/1020054021791346688/s2FF-4OD_normal.jpg"/>
    <hyperlink ref="G38" r:id="rId225" display="http://pbs.twimg.com/profile_images/991460229513592832/YbZDB8PL_normal.jpg"/>
    <hyperlink ref="G39" r:id="rId226" display="http://pbs.twimg.com/profile_images/739818139484098560/bsSJVt2o_normal.jpg"/>
    <hyperlink ref="G40" r:id="rId227" display="http://pbs.twimg.com/profile_images/570658932726861824/MSzOYUtx_normal.jpeg"/>
    <hyperlink ref="G41" r:id="rId228" display="http://pbs.twimg.com/profile_images/955454387974893568/IslMVw-s_normal.jpg"/>
    <hyperlink ref="G42" r:id="rId229" display="http://pbs.twimg.com/profile_images/461244054643044352/fTMlu2pG_normal.jpeg"/>
    <hyperlink ref="G43" r:id="rId230" display="http://pbs.twimg.com/profile_images/1024682713230524417/NpZBnhzl_normal.jpg"/>
    <hyperlink ref="G44" r:id="rId231" display="http://pbs.twimg.com/profile_images/1014636945606000640/USlXY8Ll_normal.jpg"/>
    <hyperlink ref="G45" r:id="rId232" display="http://pbs.twimg.com/profile_images/590202104452550657/_50lJv8o_normal.jpg"/>
    <hyperlink ref="G46" r:id="rId233" display="http://pbs.twimg.com/profile_images/1068227765672050689/1VI7p8Ut_normal.jpg"/>
    <hyperlink ref="G47" r:id="rId234" display="http://pbs.twimg.com/profile_images/1112788172709064707/v2_wnRrz_normal.jpg"/>
    <hyperlink ref="G48" r:id="rId235" display="http://pbs.twimg.com/profile_images/948403715546992640/vEGtbWir_normal.jpg"/>
    <hyperlink ref="G49" r:id="rId236" display="http://pbs.twimg.com/profile_images/971540385934782464/RrG06GeZ_normal.jpg"/>
    <hyperlink ref="G50" r:id="rId237" display="http://pbs.twimg.com/profile_images/430046644684341248/-WZKVmST_normal.jpeg"/>
    <hyperlink ref="G51" r:id="rId238" display="http://pbs.twimg.com/profile_images/859789812643102721/0alLPsO0_normal.jpg"/>
    <hyperlink ref="G52" r:id="rId239" display="http://pbs.twimg.com/profile_images/1112703841479393280/dLDj79mP_normal.png"/>
    <hyperlink ref="G53" r:id="rId240" display="http://pbs.twimg.com/profile_images/534978605411864576/i9_fQD8p_normal.jpeg"/>
    <hyperlink ref="G54" r:id="rId241" display="http://pbs.twimg.com/profile_images/1055549714752589830/562uL3Ib_normal.jpg"/>
    <hyperlink ref="G55" r:id="rId242" display="http://pbs.twimg.com/profile_images/1098953559314497536/E06rrchd_normal.jpg"/>
    <hyperlink ref="G56" r:id="rId243" display="http://pbs.twimg.com/profile_images/1055582427903655937/566ye3qB_normal.jpg"/>
    <hyperlink ref="G57" r:id="rId244" display="http://pbs.twimg.com/profile_images/1404245782/igeek_normal.jpg"/>
    <hyperlink ref="G58" r:id="rId245" display="http://pbs.twimg.com/profile_images/1041852515829141513/fu6mDO6P_normal.jpg"/>
    <hyperlink ref="G59" r:id="rId246" display="http://pbs.twimg.com/profile_images/1535512557/Lars_Milde_lowres_small_normal.jpg"/>
    <hyperlink ref="G60" r:id="rId247" display="http://pbs.twimg.com/profile_images/919770395598663680/w84wRLdj_normal.jpg"/>
    <hyperlink ref="G61" r:id="rId248" display="http://pbs.twimg.com/profile_images/672874678512259072/G5p7v76u_normal.png"/>
    <hyperlink ref="G62" r:id="rId249" display="http://pbs.twimg.com/profile_images/1019707946349969408/ZadESXl4_normal.jpg"/>
    <hyperlink ref="G63" r:id="rId250" display="http://pbs.twimg.com/profile_images/864982031947636736/IbBMwe-n_normal.jpg"/>
    <hyperlink ref="G64" r:id="rId251" display="http://pbs.twimg.com/profile_images/917029999739150336/_1MIm166_normal.jpg"/>
    <hyperlink ref="G65" r:id="rId252" display="http://pbs.twimg.com/profile_images/856809160389910528/EKorrY7K_normal.jpg"/>
    <hyperlink ref="G66" r:id="rId253" display="http://pbs.twimg.com/profile_images/947607797696307200/L4j4os8y_normal.jpg"/>
    <hyperlink ref="G67" r:id="rId254" display="http://pbs.twimg.com/profile_images/1106672424605630465/IC9ipKIt_normal.png"/>
    <hyperlink ref="G68" r:id="rId255" display="http://pbs.twimg.com/profile_images/978417497618579456/k8cG-qXg_normal.jpg"/>
    <hyperlink ref="G69" r:id="rId256" display="http://pbs.twimg.com/profile_images/1044276457424347139/qN5CvqF5_normal.jpg"/>
    <hyperlink ref="G70" r:id="rId257" display="http://pbs.twimg.com/profile_images/849774741267202048/nYrpRdMy_normal.jpg"/>
    <hyperlink ref="G71" r:id="rId258" display="http://pbs.twimg.com/profile_images/1093970319293861888/QvzTar_n_normal.jpg"/>
    <hyperlink ref="G72" r:id="rId259" display="http://pbs.twimg.com/profile_images/1002880596866158592/SeY6ZH0T_normal.jpg"/>
    <hyperlink ref="G73" r:id="rId260" display="http://pbs.twimg.com/profile_images/1011661817704165376/leYahCm7_normal.jpg"/>
    <hyperlink ref="G74" r:id="rId261" display="http://pbs.twimg.com/profile_images/879010173385412608/OgPTX4-n_normal.jpg"/>
    <hyperlink ref="G75" r:id="rId262" display="http://pbs.twimg.com/profile_images/818302183414333441/l2__L0d3_normal.jpg"/>
    <hyperlink ref="G76" r:id="rId263" display="http://pbs.twimg.com/profile_images/1063591416918552576/lg72DZIS_normal.jpg"/>
    <hyperlink ref="G77" r:id="rId264" display="http://pbs.twimg.com/profile_images/816236868731813888/jVHoOHee_normal.jpg"/>
    <hyperlink ref="G78" r:id="rId265" display="http://pbs.twimg.com/profile_images/1021292080969207813/DpMQ6SIB_normal.jpg"/>
    <hyperlink ref="G79" r:id="rId266" display="http://pbs.twimg.com/profile_images/994702690893664262/0BxqBxIU_normal.jpg"/>
    <hyperlink ref="G80" r:id="rId267" display="http://pbs.twimg.com/profile_images/736540655673970690/iaE5FPxL_normal.jpg"/>
    <hyperlink ref="G81" r:id="rId268" display="http://pbs.twimg.com/profile_images/870037910304825345/ocYOARMe_normal.jpg"/>
    <hyperlink ref="AY3" r:id="rId269" display="https://twitter.com/armyszk"/>
    <hyperlink ref="AY4" r:id="rId270" display="https://twitter.com/chidambara09"/>
    <hyperlink ref="AY5" r:id="rId271" display="https://twitter.com/nodexl"/>
    <hyperlink ref="AY6" r:id="rId272" display="https://twitter.com/fisher85m"/>
    <hyperlink ref="AY7" r:id="rId273" display="https://twitter.com/yamatho2"/>
    <hyperlink ref="AY8" r:id="rId274" display="https://twitter.com/thomashilbig2"/>
    <hyperlink ref="AY9" r:id="rId275" display="https://twitter.com/omkar_raii"/>
    <hyperlink ref="AY10" r:id="rId276" display="https://twitter.com/alison_iot"/>
    <hyperlink ref="AY11" r:id="rId277" display="https://twitter.com/madana_hq"/>
    <hyperlink ref="AY12" r:id="rId278" display="https://twitter.com/sectest9"/>
    <hyperlink ref="AY13" r:id="rId279" display="https://twitter.com/ronald_vanloon"/>
    <hyperlink ref="AY14" r:id="rId280" display="https://twitter.com/mikequindazzi"/>
    <hyperlink ref="AY15" r:id="rId281" display="https://twitter.com/docassar"/>
    <hyperlink ref="AY16" r:id="rId282" display="https://twitter.com/cryptoman58"/>
    <hyperlink ref="AY17" r:id="rId283" display="https://twitter.com/mateusz28123561"/>
    <hyperlink ref="AY18" r:id="rId284" display="https://twitter.com/kimberl87759219"/>
    <hyperlink ref="AY19" r:id="rId285" display="https://twitter.com/bolesla27902973"/>
    <hyperlink ref="AY20" r:id="rId286" display="https://twitter.com/machinelearn_d"/>
    <hyperlink ref="AY21" r:id="rId287" display="https://twitter.com/bigdata_joe"/>
    <hyperlink ref="AY22" r:id="rId288" display="https://twitter.com/fernandohuamanx"/>
    <hyperlink ref="AY23" r:id="rId289" display="https://twitter.com/thecuriousluke"/>
    <hyperlink ref="AY24" r:id="rId290" display="https://twitter.com/foghorn_iot"/>
    <hyperlink ref="AY25" r:id="rId291" display="https://twitter.com/wil_bielert"/>
    <hyperlink ref="AY26" r:id="rId292" display="https://twitter.com/iiot_world"/>
    <hyperlink ref="AY27" r:id="rId293" display="https://twitter.com/cloudexpo"/>
    <hyperlink ref="AY28" r:id="rId294" display="https://twitter.com/neptanum"/>
    <hyperlink ref="AY29" r:id="rId295" display="https://twitter.com/gp_pulipaka"/>
    <hyperlink ref="AY30" r:id="rId296" display="https://twitter.com/larrykim"/>
    <hyperlink ref="AY31" r:id="rId297" display="https://twitter.com/chatbotagencyau"/>
    <hyperlink ref="AY32" r:id="rId298" display="https://twitter.com/ipfconline1"/>
    <hyperlink ref="AY33" r:id="rId299" display="https://twitter.com/randfish"/>
    <hyperlink ref="AY34" r:id="rId300" display="https://twitter.com/greentechdon"/>
    <hyperlink ref="AY35" r:id="rId301" display="https://twitter.com/agapeofnc"/>
    <hyperlink ref="AY36" r:id="rId302" display="https://twitter.com/toyotaconicelli"/>
    <hyperlink ref="AY37" r:id="rId303" display="https://twitter.com/americanspcc"/>
    <hyperlink ref="AY38" r:id="rId304" display="https://twitter.com/childjusticectr"/>
    <hyperlink ref="AY39" r:id="rId305" display="https://twitter.com/mcapkids"/>
    <hyperlink ref="AY40" r:id="rId306" display="https://twitter.com/bsolder"/>
    <hyperlink ref="AY41" r:id="rId307" display="https://twitter.com/usagymsafesport"/>
    <hyperlink ref="AY42" r:id="rId308" display="https://twitter.com/montcopa"/>
    <hyperlink ref="AY43" r:id="rId309" display="https://twitter.com/missionkidscac"/>
    <hyperlink ref="AY44" r:id="rId310" display="https://twitter.com/anthonykuo"/>
    <hyperlink ref="AY45" r:id="rId311" display="https://twitter.com/drspeightsdo"/>
    <hyperlink ref="AY46" r:id="rId312" display="https://twitter.com/donn_mendoza"/>
    <hyperlink ref="AY47" r:id="rId313" display="https://twitter.com/johnbrown8701"/>
    <hyperlink ref="AY48" r:id="rId314" display="https://twitter.com/realtorbasia"/>
    <hyperlink ref="AY49" r:id="rId315" display="https://twitter.com/iaff_local_1306"/>
    <hyperlink ref="AY50" r:id="rId316" display="https://twitter.com/mjoehlerich"/>
    <hyperlink ref="AY51" r:id="rId317" display="https://twitter.com/dcsirish"/>
    <hyperlink ref="AY52" r:id="rId318" display="https://twitter.com/exchangeclub"/>
    <hyperlink ref="AY53" r:id="rId319" display="https://twitter.com/timothyvermeire"/>
    <hyperlink ref="AY54" r:id="rId320" display="https://twitter.com/sarahlovesdata"/>
    <hyperlink ref="AY55" r:id="rId321" display="https://twitter.com/palacetinebaba"/>
    <hyperlink ref="AY56" r:id="rId322" display="https://twitter.com/profdrkschulte"/>
    <hyperlink ref="AY57" r:id="rId323" display="https://twitter.com/gamergeeknews"/>
    <hyperlink ref="AY58" r:id="rId324" display="https://twitter.com/zendolldata"/>
    <hyperlink ref="AY59" r:id="rId325" display="https://twitter.com/larsmilde"/>
    <hyperlink ref="AY60" r:id="rId326" display="https://twitter.com/mdivya516"/>
    <hyperlink ref="AY61" r:id="rId327" display="https://twitter.com/tableaupublic"/>
    <hyperlink ref="AY62" r:id="rId328" display="https://twitter.com/tableau"/>
    <hyperlink ref="AY63" r:id="rId329" display="https://twitter.com/jdavidsanchez"/>
    <hyperlink ref="AY64" r:id="rId330" display="https://twitter.com/paulfestes"/>
    <hyperlink ref="AY65" r:id="rId331" display="https://twitter.com/jeremiasprassl"/>
    <hyperlink ref="AY66" r:id="rId332" display="https://twitter.com/canyacoin"/>
    <hyperlink ref="AY67" r:id="rId333" display="https://twitter.com/forbes"/>
    <hyperlink ref="AY68" r:id="rId334" display="https://twitter.com/siagige"/>
    <hyperlink ref="AY69" r:id="rId335" display="https://twitter.com/trevorgriffey"/>
    <hyperlink ref="AY70" r:id="rId336" display="https://twitter.com/rockinfreelance"/>
    <hyperlink ref="AY71" r:id="rId337" display="https://twitter.com/learnknowbly"/>
    <hyperlink ref="AY72" r:id="rId338" display="https://twitter.com/dpontarlier"/>
    <hyperlink ref="AY73" r:id="rId339" display="https://twitter.com/airbnb"/>
    <hyperlink ref="AY74" r:id="rId340" display="https://twitter.com/shopsharing"/>
    <hyperlink ref="AY75" r:id="rId341" display="https://twitter.com/vacayo_tech"/>
    <hyperlink ref="AY76" r:id="rId342" display="https://twitter.com/lyft"/>
    <hyperlink ref="AY77" r:id="rId343" display="https://twitter.com/benitamatofska"/>
    <hyperlink ref="AY78" r:id="rId344" display="https://twitter.com/ganghutmedia"/>
    <hyperlink ref="AY79" r:id="rId345" display="https://twitter.com/eraser"/>
    <hyperlink ref="AY80" r:id="rId346" display="https://twitter.com/agami"/>
    <hyperlink ref="AY81" r:id="rId347" display="https://twitter.com/sharingeconomy_"/>
  </hyperlinks>
  <printOptions/>
  <pageMargins left="0.7" right="0.7" top="0.75" bottom="0.75" header="0.3" footer="0.3"/>
  <pageSetup horizontalDpi="600" verticalDpi="600" orientation="portrait" r:id="rId352"/>
  <drawing r:id="rId351"/>
  <legacyDrawing r:id="rId349"/>
  <tableParts>
    <tablePart r:id="rId3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7109375" style="0" bestFit="1" customWidth="1"/>
    <col min="28" max="28" width="12.421875" style="0" bestFit="1" customWidth="1"/>
    <col min="29" max="29" width="14.57421875" style="0" bestFit="1" customWidth="1"/>
    <col min="30" max="30" width="13.421875" style="0" bestFit="1" customWidth="1"/>
    <col min="31" max="31" width="16.00390625" style="0" bestFit="1" customWidth="1"/>
    <col min="32" max="32" width="10.57421875" style="0" bestFit="1" customWidth="1"/>
    <col min="33" max="33" width="19.8515625" style="0" bestFit="1" customWidth="1"/>
    <col min="34" max="34" width="25.421875" style="0" bestFit="1" customWidth="1"/>
    <col min="35" max="35" width="20.7109375" style="0" bestFit="1" customWidth="1"/>
    <col min="36" max="36" width="26.28125" style="0" bestFit="1" customWidth="1"/>
    <col min="37" max="37" width="24.7109375" style="0" bestFit="1" customWidth="1"/>
    <col min="38" max="38" width="30.28125" style="0" bestFit="1" customWidth="1"/>
    <col min="39" max="39" width="17.00390625" style="0" bestFit="1" customWidth="1"/>
    <col min="40" max="40" width="20.421875" style="0" bestFit="1" customWidth="1"/>
    <col min="41" max="41" width="15.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1"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1030</v>
      </c>
      <c r="Z2" s="13" t="s">
        <v>1035</v>
      </c>
      <c r="AA2" s="13" t="s">
        <v>1054</v>
      </c>
      <c r="AB2" s="13" t="s">
        <v>1071</v>
      </c>
      <c r="AC2" s="13" t="s">
        <v>1098</v>
      </c>
      <c r="AD2" s="13" t="s">
        <v>1107</v>
      </c>
      <c r="AE2" s="13" t="s">
        <v>1108</v>
      </c>
      <c r="AF2" s="13" t="s">
        <v>1114</v>
      </c>
      <c r="AG2" s="52" t="s">
        <v>1185</v>
      </c>
      <c r="AH2" s="52" t="s">
        <v>1186</v>
      </c>
      <c r="AI2" s="52" t="s">
        <v>1187</v>
      </c>
      <c r="AJ2" s="52" t="s">
        <v>1188</v>
      </c>
      <c r="AK2" s="52" t="s">
        <v>1189</v>
      </c>
      <c r="AL2" s="52" t="s">
        <v>1190</v>
      </c>
      <c r="AM2" s="52" t="s">
        <v>1191</v>
      </c>
      <c r="AN2" s="52" t="s">
        <v>1192</v>
      </c>
      <c r="AO2" s="52" t="s">
        <v>1195</v>
      </c>
    </row>
    <row r="3" spans="1:41" ht="15">
      <c r="A3" s="87" t="s">
        <v>1009</v>
      </c>
      <c r="B3" s="66" t="s">
        <v>1011</v>
      </c>
      <c r="C3" s="66" t="s">
        <v>56</v>
      </c>
      <c r="D3" s="102"/>
      <c r="E3" s="102"/>
      <c r="F3" s="103" t="s">
        <v>1203</v>
      </c>
      <c r="G3" s="104"/>
      <c r="H3" s="104"/>
      <c r="I3" s="105">
        <v>3</v>
      </c>
      <c r="J3" s="106"/>
      <c r="K3" s="48">
        <v>61</v>
      </c>
      <c r="L3" s="48">
        <v>56</v>
      </c>
      <c r="M3" s="48">
        <v>11</v>
      </c>
      <c r="N3" s="48">
        <v>67</v>
      </c>
      <c r="O3" s="48">
        <v>1</v>
      </c>
      <c r="P3" s="49">
        <v>0</v>
      </c>
      <c r="Q3" s="49">
        <v>0</v>
      </c>
      <c r="R3" s="48">
        <v>1</v>
      </c>
      <c r="S3" s="48">
        <v>0</v>
      </c>
      <c r="T3" s="48">
        <v>61</v>
      </c>
      <c r="U3" s="48">
        <v>67</v>
      </c>
      <c r="V3" s="48">
        <v>2</v>
      </c>
      <c r="W3" s="49">
        <v>1.934964</v>
      </c>
      <c r="X3" s="49">
        <v>0.01639344262295082</v>
      </c>
      <c r="Y3" s="78" t="s">
        <v>1031</v>
      </c>
      <c r="Z3" s="78" t="s">
        <v>332</v>
      </c>
      <c r="AA3" s="78" t="s">
        <v>1055</v>
      </c>
      <c r="AB3" s="84" t="s">
        <v>1072</v>
      </c>
      <c r="AC3" s="84" t="s">
        <v>1099</v>
      </c>
      <c r="AD3" s="84"/>
      <c r="AE3" s="84" t="s">
        <v>1109</v>
      </c>
      <c r="AF3" s="84" t="s">
        <v>1115</v>
      </c>
      <c r="AG3" s="116">
        <v>8</v>
      </c>
      <c r="AH3" s="119">
        <v>3.5714285714285716</v>
      </c>
      <c r="AI3" s="116">
        <v>1</v>
      </c>
      <c r="AJ3" s="119">
        <v>0.44642857142857145</v>
      </c>
      <c r="AK3" s="116">
        <v>0</v>
      </c>
      <c r="AL3" s="119">
        <v>0</v>
      </c>
      <c r="AM3" s="116">
        <v>215</v>
      </c>
      <c r="AN3" s="119">
        <v>95.98214285714286</v>
      </c>
      <c r="AO3" s="116">
        <v>224</v>
      </c>
    </row>
    <row r="4" spans="1:41" ht="15">
      <c r="A4" s="122" t="s">
        <v>1010</v>
      </c>
      <c r="B4" s="66" t="s">
        <v>1012</v>
      </c>
      <c r="C4" s="66" t="s">
        <v>56</v>
      </c>
      <c r="D4" s="107"/>
      <c r="E4" s="107"/>
      <c r="F4" s="108" t="s">
        <v>1204</v>
      </c>
      <c r="G4" s="109"/>
      <c r="H4" s="109"/>
      <c r="I4" s="110">
        <v>4</v>
      </c>
      <c r="J4" s="110"/>
      <c r="K4" s="48">
        <v>18</v>
      </c>
      <c r="L4" s="48">
        <v>78</v>
      </c>
      <c r="M4" s="48">
        <v>20</v>
      </c>
      <c r="N4" s="48">
        <v>98</v>
      </c>
      <c r="O4" s="48">
        <v>1</v>
      </c>
      <c r="P4" s="49">
        <v>0</v>
      </c>
      <c r="Q4" s="49">
        <v>0</v>
      </c>
      <c r="R4" s="48">
        <v>1</v>
      </c>
      <c r="S4" s="48">
        <v>0</v>
      </c>
      <c r="T4" s="48">
        <v>18</v>
      </c>
      <c r="U4" s="48">
        <v>98</v>
      </c>
      <c r="V4" s="48">
        <v>2</v>
      </c>
      <c r="W4" s="49">
        <v>1.351852</v>
      </c>
      <c r="X4" s="49">
        <v>0.28431372549019607</v>
      </c>
      <c r="Y4" s="78"/>
      <c r="Z4" s="78"/>
      <c r="AA4" s="78" t="s">
        <v>333</v>
      </c>
      <c r="AB4" s="84" t="s">
        <v>1073</v>
      </c>
      <c r="AC4" s="84" t="s">
        <v>1100</v>
      </c>
      <c r="AD4" s="78" t="s">
        <v>240</v>
      </c>
      <c r="AE4" s="78" t="s">
        <v>1110</v>
      </c>
      <c r="AF4" s="78" t="s">
        <v>1116</v>
      </c>
      <c r="AG4" s="48">
        <v>9</v>
      </c>
      <c r="AH4" s="49">
        <v>3.3333333333333335</v>
      </c>
      <c r="AI4" s="48">
        <v>18</v>
      </c>
      <c r="AJ4" s="49">
        <v>6.666666666666667</v>
      </c>
      <c r="AK4" s="48">
        <v>0</v>
      </c>
      <c r="AL4" s="49">
        <v>0</v>
      </c>
      <c r="AM4" s="48">
        <v>243</v>
      </c>
      <c r="AN4" s="49">
        <v>90</v>
      </c>
      <c r="AO4" s="48">
        <v>270</v>
      </c>
    </row>
    <row r="10" ht="14.3"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3" customHeight="1">
      <c r="A1" s="11" t="s">
        <v>144</v>
      </c>
      <c r="B1" s="11" t="s">
        <v>5</v>
      </c>
      <c r="C1" s="11" t="s">
        <v>147</v>
      </c>
    </row>
    <row r="2" spans="1:3" ht="15">
      <c r="A2" s="78" t="s">
        <v>1009</v>
      </c>
      <c r="B2" s="84" t="s">
        <v>240</v>
      </c>
      <c r="C2" s="78">
        <f>VLOOKUP(GroupVertices[[#This Row],[Vertex]],Vertices[],MATCH("ID",Vertices[[#Headers],[Vertex]:[Vertex Content Word Count]],0),FALSE)</f>
        <v>15</v>
      </c>
    </row>
    <row r="3" spans="1:3" ht="15">
      <c r="A3" s="78" t="s">
        <v>1009</v>
      </c>
      <c r="B3" s="84" t="s">
        <v>310</v>
      </c>
      <c r="C3" s="78">
        <f>VLOOKUP(GroupVertices[[#This Row],[Vertex]],Vertices[],MATCH("ID",Vertices[[#Headers],[Vertex]:[Vertex Content Word Count]],0),FALSE)</f>
        <v>81</v>
      </c>
    </row>
    <row r="4" spans="1:3" ht="15">
      <c r="A4" s="78" t="s">
        <v>1009</v>
      </c>
      <c r="B4" s="84" t="s">
        <v>309</v>
      </c>
      <c r="C4" s="78">
        <f>VLOOKUP(GroupVertices[[#This Row],[Vertex]],Vertices[],MATCH("ID",Vertices[[#Headers],[Vertex]:[Vertex Content Word Count]],0),FALSE)</f>
        <v>80</v>
      </c>
    </row>
    <row r="5" spans="1:3" ht="15">
      <c r="A5" s="78" t="s">
        <v>1009</v>
      </c>
      <c r="B5" s="84" t="s">
        <v>308</v>
      </c>
      <c r="C5" s="78">
        <f>VLOOKUP(GroupVertices[[#This Row],[Vertex]],Vertices[],MATCH("ID",Vertices[[#Headers],[Vertex]:[Vertex Content Word Count]],0),FALSE)</f>
        <v>79</v>
      </c>
    </row>
    <row r="6" spans="1:3" ht="15">
      <c r="A6" s="78" t="s">
        <v>1009</v>
      </c>
      <c r="B6" s="84" t="s">
        <v>307</v>
      </c>
      <c r="C6" s="78">
        <f>VLOOKUP(GroupVertices[[#This Row],[Vertex]],Vertices[],MATCH("ID",Vertices[[#Headers],[Vertex]:[Vertex Content Word Count]],0),FALSE)</f>
        <v>78</v>
      </c>
    </row>
    <row r="7" spans="1:3" ht="15">
      <c r="A7" s="78" t="s">
        <v>1009</v>
      </c>
      <c r="B7" s="84" t="s">
        <v>306</v>
      </c>
      <c r="C7" s="78">
        <f>VLOOKUP(GroupVertices[[#This Row],[Vertex]],Vertices[],MATCH("ID",Vertices[[#Headers],[Vertex]:[Vertex Content Word Count]],0),FALSE)</f>
        <v>77</v>
      </c>
    </row>
    <row r="8" spans="1:3" ht="15">
      <c r="A8" s="78" t="s">
        <v>1009</v>
      </c>
      <c r="B8" s="84" t="s">
        <v>305</v>
      </c>
      <c r="C8" s="78">
        <f>VLOOKUP(GroupVertices[[#This Row],[Vertex]],Vertices[],MATCH("ID",Vertices[[#Headers],[Vertex]:[Vertex Content Word Count]],0),FALSE)</f>
        <v>76</v>
      </c>
    </row>
    <row r="9" spans="1:3" ht="15">
      <c r="A9" s="78" t="s">
        <v>1009</v>
      </c>
      <c r="B9" s="84" t="s">
        <v>304</v>
      </c>
      <c r="C9" s="78">
        <f>VLOOKUP(GroupVertices[[#This Row],[Vertex]],Vertices[],MATCH("ID",Vertices[[#Headers],[Vertex]:[Vertex Content Word Count]],0),FALSE)</f>
        <v>75</v>
      </c>
    </row>
    <row r="10" spans="1:3" ht="15">
      <c r="A10" s="78" t="s">
        <v>1009</v>
      </c>
      <c r="B10" s="84" t="s">
        <v>303</v>
      </c>
      <c r="C10" s="78">
        <f>VLOOKUP(GroupVertices[[#This Row],[Vertex]],Vertices[],MATCH("ID",Vertices[[#Headers],[Vertex]:[Vertex Content Word Count]],0),FALSE)</f>
        <v>74</v>
      </c>
    </row>
    <row r="11" spans="1:3" ht="15">
      <c r="A11" s="78" t="s">
        <v>1009</v>
      </c>
      <c r="B11" s="84" t="s">
        <v>302</v>
      </c>
      <c r="C11" s="78">
        <f>VLOOKUP(GroupVertices[[#This Row],[Vertex]],Vertices[],MATCH("ID",Vertices[[#Headers],[Vertex]:[Vertex Content Word Count]],0),FALSE)</f>
        <v>73</v>
      </c>
    </row>
    <row r="12" spans="1:3" ht="15">
      <c r="A12" s="78" t="s">
        <v>1009</v>
      </c>
      <c r="B12" s="84" t="s">
        <v>301</v>
      </c>
      <c r="C12" s="78">
        <f>VLOOKUP(GroupVertices[[#This Row],[Vertex]],Vertices[],MATCH("ID",Vertices[[#Headers],[Vertex]:[Vertex Content Word Count]],0),FALSE)</f>
        <v>72</v>
      </c>
    </row>
    <row r="13" spans="1:3" ht="15">
      <c r="A13" s="78" t="s">
        <v>1009</v>
      </c>
      <c r="B13" s="84" t="s">
        <v>300</v>
      </c>
      <c r="C13" s="78">
        <f>VLOOKUP(GroupVertices[[#This Row],[Vertex]],Vertices[],MATCH("ID",Vertices[[#Headers],[Vertex]:[Vertex Content Word Count]],0),FALSE)</f>
        <v>71</v>
      </c>
    </row>
    <row r="14" spans="1:3" ht="15">
      <c r="A14" s="78" t="s">
        <v>1009</v>
      </c>
      <c r="B14" s="84" t="s">
        <v>299</v>
      </c>
      <c r="C14" s="78">
        <f>VLOOKUP(GroupVertices[[#This Row],[Vertex]],Vertices[],MATCH("ID",Vertices[[#Headers],[Vertex]:[Vertex Content Word Count]],0),FALSE)</f>
        <v>70</v>
      </c>
    </row>
    <row r="15" spans="1:3" ht="15">
      <c r="A15" s="78" t="s">
        <v>1009</v>
      </c>
      <c r="B15" s="84" t="s">
        <v>298</v>
      </c>
      <c r="C15" s="78">
        <f>VLOOKUP(GroupVertices[[#This Row],[Vertex]],Vertices[],MATCH("ID",Vertices[[#Headers],[Vertex]:[Vertex Content Word Count]],0),FALSE)</f>
        <v>69</v>
      </c>
    </row>
    <row r="16" spans="1:3" ht="15">
      <c r="A16" s="78" t="s">
        <v>1009</v>
      </c>
      <c r="B16" s="84" t="s">
        <v>297</v>
      </c>
      <c r="C16" s="78">
        <f>VLOOKUP(GroupVertices[[#This Row],[Vertex]],Vertices[],MATCH("ID",Vertices[[#Headers],[Vertex]:[Vertex Content Word Count]],0),FALSE)</f>
        <v>68</v>
      </c>
    </row>
    <row r="17" spans="1:3" ht="15">
      <c r="A17" s="78" t="s">
        <v>1009</v>
      </c>
      <c r="B17" s="84" t="s">
        <v>296</v>
      </c>
      <c r="C17" s="78">
        <f>VLOOKUP(GroupVertices[[#This Row],[Vertex]],Vertices[],MATCH("ID",Vertices[[#Headers],[Vertex]:[Vertex Content Word Count]],0),FALSE)</f>
        <v>67</v>
      </c>
    </row>
    <row r="18" spans="1:3" ht="15">
      <c r="A18" s="78" t="s">
        <v>1009</v>
      </c>
      <c r="B18" s="84" t="s">
        <v>295</v>
      </c>
      <c r="C18" s="78">
        <f>VLOOKUP(GroupVertices[[#This Row],[Vertex]],Vertices[],MATCH("ID",Vertices[[#Headers],[Vertex]:[Vertex Content Word Count]],0),FALSE)</f>
        <v>66</v>
      </c>
    </row>
    <row r="19" spans="1:3" ht="15">
      <c r="A19" s="78" t="s">
        <v>1009</v>
      </c>
      <c r="B19" s="84" t="s">
        <v>294</v>
      </c>
      <c r="C19" s="78">
        <f>VLOOKUP(GroupVertices[[#This Row],[Vertex]],Vertices[],MATCH("ID",Vertices[[#Headers],[Vertex]:[Vertex Content Word Count]],0),FALSE)</f>
        <v>65</v>
      </c>
    </row>
    <row r="20" spans="1:3" ht="15">
      <c r="A20" s="78" t="s">
        <v>1009</v>
      </c>
      <c r="B20" s="84" t="s">
        <v>293</v>
      </c>
      <c r="C20" s="78">
        <f>VLOOKUP(GroupVertices[[#This Row],[Vertex]],Vertices[],MATCH("ID",Vertices[[#Headers],[Vertex]:[Vertex Content Word Count]],0),FALSE)</f>
        <v>64</v>
      </c>
    </row>
    <row r="21" spans="1:3" ht="15">
      <c r="A21" s="78" t="s">
        <v>1009</v>
      </c>
      <c r="B21" s="84" t="s">
        <v>292</v>
      </c>
      <c r="C21" s="78">
        <f>VLOOKUP(GroupVertices[[#This Row],[Vertex]],Vertices[],MATCH("ID",Vertices[[#Headers],[Vertex]:[Vertex Content Word Count]],0),FALSE)</f>
        <v>63</v>
      </c>
    </row>
    <row r="22" spans="1:3" ht="15">
      <c r="A22" s="78" t="s">
        <v>1009</v>
      </c>
      <c r="B22" s="84" t="s">
        <v>291</v>
      </c>
      <c r="C22" s="78">
        <f>VLOOKUP(GroupVertices[[#This Row],[Vertex]],Vertices[],MATCH("ID",Vertices[[#Headers],[Vertex]:[Vertex Content Word Count]],0),FALSE)</f>
        <v>62</v>
      </c>
    </row>
    <row r="23" spans="1:3" ht="15">
      <c r="A23" s="78" t="s">
        <v>1009</v>
      </c>
      <c r="B23" s="84" t="s">
        <v>290</v>
      </c>
      <c r="C23" s="78">
        <f>VLOOKUP(GroupVertices[[#This Row],[Vertex]],Vertices[],MATCH("ID",Vertices[[#Headers],[Vertex]:[Vertex Content Word Count]],0),FALSE)</f>
        <v>61</v>
      </c>
    </row>
    <row r="24" spans="1:3" ht="15">
      <c r="A24" s="78" t="s">
        <v>1009</v>
      </c>
      <c r="B24" s="84" t="s">
        <v>289</v>
      </c>
      <c r="C24" s="78">
        <f>VLOOKUP(GroupVertices[[#This Row],[Vertex]],Vertices[],MATCH("ID",Vertices[[#Headers],[Vertex]:[Vertex Content Word Count]],0),FALSE)</f>
        <v>60</v>
      </c>
    </row>
    <row r="25" spans="1:3" ht="15">
      <c r="A25" s="78" t="s">
        <v>1009</v>
      </c>
      <c r="B25" s="84" t="s">
        <v>288</v>
      </c>
      <c r="C25" s="78">
        <f>VLOOKUP(GroupVertices[[#This Row],[Vertex]],Vertices[],MATCH("ID",Vertices[[#Headers],[Vertex]:[Vertex Content Word Count]],0),FALSE)</f>
        <v>59</v>
      </c>
    </row>
    <row r="26" spans="1:3" ht="15">
      <c r="A26" s="78" t="s">
        <v>1009</v>
      </c>
      <c r="B26" s="84" t="s">
        <v>287</v>
      </c>
      <c r="C26" s="78">
        <f>VLOOKUP(GroupVertices[[#This Row],[Vertex]],Vertices[],MATCH("ID",Vertices[[#Headers],[Vertex]:[Vertex Content Word Count]],0),FALSE)</f>
        <v>58</v>
      </c>
    </row>
    <row r="27" spans="1:3" ht="15">
      <c r="A27" s="78" t="s">
        <v>1009</v>
      </c>
      <c r="B27" s="84" t="s">
        <v>286</v>
      </c>
      <c r="C27" s="78">
        <f>VLOOKUP(GroupVertices[[#This Row],[Vertex]],Vertices[],MATCH("ID",Vertices[[#Headers],[Vertex]:[Vertex Content Word Count]],0),FALSE)</f>
        <v>57</v>
      </c>
    </row>
    <row r="28" spans="1:3" ht="15">
      <c r="A28" s="78" t="s">
        <v>1009</v>
      </c>
      <c r="B28" s="84" t="s">
        <v>285</v>
      </c>
      <c r="C28" s="78">
        <f>VLOOKUP(GroupVertices[[#This Row],[Vertex]],Vertices[],MATCH("ID",Vertices[[#Headers],[Vertex]:[Vertex Content Word Count]],0),FALSE)</f>
        <v>56</v>
      </c>
    </row>
    <row r="29" spans="1:3" ht="15">
      <c r="A29" s="78" t="s">
        <v>1009</v>
      </c>
      <c r="B29" s="84" t="s">
        <v>284</v>
      </c>
      <c r="C29" s="78">
        <f>VLOOKUP(GroupVertices[[#This Row],[Vertex]],Vertices[],MATCH("ID",Vertices[[#Headers],[Vertex]:[Vertex Content Word Count]],0),FALSE)</f>
        <v>55</v>
      </c>
    </row>
    <row r="30" spans="1:3" ht="15">
      <c r="A30" s="78" t="s">
        <v>1009</v>
      </c>
      <c r="B30" s="84" t="s">
        <v>283</v>
      </c>
      <c r="C30" s="78">
        <f>VLOOKUP(GroupVertices[[#This Row],[Vertex]],Vertices[],MATCH("ID",Vertices[[#Headers],[Vertex]:[Vertex Content Word Count]],0),FALSE)</f>
        <v>54</v>
      </c>
    </row>
    <row r="31" spans="1:3" ht="15">
      <c r="A31" s="78" t="s">
        <v>1009</v>
      </c>
      <c r="B31" s="84" t="s">
        <v>282</v>
      </c>
      <c r="C31" s="78">
        <f>VLOOKUP(GroupVertices[[#This Row],[Vertex]],Vertices[],MATCH("ID",Vertices[[#Headers],[Vertex]:[Vertex Content Word Count]],0),FALSE)</f>
        <v>53</v>
      </c>
    </row>
    <row r="32" spans="1:3" ht="15">
      <c r="A32" s="78" t="s">
        <v>1009</v>
      </c>
      <c r="B32" s="84" t="s">
        <v>241</v>
      </c>
      <c r="C32" s="78">
        <f>VLOOKUP(GroupVertices[[#This Row],[Vertex]],Vertices[],MATCH("ID",Vertices[[#Headers],[Vertex]:[Vertex Content Word Count]],0),FALSE)</f>
        <v>52</v>
      </c>
    </row>
    <row r="33" spans="1:3" ht="15">
      <c r="A33" s="78" t="s">
        <v>1009</v>
      </c>
      <c r="B33" s="84" t="s">
        <v>281</v>
      </c>
      <c r="C33" s="78">
        <f>VLOOKUP(GroupVertices[[#This Row],[Vertex]],Vertices[],MATCH("ID",Vertices[[#Headers],[Vertex]:[Vertex Content Word Count]],0),FALSE)</f>
        <v>51</v>
      </c>
    </row>
    <row r="34" spans="1:3" ht="15">
      <c r="A34" s="78" t="s">
        <v>1009</v>
      </c>
      <c r="B34" s="84" t="s">
        <v>280</v>
      </c>
      <c r="C34" s="78">
        <f>VLOOKUP(GroupVertices[[#This Row],[Vertex]],Vertices[],MATCH("ID",Vertices[[#Headers],[Vertex]:[Vertex Content Word Count]],0),FALSE)</f>
        <v>50</v>
      </c>
    </row>
    <row r="35" spans="1:3" ht="15">
      <c r="A35" s="78" t="s">
        <v>1009</v>
      </c>
      <c r="B35" s="84" t="s">
        <v>279</v>
      </c>
      <c r="C35" s="78">
        <f>VLOOKUP(GroupVertices[[#This Row],[Vertex]],Vertices[],MATCH("ID",Vertices[[#Headers],[Vertex]:[Vertex Content Word Count]],0),FALSE)</f>
        <v>49</v>
      </c>
    </row>
    <row r="36" spans="1:3" ht="15">
      <c r="A36" s="78" t="s">
        <v>1009</v>
      </c>
      <c r="B36" s="84" t="s">
        <v>278</v>
      </c>
      <c r="C36" s="78">
        <f>VLOOKUP(GroupVertices[[#This Row],[Vertex]],Vertices[],MATCH("ID",Vertices[[#Headers],[Vertex]:[Vertex Content Word Count]],0),FALSE)</f>
        <v>48</v>
      </c>
    </row>
    <row r="37" spans="1:3" ht="15">
      <c r="A37" s="78" t="s">
        <v>1009</v>
      </c>
      <c r="B37" s="84" t="s">
        <v>277</v>
      </c>
      <c r="C37" s="78">
        <f>VLOOKUP(GroupVertices[[#This Row],[Vertex]],Vertices[],MATCH("ID",Vertices[[#Headers],[Vertex]:[Vertex Content Word Count]],0),FALSE)</f>
        <v>47</v>
      </c>
    </row>
    <row r="38" spans="1:3" ht="15">
      <c r="A38" s="78" t="s">
        <v>1009</v>
      </c>
      <c r="B38" s="84" t="s">
        <v>276</v>
      </c>
      <c r="C38" s="78">
        <f>VLOOKUP(GroupVertices[[#This Row],[Vertex]],Vertices[],MATCH("ID",Vertices[[#Headers],[Vertex]:[Vertex Content Word Count]],0),FALSE)</f>
        <v>46</v>
      </c>
    </row>
    <row r="39" spans="1:3" ht="15">
      <c r="A39" s="78" t="s">
        <v>1009</v>
      </c>
      <c r="B39" s="84" t="s">
        <v>275</v>
      </c>
      <c r="C39" s="78">
        <f>VLOOKUP(GroupVertices[[#This Row],[Vertex]],Vertices[],MATCH("ID",Vertices[[#Headers],[Vertex]:[Vertex Content Word Count]],0),FALSE)</f>
        <v>45</v>
      </c>
    </row>
    <row r="40" spans="1:3" ht="15">
      <c r="A40" s="78" t="s">
        <v>1009</v>
      </c>
      <c r="B40" s="84" t="s">
        <v>274</v>
      </c>
      <c r="C40" s="78">
        <f>VLOOKUP(GroupVertices[[#This Row],[Vertex]],Vertices[],MATCH("ID",Vertices[[#Headers],[Vertex]:[Vertex Content Word Count]],0),FALSE)</f>
        <v>44</v>
      </c>
    </row>
    <row r="41" spans="1:3" ht="15">
      <c r="A41" s="78" t="s">
        <v>1009</v>
      </c>
      <c r="B41" s="84" t="s">
        <v>273</v>
      </c>
      <c r="C41" s="78">
        <f>VLOOKUP(GroupVertices[[#This Row],[Vertex]],Vertices[],MATCH("ID",Vertices[[#Headers],[Vertex]:[Vertex Content Word Count]],0),FALSE)</f>
        <v>43</v>
      </c>
    </row>
    <row r="42" spans="1:3" ht="15">
      <c r="A42" s="78" t="s">
        <v>1009</v>
      </c>
      <c r="B42" s="84" t="s">
        <v>272</v>
      </c>
      <c r="C42" s="78">
        <f>VLOOKUP(GroupVertices[[#This Row],[Vertex]],Vertices[],MATCH("ID",Vertices[[#Headers],[Vertex]:[Vertex Content Word Count]],0),FALSE)</f>
        <v>42</v>
      </c>
    </row>
    <row r="43" spans="1:3" ht="15">
      <c r="A43" s="78" t="s">
        <v>1009</v>
      </c>
      <c r="B43" s="84" t="s">
        <v>271</v>
      </c>
      <c r="C43" s="78">
        <f>VLOOKUP(GroupVertices[[#This Row],[Vertex]],Vertices[],MATCH("ID",Vertices[[#Headers],[Vertex]:[Vertex Content Word Count]],0),FALSE)</f>
        <v>41</v>
      </c>
    </row>
    <row r="44" spans="1:3" ht="15">
      <c r="A44" s="78" t="s">
        <v>1009</v>
      </c>
      <c r="B44" s="84" t="s">
        <v>270</v>
      </c>
      <c r="C44" s="78">
        <f>VLOOKUP(GroupVertices[[#This Row],[Vertex]],Vertices[],MATCH("ID",Vertices[[#Headers],[Vertex]:[Vertex Content Word Count]],0),FALSE)</f>
        <v>40</v>
      </c>
    </row>
    <row r="45" spans="1:3" ht="15">
      <c r="A45" s="78" t="s">
        <v>1009</v>
      </c>
      <c r="B45" s="84" t="s">
        <v>269</v>
      </c>
      <c r="C45" s="78">
        <f>VLOOKUP(GroupVertices[[#This Row],[Vertex]],Vertices[],MATCH("ID",Vertices[[#Headers],[Vertex]:[Vertex Content Word Count]],0),FALSE)</f>
        <v>39</v>
      </c>
    </row>
    <row r="46" spans="1:3" ht="15">
      <c r="A46" s="78" t="s">
        <v>1009</v>
      </c>
      <c r="B46" s="84" t="s">
        <v>268</v>
      </c>
      <c r="C46" s="78">
        <f>VLOOKUP(GroupVertices[[#This Row],[Vertex]],Vertices[],MATCH("ID",Vertices[[#Headers],[Vertex]:[Vertex Content Word Count]],0),FALSE)</f>
        <v>38</v>
      </c>
    </row>
    <row r="47" spans="1:3" ht="15">
      <c r="A47" s="78" t="s">
        <v>1009</v>
      </c>
      <c r="B47" s="84" t="s">
        <v>267</v>
      </c>
      <c r="C47" s="78">
        <f>VLOOKUP(GroupVertices[[#This Row],[Vertex]],Vertices[],MATCH("ID",Vertices[[#Headers],[Vertex]:[Vertex Content Word Count]],0),FALSE)</f>
        <v>37</v>
      </c>
    </row>
    <row r="48" spans="1:3" ht="15">
      <c r="A48" s="78" t="s">
        <v>1009</v>
      </c>
      <c r="B48" s="84" t="s">
        <v>266</v>
      </c>
      <c r="C48" s="78">
        <f>VLOOKUP(GroupVertices[[#This Row],[Vertex]],Vertices[],MATCH("ID",Vertices[[#Headers],[Vertex]:[Vertex Content Word Count]],0),FALSE)</f>
        <v>36</v>
      </c>
    </row>
    <row r="49" spans="1:3" ht="15">
      <c r="A49" s="78" t="s">
        <v>1009</v>
      </c>
      <c r="B49" s="84" t="s">
        <v>265</v>
      </c>
      <c r="C49" s="78">
        <f>VLOOKUP(GroupVertices[[#This Row],[Vertex]],Vertices[],MATCH("ID",Vertices[[#Headers],[Vertex]:[Vertex Content Word Count]],0),FALSE)</f>
        <v>35</v>
      </c>
    </row>
    <row r="50" spans="1:3" ht="15">
      <c r="A50" s="78" t="s">
        <v>1009</v>
      </c>
      <c r="B50" s="84" t="s">
        <v>264</v>
      </c>
      <c r="C50" s="78">
        <f>VLOOKUP(GroupVertices[[#This Row],[Vertex]],Vertices[],MATCH("ID",Vertices[[#Headers],[Vertex]:[Vertex Content Word Count]],0),FALSE)</f>
        <v>34</v>
      </c>
    </row>
    <row r="51" spans="1:3" ht="15">
      <c r="A51" s="78" t="s">
        <v>1009</v>
      </c>
      <c r="B51" s="84" t="s">
        <v>263</v>
      </c>
      <c r="C51" s="78">
        <f>VLOOKUP(GroupVertices[[#This Row],[Vertex]],Vertices[],MATCH("ID",Vertices[[#Headers],[Vertex]:[Vertex Content Word Count]],0),FALSE)</f>
        <v>33</v>
      </c>
    </row>
    <row r="52" spans="1:3" ht="15">
      <c r="A52" s="78" t="s">
        <v>1009</v>
      </c>
      <c r="B52" s="84" t="s">
        <v>262</v>
      </c>
      <c r="C52" s="78">
        <f>VLOOKUP(GroupVertices[[#This Row],[Vertex]],Vertices[],MATCH("ID",Vertices[[#Headers],[Vertex]:[Vertex Content Word Count]],0),FALSE)</f>
        <v>32</v>
      </c>
    </row>
    <row r="53" spans="1:3" ht="15">
      <c r="A53" s="78" t="s">
        <v>1009</v>
      </c>
      <c r="B53" s="84" t="s">
        <v>261</v>
      </c>
      <c r="C53" s="78">
        <f>VLOOKUP(GroupVertices[[#This Row],[Vertex]],Vertices[],MATCH("ID",Vertices[[#Headers],[Vertex]:[Vertex Content Word Count]],0),FALSE)</f>
        <v>31</v>
      </c>
    </row>
    <row r="54" spans="1:3" ht="15">
      <c r="A54" s="78" t="s">
        <v>1009</v>
      </c>
      <c r="B54" s="84" t="s">
        <v>260</v>
      </c>
      <c r="C54" s="78">
        <f>VLOOKUP(GroupVertices[[#This Row],[Vertex]],Vertices[],MATCH("ID",Vertices[[#Headers],[Vertex]:[Vertex Content Word Count]],0),FALSE)</f>
        <v>30</v>
      </c>
    </row>
    <row r="55" spans="1:3" ht="15">
      <c r="A55" s="78" t="s">
        <v>1009</v>
      </c>
      <c r="B55" s="84" t="s">
        <v>259</v>
      </c>
      <c r="C55" s="78">
        <f>VLOOKUP(GroupVertices[[#This Row],[Vertex]],Vertices[],MATCH("ID",Vertices[[#Headers],[Vertex]:[Vertex Content Word Count]],0),FALSE)</f>
        <v>29</v>
      </c>
    </row>
    <row r="56" spans="1:3" ht="15">
      <c r="A56" s="78" t="s">
        <v>1009</v>
      </c>
      <c r="B56" s="84" t="s">
        <v>258</v>
      </c>
      <c r="C56" s="78">
        <f>VLOOKUP(GroupVertices[[#This Row],[Vertex]],Vertices[],MATCH("ID",Vertices[[#Headers],[Vertex]:[Vertex Content Word Count]],0),FALSE)</f>
        <v>28</v>
      </c>
    </row>
    <row r="57" spans="1:3" ht="15">
      <c r="A57" s="78" t="s">
        <v>1009</v>
      </c>
      <c r="B57" s="84" t="s">
        <v>257</v>
      </c>
      <c r="C57" s="78">
        <f>VLOOKUP(GroupVertices[[#This Row],[Vertex]],Vertices[],MATCH("ID",Vertices[[#Headers],[Vertex]:[Vertex Content Word Count]],0),FALSE)</f>
        <v>27</v>
      </c>
    </row>
    <row r="58" spans="1:3" ht="15">
      <c r="A58" s="78" t="s">
        <v>1009</v>
      </c>
      <c r="B58" s="84" t="s">
        <v>256</v>
      </c>
      <c r="C58" s="78">
        <f>VLOOKUP(GroupVertices[[#This Row],[Vertex]],Vertices[],MATCH("ID",Vertices[[#Headers],[Vertex]:[Vertex Content Word Count]],0),FALSE)</f>
        <v>26</v>
      </c>
    </row>
    <row r="59" spans="1:3" ht="15">
      <c r="A59" s="78" t="s">
        <v>1009</v>
      </c>
      <c r="B59" s="84" t="s">
        <v>255</v>
      </c>
      <c r="C59" s="78">
        <f>VLOOKUP(GroupVertices[[#This Row],[Vertex]],Vertices[],MATCH("ID",Vertices[[#Headers],[Vertex]:[Vertex Content Word Count]],0),FALSE)</f>
        <v>25</v>
      </c>
    </row>
    <row r="60" spans="1:3" ht="15">
      <c r="A60" s="78" t="s">
        <v>1009</v>
      </c>
      <c r="B60" s="84" t="s">
        <v>254</v>
      </c>
      <c r="C60" s="78">
        <f>VLOOKUP(GroupVertices[[#This Row],[Vertex]],Vertices[],MATCH("ID",Vertices[[#Headers],[Vertex]:[Vertex Content Word Count]],0),FALSE)</f>
        <v>24</v>
      </c>
    </row>
    <row r="61" spans="1:3" ht="15">
      <c r="A61" s="78" t="s">
        <v>1009</v>
      </c>
      <c r="B61" s="84" t="s">
        <v>253</v>
      </c>
      <c r="C61" s="78">
        <f>VLOOKUP(GroupVertices[[#This Row],[Vertex]],Vertices[],MATCH("ID",Vertices[[#Headers],[Vertex]:[Vertex Content Word Count]],0),FALSE)</f>
        <v>23</v>
      </c>
    </row>
    <row r="62" spans="1:3" ht="15">
      <c r="A62" s="78" t="s">
        <v>1009</v>
      </c>
      <c r="B62" s="84" t="s">
        <v>252</v>
      </c>
      <c r="C62" s="78">
        <f>VLOOKUP(GroupVertices[[#This Row],[Vertex]],Vertices[],MATCH("ID",Vertices[[#Headers],[Vertex]:[Vertex Content Word Count]],0),FALSE)</f>
        <v>22</v>
      </c>
    </row>
    <row r="63" spans="1:3" ht="15">
      <c r="A63" s="78" t="s">
        <v>1010</v>
      </c>
      <c r="B63" s="84" t="s">
        <v>239</v>
      </c>
      <c r="C63" s="78">
        <f>VLOOKUP(GroupVertices[[#This Row],[Vertex]],Vertices[],MATCH("ID",Vertices[[#Headers],[Vertex]:[Vertex Content Word Count]],0),FALSE)</f>
        <v>21</v>
      </c>
    </row>
    <row r="64" spans="1:3" ht="15">
      <c r="A64" s="78" t="s">
        <v>1010</v>
      </c>
      <c r="B64" s="84" t="s">
        <v>251</v>
      </c>
      <c r="C64" s="78">
        <f>VLOOKUP(GroupVertices[[#This Row],[Vertex]],Vertices[],MATCH("ID",Vertices[[#Headers],[Vertex]:[Vertex Content Word Count]],0),FALSE)</f>
        <v>14</v>
      </c>
    </row>
    <row r="65" spans="1:3" ht="15">
      <c r="A65" s="78" t="s">
        <v>1010</v>
      </c>
      <c r="B65" s="84" t="s">
        <v>250</v>
      </c>
      <c r="C65" s="78">
        <f>VLOOKUP(GroupVertices[[#This Row],[Vertex]],Vertices[],MATCH("ID",Vertices[[#Headers],[Vertex]:[Vertex Content Word Count]],0),FALSE)</f>
        <v>13</v>
      </c>
    </row>
    <row r="66" spans="1:3" ht="15">
      <c r="A66" s="78" t="s">
        <v>1010</v>
      </c>
      <c r="B66" s="84" t="s">
        <v>249</v>
      </c>
      <c r="C66" s="78">
        <f>VLOOKUP(GroupVertices[[#This Row],[Vertex]],Vertices[],MATCH("ID",Vertices[[#Headers],[Vertex]:[Vertex Content Word Count]],0),FALSE)</f>
        <v>12</v>
      </c>
    </row>
    <row r="67" spans="1:3" ht="15">
      <c r="A67" s="78" t="s">
        <v>1010</v>
      </c>
      <c r="B67" s="84" t="s">
        <v>243</v>
      </c>
      <c r="C67" s="78">
        <f>VLOOKUP(GroupVertices[[#This Row],[Vertex]],Vertices[],MATCH("ID",Vertices[[#Headers],[Vertex]:[Vertex Content Word Count]],0),FALSE)</f>
        <v>6</v>
      </c>
    </row>
    <row r="68" spans="1:3" ht="15">
      <c r="A68" s="78" t="s">
        <v>1010</v>
      </c>
      <c r="B68" s="84" t="s">
        <v>238</v>
      </c>
      <c r="C68" s="78">
        <f>VLOOKUP(GroupVertices[[#This Row],[Vertex]],Vertices[],MATCH("ID",Vertices[[#Headers],[Vertex]:[Vertex Content Word Count]],0),FALSE)</f>
        <v>4</v>
      </c>
    </row>
    <row r="69" spans="1:3" ht="15">
      <c r="A69" s="78" t="s">
        <v>1010</v>
      </c>
      <c r="B69" s="84" t="s">
        <v>248</v>
      </c>
      <c r="C69" s="78">
        <f>VLOOKUP(GroupVertices[[#This Row],[Vertex]],Vertices[],MATCH("ID",Vertices[[#Headers],[Vertex]:[Vertex Content Word Count]],0),FALSE)</f>
        <v>11</v>
      </c>
    </row>
    <row r="70" spans="1:3" ht="15">
      <c r="A70" s="78" t="s">
        <v>1010</v>
      </c>
      <c r="B70" s="84" t="s">
        <v>247</v>
      </c>
      <c r="C70" s="78">
        <f>VLOOKUP(GroupVertices[[#This Row],[Vertex]],Vertices[],MATCH("ID",Vertices[[#Headers],[Vertex]:[Vertex Content Word Count]],0),FALSE)</f>
        <v>10</v>
      </c>
    </row>
    <row r="71" spans="1:3" ht="15">
      <c r="A71" s="78" t="s">
        <v>1010</v>
      </c>
      <c r="B71" s="84" t="s">
        <v>246</v>
      </c>
      <c r="C71" s="78">
        <f>VLOOKUP(GroupVertices[[#This Row],[Vertex]],Vertices[],MATCH("ID",Vertices[[#Headers],[Vertex]:[Vertex Content Word Count]],0),FALSE)</f>
        <v>9</v>
      </c>
    </row>
    <row r="72" spans="1:3" ht="15">
      <c r="A72" s="78" t="s">
        <v>1010</v>
      </c>
      <c r="B72" s="84" t="s">
        <v>245</v>
      </c>
      <c r="C72" s="78">
        <f>VLOOKUP(GroupVertices[[#This Row],[Vertex]],Vertices[],MATCH("ID",Vertices[[#Headers],[Vertex]:[Vertex Content Word Count]],0),FALSE)</f>
        <v>8</v>
      </c>
    </row>
    <row r="73" spans="1:3" ht="15">
      <c r="A73" s="78" t="s">
        <v>1010</v>
      </c>
      <c r="B73" s="84" t="s">
        <v>244</v>
      </c>
      <c r="C73" s="78">
        <f>VLOOKUP(GroupVertices[[#This Row],[Vertex]],Vertices[],MATCH("ID",Vertices[[#Headers],[Vertex]:[Vertex Content Word Count]],0),FALSE)</f>
        <v>7</v>
      </c>
    </row>
    <row r="74" spans="1:3" ht="15">
      <c r="A74" s="78" t="s">
        <v>1010</v>
      </c>
      <c r="B74" s="84" t="s">
        <v>242</v>
      </c>
      <c r="C74" s="78">
        <f>VLOOKUP(GroupVertices[[#This Row],[Vertex]],Vertices[],MATCH("ID",Vertices[[#Headers],[Vertex]:[Vertex Content Word Count]],0),FALSE)</f>
        <v>5</v>
      </c>
    </row>
    <row r="75" spans="1:3" ht="15">
      <c r="A75" s="78" t="s">
        <v>1010</v>
      </c>
      <c r="B75" s="84" t="s">
        <v>237</v>
      </c>
      <c r="C75" s="78">
        <f>VLOOKUP(GroupVertices[[#This Row],[Vertex]],Vertices[],MATCH("ID",Vertices[[#Headers],[Vertex]:[Vertex Content Word Count]],0),FALSE)</f>
        <v>20</v>
      </c>
    </row>
    <row r="76" spans="1:3" ht="15">
      <c r="A76" s="78" t="s">
        <v>1010</v>
      </c>
      <c r="B76" s="84" t="s">
        <v>236</v>
      </c>
      <c r="C76" s="78">
        <f>VLOOKUP(GroupVertices[[#This Row],[Vertex]],Vertices[],MATCH("ID",Vertices[[#Headers],[Vertex]:[Vertex Content Word Count]],0),FALSE)</f>
        <v>19</v>
      </c>
    </row>
    <row r="77" spans="1:3" ht="15">
      <c r="A77" s="78" t="s">
        <v>1010</v>
      </c>
      <c r="B77" s="84" t="s">
        <v>235</v>
      </c>
      <c r="C77" s="78">
        <f>VLOOKUP(GroupVertices[[#This Row],[Vertex]],Vertices[],MATCH("ID",Vertices[[#Headers],[Vertex]:[Vertex Content Word Count]],0),FALSE)</f>
        <v>18</v>
      </c>
    </row>
    <row r="78" spans="1:3" ht="15">
      <c r="A78" s="78" t="s">
        <v>1010</v>
      </c>
      <c r="B78" s="84" t="s">
        <v>234</v>
      </c>
      <c r="C78" s="78">
        <f>VLOOKUP(GroupVertices[[#This Row],[Vertex]],Vertices[],MATCH("ID",Vertices[[#Headers],[Vertex]:[Vertex Content Word Count]],0),FALSE)</f>
        <v>17</v>
      </c>
    </row>
    <row r="79" spans="1:3" ht="15">
      <c r="A79" s="78" t="s">
        <v>1010</v>
      </c>
      <c r="B79" s="84" t="s">
        <v>233</v>
      </c>
      <c r="C79" s="78">
        <f>VLOOKUP(GroupVertices[[#This Row],[Vertex]],Vertices[],MATCH("ID",Vertices[[#Headers],[Vertex]:[Vertex Content Word Count]],0),FALSE)</f>
        <v>16</v>
      </c>
    </row>
    <row r="80" spans="1:3" ht="15">
      <c r="A80" s="78" t="s">
        <v>1010</v>
      </c>
      <c r="B80" s="84" t="s">
        <v>232</v>
      </c>
      <c r="C80"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1019</v>
      </c>
      <c r="B2" s="34" t="s">
        <v>191</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70</v>
      </c>
      <c r="J2" s="37">
        <f>MIN(Vertices[Betweenness Centrality])</f>
        <v>0</v>
      </c>
      <c r="K2" s="38">
        <f>COUNTIF(Vertices[Betweenness Centrality],"&gt;= "&amp;J2)-COUNTIF(Vertices[Betweenness Centrality],"&gt;="&amp;J3)</f>
        <v>77</v>
      </c>
      <c r="L2" s="37">
        <f>MIN(Vertices[Closeness Centrality])</f>
        <v>0.004808</v>
      </c>
      <c r="M2" s="38">
        <f>COUNTIF(Vertices[Closeness Centrality],"&gt;= "&amp;L2)-COUNTIF(Vertices[Closeness Centrality],"&gt;="&amp;L3)</f>
        <v>6</v>
      </c>
      <c r="N2" s="37">
        <f>MIN(Vertices[Eigenvector Centrality])</f>
        <v>0.005779</v>
      </c>
      <c r="O2" s="38">
        <f>COUNTIF(Vertices[Eigenvector Centrality],"&gt;= "&amp;N2)-COUNTIF(Vertices[Eigenvector Centrality],"&gt;="&amp;N3)</f>
        <v>60</v>
      </c>
      <c r="P2" s="37">
        <f>MIN(Vertices[PageRank])</f>
        <v>0.428422</v>
      </c>
      <c r="Q2" s="38">
        <f>COUNTIF(Vertices[PageRank],"&gt;= "&amp;P2)-COUNTIF(Vertices[PageRank],"&gt;="&amp;P3)</f>
        <v>60</v>
      </c>
      <c r="R2" s="37">
        <f>MIN(Vertices[Clustering Coefficient])</f>
        <v>0</v>
      </c>
      <c r="S2" s="43">
        <f>COUNTIF(Vertices[Clustering Coefficient],"&gt;= "&amp;R2)-COUNTIF(Vertices[Clustering Coefficient],"&gt;="&amp;R3)</f>
        <v>60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4"/>
      <c r="B3" s="114"/>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1.2</v>
      </c>
      <c r="I3" s="40">
        <f>COUNTIF(Vertices[Out-Degree],"&gt;= "&amp;H3)-COUNTIF(Vertices[Out-Degree],"&gt;="&amp;H4)</f>
        <v>0</v>
      </c>
      <c r="J3" s="39">
        <f aca="true" t="shared" si="4" ref="J3:J26">J2+($J$57-$J$2)/BinDivisor</f>
        <v>103.72424241818182</v>
      </c>
      <c r="K3" s="40">
        <f>COUNTIF(Vertices[Betweenness Centrality],"&gt;= "&amp;J3)-COUNTIF(Vertices[Betweenness Centrality],"&gt;="&amp;J4)</f>
        <v>1</v>
      </c>
      <c r="L3" s="39">
        <f aca="true" t="shared" si="5" ref="L3:L26">L2+($L$57-$L$2)/BinDivisor</f>
        <v>0.004937036363636364</v>
      </c>
      <c r="M3" s="40">
        <f>COUNTIF(Vertices[Closeness Centrality],"&gt;= "&amp;L3)-COUNTIF(Vertices[Closeness Centrality],"&gt;="&amp;L4)</f>
        <v>0</v>
      </c>
      <c r="N3" s="39">
        <f aca="true" t="shared" si="6" ref="N3:N26">N2+($N$57-$N$2)/BinDivisor</f>
        <v>0.006892054545454546</v>
      </c>
      <c r="O3" s="40">
        <f>COUNTIF(Vertices[Eigenvector Centrality],"&gt;= "&amp;N3)-COUNTIF(Vertices[Eigenvector Centrality],"&gt;="&amp;N4)</f>
        <v>0</v>
      </c>
      <c r="P3" s="39">
        <f aca="true" t="shared" si="7" ref="P3:P26">P2+($P$57-$P$2)/BinDivisor</f>
        <v>0.8494330545454545</v>
      </c>
      <c r="Q3" s="40">
        <f>COUNTIF(Vertices[PageRank],"&gt;= "&amp;P3)-COUNTIF(Vertices[PageRank],"&gt;="&amp;P4)</f>
        <v>6</v>
      </c>
      <c r="R3" s="39">
        <f aca="true" t="shared" si="8" ref="R3:R26">R2+($R$57-$R$2)/BinDivisor</f>
        <v>0.00487225193107546</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79</v>
      </c>
      <c r="D4" s="32">
        <f t="shared" si="1"/>
        <v>0</v>
      </c>
      <c r="E4" s="3">
        <f>COUNTIF(Vertices[Degree],"&gt;= "&amp;D4)-COUNTIF(Vertices[Degree],"&gt;="&amp;D5)</f>
        <v>0</v>
      </c>
      <c r="F4" s="37">
        <f t="shared" si="2"/>
        <v>0.32727272727272727</v>
      </c>
      <c r="G4" s="38">
        <f>COUNTIF(Vertices[In-Degree],"&gt;= "&amp;F4)-COUNTIF(Vertices[In-Degree],"&gt;="&amp;F5)</f>
        <v>0</v>
      </c>
      <c r="H4" s="37">
        <f t="shared" si="3"/>
        <v>2.4</v>
      </c>
      <c r="I4" s="38">
        <f>COUNTIF(Vertices[Out-Degree],"&gt;= "&amp;H4)-COUNTIF(Vertices[Out-Degree],"&gt;="&amp;H5)</f>
        <v>0</v>
      </c>
      <c r="J4" s="37">
        <f t="shared" si="4"/>
        <v>207.44848483636363</v>
      </c>
      <c r="K4" s="38">
        <f>COUNTIF(Vertices[Betweenness Centrality],"&gt;= "&amp;J4)-COUNTIF(Vertices[Betweenness Centrality],"&gt;="&amp;J5)</f>
        <v>0</v>
      </c>
      <c r="L4" s="37">
        <f t="shared" si="5"/>
        <v>0.005066072727272728</v>
      </c>
      <c r="M4" s="38">
        <f>COUNTIF(Vertices[Closeness Centrality],"&gt;= "&amp;L4)-COUNTIF(Vertices[Closeness Centrality],"&gt;="&amp;L5)</f>
        <v>0</v>
      </c>
      <c r="N4" s="37">
        <f t="shared" si="6"/>
        <v>0.00800510909090909</v>
      </c>
      <c r="O4" s="38">
        <f>COUNTIF(Vertices[Eigenvector Centrality],"&gt;= "&amp;N4)-COUNTIF(Vertices[Eigenvector Centrality],"&gt;="&amp;N5)</f>
        <v>0</v>
      </c>
      <c r="P4" s="37">
        <f t="shared" si="7"/>
        <v>1.270444109090909</v>
      </c>
      <c r="Q4" s="38">
        <f>COUNTIF(Vertices[PageRank],"&gt;= "&amp;P4)-COUNTIF(Vertices[PageRank],"&gt;="&amp;P5)</f>
        <v>4</v>
      </c>
      <c r="R4" s="37">
        <f t="shared" si="8"/>
        <v>0.00974450386215092</v>
      </c>
      <c r="S4" s="43">
        <f>COUNTIF(Vertices[Clustering Coefficient],"&gt;= "&amp;R4)-COUNTIF(Vertices[Clustering Coefficient],"&gt;="&amp;R5)</f>
        <v>0</v>
      </c>
      <c r="T4" s="37" t="e">
        <f ca="1" t="shared" si="9"/>
        <v>#REF!</v>
      </c>
      <c r="U4" s="38" t="e">
        <f ca="1" t="shared" si="0"/>
        <v>#REF!</v>
      </c>
      <c r="W4" s="12" t="s">
        <v>126</v>
      </c>
      <c r="X4" s="12" t="s">
        <v>128</v>
      </c>
    </row>
    <row r="5" spans="1:21" ht="15">
      <c r="A5" s="114"/>
      <c r="B5" s="114"/>
      <c r="D5" s="32">
        <f t="shared" si="1"/>
        <v>0</v>
      </c>
      <c r="E5" s="3">
        <f>COUNTIF(Vertices[Degree],"&gt;= "&amp;D5)-COUNTIF(Vertices[Degree],"&gt;="&amp;D6)</f>
        <v>0</v>
      </c>
      <c r="F5" s="39">
        <f t="shared" si="2"/>
        <v>0.4909090909090909</v>
      </c>
      <c r="G5" s="40">
        <f>COUNTIF(Vertices[In-Degree],"&gt;= "&amp;F5)-COUNTIF(Vertices[In-Degree],"&gt;="&amp;F6)</f>
        <v>0</v>
      </c>
      <c r="H5" s="39">
        <f t="shared" si="3"/>
        <v>3.5999999999999996</v>
      </c>
      <c r="I5" s="40">
        <f>COUNTIF(Vertices[Out-Degree],"&gt;= "&amp;H5)-COUNTIF(Vertices[Out-Degree],"&gt;="&amp;H6)</f>
        <v>0</v>
      </c>
      <c r="J5" s="39">
        <f t="shared" si="4"/>
        <v>311.17272725454546</v>
      </c>
      <c r="K5" s="40">
        <f>COUNTIF(Vertices[Betweenness Centrality],"&gt;= "&amp;J5)-COUNTIF(Vertices[Betweenness Centrality],"&gt;="&amp;J6)</f>
        <v>0</v>
      </c>
      <c r="L5" s="39">
        <f t="shared" si="5"/>
        <v>0.005195109090909092</v>
      </c>
      <c r="M5" s="40">
        <f>COUNTIF(Vertices[Closeness Centrality],"&gt;= "&amp;L5)-COUNTIF(Vertices[Closeness Centrality],"&gt;="&amp;L6)</f>
        <v>0</v>
      </c>
      <c r="N5" s="39">
        <f t="shared" si="6"/>
        <v>0.009118163636363636</v>
      </c>
      <c r="O5" s="40">
        <f>COUNTIF(Vertices[Eigenvector Centrality],"&gt;= "&amp;N5)-COUNTIF(Vertices[Eigenvector Centrality],"&gt;="&amp;N6)</f>
        <v>0</v>
      </c>
      <c r="P5" s="39">
        <f t="shared" si="7"/>
        <v>1.6914551636363635</v>
      </c>
      <c r="Q5" s="40">
        <f>COUNTIF(Vertices[PageRank],"&gt;= "&amp;P5)-COUNTIF(Vertices[PageRank],"&gt;="&amp;P6)</f>
        <v>7</v>
      </c>
      <c r="R5" s="39">
        <f t="shared" si="8"/>
        <v>0.014616755793226379</v>
      </c>
      <c r="S5" s="44">
        <f>COUNTIF(Vertices[Clustering Coefficient],"&gt;= "&amp;R5)-COUNTIF(Vertices[Clustering Coefficient],"&gt;="&amp;R6)</f>
        <v>0</v>
      </c>
      <c r="T5" s="39" t="e">
        <f ca="1" t="shared" si="9"/>
        <v>#REF!</v>
      </c>
      <c r="U5" s="40" t="e">
        <f ca="1" t="shared" si="0"/>
        <v>#REF!</v>
      </c>
    </row>
    <row r="6" spans="1:21" ht="15">
      <c r="A6" s="34" t="s">
        <v>148</v>
      </c>
      <c r="B6" s="34">
        <v>142</v>
      </c>
      <c r="D6" s="32">
        <f t="shared" si="1"/>
        <v>0</v>
      </c>
      <c r="E6" s="3">
        <f>COUNTIF(Vertices[Degree],"&gt;= "&amp;D6)-COUNTIF(Vertices[Degree],"&gt;="&amp;D7)</f>
        <v>0</v>
      </c>
      <c r="F6" s="37">
        <f t="shared" si="2"/>
        <v>0.6545454545454545</v>
      </c>
      <c r="G6" s="38">
        <f>COUNTIF(Vertices[In-Degree],"&gt;= "&amp;F6)-COUNTIF(Vertices[In-Degree],"&gt;="&amp;F7)</f>
        <v>0</v>
      </c>
      <c r="H6" s="37">
        <f t="shared" si="3"/>
        <v>4.8</v>
      </c>
      <c r="I6" s="38">
        <f>COUNTIF(Vertices[Out-Degree],"&gt;= "&amp;H6)-COUNTIF(Vertices[Out-Degree],"&gt;="&amp;H7)</f>
        <v>0</v>
      </c>
      <c r="J6" s="37">
        <f t="shared" si="4"/>
        <v>414.89696967272727</v>
      </c>
      <c r="K6" s="38">
        <f>COUNTIF(Vertices[Betweenness Centrality],"&gt;= "&amp;J6)-COUNTIF(Vertices[Betweenness Centrality],"&gt;="&amp;J7)</f>
        <v>0</v>
      </c>
      <c r="L6" s="37">
        <f t="shared" si="5"/>
        <v>0.005324145454545456</v>
      </c>
      <c r="M6" s="38">
        <f>COUNTIF(Vertices[Closeness Centrality],"&gt;= "&amp;L6)-COUNTIF(Vertices[Closeness Centrality],"&gt;="&amp;L7)</f>
        <v>0</v>
      </c>
      <c r="N6" s="37">
        <f t="shared" si="6"/>
        <v>0.01023121818181818</v>
      </c>
      <c r="O6" s="38">
        <f>COUNTIF(Vertices[Eigenvector Centrality],"&gt;= "&amp;N6)-COUNTIF(Vertices[Eigenvector Centrality],"&gt;="&amp;N7)</f>
        <v>0</v>
      </c>
      <c r="P6" s="37">
        <f t="shared" si="7"/>
        <v>2.112466218181818</v>
      </c>
      <c r="Q6" s="38">
        <f>COUNTIF(Vertices[PageRank],"&gt;= "&amp;P6)-COUNTIF(Vertices[PageRank],"&gt;="&amp;P7)</f>
        <v>0</v>
      </c>
      <c r="R6" s="37">
        <f t="shared" si="8"/>
        <v>0.01948900772430184</v>
      </c>
      <c r="S6" s="43">
        <f>COUNTIF(Vertices[Clustering Coefficient],"&gt;= "&amp;R6)-COUNTIF(Vertices[Clustering Coefficient],"&gt;="&amp;R7)</f>
        <v>0</v>
      </c>
      <c r="T6" s="37" t="e">
        <f ca="1" t="shared" si="9"/>
        <v>#REF!</v>
      </c>
      <c r="U6" s="38" t="e">
        <f ca="1" t="shared" si="0"/>
        <v>#REF!</v>
      </c>
    </row>
    <row r="7" spans="1:21" ht="15">
      <c r="A7" s="34" t="s">
        <v>149</v>
      </c>
      <c r="B7" s="34">
        <v>46</v>
      </c>
      <c r="D7" s="32">
        <f t="shared" si="1"/>
        <v>0</v>
      </c>
      <c r="E7" s="3">
        <f>COUNTIF(Vertices[Degree],"&gt;= "&amp;D7)-COUNTIF(Vertices[Degree],"&gt;="&amp;D8)</f>
        <v>0</v>
      </c>
      <c r="F7" s="39">
        <f t="shared" si="2"/>
        <v>0.8181818181818181</v>
      </c>
      <c r="G7" s="40">
        <f>COUNTIF(Vertices[In-Degree],"&gt;= "&amp;F7)-COUNTIF(Vertices[In-Degree],"&gt;="&amp;F8)</f>
        <v>0</v>
      </c>
      <c r="H7" s="39">
        <f t="shared" si="3"/>
        <v>6</v>
      </c>
      <c r="I7" s="40">
        <f>COUNTIF(Vertices[Out-Degree],"&gt;= "&amp;H7)-COUNTIF(Vertices[Out-Degree],"&gt;="&amp;H8)</f>
        <v>0</v>
      </c>
      <c r="J7" s="39">
        <f t="shared" si="4"/>
        <v>518.6212120909091</v>
      </c>
      <c r="K7" s="40">
        <f>COUNTIF(Vertices[Betweenness Centrality],"&gt;= "&amp;J7)-COUNTIF(Vertices[Betweenness Centrality],"&gt;="&amp;J8)</f>
        <v>0</v>
      </c>
      <c r="L7" s="39">
        <f t="shared" si="5"/>
        <v>0.00545318181818182</v>
      </c>
      <c r="M7" s="40">
        <f>COUNTIF(Vertices[Closeness Centrality],"&gt;= "&amp;L7)-COUNTIF(Vertices[Closeness Centrality],"&gt;="&amp;L8)</f>
        <v>0</v>
      </c>
      <c r="N7" s="39">
        <f t="shared" si="6"/>
        <v>0.011344272727272725</v>
      </c>
      <c r="O7" s="40">
        <f>COUNTIF(Vertices[Eigenvector Centrality],"&gt;= "&amp;N7)-COUNTIF(Vertices[Eigenvector Centrality],"&gt;="&amp;N8)</f>
        <v>0</v>
      </c>
      <c r="P7" s="39">
        <f t="shared" si="7"/>
        <v>2.5334772727272723</v>
      </c>
      <c r="Q7" s="40">
        <f>COUNTIF(Vertices[PageRank],"&gt;= "&amp;P7)-COUNTIF(Vertices[PageRank],"&gt;="&amp;P8)</f>
        <v>1</v>
      </c>
      <c r="R7" s="39">
        <f t="shared" si="8"/>
        <v>0.0243612596553773</v>
      </c>
      <c r="S7" s="44">
        <f>COUNTIF(Vertices[Clustering Coefficient],"&gt;= "&amp;R7)-COUNTIF(Vertices[Clustering Coefficient],"&gt;="&amp;R8)</f>
        <v>0</v>
      </c>
      <c r="T7" s="39" t="e">
        <f ca="1" t="shared" si="9"/>
        <v>#REF!</v>
      </c>
      <c r="U7" s="40" t="e">
        <f ca="1" t="shared" si="0"/>
        <v>#REF!</v>
      </c>
    </row>
    <row r="8" spans="1:21" ht="15">
      <c r="A8" s="34" t="s">
        <v>150</v>
      </c>
      <c r="B8" s="34">
        <v>188</v>
      </c>
      <c r="D8" s="32">
        <f t="shared" si="1"/>
        <v>0</v>
      </c>
      <c r="E8" s="3">
        <f>COUNTIF(Vertices[Degree],"&gt;= "&amp;D8)-COUNTIF(Vertices[Degree],"&gt;="&amp;D9)</f>
        <v>0</v>
      </c>
      <c r="F8" s="37">
        <f t="shared" si="2"/>
        <v>0.9818181818181817</v>
      </c>
      <c r="G8" s="38">
        <f>COUNTIF(Vertices[In-Degree],"&gt;= "&amp;F8)-COUNTIF(Vertices[In-Degree],"&gt;="&amp;F9)</f>
        <v>60</v>
      </c>
      <c r="H8" s="37">
        <f t="shared" si="3"/>
        <v>7.2</v>
      </c>
      <c r="I8" s="38">
        <f>COUNTIF(Vertices[Out-Degree],"&gt;= "&amp;H8)-COUNTIF(Vertices[Out-Degree],"&gt;="&amp;H9)</f>
        <v>0</v>
      </c>
      <c r="J8" s="37">
        <f t="shared" si="4"/>
        <v>622.3454545090909</v>
      </c>
      <c r="K8" s="38">
        <f>COUNTIF(Vertices[Betweenness Centrality],"&gt;= "&amp;J8)-COUNTIF(Vertices[Betweenness Centrality],"&gt;="&amp;J9)</f>
        <v>0</v>
      </c>
      <c r="L8" s="37">
        <f t="shared" si="5"/>
        <v>0.005582218181818184</v>
      </c>
      <c r="M8" s="38">
        <f>COUNTIF(Vertices[Closeness Centrality],"&gt;= "&amp;L8)-COUNTIF(Vertices[Closeness Centrality],"&gt;="&amp;L9)</f>
        <v>0</v>
      </c>
      <c r="N8" s="37">
        <f t="shared" si="6"/>
        <v>0.01245732727272727</v>
      </c>
      <c r="O8" s="38">
        <f>COUNTIF(Vertices[Eigenvector Centrality],"&gt;= "&amp;N8)-COUNTIF(Vertices[Eigenvector Centrality],"&gt;="&amp;N9)</f>
        <v>0</v>
      </c>
      <c r="P8" s="37">
        <f t="shared" si="7"/>
        <v>2.9544883272727267</v>
      </c>
      <c r="Q8" s="38">
        <f>COUNTIF(Vertices[PageRank],"&gt;= "&amp;P8)-COUNTIF(Vertices[PageRank],"&gt;="&amp;P9)</f>
        <v>0</v>
      </c>
      <c r="R8" s="37">
        <f t="shared" si="8"/>
        <v>0.02923351158645276</v>
      </c>
      <c r="S8" s="43">
        <f>COUNTIF(Vertices[Clustering Coefficient],"&gt;= "&amp;R8)-COUNTIF(Vertices[Clustering Coefficient],"&gt;="&amp;R9)</f>
        <v>0</v>
      </c>
      <c r="T8" s="37" t="e">
        <f ca="1" t="shared" si="9"/>
        <v>#REF!</v>
      </c>
      <c r="U8" s="38" t="e">
        <f ca="1" t="shared" si="0"/>
        <v>#REF!</v>
      </c>
    </row>
    <row r="9" spans="1:21" ht="15">
      <c r="A9" s="114"/>
      <c r="B9" s="114"/>
      <c r="D9" s="32">
        <f t="shared" si="1"/>
        <v>0</v>
      </c>
      <c r="E9" s="3">
        <f>COUNTIF(Vertices[Degree],"&gt;= "&amp;D9)-COUNTIF(Vertices[Degree],"&gt;="&amp;D10)</f>
        <v>0</v>
      </c>
      <c r="F9" s="39">
        <f t="shared" si="2"/>
        <v>1.1454545454545453</v>
      </c>
      <c r="G9" s="40">
        <f>COUNTIF(Vertices[In-Degree],"&gt;= "&amp;F9)-COUNTIF(Vertices[In-Degree],"&gt;="&amp;F10)</f>
        <v>0</v>
      </c>
      <c r="H9" s="39">
        <f t="shared" si="3"/>
        <v>8.4</v>
      </c>
      <c r="I9" s="40">
        <f>COUNTIF(Vertices[Out-Degree],"&gt;= "&amp;H9)-COUNTIF(Vertices[Out-Degree],"&gt;="&amp;H10)</f>
        <v>0</v>
      </c>
      <c r="J9" s="39">
        <f t="shared" si="4"/>
        <v>726.0696969272727</v>
      </c>
      <c r="K9" s="40">
        <f>COUNTIF(Vertices[Betweenness Centrality],"&gt;= "&amp;J9)-COUNTIF(Vertices[Betweenness Centrality],"&gt;="&amp;J10)</f>
        <v>0</v>
      </c>
      <c r="L9" s="39">
        <f t="shared" si="5"/>
        <v>0.005711254545454548</v>
      </c>
      <c r="M9" s="40">
        <f>COUNTIF(Vertices[Closeness Centrality],"&gt;= "&amp;L9)-COUNTIF(Vertices[Closeness Centrality],"&gt;="&amp;L10)</f>
        <v>0</v>
      </c>
      <c r="N9" s="39">
        <f t="shared" si="6"/>
        <v>0.013570381818181815</v>
      </c>
      <c r="O9" s="40">
        <f>COUNTIF(Vertices[Eigenvector Centrality],"&gt;= "&amp;N9)-COUNTIF(Vertices[Eigenvector Centrality],"&gt;="&amp;N10)</f>
        <v>0</v>
      </c>
      <c r="P9" s="39">
        <f t="shared" si="7"/>
        <v>3.375499381818181</v>
      </c>
      <c r="Q9" s="40">
        <f>COUNTIF(Vertices[PageRank],"&gt;= "&amp;P9)-COUNTIF(Vertices[PageRank],"&gt;="&amp;P10)</f>
        <v>0</v>
      </c>
      <c r="R9" s="39">
        <f t="shared" si="8"/>
        <v>0.03410576351752822</v>
      </c>
      <c r="S9" s="44">
        <f>COUNTIF(Vertices[Clustering Coefficient],"&gt;= "&amp;R9)-COUNTIF(Vertices[Clustering Coefficient],"&gt;="&amp;R10)</f>
        <v>0</v>
      </c>
      <c r="T9" s="39" t="e">
        <f ca="1" t="shared" si="9"/>
        <v>#REF!</v>
      </c>
      <c r="U9" s="40" t="e">
        <f ca="1" t="shared" si="0"/>
        <v>#REF!</v>
      </c>
    </row>
    <row r="10" spans="1:21" ht="15">
      <c r="A10" s="34" t="s">
        <v>1020</v>
      </c>
      <c r="B10" s="34">
        <v>4</v>
      </c>
      <c r="D10" s="32">
        <f t="shared" si="1"/>
        <v>0</v>
      </c>
      <c r="E10" s="3">
        <f>COUNTIF(Vertices[Degree],"&gt;= "&amp;D10)-COUNTIF(Vertices[Degree],"&gt;="&amp;D11)</f>
        <v>0</v>
      </c>
      <c r="F10" s="37">
        <f t="shared" si="2"/>
        <v>1.3090909090909089</v>
      </c>
      <c r="G10" s="38">
        <f>COUNTIF(Vertices[In-Degree],"&gt;= "&amp;F10)-COUNTIF(Vertices[In-Degree],"&gt;="&amp;F11)</f>
        <v>0</v>
      </c>
      <c r="H10" s="37">
        <f t="shared" si="3"/>
        <v>9.6</v>
      </c>
      <c r="I10" s="38">
        <f>COUNTIF(Vertices[Out-Degree],"&gt;= "&amp;H10)-COUNTIF(Vertices[Out-Degree],"&gt;="&amp;H11)</f>
        <v>0</v>
      </c>
      <c r="J10" s="37">
        <f t="shared" si="4"/>
        <v>829.7939393454545</v>
      </c>
      <c r="K10" s="38">
        <f>COUNTIF(Vertices[Betweenness Centrality],"&gt;= "&amp;J10)-COUNTIF(Vertices[Betweenness Centrality],"&gt;="&amp;J11)</f>
        <v>0</v>
      </c>
      <c r="L10" s="37">
        <f t="shared" si="5"/>
        <v>0.005840290909090912</v>
      </c>
      <c r="M10" s="38">
        <f>COUNTIF(Vertices[Closeness Centrality],"&gt;= "&amp;L10)-COUNTIF(Vertices[Closeness Centrality],"&gt;="&amp;L11)</f>
        <v>0</v>
      </c>
      <c r="N10" s="37">
        <f t="shared" si="6"/>
        <v>0.01468343636363636</v>
      </c>
      <c r="O10" s="38">
        <f>COUNTIF(Vertices[Eigenvector Centrality],"&gt;= "&amp;N10)-COUNTIF(Vertices[Eigenvector Centrality],"&gt;="&amp;N11)</f>
        <v>0</v>
      </c>
      <c r="P10" s="37">
        <f t="shared" si="7"/>
        <v>3.7965104363636355</v>
      </c>
      <c r="Q10" s="38">
        <f>COUNTIF(Vertices[PageRank],"&gt;= "&amp;P10)-COUNTIF(Vertices[PageRank],"&gt;="&amp;P11)</f>
        <v>0</v>
      </c>
      <c r="R10" s="37">
        <f t="shared" si="8"/>
        <v>0.03897801544860368</v>
      </c>
      <c r="S10" s="43">
        <f>COUNTIF(Vertices[Clustering Coefficient],"&gt;= "&amp;R10)-COUNTIF(Vertices[Clustering Coefficient],"&gt;="&amp;R11)</f>
        <v>0</v>
      </c>
      <c r="T10" s="37" t="e">
        <f ca="1" t="shared" si="9"/>
        <v>#REF!</v>
      </c>
      <c r="U10" s="38" t="e">
        <f ca="1" t="shared" si="0"/>
        <v>#REF!</v>
      </c>
    </row>
    <row r="11" spans="1:21" ht="15">
      <c r="A11" s="114"/>
      <c r="B11" s="114"/>
      <c r="D11" s="32">
        <f t="shared" si="1"/>
        <v>0</v>
      </c>
      <c r="E11" s="3">
        <f>COUNTIF(Vertices[Degree],"&gt;= "&amp;D11)-COUNTIF(Vertices[Degree],"&gt;="&amp;D12)</f>
        <v>0</v>
      </c>
      <c r="F11" s="39">
        <f t="shared" si="2"/>
        <v>1.4727272727272724</v>
      </c>
      <c r="G11" s="40">
        <f>COUNTIF(Vertices[In-Degree],"&gt;= "&amp;F11)-COUNTIF(Vertices[In-Degree],"&gt;="&amp;F12)</f>
        <v>0</v>
      </c>
      <c r="H11" s="39">
        <f t="shared" si="3"/>
        <v>10.799999999999999</v>
      </c>
      <c r="I11" s="40">
        <f>COUNTIF(Vertices[Out-Degree],"&gt;= "&amp;H11)-COUNTIF(Vertices[Out-Degree],"&gt;="&amp;H12)</f>
        <v>0</v>
      </c>
      <c r="J11" s="39">
        <f t="shared" si="4"/>
        <v>933.5181817636363</v>
      </c>
      <c r="K11" s="40">
        <f>COUNTIF(Vertices[Betweenness Centrality],"&gt;= "&amp;J11)-COUNTIF(Vertices[Betweenness Centrality],"&gt;="&amp;J12)</f>
        <v>0</v>
      </c>
      <c r="L11" s="39">
        <f t="shared" si="5"/>
        <v>0.005969327272727276</v>
      </c>
      <c r="M11" s="40">
        <f>COUNTIF(Vertices[Closeness Centrality],"&gt;= "&amp;L11)-COUNTIF(Vertices[Closeness Centrality],"&gt;="&amp;L12)</f>
        <v>0</v>
      </c>
      <c r="N11" s="39">
        <f t="shared" si="6"/>
        <v>0.015796490909090907</v>
      </c>
      <c r="O11" s="40">
        <f>COUNTIF(Vertices[Eigenvector Centrality],"&gt;= "&amp;N11)-COUNTIF(Vertices[Eigenvector Centrality],"&gt;="&amp;N12)</f>
        <v>0</v>
      </c>
      <c r="P11" s="39">
        <f t="shared" si="7"/>
        <v>4.21752149090909</v>
      </c>
      <c r="Q11" s="40">
        <f>COUNTIF(Vertices[PageRank],"&gt;= "&amp;P11)-COUNTIF(Vertices[PageRank],"&gt;="&amp;P12)</f>
        <v>0</v>
      </c>
      <c r="R11" s="39">
        <f t="shared" si="8"/>
        <v>0.04385026737967914</v>
      </c>
      <c r="S11" s="44">
        <f>COUNTIF(Vertices[Clustering Coefficient],"&gt;= "&amp;R11)-COUNTIF(Vertices[Clustering Coefficient],"&gt;="&amp;R12)</f>
        <v>0</v>
      </c>
      <c r="T11" s="39" t="e">
        <f ca="1" t="shared" si="9"/>
        <v>#REF!</v>
      </c>
      <c r="U11" s="40" t="e">
        <f ca="1" t="shared" si="0"/>
        <v>#REF!</v>
      </c>
    </row>
    <row r="12" spans="1:21" ht="15">
      <c r="A12" s="34" t="s">
        <v>312</v>
      </c>
      <c r="B12" s="34">
        <v>169</v>
      </c>
      <c r="D12" s="32">
        <f t="shared" si="1"/>
        <v>0</v>
      </c>
      <c r="E12" s="3">
        <f>COUNTIF(Vertices[Degree],"&gt;= "&amp;D12)-COUNTIF(Vertices[Degree],"&gt;="&amp;D13)</f>
        <v>0</v>
      </c>
      <c r="F12" s="37">
        <f t="shared" si="2"/>
        <v>1.636363636363636</v>
      </c>
      <c r="G12" s="38">
        <f>COUNTIF(Vertices[In-Degree],"&gt;= "&amp;F12)-COUNTIF(Vertices[In-Degree],"&gt;="&amp;F13)</f>
        <v>0</v>
      </c>
      <c r="H12" s="37">
        <f t="shared" si="3"/>
        <v>11.999999999999998</v>
      </c>
      <c r="I12" s="38">
        <f>COUNTIF(Vertices[Out-Degree],"&gt;= "&amp;H12)-COUNTIF(Vertices[Out-Degree],"&gt;="&amp;H13)</f>
        <v>8</v>
      </c>
      <c r="J12" s="37">
        <f t="shared" si="4"/>
        <v>1037.2424241818183</v>
      </c>
      <c r="K12" s="38">
        <f>COUNTIF(Vertices[Betweenness Centrality],"&gt;= "&amp;J12)-COUNTIF(Vertices[Betweenness Centrality],"&gt;="&amp;J13)</f>
        <v>0</v>
      </c>
      <c r="L12" s="37">
        <f t="shared" si="5"/>
        <v>0.00609836363636364</v>
      </c>
      <c r="M12" s="38">
        <f>COUNTIF(Vertices[Closeness Centrality],"&gt;= "&amp;L12)-COUNTIF(Vertices[Closeness Centrality],"&gt;="&amp;L13)</f>
        <v>60</v>
      </c>
      <c r="N12" s="37">
        <f t="shared" si="6"/>
        <v>0.01690954545454545</v>
      </c>
      <c r="O12" s="38">
        <f>COUNTIF(Vertices[Eigenvector Centrality],"&gt;= "&amp;N12)-COUNTIF(Vertices[Eigenvector Centrality],"&gt;="&amp;N13)</f>
        <v>0</v>
      </c>
      <c r="P12" s="37">
        <f t="shared" si="7"/>
        <v>4.638532545454544</v>
      </c>
      <c r="Q12" s="38">
        <f>COUNTIF(Vertices[PageRank],"&gt;= "&amp;P12)-COUNTIF(Vertices[PageRank],"&gt;="&amp;P13)</f>
        <v>0</v>
      </c>
      <c r="R12" s="37">
        <f t="shared" si="8"/>
        <v>0.0487225193107546</v>
      </c>
      <c r="S12" s="43">
        <f>COUNTIF(Vertices[Clustering Coefficient],"&gt;= "&amp;R12)-COUNTIF(Vertices[Clustering Coefficient],"&gt;="&amp;R13)</f>
        <v>0</v>
      </c>
      <c r="T12" s="37" t="e">
        <f ca="1" t="shared" si="9"/>
        <v>#REF!</v>
      </c>
      <c r="U12" s="38" t="e">
        <f ca="1" t="shared" si="0"/>
        <v>#REF!</v>
      </c>
    </row>
    <row r="13" spans="1:21" ht="15">
      <c r="A13" s="34" t="s">
        <v>311</v>
      </c>
      <c r="B13" s="34">
        <v>9</v>
      </c>
      <c r="D13" s="32">
        <f t="shared" si="1"/>
        <v>0</v>
      </c>
      <c r="E13" s="3">
        <f>COUNTIF(Vertices[Degree],"&gt;= "&amp;D13)-COUNTIF(Vertices[Degree],"&gt;="&amp;D14)</f>
        <v>0</v>
      </c>
      <c r="F13" s="39">
        <f t="shared" si="2"/>
        <v>1.7999999999999996</v>
      </c>
      <c r="G13" s="40">
        <f>COUNTIF(Vertices[In-Degree],"&gt;= "&amp;F13)-COUNTIF(Vertices[In-Degree],"&gt;="&amp;F14)</f>
        <v>0</v>
      </c>
      <c r="H13" s="39">
        <f t="shared" si="3"/>
        <v>13.199999999999998</v>
      </c>
      <c r="I13" s="40">
        <f>COUNTIF(Vertices[Out-Degree],"&gt;= "&amp;H13)-COUNTIF(Vertices[Out-Degree],"&gt;="&amp;H14)</f>
        <v>0</v>
      </c>
      <c r="J13" s="39">
        <f t="shared" si="4"/>
        <v>1140.9666666</v>
      </c>
      <c r="K13" s="40">
        <f>COUNTIF(Vertices[Betweenness Centrality],"&gt;= "&amp;J13)-COUNTIF(Vertices[Betweenness Centrality],"&gt;="&amp;J14)</f>
        <v>0</v>
      </c>
      <c r="L13" s="39">
        <f t="shared" si="5"/>
        <v>0.006227400000000004</v>
      </c>
      <c r="M13" s="40">
        <f>COUNTIF(Vertices[Closeness Centrality],"&gt;= "&amp;L13)-COUNTIF(Vertices[Closeness Centrality],"&gt;="&amp;L14)</f>
        <v>0</v>
      </c>
      <c r="N13" s="39">
        <f t="shared" si="6"/>
        <v>0.018022599999999996</v>
      </c>
      <c r="O13" s="40">
        <f>COUNTIF(Vertices[Eigenvector Centrality],"&gt;= "&amp;N13)-COUNTIF(Vertices[Eigenvector Centrality],"&gt;="&amp;N14)</f>
        <v>0</v>
      </c>
      <c r="P13" s="39">
        <f t="shared" si="7"/>
        <v>5.059543599999999</v>
      </c>
      <c r="Q13" s="40">
        <f>COUNTIF(Vertices[PageRank],"&gt;= "&amp;P13)-COUNTIF(Vertices[PageRank],"&gt;="&amp;P14)</f>
        <v>0</v>
      </c>
      <c r="R13" s="39">
        <f t="shared" si="8"/>
        <v>0.05359477124183006</v>
      </c>
      <c r="S13" s="44">
        <f>COUNTIF(Vertices[Clustering Coefficient],"&gt;= "&amp;R13)-COUNTIF(Vertices[Clustering Coefficient],"&gt;="&amp;R14)</f>
        <v>0</v>
      </c>
      <c r="T13" s="39" t="e">
        <f ca="1" t="shared" si="9"/>
        <v>#REF!</v>
      </c>
      <c r="U13" s="40" t="e">
        <f ca="1" t="shared" si="0"/>
        <v>#REF!</v>
      </c>
    </row>
    <row r="14" spans="1:21" ht="15">
      <c r="A14" s="34" t="s">
        <v>196</v>
      </c>
      <c r="B14" s="34">
        <v>1</v>
      </c>
      <c r="D14" s="32">
        <f t="shared" si="1"/>
        <v>0</v>
      </c>
      <c r="E14" s="3">
        <f>COUNTIF(Vertices[Degree],"&gt;= "&amp;D14)-COUNTIF(Vertices[Degree],"&gt;="&amp;D15)</f>
        <v>0</v>
      </c>
      <c r="F14" s="37">
        <f t="shared" si="2"/>
        <v>1.9636363636363632</v>
      </c>
      <c r="G14" s="38">
        <f>COUNTIF(Vertices[In-Degree],"&gt;= "&amp;F14)-COUNTIF(Vertices[In-Degree],"&gt;="&amp;F15)</f>
        <v>1</v>
      </c>
      <c r="H14" s="37">
        <f t="shared" si="3"/>
        <v>14.399999999999997</v>
      </c>
      <c r="I14" s="38">
        <f>COUNTIF(Vertices[Out-Degree],"&gt;= "&amp;H14)-COUNTIF(Vertices[Out-Degree],"&gt;="&amp;H15)</f>
        <v>0</v>
      </c>
      <c r="J14" s="37">
        <f t="shared" si="4"/>
        <v>1244.6909090181819</v>
      </c>
      <c r="K14" s="38">
        <f>COUNTIF(Vertices[Betweenness Centrality],"&gt;= "&amp;J14)-COUNTIF(Vertices[Betweenness Centrality],"&gt;="&amp;J15)</f>
        <v>0</v>
      </c>
      <c r="L14" s="37">
        <f t="shared" si="5"/>
        <v>0.006356436363636368</v>
      </c>
      <c r="M14" s="38">
        <f>COUNTIF(Vertices[Closeness Centrality],"&gt;= "&amp;L14)-COUNTIF(Vertices[Closeness Centrality],"&gt;="&amp;L15)</f>
        <v>0</v>
      </c>
      <c r="N14" s="37">
        <f t="shared" si="6"/>
        <v>0.01913565454545454</v>
      </c>
      <c r="O14" s="38">
        <f>COUNTIF(Vertices[Eigenvector Centrality],"&gt;= "&amp;N14)-COUNTIF(Vertices[Eigenvector Centrality],"&gt;="&amp;N15)</f>
        <v>0</v>
      </c>
      <c r="P14" s="37">
        <f t="shared" si="7"/>
        <v>5.480554654545453</v>
      </c>
      <c r="Q14" s="38">
        <f>COUNTIF(Vertices[PageRank],"&gt;= "&amp;P14)-COUNTIF(Vertices[PageRank],"&gt;="&amp;P15)</f>
        <v>0</v>
      </c>
      <c r="R14" s="37">
        <f t="shared" si="8"/>
        <v>0.05846702317290552</v>
      </c>
      <c r="S14" s="43">
        <f>COUNTIF(Vertices[Clustering Coefficient],"&gt;= "&amp;R14)-COUNTIF(Vertices[Clustering Coefficient],"&gt;="&amp;R15)</f>
        <v>0</v>
      </c>
      <c r="T14" s="37" t="e">
        <f ca="1" t="shared" si="9"/>
        <v>#REF!</v>
      </c>
      <c r="U14" s="38" t="e">
        <f ca="1" t="shared" si="0"/>
        <v>#REF!</v>
      </c>
    </row>
    <row r="15" spans="1:21" ht="15">
      <c r="A15" s="34" t="s">
        <v>313</v>
      </c>
      <c r="B15" s="34">
        <v>9</v>
      </c>
      <c r="D15" s="32">
        <f t="shared" si="1"/>
        <v>0</v>
      </c>
      <c r="E15" s="3">
        <f>COUNTIF(Vertices[Degree],"&gt;= "&amp;D15)-COUNTIF(Vertices[Degree],"&gt;="&amp;D16)</f>
        <v>0</v>
      </c>
      <c r="F15" s="39">
        <f t="shared" si="2"/>
        <v>2.127272727272727</v>
      </c>
      <c r="G15" s="40">
        <f>COUNTIF(Vertices[In-Degree],"&gt;= "&amp;F15)-COUNTIF(Vertices[In-Degree],"&gt;="&amp;F16)</f>
        <v>0</v>
      </c>
      <c r="H15" s="39">
        <f t="shared" si="3"/>
        <v>15.599999999999996</v>
      </c>
      <c r="I15" s="40">
        <f>COUNTIF(Vertices[Out-Degree],"&gt;= "&amp;H15)-COUNTIF(Vertices[Out-Degree],"&gt;="&amp;H16)</f>
        <v>0</v>
      </c>
      <c r="J15" s="39">
        <f t="shared" si="4"/>
        <v>1348.4151514363637</v>
      </c>
      <c r="K15" s="40">
        <f>COUNTIF(Vertices[Betweenness Centrality],"&gt;= "&amp;J15)-COUNTIF(Vertices[Betweenness Centrality],"&gt;="&amp;J16)</f>
        <v>0</v>
      </c>
      <c r="L15" s="39">
        <f t="shared" si="5"/>
        <v>0.0064854727272727316</v>
      </c>
      <c r="M15" s="40">
        <f>COUNTIF(Vertices[Closeness Centrality],"&gt;= "&amp;L15)-COUNTIF(Vertices[Closeness Centrality],"&gt;="&amp;L16)</f>
        <v>0</v>
      </c>
      <c r="N15" s="39">
        <f t="shared" si="6"/>
        <v>0.020248709090909086</v>
      </c>
      <c r="O15" s="40">
        <f>COUNTIF(Vertices[Eigenvector Centrality],"&gt;= "&amp;N15)-COUNTIF(Vertices[Eigenvector Centrality],"&gt;="&amp;N16)</f>
        <v>0</v>
      </c>
      <c r="P15" s="39">
        <f t="shared" si="7"/>
        <v>5.9015657090909075</v>
      </c>
      <c r="Q15" s="40">
        <f>COUNTIF(Vertices[PageRank],"&gt;= "&amp;P15)-COUNTIF(Vertices[PageRank],"&gt;="&amp;P16)</f>
        <v>0</v>
      </c>
      <c r="R15" s="39">
        <f t="shared" si="8"/>
        <v>0.06333927510398098</v>
      </c>
      <c r="S15" s="44">
        <f>COUNTIF(Vertices[Clustering Coefficient],"&gt;= "&amp;R15)-COUNTIF(Vertices[Clustering Coefficient],"&gt;="&amp;R16)</f>
        <v>0</v>
      </c>
      <c r="T15" s="39" t="e">
        <f ca="1" t="shared" si="9"/>
        <v>#REF!</v>
      </c>
      <c r="U15" s="40" t="e">
        <f ca="1" t="shared" si="0"/>
        <v>#REF!</v>
      </c>
    </row>
    <row r="16" spans="1:21" ht="15">
      <c r="A16" s="114"/>
      <c r="B16" s="114"/>
      <c r="D16" s="32">
        <f t="shared" si="1"/>
        <v>0</v>
      </c>
      <c r="E16" s="3">
        <f>COUNTIF(Vertices[Degree],"&gt;= "&amp;D16)-COUNTIF(Vertices[Degree],"&gt;="&amp;D17)</f>
        <v>0</v>
      </c>
      <c r="F16" s="37">
        <f t="shared" si="2"/>
        <v>2.2909090909090906</v>
      </c>
      <c r="G16" s="38">
        <f>COUNTIF(Vertices[In-Degree],"&gt;= "&amp;F16)-COUNTIF(Vertices[In-Degree],"&gt;="&amp;F17)</f>
        <v>0</v>
      </c>
      <c r="H16" s="37">
        <f t="shared" si="3"/>
        <v>16.799999999999997</v>
      </c>
      <c r="I16" s="38">
        <f>COUNTIF(Vertices[Out-Degree],"&gt;= "&amp;H16)-COUNTIF(Vertices[Out-Degree],"&gt;="&amp;H17)</f>
        <v>0</v>
      </c>
      <c r="J16" s="37">
        <f t="shared" si="4"/>
        <v>1452.1393938545455</v>
      </c>
      <c r="K16" s="38">
        <f>COUNTIF(Vertices[Betweenness Centrality],"&gt;= "&amp;J16)-COUNTIF(Vertices[Betweenness Centrality],"&gt;="&amp;J17)</f>
        <v>0</v>
      </c>
      <c r="L16" s="37">
        <f t="shared" si="5"/>
        <v>0.0066145090909090955</v>
      </c>
      <c r="M16" s="38">
        <f>COUNTIF(Vertices[Closeness Centrality],"&gt;= "&amp;L16)-COUNTIF(Vertices[Closeness Centrality],"&gt;="&amp;L17)</f>
        <v>0</v>
      </c>
      <c r="N16" s="37">
        <f t="shared" si="6"/>
        <v>0.02136176363636363</v>
      </c>
      <c r="O16" s="38">
        <f>COUNTIF(Vertices[Eigenvector Centrality],"&gt;= "&amp;N16)-COUNTIF(Vertices[Eigenvector Centrality],"&gt;="&amp;N17)</f>
        <v>0</v>
      </c>
      <c r="P16" s="37">
        <f t="shared" si="7"/>
        <v>6.322576763636362</v>
      </c>
      <c r="Q16" s="38">
        <f>COUNTIF(Vertices[PageRank],"&gt;= "&amp;P16)-COUNTIF(Vertices[PageRank],"&gt;="&amp;P17)</f>
        <v>0</v>
      </c>
      <c r="R16" s="37">
        <f t="shared" si="8"/>
        <v>0.06821152703505644</v>
      </c>
      <c r="S16" s="43">
        <f>COUNTIF(Vertices[Clustering Coefficient],"&gt;= "&amp;R16)-COUNTIF(Vertices[Clustering Coefficient],"&gt;="&amp;R17)</f>
        <v>0</v>
      </c>
      <c r="T16" s="37" t="e">
        <f ca="1" t="shared" si="9"/>
        <v>#REF!</v>
      </c>
      <c r="U16" s="38" t="e">
        <f ca="1" t="shared" si="0"/>
        <v>#REF!</v>
      </c>
    </row>
    <row r="17" spans="1:21" ht="15">
      <c r="A17" s="34" t="s">
        <v>151</v>
      </c>
      <c r="B17" s="34">
        <v>2</v>
      </c>
      <c r="D17" s="32">
        <f t="shared" si="1"/>
        <v>0</v>
      </c>
      <c r="E17" s="3">
        <f>COUNTIF(Vertices[Degree],"&gt;= "&amp;D17)-COUNTIF(Vertices[Degree],"&gt;="&amp;D18)</f>
        <v>0</v>
      </c>
      <c r="F17" s="39">
        <f t="shared" si="2"/>
        <v>2.454545454545454</v>
      </c>
      <c r="G17" s="40">
        <f>COUNTIF(Vertices[In-Degree],"&gt;= "&amp;F17)-COUNTIF(Vertices[In-Degree],"&gt;="&amp;F18)</f>
        <v>0</v>
      </c>
      <c r="H17" s="39">
        <f t="shared" si="3"/>
        <v>17.999999999999996</v>
      </c>
      <c r="I17" s="40">
        <f>COUNTIF(Vertices[Out-Degree],"&gt;= "&amp;H17)-COUNTIF(Vertices[Out-Degree],"&gt;="&amp;H18)</f>
        <v>0</v>
      </c>
      <c r="J17" s="39">
        <f t="shared" si="4"/>
        <v>1555.8636362727273</v>
      </c>
      <c r="K17" s="40">
        <f>COUNTIF(Vertices[Betweenness Centrality],"&gt;= "&amp;J17)-COUNTIF(Vertices[Betweenness Centrality],"&gt;="&amp;J18)</f>
        <v>0</v>
      </c>
      <c r="L17" s="39">
        <f t="shared" si="5"/>
        <v>0.0067435454545454595</v>
      </c>
      <c r="M17" s="40">
        <f>COUNTIF(Vertices[Closeness Centrality],"&gt;= "&amp;L17)-COUNTIF(Vertices[Closeness Centrality],"&gt;="&amp;L18)</f>
        <v>4</v>
      </c>
      <c r="N17" s="39">
        <f t="shared" si="6"/>
        <v>0.022474818181818176</v>
      </c>
      <c r="O17" s="40">
        <f>COUNTIF(Vertices[Eigenvector Centrality],"&gt;= "&amp;N17)-COUNTIF(Vertices[Eigenvector Centrality],"&gt;="&amp;N18)</f>
        <v>0</v>
      </c>
      <c r="P17" s="39">
        <f t="shared" si="7"/>
        <v>6.743587818181816</v>
      </c>
      <c r="Q17" s="40">
        <f>COUNTIF(Vertices[PageRank],"&gt;= "&amp;P17)-COUNTIF(Vertices[PageRank],"&gt;="&amp;P18)</f>
        <v>0</v>
      </c>
      <c r="R17" s="39">
        <f t="shared" si="8"/>
        <v>0.0730837789661319</v>
      </c>
      <c r="S17" s="44">
        <f>COUNTIF(Vertices[Clustering Coefficient],"&gt;= "&amp;R17)-COUNTIF(Vertices[Clustering Coefficient],"&gt;="&amp;R18)</f>
        <v>0</v>
      </c>
      <c r="T17" s="39" t="e">
        <f ca="1" t="shared" si="9"/>
        <v>#REF!</v>
      </c>
      <c r="U17" s="40" t="e">
        <f ca="1" t="shared" si="0"/>
        <v>#REF!</v>
      </c>
    </row>
    <row r="18" spans="1:21" ht="15">
      <c r="A18" s="114"/>
      <c r="B18" s="114"/>
      <c r="D18" s="32">
        <f t="shared" si="1"/>
        <v>0</v>
      </c>
      <c r="E18" s="3">
        <f>COUNTIF(Vertices[Degree],"&gt;= "&amp;D18)-COUNTIF(Vertices[Degree],"&gt;="&amp;D19)</f>
        <v>0</v>
      </c>
      <c r="F18" s="37">
        <f t="shared" si="2"/>
        <v>2.6181818181818177</v>
      </c>
      <c r="G18" s="38">
        <f>COUNTIF(Vertices[In-Degree],"&gt;= "&amp;F18)-COUNTIF(Vertices[In-Degree],"&gt;="&amp;F19)</f>
        <v>0</v>
      </c>
      <c r="H18" s="37">
        <f t="shared" si="3"/>
        <v>19.199999999999996</v>
      </c>
      <c r="I18" s="38">
        <f>COUNTIF(Vertices[Out-Degree],"&gt;= "&amp;H18)-COUNTIF(Vertices[Out-Degree],"&gt;="&amp;H19)</f>
        <v>0</v>
      </c>
      <c r="J18" s="37">
        <f t="shared" si="4"/>
        <v>1659.587878690909</v>
      </c>
      <c r="K18" s="38">
        <f>COUNTIF(Vertices[Betweenness Centrality],"&gt;= "&amp;J18)-COUNTIF(Vertices[Betweenness Centrality],"&gt;="&amp;J19)</f>
        <v>0</v>
      </c>
      <c r="L18" s="37">
        <f t="shared" si="5"/>
        <v>0.0068725818181818235</v>
      </c>
      <c r="M18" s="38">
        <f>COUNTIF(Vertices[Closeness Centrality],"&gt;= "&amp;L18)-COUNTIF(Vertices[Closeness Centrality],"&gt;="&amp;L19)</f>
        <v>7</v>
      </c>
      <c r="N18" s="37">
        <f t="shared" si="6"/>
        <v>0.02358787272727272</v>
      </c>
      <c r="O18" s="38">
        <f>COUNTIF(Vertices[Eigenvector Centrality],"&gt;= "&amp;N18)-COUNTIF(Vertices[Eigenvector Centrality],"&gt;="&amp;N19)</f>
        <v>0</v>
      </c>
      <c r="P18" s="37">
        <f t="shared" si="7"/>
        <v>7.164598872727271</v>
      </c>
      <c r="Q18" s="38">
        <f>COUNTIF(Vertices[PageRank],"&gt;= "&amp;P18)-COUNTIF(Vertices[PageRank],"&gt;="&amp;P19)</f>
        <v>0</v>
      </c>
      <c r="R18" s="37">
        <f t="shared" si="8"/>
        <v>0.07795603089720736</v>
      </c>
      <c r="S18" s="43">
        <f>COUNTIF(Vertices[Clustering Coefficient],"&gt;= "&amp;R18)-COUNTIF(Vertices[Clustering Coefficient],"&gt;="&amp;R19)</f>
        <v>0</v>
      </c>
      <c r="T18" s="37" t="e">
        <f ca="1" t="shared" si="9"/>
        <v>#REF!</v>
      </c>
      <c r="U18" s="38" t="e">
        <f ca="1" t="shared" si="0"/>
        <v>#REF!</v>
      </c>
    </row>
    <row r="19" spans="1:21" ht="15">
      <c r="A19" s="34" t="s">
        <v>170</v>
      </c>
      <c r="B19" s="34">
        <v>0.012578616352201259</v>
      </c>
      <c r="D19" s="32">
        <f t="shared" si="1"/>
        <v>0</v>
      </c>
      <c r="E19" s="3">
        <f>COUNTIF(Vertices[Degree],"&gt;= "&amp;D19)-COUNTIF(Vertices[Degree],"&gt;="&amp;D20)</f>
        <v>0</v>
      </c>
      <c r="F19" s="39">
        <f t="shared" si="2"/>
        <v>2.7818181818181813</v>
      </c>
      <c r="G19" s="40">
        <f>COUNTIF(Vertices[In-Degree],"&gt;= "&amp;F19)-COUNTIF(Vertices[In-Degree],"&gt;="&amp;F20)</f>
        <v>0</v>
      </c>
      <c r="H19" s="39">
        <f t="shared" si="3"/>
        <v>20.399999999999995</v>
      </c>
      <c r="I19" s="40">
        <f>COUNTIF(Vertices[Out-Degree],"&gt;= "&amp;H19)-COUNTIF(Vertices[Out-Degree],"&gt;="&amp;H20)</f>
        <v>0</v>
      </c>
      <c r="J19" s="39">
        <f t="shared" si="4"/>
        <v>1763.3121211090909</v>
      </c>
      <c r="K19" s="40">
        <f>COUNTIF(Vertices[Betweenness Centrality],"&gt;= "&amp;J19)-COUNTIF(Vertices[Betweenness Centrality],"&gt;="&amp;J20)</f>
        <v>0</v>
      </c>
      <c r="L19" s="39">
        <f t="shared" si="5"/>
        <v>0.0070016181818181875</v>
      </c>
      <c r="M19" s="40">
        <f>COUNTIF(Vertices[Closeness Centrality],"&gt;= "&amp;L19)-COUNTIF(Vertices[Closeness Centrality],"&gt;="&amp;L20)</f>
        <v>0</v>
      </c>
      <c r="N19" s="39">
        <f t="shared" si="6"/>
        <v>0.024700927272727265</v>
      </c>
      <c r="O19" s="40">
        <f>COUNTIF(Vertices[Eigenvector Centrality],"&gt;= "&amp;N19)-COUNTIF(Vertices[Eigenvector Centrality],"&gt;="&amp;N20)</f>
        <v>0</v>
      </c>
      <c r="P19" s="39">
        <f t="shared" si="7"/>
        <v>7.585609927272725</v>
      </c>
      <c r="Q19" s="40">
        <f>COUNTIF(Vertices[PageRank],"&gt;= "&amp;P19)-COUNTIF(Vertices[PageRank],"&gt;="&amp;P20)</f>
        <v>0</v>
      </c>
      <c r="R19" s="39">
        <f t="shared" si="8"/>
        <v>0.08282828282828282</v>
      </c>
      <c r="S19" s="44">
        <f>COUNTIF(Vertices[Clustering Coefficient],"&gt;= "&amp;R19)-COUNTIF(Vertices[Clustering Coefficient],"&gt;="&amp;R20)</f>
        <v>0</v>
      </c>
      <c r="T19" s="39" t="e">
        <f ca="1" t="shared" si="9"/>
        <v>#REF!</v>
      </c>
      <c r="U19" s="40" t="e">
        <f ca="1" t="shared" si="0"/>
        <v>#REF!</v>
      </c>
    </row>
    <row r="20" spans="1:21" ht="15">
      <c r="A20" s="34" t="s">
        <v>171</v>
      </c>
      <c r="B20" s="34">
        <v>0.024844720496894408</v>
      </c>
      <c r="D20" s="32">
        <f t="shared" si="1"/>
        <v>0</v>
      </c>
      <c r="E20" s="3">
        <f>COUNTIF(Vertices[Degree],"&gt;= "&amp;D20)-COUNTIF(Vertices[Degree],"&gt;="&amp;D21)</f>
        <v>0</v>
      </c>
      <c r="F20" s="37">
        <f t="shared" si="2"/>
        <v>2.945454545454545</v>
      </c>
      <c r="G20" s="38">
        <f>COUNTIF(Vertices[In-Degree],"&gt;= "&amp;F20)-COUNTIF(Vertices[In-Degree],"&gt;="&amp;F21)</f>
        <v>0</v>
      </c>
      <c r="H20" s="37">
        <f t="shared" si="3"/>
        <v>21.599999999999994</v>
      </c>
      <c r="I20" s="38">
        <f>COUNTIF(Vertices[Out-Degree],"&gt;= "&amp;H20)-COUNTIF(Vertices[Out-Degree],"&gt;="&amp;H21)</f>
        <v>0</v>
      </c>
      <c r="J20" s="37">
        <f t="shared" si="4"/>
        <v>1867.0363635272727</v>
      </c>
      <c r="K20" s="38">
        <f>COUNTIF(Vertices[Betweenness Centrality],"&gt;= "&amp;J20)-COUNTIF(Vertices[Betweenness Centrality],"&gt;="&amp;J21)</f>
        <v>0</v>
      </c>
      <c r="L20" s="37">
        <f t="shared" si="5"/>
        <v>0.0071306545454545515</v>
      </c>
      <c r="M20" s="38">
        <f>COUNTIF(Vertices[Closeness Centrality],"&gt;= "&amp;L20)-COUNTIF(Vertices[Closeness Centrality],"&gt;="&amp;L21)</f>
        <v>1</v>
      </c>
      <c r="N20" s="37">
        <f t="shared" si="6"/>
        <v>0.02581398181818181</v>
      </c>
      <c r="O20" s="38">
        <f>COUNTIF(Vertices[Eigenvector Centrality],"&gt;= "&amp;N20)-COUNTIF(Vertices[Eigenvector Centrality],"&gt;="&amp;N21)</f>
        <v>6</v>
      </c>
      <c r="P20" s="37">
        <f t="shared" si="7"/>
        <v>8.00662098181818</v>
      </c>
      <c r="Q20" s="38">
        <f>COUNTIF(Vertices[PageRank],"&gt;= "&amp;P20)-COUNTIF(Vertices[PageRank],"&gt;="&amp;P21)</f>
        <v>0</v>
      </c>
      <c r="R20" s="37">
        <f t="shared" si="8"/>
        <v>0.08770053475935828</v>
      </c>
      <c r="S20" s="43">
        <f>COUNTIF(Vertices[Clustering Coefficient],"&gt;= "&amp;R20)-COUNTIF(Vertices[Clustering Coefficient],"&gt;="&amp;R21)</f>
        <v>0</v>
      </c>
      <c r="T20" s="37" t="e">
        <f ca="1" t="shared" si="9"/>
        <v>#REF!</v>
      </c>
      <c r="U20" s="38" t="e">
        <f ca="1" t="shared" si="0"/>
        <v>#REF!</v>
      </c>
    </row>
    <row r="21" spans="1:21" ht="15">
      <c r="A21" s="114"/>
      <c r="B21" s="114"/>
      <c r="D21" s="32">
        <f t="shared" si="1"/>
        <v>0</v>
      </c>
      <c r="E21" s="3">
        <f>COUNTIF(Vertices[Degree],"&gt;= "&amp;D21)-COUNTIF(Vertices[Degree],"&gt;="&amp;D22)</f>
        <v>0</v>
      </c>
      <c r="F21" s="39">
        <f t="shared" si="2"/>
        <v>3.1090909090909085</v>
      </c>
      <c r="G21" s="40">
        <f>COUNTIF(Vertices[In-Degree],"&gt;= "&amp;F21)-COUNTIF(Vertices[In-Degree],"&gt;="&amp;F22)</f>
        <v>0</v>
      </c>
      <c r="H21" s="39">
        <f t="shared" si="3"/>
        <v>22.799999999999994</v>
      </c>
      <c r="I21" s="40">
        <f>COUNTIF(Vertices[Out-Degree],"&gt;= "&amp;H21)-COUNTIF(Vertices[Out-Degree],"&gt;="&amp;H22)</f>
        <v>0</v>
      </c>
      <c r="J21" s="39">
        <f t="shared" si="4"/>
        <v>1970.7606059454545</v>
      </c>
      <c r="K21" s="40">
        <f>COUNTIF(Vertices[Betweenness Centrality],"&gt;= "&amp;J21)-COUNTIF(Vertices[Betweenness Centrality],"&gt;="&amp;J22)</f>
        <v>0</v>
      </c>
      <c r="L21" s="39">
        <f t="shared" si="5"/>
        <v>0.0072596909090909155</v>
      </c>
      <c r="M21" s="40">
        <f>COUNTIF(Vertices[Closeness Centrality],"&gt;= "&amp;L21)-COUNTIF(Vertices[Closeness Centrality],"&gt;="&amp;L22)</f>
        <v>0</v>
      </c>
      <c r="N21" s="39">
        <f t="shared" si="6"/>
        <v>0.026927036363636355</v>
      </c>
      <c r="O21" s="40">
        <f>COUNTIF(Vertices[Eigenvector Centrality],"&gt;= "&amp;N21)-COUNTIF(Vertices[Eigenvector Centrality],"&gt;="&amp;N22)</f>
        <v>0</v>
      </c>
      <c r="P21" s="39">
        <f t="shared" si="7"/>
        <v>8.427632036363635</v>
      </c>
      <c r="Q21" s="40">
        <f>COUNTIF(Vertices[PageRank],"&gt;= "&amp;P21)-COUNTIF(Vertices[PageRank],"&gt;="&amp;P22)</f>
        <v>0</v>
      </c>
      <c r="R21" s="39">
        <f t="shared" si="8"/>
        <v>0.09257278669043374</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3.272727272727272</v>
      </c>
      <c r="G22" s="38">
        <f>COUNTIF(Vertices[In-Degree],"&gt;= "&amp;F22)-COUNTIF(Vertices[In-Degree],"&gt;="&amp;F23)</f>
        <v>0</v>
      </c>
      <c r="H22" s="37">
        <f t="shared" si="3"/>
        <v>23.999999999999993</v>
      </c>
      <c r="I22" s="38">
        <f>COUNTIF(Vertices[Out-Degree],"&gt;= "&amp;H22)-COUNTIF(Vertices[Out-Degree],"&gt;="&amp;H23)</f>
        <v>0</v>
      </c>
      <c r="J22" s="37">
        <f t="shared" si="4"/>
        <v>2074.4848483636365</v>
      </c>
      <c r="K22" s="38">
        <f>COUNTIF(Vertices[Betweenness Centrality],"&gt;= "&amp;J22)-COUNTIF(Vertices[Betweenness Centrality],"&gt;="&amp;J23)</f>
        <v>0</v>
      </c>
      <c r="L22" s="37">
        <f t="shared" si="5"/>
        <v>0.0073887272727272794</v>
      </c>
      <c r="M22" s="38">
        <f>COUNTIF(Vertices[Closeness Centrality],"&gt;= "&amp;L22)-COUNTIF(Vertices[Closeness Centrality],"&gt;="&amp;L23)</f>
        <v>0</v>
      </c>
      <c r="N22" s="37">
        <f t="shared" si="6"/>
        <v>0.0280400909090909</v>
      </c>
      <c r="O22" s="38">
        <f>COUNTIF(Vertices[Eigenvector Centrality],"&gt;= "&amp;N22)-COUNTIF(Vertices[Eigenvector Centrality],"&gt;="&amp;N23)</f>
        <v>0</v>
      </c>
      <c r="P22" s="37">
        <f t="shared" si="7"/>
        <v>8.84864309090909</v>
      </c>
      <c r="Q22" s="38">
        <f>COUNTIF(Vertices[PageRank],"&gt;= "&amp;P22)-COUNTIF(Vertices[PageRank],"&gt;="&amp;P23)</f>
        <v>0</v>
      </c>
      <c r="R22" s="37">
        <f t="shared" si="8"/>
        <v>0.0974450386215092</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3.4363636363636356</v>
      </c>
      <c r="G23" s="40">
        <f>COUNTIF(Vertices[In-Degree],"&gt;= "&amp;F23)-COUNTIF(Vertices[In-Degree],"&gt;="&amp;F24)</f>
        <v>0</v>
      </c>
      <c r="H23" s="39">
        <f t="shared" si="3"/>
        <v>25.199999999999992</v>
      </c>
      <c r="I23" s="40">
        <f>COUNTIF(Vertices[Out-Degree],"&gt;= "&amp;H23)-COUNTIF(Vertices[Out-Degree],"&gt;="&amp;H24)</f>
        <v>0</v>
      </c>
      <c r="J23" s="39">
        <f t="shared" si="4"/>
        <v>2178.2090907818183</v>
      </c>
      <c r="K23" s="40">
        <f>COUNTIF(Vertices[Betweenness Centrality],"&gt;= "&amp;J23)-COUNTIF(Vertices[Betweenness Centrality],"&gt;="&amp;J24)</f>
        <v>0</v>
      </c>
      <c r="L23" s="39">
        <f t="shared" si="5"/>
        <v>0.007517763636363643</v>
      </c>
      <c r="M23" s="40">
        <f>COUNTIF(Vertices[Closeness Centrality],"&gt;= "&amp;L23)-COUNTIF(Vertices[Closeness Centrality],"&gt;="&amp;L24)</f>
        <v>0</v>
      </c>
      <c r="N23" s="39">
        <f t="shared" si="6"/>
        <v>0.029153145454545445</v>
      </c>
      <c r="O23" s="40">
        <f>COUNTIF(Vertices[Eigenvector Centrality],"&gt;= "&amp;N23)-COUNTIF(Vertices[Eigenvector Centrality],"&gt;="&amp;N24)</f>
        <v>0</v>
      </c>
      <c r="P23" s="39">
        <f t="shared" si="7"/>
        <v>9.269654145454544</v>
      </c>
      <c r="Q23" s="40">
        <f>COUNTIF(Vertices[PageRank],"&gt;= "&amp;P23)-COUNTIF(Vertices[PageRank],"&gt;="&amp;P24)</f>
        <v>0</v>
      </c>
      <c r="R23" s="39">
        <f t="shared" si="8"/>
        <v>0.10231729055258466</v>
      </c>
      <c r="S23" s="44">
        <f>COUNTIF(Vertices[Clustering Coefficient],"&gt;= "&amp;R23)-COUNTIF(Vertices[Clustering Coefficient],"&gt;="&amp;R24)</f>
        <v>0</v>
      </c>
      <c r="T23" s="39" t="e">
        <f ca="1" t="shared" si="9"/>
        <v>#REF!</v>
      </c>
      <c r="U23" s="40" t="e">
        <f ca="1" t="shared" si="0"/>
        <v>#REF!</v>
      </c>
    </row>
    <row r="24" spans="1:21" ht="15">
      <c r="A24" s="34" t="s">
        <v>154</v>
      </c>
      <c r="B24" s="34">
        <v>79</v>
      </c>
      <c r="D24" s="32">
        <f t="shared" si="1"/>
        <v>0</v>
      </c>
      <c r="E24" s="3">
        <f>COUNTIF(Vertices[Degree],"&gt;= "&amp;D24)-COUNTIF(Vertices[Degree],"&gt;="&amp;D25)</f>
        <v>0</v>
      </c>
      <c r="F24" s="37">
        <f t="shared" si="2"/>
        <v>3.599999999999999</v>
      </c>
      <c r="G24" s="38">
        <f>COUNTIF(Vertices[In-Degree],"&gt;= "&amp;F24)-COUNTIF(Vertices[In-Degree],"&gt;="&amp;F25)</f>
        <v>0</v>
      </c>
      <c r="H24" s="37">
        <f t="shared" si="3"/>
        <v>26.39999999999999</v>
      </c>
      <c r="I24" s="38">
        <f>COUNTIF(Vertices[Out-Degree],"&gt;= "&amp;H24)-COUNTIF(Vertices[Out-Degree],"&gt;="&amp;H25)</f>
        <v>0</v>
      </c>
      <c r="J24" s="37">
        <f t="shared" si="4"/>
        <v>2281.9333332</v>
      </c>
      <c r="K24" s="38">
        <f>COUNTIF(Vertices[Betweenness Centrality],"&gt;= "&amp;J24)-COUNTIF(Vertices[Betweenness Centrality],"&gt;="&amp;J25)</f>
        <v>0</v>
      </c>
      <c r="L24" s="37">
        <f t="shared" si="5"/>
        <v>0.007646800000000007</v>
      </c>
      <c r="M24" s="38">
        <f>COUNTIF(Vertices[Closeness Centrality],"&gt;= "&amp;L24)-COUNTIF(Vertices[Closeness Centrality],"&gt;="&amp;L25)</f>
        <v>0</v>
      </c>
      <c r="N24" s="37">
        <f t="shared" si="6"/>
        <v>0.03026619999999999</v>
      </c>
      <c r="O24" s="38">
        <f>COUNTIF(Vertices[Eigenvector Centrality],"&gt;= "&amp;N24)-COUNTIF(Vertices[Eigenvector Centrality],"&gt;="&amp;N25)</f>
        <v>0</v>
      </c>
      <c r="P24" s="37">
        <f t="shared" si="7"/>
        <v>9.690665199999998</v>
      </c>
      <c r="Q24" s="38">
        <f>COUNTIF(Vertices[PageRank],"&gt;= "&amp;P24)-COUNTIF(Vertices[PageRank],"&gt;="&amp;P25)</f>
        <v>0</v>
      </c>
      <c r="R24" s="37">
        <f t="shared" si="8"/>
        <v>0.10718954248366012</v>
      </c>
      <c r="S24" s="43">
        <f>COUNTIF(Vertices[Clustering Coefficient],"&gt;= "&amp;R24)-COUNTIF(Vertices[Clustering Coefficient],"&gt;="&amp;R25)</f>
        <v>0</v>
      </c>
      <c r="T24" s="37" t="e">
        <f ca="1" t="shared" si="9"/>
        <v>#REF!</v>
      </c>
      <c r="U24" s="38" t="e">
        <f ca="1" t="shared" si="0"/>
        <v>#REF!</v>
      </c>
    </row>
    <row r="25" spans="1:21" ht="15">
      <c r="A25" s="34" t="s">
        <v>155</v>
      </c>
      <c r="B25" s="34">
        <v>188</v>
      </c>
      <c r="D25" s="32">
        <f t="shared" si="1"/>
        <v>0</v>
      </c>
      <c r="E25" s="3">
        <f>COUNTIF(Vertices[Degree],"&gt;= "&amp;D25)-COUNTIF(Vertices[Degree],"&gt;="&amp;D26)</f>
        <v>0</v>
      </c>
      <c r="F25" s="39">
        <f t="shared" si="2"/>
        <v>3.763636363636363</v>
      </c>
      <c r="G25" s="40">
        <f>COUNTIF(Vertices[In-Degree],"&gt;= "&amp;F25)-COUNTIF(Vertices[In-Degree],"&gt;="&amp;F26)</f>
        <v>0</v>
      </c>
      <c r="H25" s="39">
        <f t="shared" si="3"/>
        <v>27.59999999999999</v>
      </c>
      <c r="I25" s="40">
        <f>COUNTIF(Vertices[Out-Degree],"&gt;= "&amp;H25)-COUNTIF(Vertices[Out-Degree],"&gt;="&amp;H26)</f>
        <v>0</v>
      </c>
      <c r="J25" s="39">
        <f t="shared" si="4"/>
        <v>2385.657575618182</v>
      </c>
      <c r="K25" s="40">
        <f>COUNTIF(Vertices[Betweenness Centrality],"&gt;= "&amp;J25)-COUNTIF(Vertices[Betweenness Centrality],"&gt;="&amp;J26)</f>
        <v>0</v>
      </c>
      <c r="L25" s="39">
        <f t="shared" si="5"/>
        <v>0.007775836363636371</v>
      </c>
      <c r="M25" s="40">
        <f>COUNTIF(Vertices[Closeness Centrality],"&gt;= "&amp;L25)-COUNTIF(Vertices[Closeness Centrality],"&gt;="&amp;L26)</f>
        <v>0</v>
      </c>
      <c r="N25" s="39">
        <f t="shared" si="6"/>
        <v>0.03137925454545454</v>
      </c>
      <c r="O25" s="40">
        <f>COUNTIF(Vertices[Eigenvector Centrality],"&gt;= "&amp;N25)-COUNTIF(Vertices[Eigenvector Centrality],"&gt;="&amp;N26)</f>
        <v>4</v>
      </c>
      <c r="P25" s="39">
        <f t="shared" si="7"/>
        <v>10.111676254545452</v>
      </c>
      <c r="Q25" s="40">
        <f>COUNTIF(Vertices[PageRank],"&gt;= "&amp;P25)-COUNTIF(Vertices[PageRank],"&gt;="&amp;P26)</f>
        <v>0</v>
      </c>
      <c r="R25" s="39">
        <f t="shared" si="8"/>
        <v>0.11206179441473559</v>
      </c>
      <c r="S25" s="44">
        <f>COUNTIF(Vertices[Clustering Coefficient],"&gt;= "&amp;R25)-COUNTIF(Vertices[Clustering Coefficient],"&gt;="&amp;R26)</f>
        <v>0</v>
      </c>
      <c r="T25" s="39" t="e">
        <f ca="1" t="shared" si="9"/>
        <v>#REF!</v>
      </c>
      <c r="U25" s="40" t="e">
        <f ca="1" t="shared" si="0"/>
        <v>#REF!</v>
      </c>
    </row>
    <row r="26" spans="1:21" ht="15">
      <c r="A26" s="114"/>
      <c r="B26" s="114"/>
      <c r="D26" s="32">
        <f t="shared" si="1"/>
        <v>0</v>
      </c>
      <c r="E26" s="3">
        <f>COUNTIF(Vertices[Degree],"&gt;= "&amp;D26)-COUNTIF(Vertices[Degree],"&gt;="&amp;D28)</f>
        <v>0</v>
      </c>
      <c r="F26" s="37">
        <f t="shared" si="2"/>
        <v>3.9272727272727264</v>
      </c>
      <c r="G26" s="38">
        <f>COUNTIF(Vertices[In-Degree],"&gt;= "&amp;F26)-COUNTIF(Vertices[In-Degree],"&gt;="&amp;F28)</f>
        <v>0</v>
      </c>
      <c r="H26" s="37">
        <f t="shared" si="3"/>
        <v>28.79999999999999</v>
      </c>
      <c r="I26" s="38">
        <f>COUNTIF(Vertices[Out-Degree],"&gt;= "&amp;H26)-COUNTIF(Vertices[Out-Degree],"&gt;="&amp;H28)</f>
        <v>0</v>
      </c>
      <c r="J26" s="37">
        <f t="shared" si="4"/>
        <v>2489.3818180363637</v>
      </c>
      <c r="K26" s="38">
        <f>COUNTIF(Vertices[Betweenness Centrality],"&gt;= "&amp;J26)-COUNTIF(Vertices[Betweenness Centrality],"&gt;="&amp;J28)</f>
        <v>0</v>
      </c>
      <c r="L26" s="37">
        <f t="shared" si="5"/>
        <v>0.007904872727272735</v>
      </c>
      <c r="M26" s="38">
        <f>COUNTIF(Vertices[Closeness Centrality],"&gt;= "&amp;L26)-COUNTIF(Vertices[Closeness Centrality],"&gt;="&amp;L28)</f>
        <v>0</v>
      </c>
      <c r="N26" s="37">
        <f t="shared" si="6"/>
        <v>0.03249230909090908</v>
      </c>
      <c r="O26" s="38">
        <f>COUNTIF(Vertices[Eigenvector Centrality],"&gt;= "&amp;N26)-COUNTIF(Vertices[Eigenvector Centrality],"&gt;="&amp;N28)</f>
        <v>0</v>
      </c>
      <c r="P26" s="37">
        <f t="shared" si="7"/>
        <v>10.532687309090907</v>
      </c>
      <c r="Q26" s="38">
        <f>COUNTIF(Vertices[PageRank],"&gt;= "&amp;P26)-COUNTIF(Vertices[PageRank],"&gt;="&amp;P28)</f>
        <v>0</v>
      </c>
      <c r="R26" s="37">
        <f t="shared" si="8"/>
        <v>0.11693404634581105</v>
      </c>
      <c r="S26" s="43">
        <f>COUNTIF(Vertices[Clustering Coefficient],"&gt;= "&amp;R26)-COUNTIF(Vertices[Clustering Coefficient],"&gt;="&amp;R28)</f>
        <v>7</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2"/>
      <c r="G27" s="63">
        <f>COUNTIF(Vertices[In-Degree],"&gt;= "&amp;F27)-COUNTIF(Vertices[In-Degree],"&gt;="&amp;F28)</f>
        <v>-12</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-9</v>
      </c>
      <c r="P27" s="62"/>
      <c r="Q27" s="63">
        <f>COUNTIF(Vertices[Eigenvector Centrality],"&gt;= "&amp;P27)-COUNTIF(Vertices[Eigenvector Centrality],"&gt;="&amp;P28)</f>
        <v>0</v>
      </c>
      <c r="R27" s="62"/>
      <c r="S27" s="64">
        <f>COUNTIF(Vertices[Clustering Coefficient],"&gt;= "&amp;R27)-COUNTIF(Vertices[Clustering Coefficient],"&gt;="&amp;R28)</f>
        <v>-11</v>
      </c>
      <c r="T27" s="62"/>
      <c r="U27" s="63">
        <f ca="1">COUNTIF(Vertices[Clustering Coefficient],"&gt;= "&amp;T27)-COUNTIF(Vertices[Clustering Coefficient],"&gt;="&amp;T28)</f>
        <v>0</v>
      </c>
    </row>
    <row r="28" spans="1:21" ht="15">
      <c r="A28" s="34" t="s">
        <v>157</v>
      </c>
      <c r="B28" s="34">
        <v>2.039096</v>
      </c>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29.99999999999999</v>
      </c>
      <c r="I28" s="40">
        <f>COUNTIF(Vertices[Out-Degree],"&gt;= "&amp;H28)-COUNTIF(Vertices[Out-Degree],"&gt;="&amp;H40)</f>
        <v>0</v>
      </c>
      <c r="J28" s="39">
        <f>J26+($J$57-$J$2)/BinDivisor</f>
        <v>2593.1060604545455</v>
      </c>
      <c r="K28" s="40">
        <f>COUNTIF(Vertices[Betweenness Centrality],"&gt;= "&amp;J28)-COUNTIF(Vertices[Betweenness Centrality],"&gt;="&amp;J40)</f>
        <v>0</v>
      </c>
      <c r="L28" s="39">
        <f>L26+($L$57-$L$2)/BinDivisor</f>
        <v>0.008033909090909098</v>
      </c>
      <c r="M28" s="40">
        <f>COUNTIF(Vertices[Closeness Centrality],"&gt;= "&amp;L28)-COUNTIF(Vertices[Closeness Centrality],"&gt;="&amp;L40)</f>
        <v>0</v>
      </c>
      <c r="N28" s="39">
        <f>N26+($N$57-$N$2)/BinDivisor</f>
        <v>0.03360536363636363</v>
      </c>
      <c r="O28" s="40">
        <f>COUNTIF(Vertices[Eigenvector Centrality],"&gt;= "&amp;N28)-COUNTIF(Vertices[Eigenvector Centrality],"&gt;="&amp;N40)</f>
        <v>0</v>
      </c>
      <c r="P28" s="39">
        <f>P26+($P$57-$P$2)/BinDivisor</f>
        <v>10.953698363636361</v>
      </c>
      <c r="Q28" s="40">
        <f>COUNTIF(Vertices[PageRank],"&gt;= "&amp;P28)-COUNTIF(Vertices[PageRank],"&gt;="&amp;P40)</f>
        <v>0</v>
      </c>
      <c r="R28" s="39">
        <f>R26+($R$57-$R$2)/BinDivisor</f>
        <v>0.12180629827688651</v>
      </c>
      <c r="S28" s="44">
        <f>COUNTIF(Vertices[Clustering Coefficient],"&gt;= "&amp;R28)-COUNTIF(Vertices[Clustering Coefficient],"&gt;="&amp;R40)</f>
        <v>6</v>
      </c>
      <c r="T28" s="39" t="e">
        <f ca="1">T26+($T$57-$T$2)/BinDivisor</f>
        <v>#REF!</v>
      </c>
      <c r="U28" s="40" t="e">
        <f ca="1">COUNTIF(INDIRECT(DynamicFilterSourceColumnRange),"&gt;= "&amp;T28)-COUNTIF(INDIRECT(DynamicFilterSourceColumnRange),"&gt;="&amp;T40)</f>
        <v>#REF!</v>
      </c>
    </row>
    <row r="29" spans="1:21" ht="15">
      <c r="A29" s="114"/>
      <c r="B29" s="11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0.026127880558260305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1021</v>
      </c>
      <c r="B31" s="34">
        <v>0.414766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14"/>
      <c r="B32" s="11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1022</v>
      </c>
      <c r="B33" s="34" t="s">
        <v>1023</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-12</v>
      </c>
      <c r="H38" s="62"/>
      <c r="I38" s="63">
        <f>COUNTIF(Vertices[Out-Degree],"&gt;= "&amp;H38)-COUNTIF(Vertices[Out-Degree],"&gt;="&amp;H40)</f>
        <v>-1</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-9</v>
      </c>
      <c r="P38" s="62"/>
      <c r="Q38" s="63">
        <f>COUNTIF(Vertices[Eigenvector Centrality],"&gt;= "&amp;P38)-COUNTIF(Vertices[Eigenvector Centrality],"&gt;="&amp;P40)</f>
        <v>0</v>
      </c>
      <c r="R38" s="62"/>
      <c r="S38" s="64">
        <f>COUNTIF(Vertices[Clustering Coefficient],"&gt;= "&amp;R38)-COUNTIF(Vertices[Clustering Coefficient],"&gt;="&amp;R40)</f>
        <v>-5</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-12</v>
      </c>
      <c r="H39" s="62"/>
      <c r="I39" s="63">
        <f>COUNTIF(Vertices[Out-Degree],"&gt;= "&amp;H39)-COUNTIF(Vertices[Out-Degree],"&gt;="&amp;H40)</f>
        <v>-1</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-9</v>
      </c>
      <c r="P39" s="62"/>
      <c r="Q39" s="63">
        <f>COUNTIF(Vertices[Eigenvector Centrality],"&gt;= "&amp;P39)-COUNTIF(Vertices[Eigenvector Centrality],"&gt;="&amp;P40)</f>
        <v>0</v>
      </c>
      <c r="R39" s="62"/>
      <c r="S39" s="64">
        <f>COUNTIF(Vertices[Clustering Coefficient],"&gt;= "&amp;R39)-COUNTIF(Vertices[Clustering Coefficient],"&gt;="&amp;R40)</f>
        <v>-5</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31.19999999999999</v>
      </c>
      <c r="I40" s="38">
        <f>COUNTIF(Vertices[Out-Degree],"&gt;= "&amp;H40)-COUNTIF(Vertices[Out-Degree],"&gt;="&amp;H41)</f>
        <v>0</v>
      </c>
      <c r="J40" s="37">
        <f>J28+($J$57-$J$2)/BinDivisor</f>
        <v>2696.8303028727273</v>
      </c>
      <c r="K40" s="38">
        <f>COUNTIF(Vertices[Betweenness Centrality],"&gt;= "&amp;J40)-COUNTIF(Vertices[Betweenness Centrality],"&gt;="&amp;J41)</f>
        <v>0</v>
      </c>
      <c r="L40" s="37">
        <f>L28+($L$57-$L$2)/BinDivisor</f>
        <v>0.008162945454545462</v>
      </c>
      <c r="M40" s="38">
        <f>COUNTIF(Vertices[Closeness Centrality],"&gt;= "&amp;L40)-COUNTIF(Vertices[Closeness Centrality],"&gt;="&amp;L41)</f>
        <v>0</v>
      </c>
      <c r="N40" s="37">
        <f>N28+($N$57-$N$2)/BinDivisor</f>
        <v>0.03471841818181817</v>
      </c>
      <c r="O40" s="38">
        <f>COUNTIF(Vertices[Eigenvector Centrality],"&gt;= "&amp;N40)-COUNTIF(Vertices[Eigenvector Centrality],"&gt;="&amp;N41)</f>
        <v>7</v>
      </c>
      <c r="P40" s="37">
        <f>P28+($P$57-$P$2)/BinDivisor</f>
        <v>11.374709418181816</v>
      </c>
      <c r="Q40" s="38">
        <f>COUNTIF(Vertices[PageRank],"&gt;= "&amp;P40)-COUNTIF(Vertices[PageRank],"&gt;="&amp;P41)</f>
        <v>0</v>
      </c>
      <c r="R40" s="37">
        <f>R28+($R$57-$R$2)/BinDivisor</f>
        <v>0.12667855020796195</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32.39999999999999</v>
      </c>
      <c r="I41" s="40">
        <f>COUNTIF(Vertices[Out-Degree],"&gt;= "&amp;H41)-COUNTIF(Vertices[Out-Degree],"&gt;="&amp;H42)</f>
        <v>0</v>
      </c>
      <c r="J41" s="39">
        <f aca="true" t="shared" si="13" ref="J41:J56">J40+($J$57-$J$2)/BinDivisor</f>
        <v>2800.554545290909</v>
      </c>
      <c r="K41" s="40">
        <f>COUNTIF(Vertices[Betweenness Centrality],"&gt;= "&amp;J41)-COUNTIF(Vertices[Betweenness Centrality],"&gt;="&amp;J42)</f>
        <v>0</v>
      </c>
      <c r="L41" s="39">
        <f aca="true" t="shared" si="14" ref="L41:L56">L40+($L$57-$L$2)/BinDivisor</f>
        <v>0.008291981818181825</v>
      </c>
      <c r="M41" s="40">
        <f>COUNTIF(Vertices[Closeness Centrality],"&gt;= "&amp;L41)-COUNTIF(Vertices[Closeness Centrality],"&gt;="&amp;L42)</f>
        <v>0</v>
      </c>
      <c r="N41" s="39">
        <f aca="true" t="shared" si="15" ref="N41:N56">N40+($N$57-$N$2)/BinDivisor</f>
        <v>0.03583147272727272</v>
      </c>
      <c r="O41" s="40">
        <f>COUNTIF(Vertices[Eigenvector Centrality],"&gt;= "&amp;N41)-COUNTIF(Vertices[Eigenvector Centrality],"&gt;="&amp;N42)</f>
        <v>0</v>
      </c>
      <c r="P41" s="39">
        <f aca="true" t="shared" si="16" ref="P41:P56">P40+($P$57-$P$2)/BinDivisor</f>
        <v>11.79572047272727</v>
      </c>
      <c r="Q41" s="40">
        <f>COUNTIF(Vertices[PageRank],"&gt;= "&amp;P41)-COUNTIF(Vertices[PageRank],"&gt;="&amp;P42)</f>
        <v>0</v>
      </c>
      <c r="R41" s="39">
        <f aca="true" t="shared" si="17" ref="R41:R56">R40+($R$57-$R$2)/BinDivisor</f>
        <v>0.13155080213903741</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4.581818181818182</v>
      </c>
      <c r="G42" s="38">
        <f>COUNTIF(Vertices[In-Degree],"&gt;= "&amp;F42)-COUNTIF(Vertices[In-Degree],"&gt;="&amp;F43)</f>
        <v>0</v>
      </c>
      <c r="H42" s="37">
        <f t="shared" si="12"/>
        <v>33.599999999999994</v>
      </c>
      <c r="I42" s="38">
        <f>COUNTIF(Vertices[Out-Degree],"&gt;= "&amp;H42)-COUNTIF(Vertices[Out-Degree],"&gt;="&amp;H43)</f>
        <v>0</v>
      </c>
      <c r="J42" s="37">
        <f t="shared" si="13"/>
        <v>2904.278787709091</v>
      </c>
      <c r="K42" s="38">
        <f>COUNTIF(Vertices[Betweenness Centrality],"&gt;= "&amp;J42)-COUNTIF(Vertices[Betweenness Centrality],"&gt;="&amp;J43)</f>
        <v>0</v>
      </c>
      <c r="L42" s="37">
        <f t="shared" si="14"/>
        <v>0.008421018181818188</v>
      </c>
      <c r="M42" s="38">
        <f>COUNTIF(Vertices[Closeness Centrality],"&gt;= "&amp;L42)-COUNTIF(Vertices[Closeness Centrality],"&gt;="&amp;L43)</f>
        <v>0</v>
      </c>
      <c r="N42" s="37">
        <f t="shared" si="15"/>
        <v>0.03694452727272726</v>
      </c>
      <c r="O42" s="38">
        <f>COUNTIF(Vertices[Eigenvector Centrality],"&gt;= "&amp;N42)-COUNTIF(Vertices[Eigenvector Centrality],"&gt;="&amp;N43)</f>
        <v>0</v>
      </c>
      <c r="P42" s="37">
        <f t="shared" si="16"/>
        <v>12.216731527272724</v>
      </c>
      <c r="Q42" s="38">
        <f>COUNTIF(Vertices[PageRank],"&gt;= "&amp;P42)-COUNTIF(Vertices[PageRank],"&gt;="&amp;P43)</f>
        <v>0</v>
      </c>
      <c r="R42" s="37">
        <f t="shared" si="17"/>
        <v>0.13642305407011288</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4.745454545454546</v>
      </c>
      <c r="G43" s="40">
        <f>COUNTIF(Vertices[In-Degree],"&gt;= "&amp;F43)-COUNTIF(Vertices[In-Degree],"&gt;="&amp;F44)</f>
        <v>0</v>
      </c>
      <c r="H43" s="39">
        <f t="shared" si="12"/>
        <v>34.8</v>
      </c>
      <c r="I43" s="40">
        <f>COUNTIF(Vertices[Out-Degree],"&gt;= "&amp;H43)-COUNTIF(Vertices[Out-Degree],"&gt;="&amp;H44)</f>
        <v>0</v>
      </c>
      <c r="J43" s="39">
        <f t="shared" si="13"/>
        <v>3008.0030301272727</v>
      </c>
      <c r="K43" s="40">
        <f>COUNTIF(Vertices[Betweenness Centrality],"&gt;= "&amp;J43)-COUNTIF(Vertices[Betweenness Centrality],"&gt;="&amp;J44)</f>
        <v>0</v>
      </c>
      <c r="L43" s="39">
        <f t="shared" si="14"/>
        <v>0.008550054545454551</v>
      </c>
      <c r="M43" s="40">
        <f>COUNTIF(Vertices[Closeness Centrality],"&gt;= "&amp;L43)-COUNTIF(Vertices[Closeness Centrality],"&gt;="&amp;L44)</f>
        <v>0</v>
      </c>
      <c r="N43" s="39">
        <f t="shared" si="15"/>
        <v>0.03805758181818181</v>
      </c>
      <c r="O43" s="40">
        <f>COUNTIF(Vertices[Eigenvector Centrality],"&gt;= "&amp;N43)-COUNTIF(Vertices[Eigenvector Centrality],"&gt;="&amp;N44)</f>
        <v>0</v>
      </c>
      <c r="P43" s="39">
        <f t="shared" si="16"/>
        <v>12.637742581818179</v>
      </c>
      <c r="Q43" s="40">
        <f>COUNTIF(Vertices[PageRank],"&gt;= "&amp;P43)-COUNTIF(Vertices[PageRank],"&gt;="&amp;P44)</f>
        <v>0</v>
      </c>
      <c r="R43" s="39">
        <f t="shared" si="17"/>
        <v>0.14129530600118834</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4.90909090909091</v>
      </c>
      <c r="G44" s="38">
        <f>COUNTIF(Vertices[In-Degree],"&gt;= "&amp;F44)-COUNTIF(Vertices[In-Degree],"&gt;="&amp;F45)</f>
        <v>0</v>
      </c>
      <c r="H44" s="37">
        <f t="shared" si="12"/>
        <v>36</v>
      </c>
      <c r="I44" s="38">
        <f>COUNTIF(Vertices[Out-Degree],"&gt;= "&amp;H44)-COUNTIF(Vertices[Out-Degree],"&gt;="&amp;H45)</f>
        <v>0</v>
      </c>
      <c r="J44" s="37">
        <f t="shared" si="13"/>
        <v>3111.7272725454545</v>
      </c>
      <c r="K44" s="38">
        <f>COUNTIF(Vertices[Betweenness Centrality],"&gt;= "&amp;J44)-COUNTIF(Vertices[Betweenness Centrality],"&gt;="&amp;J45)</f>
        <v>0</v>
      </c>
      <c r="L44" s="37">
        <f t="shared" si="14"/>
        <v>0.008679090909090914</v>
      </c>
      <c r="M44" s="38">
        <f>COUNTIF(Vertices[Closeness Centrality],"&gt;= "&amp;L44)-COUNTIF(Vertices[Closeness Centrality],"&gt;="&amp;L45)</f>
        <v>0</v>
      </c>
      <c r="N44" s="37">
        <f t="shared" si="15"/>
        <v>0.03917063636363635</v>
      </c>
      <c r="O44" s="38">
        <f>COUNTIF(Vertices[Eigenvector Centrality],"&gt;= "&amp;N44)-COUNTIF(Vertices[Eigenvector Centrality],"&gt;="&amp;N45)</f>
        <v>0</v>
      </c>
      <c r="P44" s="37">
        <f t="shared" si="16"/>
        <v>13.058753636363633</v>
      </c>
      <c r="Q44" s="38">
        <f>COUNTIF(Vertices[PageRank],"&gt;= "&amp;P44)-COUNTIF(Vertices[PageRank],"&gt;="&amp;P45)</f>
        <v>0</v>
      </c>
      <c r="R44" s="37">
        <f t="shared" si="17"/>
        <v>0.1461675579322638</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5.072727272727274</v>
      </c>
      <c r="G45" s="40">
        <f>COUNTIF(Vertices[In-Degree],"&gt;= "&amp;F45)-COUNTIF(Vertices[In-Degree],"&gt;="&amp;F46)</f>
        <v>0</v>
      </c>
      <c r="H45" s="39">
        <f t="shared" si="12"/>
        <v>37.2</v>
      </c>
      <c r="I45" s="40">
        <f>COUNTIF(Vertices[Out-Degree],"&gt;= "&amp;H45)-COUNTIF(Vertices[Out-Degree],"&gt;="&amp;H46)</f>
        <v>0</v>
      </c>
      <c r="J45" s="39">
        <f t="shared" si="13"/>
        <v>3215.4515149636363</v>
      </c>
      <c r="K45" s="40">
        <f>COUNTIF(Vertices[Betweenness Centrality],"&gt;= "&amp;J45)-COUNTIF(Vertices[Betweenness Centrality],"&gt;="&amp;J46)</f>
        <v>0</v>
      </c>
      <c r="L45" s="39">
        <f t="shared" si="14"/>
        <v>0.008808127272727277</v>
      </c>
      <c r="M45" s="40">
        <f>COUNTIF(Vertices[Closeness Centrality],"&gt;= "&amp;L45)-COUNTIF(Vertices[Closeness Centrality],"&gt;="&amp;L46)</f>
        <v>0</v>
      </c>
      <c r="N45" s="39">
        <f t="shared" si="15"/>
        <v>0.0402836909090909</v>
      </c>
      <c r="O45" s="40">
        <f>COUNTIF(Vertices[Eigenvector Centrality],"&gt;= "&amp;N45)-COUNTIF(Vertices[Eigenvector Centrality],"&gt;="&amp;N46)</f>
        <v>0</v>
      </c>
      <c r="P45" s="39">
        <f t="shared" si="16"/>
        <v>13.479764690909088</v>
      </c>
      <c r="Q45" s="40">
        <f>COUNTIF(Vertices[PageRank],"&gt;= "&amp;P45)-COUNTIF(Vertices[PageRank],"&gt;="&amp;P46)</f>
        <v>0</v>
      </c>
      <c r="R45" s="39">
        <f t="shared" si="17"/>
        <v>0.15103980986333926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5.236363636363638</v>
      </c>
      <c r="G46" s="38">
        <f>COUNTIF(Vertices[In-Degree],"&gt;= "&amp;F46)-COUNTIF(Vertices[In-Degree],"&gt;="&amp;F47)</f>
        <v>0</v>
      </c>
      <c r="H46" s="37">
        <f t="shared" si="12"/>
        <v>38.400000000000006</v>
      </c>
      <c r="I46" s="38">
        <f>COUNTIF(Vertices[Out-Degree],"&gt;= "&amp;H46)-COUNTIF(Vertices[Out-Degree],"&gt;="&amp;H47)</f>
        <v>0</v>
      </c>
      <c r="J46" s="37">
        <f t="shared" si="13"/>
        <v>3319.175757381818</v>
      </c>
      <c r="K46" s="38">
        <f>COUNTIF(Vertices[Betweenness Centrality],"&gt;= "&amp;J46)-COUNTIF(Vertices[Betweenness Centrality],"&gt;="&amp;J47)</f>
        <v>0</v>
      </c>
      <c r="L46" s="37">
        <f t="shared" si="14"/>
        <v>0.00893716363636364</v>
      </c>
      <c r="M46" s="38">
        <f>COUNTIF(Vertices[Closeness Centrality],"&gt;= "&amp;L46)-COUNTIF(Vertices[Closeness Centrality],"&gt;="&amp;L47)</f>
        <v>0</v>
      </c>
      <c r="N46" s="37">
        <f t="shared" si="15"/>
        <v>0.04139674545454544</v>
      </c>
      <c r="O46" s="38">
        <f>COUNTIF(Vertices[Eigenvector Centrality],"&gt;= "&amp;N46)-COUNTIF(Vertices[Eigenvector Centrality],"&gt;="&amp;N47)</f>
        <v>0</v>
      </c>
      <c r="P46" s="37">
        <f t="shared" si="16"/>
        <v>13.900775745454542</v>
      </c>
      <c r="Q46" s="38">
        <f>COUNTIF(Vertices[PageRank],"&gt;= "&amp;P46)-COUNTIF(Vertices[PageRank],"&gt;="&amp;P47)</f>
        <v>0</v>
      </c>
      <c r="R46" s="37">
        <f t="shared" si="17"/>
        <v>0.15591206179441472</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5.400000000000002</v>
      </c>
      <c r="G47" s="40">
        <f>COUNTIF(Vertices[In-Degree],"&gt;= "&amp;F47)-COUNTIF(Vertices[In-Degree],"&gt;="&amp;F48)</f>
        <v>0</v>
      </c>
      <c r="H47" s="39">
        <f t="shared" si="12"/>
        <v>39.60000000000001</v>
      </c>
      <c r="I47" s="40">
        <f>COUNTIF(Vertices[Out-Degree],"&gt;= "&amp;H47)-COUNTIF(Vertices[Out-Degree],"&gt;="&amp;H48)</f>
        <v>0</v>
      </c>
      <c r="J47" s="39">
        <f t="shared" si="13"/>
        <v>3422.8999998</v>
      </c>
      <c r="K47" s="40">
        <f>COUNTIF(Vertices[Betweenness Centrality],"&gt;= "&amp;J47)-COUNTIF(Vertices[Betweenness Centrality],"&gt;="&amp;J48)</f>
        <v>0</v>
      </c>
      <c r="L47" s="39">
        <f t="shared" si="14"/>
        <v>0.009066200000000003</v>
      </c>
      <c r="M47" s="40">
        <f>COUNTIF(Vertices[Closeness Centrality],"&gt;= "&amp;L47)-COUNTIF(Vertices[Closeness Centrality],"&gt;="&amp;L48)</f>
        <v>0</v>
      </c>
      <c r="N47" s="39">
        <f t="shared" si="15"/>
        <v>0.042509799999999986</v>
      </c>
      <c r="O47" s="40">
        <f>COUNTIF(Vertices[Eigenvector Centrality],"&gt;= "&amp;N47)-COUNTIF(Vertices[Eigenvector Centrality],"&gt;="&amp;N48)</f>
        <v>0</v>
      </c>
      <c r="P47" s="39">
        <f t="shared" si="16"/>
        <v>14.321786799999996</v>
      </c>
      <c r="Q47" s="40">
        <f>COUNTIF(Vertices[PageRank],"&gt;= "&amp;P47)-COUNTIF(Vertices[PageRank],"&gt;="&amp;P48)</f>
        <v>0</v>
      </c>
      <c r="R47" s="39">
        <f t="shared" si="17"/>
        <v>0.16078431372549018</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5.563636363636366</v>
      </c>
      <c r="G48" s="38">
        <f>COUNTIF(Vertices[In-Degree],"&gt;= "&amp;F48)-COUNTIF(Vertices[In-Degree],"&gt;="&amp;F49)</f>
        <v>0</v>
      </c>
      <c r="H48" s="37">
        <f t="shared" si="12"/>
        <v>40.80000000000001</v>
      </c>
      <c r="I48" s="38">
        <f>COUNTIF(Vertices[Out-Degree],"&gt;= "&amp;H48)-COUNTIF(Vertices[Out-Degree],"&gt;="&amp;H49)</f>
        <v>0</v>
      </c>
      <c r="J48" s="37">
        <f t="shared" si="13"/>
        <v>3526.6242422181817</v>
      </c>
      <c r="K48" s="38">
        <f>COUNTIF(Vertices[Betweenness Centrality],"&gt;= "&amp;J48)-COUNTIF(Vertices[Betweenness Centrality],"&gt;="&amp;J49)</f>
        <v>0</v>
      </c>
      <c r="L48" s="37">
        <f t="shared" si="14"/>
        <v>0.009195236363636367</v>
      </c>
      <c r="M48" s="38">
        <f>COUNTIF(Vertices[Closeness Centrality],"&gt;= "&amp;L48)-COUNTIF(Vertices[Closeness Centrality],"&gt;="&amp;L49)</f>
        <v>0</v>
      </c>
      <c r="N48" s="37">
        <f t="shared" si="15"/>
        <v>0.04362285454545453</v>
      </c>
      <c r="O48" s="38">
        <f>COUNTIF(Vertices[Eigenvector Centrality],"&gt;= "&amp;N48)-COUNTIF(Vertices[Eigenvector Centrality],"&gt;="&amp;N49)</f>
        <v>0</v>
      </c>
      <c r="P48" s="37">
        <f t="shared" si="16"/>
        <v>14.74279785454545</v>
      </c>
      <c r="Q48" s="38">
        <f>COUNTIF(Vertices[PageRank],"&gt;= "&amp;P48)-COUNTIF(Vertices[PageRank],"&gt;="&amp;P49)</f>
        <v>0</v>
      </c>
      <c r="R48" s="37">
        <f t="shared" si="17"/>
        <v>0.16565656565656564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42.000000000000014</v>
      </c>
      <c r="I49" s="40">
        <f>COUNTIF(Vertices[Out-Degree],"&gt;= "&amp;H49)-COUNTIF(Vertices[Out-Degree],"&gt;="&amp;H50)</f>
        <v>0</v>
      </c>
      <c r="J49" s="39">
        <f t="shared" si="13"/>
        <v>3630.3484846363635</v>
      </c>
      <c r="K49" s="40">
        <f>COUNTIF(Vertices[Betweenness Centrality],"&gt;= "&amp;J49)-COUNTIF(Vertices[Betweenness Centrality],"&gt;="&amp;J50)</f>
        <v>0</v>
      </c>
      <c r="L49" s="39">
        <f t="shared" si="14"/>
        <v>0.00932427272727273</v>
      </c>
      <c r="M49" s="40">
        <f>COUNTIF(Vertices[Closeness Centrality],"&gt;= "&amp;L49)-COUNTIF(Vertices[Closeness Centrality],"&gt;="&amp;L50)</f>
        <v>0</v>
      </c>
      <c r="N49" s="39">
        <f t="shared" si="15"/>
        <v>0.044735909090909076</v>
      </c>
      <c r="O49" s="40">
        <f>COUNTIF(Vertices[Eigenvector Centrality],"&gt;= "&amp;N49)-COUNTIF(Vertices[Eigenvector Centrality],"&gt;="&amp;N50)</f>
        <v>0</v>
      </c>
      <c r="P49" s="39">
        <f t="shared" si="16"/>
        <v>15.163808909090905</v>
      </c>
      <c r="Q49" s="40">
        <f>COUNTIF(Vertices[PageRank],"&gt;= "&amp;P49)-COUNTIF(Vertices[PageRank],"&gt;="&amp;P50)</f>
        <v>0</v>
      </c>
      <c r="R49" s="39">
        <f t="shared" si="17"/>
        <v>0.1705288175876411</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0</v>
      </c>
      <c r="H50" s="37">
        <f t="shared" si="12"/>
        <v>43.20000000000002</v>
      </c>
      <c r="I50" s="38">
        <f>COUNTIF(Vertices[Out-Degree],"&gt;= "&amp;H50)-COUNTIF(Vertices[Out-Degree],"&gt;="&amp;H51)</f>
        <v>0</v>
      </c>
      <c r="J50" s="37">
        <f t="shared" si="13"/>
        <v>3734.0727270545453</v>
      </c>
      <c r="K50" s="38">
        <f>COUNTIF(Vertices[Betweenness Centrality],"&gt;= "&amp;J50)-COUNTIF(Vertices[Betweenness Centrality],"&gt;="&amp;J51)</f>
        <v>0</v>
      </c>
      <c r="L50" s="37">
        <f t="shared" si="14"/>
        <v>0.009453309090909093</v>
      </c>
      <c r="M50" s="38">
        <f>COUNTIF(Vertices[Closeness Centrality],"&gt;= "&amp;L50)-COUNTIF(Vertices[Closeness Centrality],"&gt;="&amp;L51)</f>
        <v>0</v>
      </c>
      <c r="N50" s="37">
        <f t="shared" si="15"/>
        <v>0.04584896363636362</v>
      </c>
      <c r="O50" s="38">
        <f>COUNTIF(Vertices[Eigenvector Centrality],"&gt;= "&amp;N50)-COUNTIF(Vertices[Eigenvector Centrality],"&gt;="&amp;N51)</f>
        <v>0</v>
      </c>
      <c r="P50" s="37">
        <f t="shared" si="16"/>
        <v>15.58481996363636</v>
      </c>
      <c r="Q50" s="38">
        <f>COUNTIF(Vertices[PageRank],"&gt;= "&amp;P50)-COUNTIF(Vertices[PageRank],"&gt;="&amp;P51)</f>
        <v>0</v>
      </c>
      <c r="R50" s="37">
        <f t="shared" si="17"/>
        <v>0.17540106951871656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44.40000000000002</v>
      </c>
      <c r="I51" s="40">
        <f>COUNTIF(Vertices[Out-Degree],"&gt;= "&amp;H51)-COUNTIF(Vertices[Out-Degree],"&gt;="&amp;H52)</f>
        <v>0</v>
      </c>
      <c r="J51" s="39">
        <f t="shared" si="13"/>
        <v>3837.796969472727</v>
      </c>
      <c r="K51" s="40">
        <f>COUNTIF(Vertices[Betweenness Centrality],"&gt;= "&amp;J51)-COUNTIF(Vertices[Betweenness Centrality],"&gt;="&amp;J52)</f>
        <v>0</v>
      </c>
      <c r="L51" s="39">
        <f t="shared" si="14"/>
        <v>0.009582345454545456</v>
      </c>
      <c r="M51" s="40">
        <f>COUNTIF(Vertices[Closeness Centrality],"&gt;= "&amp;L51)-COUNTIF(Vertices[Closeness Centrality],"&gt;="&amp;L52)</f>
        <v>0</v>
      </c>
      <c r="N51" s="39">
        <f t="shared" si="15"/>
        <v>0.046962018181818166</v>
      </c>
      <c r="O51" s="40">
        <f>COUNTIF(Vertices[Eigenvector Centrality],"&gt;= "&amp;N51)-COUNTIF(Vertices[Eigenvector Centrality],"&gt;="&amp;N52)</f>
        <v>0</v>
      </c>
      <c r="P51" s="39">
        <f t="shared" si="16"/>
        <v>16.005831018181816</v>
      </c>
      <c r="Q51" s="40">
        <f>COUNTIF(Vertices[PageRank],"&gt;= "&amp;P51)-COUNTIF(Vertices[PageRank],"&gt;="&amp;P52)</f>
        <v>0</v>
      </c>
      <c r="R51" s="39">
        <f t="shared" si="17"/>
        <v>0.18027332144979202</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45.60000000000002</v>
      </c>
      <c r="I52" s="38">
        <f>COUNTIF(Vertices[Out-Degree],"&gt;= "&amp;H52)-COUNTIF(Vertices[Out-Degree],"&gt;="&amp;H53)</f>
        <v>0</v>
      </c>
      <c r="J52" s="37">
        <f t="shared" si="13"/>
        <v>3941.521211890909</v>
      </c>
      <c r="K52" s="38">
        <f>COUNTIF(Vertices[Betweenness Centrality],"&gt;= "&amp;J52)-COUNTIF(Vertices[Betweenness Centrality],"&gt;="&amp;J53)</f>
        <v>0</v>
      </c>
      <c r="L52" s="37">
        <f t="shared" si="14"/>
        <v>0.009711381818181819</v>
      </c>
      <c r="M52" s="38">
        <f>COUNTIF(Vertices[Closeness Centrality],"&gt;= "&amp;L52)-COUNTIF(Vertices[Closeness Centrality],"&gt;="&amp;L53)</f>
        <v>0</v>
      </c>
      <c r="N52" s="37">
        <f t="shared" si="15"/>
        <v>0.04807507272727271</v>
      </c>
      <c r="O52" s="38">
        <f>COUNTIF(Vertices[Eigenvector Centrality],"&gt;= "&amp;N52)-COUNTIF(Vertices[Eigenvector Centrality],"&gt;="&amp;N53)</f>
        <v>0</v>
      </c>
      <c r="P52" s="37">
        <f t="shared" si="16"/>
        <v>16.426842072727272</v>
      </c>
      <c r="Q52" s="38">
        <f>COUNTIF(Vertices[PageRank],"&gt;= "&amp;P52)-COUNTIF(Vertices[PageRank],"&gt;="&amp;P53)</f>
        <v>0</v>
      </c>
      <c r="R52" s="37">
        <f t="shared" si="17"/>
        <v>0.18514557338086748</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46.800000000000026</v>
      </c>
      <c r="I53" s="40">
        <f>COUNTIF(Vertices[Out-Degree],"&gt;= "&amp;H53)-COUNTIF(Vertices[Out-Degree],"&gt;="&amp;H54)</f>
        <v>0</v>
      </c>
      <c r="J53" s="39">
        <f t="shared" si="13"/>
        <v>4045.2454543090907</v>
      </c>
      <c r="K53" s="40">
        <f>COUNTIF(Vertices[Betweenness Centrality],"&gt;= "&amp;J53)-COUNTIF(Vertices[Betweenness Centrality],"&gt;="&amp;J54)</f>
        <v>0</v>
      </c>
      <c r="L53" s="39">
        <f t="shared" si="14"/>
        <v>0.009840418181818182</v>
      </c>
      <c r="M53" s="40">
        <f>COUNTIF(Vertices[Closeness Centrality],"&gt;= "&amp;L53)-COUNTIF(Vertices[Closeness Centrality],"&gt;="&amp;L54)</f>
        <v>0</v>
      </c>
      <c r="N53" s="39">
        <f t="shared" si="15"/>
        <v>0.049188127272727256</v>
      </c>
      <c r="O53" s="40">
        <f>COUNTIF(Vertices[Eigenvector Centrality],"&gt;= "&amp;N53)-COUNTIF(Vertices[Eigenvector Centrality],"&gt;="&amp;N54)</f>
        <v>0</v>
      </c>
      <c r="P53" s="39">
        <f t="shared" si="16"/>
        <v>16.847853127272728</v>
      </c>
      <c r="Q53" s="40">
        <f>COUNTIF(Vertices[PageRank],"&gt;= "&amp;P53)-COUNTIF(Vertices[PageRank],"&gt;="&amp;P54)</f>
        <v>0</v>
      </c>
      <c r="R53" s="39">
        <f t="shared" si="17"/>
        <v>0.19001782531194295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48.00000000000003</v>
      </c>
      <c r="I54" s="38">
        <f>COUNTIF(Vertices[Out-Degree],"&gt;= "&amp;H54)-COUNTIF(Vertices[Out-Degree],"&gt;="&amp;H55)</f>
        <v>0</v>
      </c>
      <c r="J54" s="37">
        <f t="shared" si="13"/>
        <v>4148.969696727273</v>
      </c>
      <c r="K54" s="38">
        <f>COUNTIF(Vertices[Betweenness Centrality],"&gt;= "&amp;J54)-COUNTIF(Vertices[Betweenness Centrality],"&gt;="&amp;J55)</f>
        <v>0</v>
      </c>
      <c r="L54" s="37">
        <f t="shared" si="14"/>
        <v>0.009969454545454545</v>
      </c>
      <c r="M54" s="38">
        <f>COUNTIF(Vertices[Closeness Centrality],"&gt;= "&amp;L54)-COUNTIF(Vertices[Closeness Centrality],"&gt;="&amp;L55)</f>
        <v>0</v>
      </c>
      <c r="N54" s="37">
        <f t="shared" si="15"/>
        <v>0.0503011818181818</v>
      </c>
      <c r="O54" s="38">
        <f>COUNTIF(Vertices[Eigenvector Centrality],"&gt;= "&amp;N54)-COUNTIF(Vertices[Eigenvector Centrality],"&gt;="&amp;N55)</f>
        <v>0</v>
      </c>
      <c r="P54" s="37">
        <f t="shared" si="16"/>
        <v>17.268864181818184</v>
      </c>
      <c r="Q54" s="38">
        <f>COUNTIF(Vertices[PageRank],"&gt;= "&amp;P54)-COUNTIF(Vertices[PageRank],"&gt;="&amp;P55)</f>
        <v>0</v>
      </c>
      <c r="R54" s="37">
        <f t="shared" si="17"/>
        <v>0.1948900772430184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6.709090909090914</v>
      </c>
      <c r="G55" s="40">
        <f>COUNTIF(Vertices[In-Degree],"&gt;= "&amp;F55)-COUNTIF(Vertices[In-Degree],"&gt;="&amp;F56)</f>
        <v>0</v>
      </c>
      <c r="H55" s="39">
        <f t="shared" si="12"/>
        <v>49.20000000000003</v>
      </c>
      <c r="I55" s="40">
        <f>COUNTIF(Vertices[Out-Degree],"&gt;= "&amp;H55)-COUNTIF(Vertices[Out-Degree],"&gt;="&amp;H56)</f>
        <v>0</v>
      </c>
      <c r="J55" s="39">
        <f t="shared" si="13"/>
        <v>4252.693939145455</v>
      </c>
      <c r="K55" s="40">
        <f>COUNTIF(Vertices[Betweenness Centrality],"&gt;= "&amp;J55)-COUNTIF(Vertices[Betweenness Centrality],"&gt;="&amp;J56)</f>
        <v>0</v>
      </c>
      <c r="L55" s="39">
        <f t="shared" si="14"/>
        <v>0.010098490909090908</v>
      </c>
      <c r="M55" s="40">
        <f>COUNTIF(Vertices[Closeness Centrality],"&gt;= "&amp;L55)-COUNTIF(Vertices[Closeness Centrality],"&gt;="&amp;L56)</f>
        <v>0</v>
      </c>
      <c r="N55" s="39">
        <f t="shared" si="15"/>
        <v>0.051414236363636345</v>
      </c>
      <c r="O55" s="40">
        <f>COUNTIF(Vertices[Eigenvector Centrality],"&gt;= "&amp;N55)-COUNTIF(Vertices[Eigenvector Centrality],"&gt;="&amp;N56)</f>
        <v>0</v>
      </c>
      <c r="P55" s="39">
        <f t="shared" si="16"/>
        <v>17.68987523636364</v>
      </c>
      <c r="Q55" s="40">
        <f>COUNTIF(Vertices[PageRank],"&gt;= "&amp;P55)-COUNTIF(Vertices[PageRank],"&gt;="&amp;P56)</f>
        <v>0</v>
      </c>
      <c r="R55" s="39">
        <f t="shared" si="17"/>
        <v>0.19976232917409387</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6.872727272727278</v>
      </c>
      <c r="G56" s="38">
        <f>COUNTIF(Vertices[In-Degree],"&gt;= "&amp;F56)-COUNTIF(Vertices[In-Degree],"&gt;="&amp;F57)</f>
        <v>7</v>
      </c>
      <c r="H56" s="37">
        <f t="shared" si="12"/>
        <v>50.400000000000034</v>
      </c>
      <c r="I56" s="38">
        <f>COUNTIF(Vertices[Out-Degree],"&gt;= "&amp;H56)-COUNTIF(Vertices[Out-Degree],"&gt;="&amp;H57)</f>
        <v>0</v>
      </c>
      <c r="J56" s="37">
        <f t="shared" si="13"/>
        <v>4356.4181815636375</v>
      </c>
      <c r="K56" s="38">
        <f>COUNTIF(Vertices[Betweenness Centrality],"&gt;= "&amp;J56)-COUNTIF(Vertices[Betweenness Centrality],"&gt;="&amp;J57)</f>
        <v>0</v>
      </c>
      <c r="L56" s="37">
        <f t="shared" si="14"/>
        <v>0.010227527272727271</v>
      </c>
      <c r="M56" s="38">
        <f>COUNTIF(Vertices[Closeness Centrality],"&gt;= "&amp;L56)-COUNTIF(Vertices[Closeness Centrality],"&gt;="&amp;L57)</f>
        <v>0</v>
      </c>
      <c r="N56" s="37">
        <f t="shared" si="15"/>
        <v>0.05252729090909089</v>
      </c>
      <c r="O56" s="38">
        <f>COUNTIF(Vertices[Eigenvector Centrality],"&gt;= "&amp;N56)-COUNTIF(Vertices[Eigenvector Centrality],"&gt;="&amp;N57)</f>
        <v>1</v>
      </c>
      <c r="P56" s="37">
        <f t="shared" si="16"/>
        <v>18.110886290909097</v>
      </c>
      <c r="Q56" s="38">
        <f>COUNTIF(Vertices[PageRank],"&gt;= "&amp;P56)-COUNTIF(Vertices[PageRank],"&gt;="&amp;P57)</f>
        <v>0</v>
      </c>
      <c r="R56" s="37">
        <f t="shared" si="17"/>
        <v>0.20463458110516933</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v>
      </c>
      <c r="G57" s="42">
        <f>COUNTIF(Vertices[In-Degree],"&gt;= "&amp;F57)-COUNTIF(Vertices[In-Degree],"&gt;="&amp;F58)</f>
        <v>5</v>
      </c>
      <c r="H57" s="41">
        <f>MAX(Vertices[Out-Degree])</f>
        <v>66</v>
      </c>
      <c r="I57" s="42">
        <f>COUNTIF(Vertices[Out-Degree],"&gt;= "&amp;H57)-COUNTIF(Vertices[Out-Degree],"&gt;="&amp;H58)</f>
        <v>1</v>
      </c>
      <c r="J57" s="41">
        <f>MAX(Vertices[Betweenness Centrality])</f>
        <v>5704.833333</v>
      </c>
      <c r="K57" s="42">
        <f>COUNTIF(Vertices[Betweenness Centrality],"&gt;= "&amp;J57)-COUNTIF(Vertices[Betweenness Centrality],"&gt;="&amp;J58)</f>
        <v>1</v>
      </c>
      <c r="L57" s="41">
        <f>MAX(Vertices[Closeness Centrality])</f>
        <v>0.011905</v>
      </c>
      <c r="M57" s="42">
        <f>COUNTIF(Vertices[Closeness Centrality],"&gt;= "&amp;L57)-COUNTIF(Vertices[Closeness Centrality],"&gt;="&amp;L58)</f>
        <v>1</v>
      </c>
      <c r="N57" s="41">
        <f>MAX(Vertices[Eigenvector Centrality])</f>
        <v>0.066997</v>
      </c>
      <c r="O57" s="42">
        <f>COUNTIF(Vertices[Eigenvector Centrality],"&gt;= "&amp;N57)-COUNTIF(Vertices[Eigenvector Centrality],"&gt;="&amp;N58)</f>
        <v>1</v>
      </c>
      <c r="P57" s="41">
        <f>MAX(Vertices[PageRank])</f>
        <v>23.58403</v>
      </c>
      <c r="Q57" s="42">
        <f>COUNTIF(Vertices[PageRank],"&gt;= "&amp;P57)-COUNTIF(Vertices[PageRank],"&gt;="&amp;P58)</f>
        <v>1</v>
      </c>
      <c r="R57" s="41">
        <f>MAX(Vertices[Clustering Coefficient])</f>
        <v>0.2679738562091503</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v>
      </c>
    </row>
    <row r="71" spans="1:2" ht="15">
      <c r="A71" s="33" t="s">
        <v>90</v>
      </c>
      <c r="B71" s="47">
        <f>_xlfn.IFERROR(AVERAGE(Vertices[In-Degree]),NoMetricMessage)</f>
        <v>2.0632911392405062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66</v>
      </c>
    </row>
    <row r="85" spans="1:2" ht="15">
      <c r="A85" s="33" t="s">
        <v>96</v>
      </c>
      <c r="B85" s="47">
        <f>_xlfn.IFERROR(AVERAGE(Vertices[Out-Degree]),NoMetricMessage)</f>
        <v>2.0632911392405062</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5704.833333</v>
      </c>
    </row>
    <row r="99" spans="1:2" ht="15">
      <c r="A99" s="33" t="s">
        <v>102</v>
      </c>
      <c r="B99" s="47">
        <f>_xlfn.IFERROR(AVERAGE(Vertices[Betweenness Centrality]),NoMetricMessage)</f>
        <v>83.08860755696199</v>
      </c>
    </row>
    <row r="100" spans="1:2" ht="15">
      <c r="A100" s="33" t="s">
        <v>103</v>
      </c>
      <c r="B100" s="47">
        <f>_xlfn.IFERROR(MEDIAN(Vertices[Betweenness Centrality]),NoMetricMessage)</f>
        <v>0</v>
      </c>
    </row>
    <row r="111" spans="1:2" ht="15">
      <c r="A111" s="33" t="s">
        <v>106</v>
      </c>
      <c r="B111" s="47">
        <f>IF(COUNT(Vertices[Closeness Centrality])&gt;0,L2,NoMetricMessage)</f>
        <v>0.004808</v>
      </c>
    </row>
    <row r="112" spans="1:2" ht="15">
      <c r="A112" s="33" t="s">
        <v>107</v>
      </c>
      <c r="B112" s="47">
        <f>IF(COUNT(Vertices[Closeness Centrality])&gt;0,L57,NoMetricMessage)</f>
        <v>0.011905</v>
      </c>
    </row>
    <row r="113" spans="1:2" ht="15">
      <c r="A113" s="33" t="s">
        <v>108</v>
      </c>
      <c r="B113" s="47">
        <f>_xlfn.IFERROR(AVERAGE(Vertices[Closeness Centrality]),NoMetricMessage)</f>
        <v>0.006284544303797478</v>
      </c>
    </row>
    <row r="114" spans="1:2" ht="15">
      <c r="A114" s="33" t="s">
        <v>109</v>
      </c>
      <c r="B114" s="47">
        <f>_xlfn.IFERROR(MEDIAN(Vertices[Closeness Centrality]),NoMetricMessage)</f>
        <v>0.006211</v>
      </c>
    </row>
    <row r="125" spans="1:2" ht="15">
      <c r="A125" s="33" t="s">
        <v>112</v>
      </c>
      <c r="B125" s="47">
        <f>IF(COUNT(Vertices[Eigenvector Centrality])&gt;0,N2,NoMetricMessage)</f>
        <v>0.005779</v>
      </c>
    </row>
    <row r="126" spans="1:2" ht="15">
      <c r="A126" s="33" t="s">
        <v>113</v>
      </c>
      <c r="B126" s="47">
        <f>IF(COUNT(Vertices[Eigenvector Centrality])&gt;0,N57,NoMetricMessage)</f>
        <v>0.066997</v>
      </c>
    </row>
    <row r="127" spans="1:2" ht="15">
      <c r="A127" s="33" t="s">
        <v>114</v>
      </c>
      <c r="B127" s="47">
        <f>_xlfn.IFERROR(AVERAGE(Vertices[Eigenvector Centrality]),NoMetricMessage)</f>
        <v>0.012657987341772134</v>
      </c>
    </row>
    <row r="128" spans="1:2" ht="15">
      <c r="A128" s="33" t="s">
        <v>115</v>
      </c>
      <c r="B128" s="47">
        <f>_xlfn.IFERROR(MEDIAN(Vertices[Eigenvector Centrality]),NoMetricMessage)</f>
        <v>0.005779</v>
      </c>
    </row>
    <row r="139" spans="1:2" ht="15">
      <c r="A139" s="33" t="s">
        <v>140</v>
      </c>
      <c r="B139" s="47">
        <f>IF(COUNT(Vertices[PageRank])&gt;0,P2,NoMetricMessage)</f>
        <v>0.428422</v>
      </c>
    </row>
    <row r="140" spans="1:2" ht="15">
      <c r="A140" s="33" t="s">
        <v>141</v>
      </c>
      <c r="B140" s="47">
        <f>IF(COUNT(Vertices[PageRank])&gt;0,P57,NoMetricMessage)</f>
        <v>23.58403</v>
      </c>
    </row>
    <row r="141" spans="1:2" ht="15">
      <c r="A141" s="33" t="s">
        <v>142</v>
      </c>
      <c r="B141" s="47">
        <f>_xlfn.IFERROR(AVERAGE(Vertices[PageRank]),NoMetricMessage)</f>
        <v>0.9999928607594917</v>
      </c>
    </row>
    <row r="142" spans="1:2" ht="15">
      <c r="A142" s="33" t="s">
        <v>143</v>
      </c>
      <c r="B142" s="47">
        <f>_xlfn.IFERROR(MEDIAN(Vertices[PageRank]),NoMetricMessage)</f>
        <v>0.428422</v>
      </c>
    </row>
    <row r="153" spans="1:2" ht="15">
      <c r="A153" s="33" t="s">
        <v>118</v>
      </c>
      <c r="B153" s="47">
        <f>IF(COUNT(Vertices[Clustering Coefficient])&gt;0,R2,NoMetricMessage)</f>
        <v>0</v>
      </c>
    </row>
    <row r="154" spans="1:2" ht="15">
      <c r="A154" s="33" t="s">
        <v>119</v>
      </c>
      <c r="B154" s="47">
        <f>IF(COUNT(Vertices[Clustering Coefficient])&gt;0,R57,NoMetricMessage)</f>
        <v>0.2679738562091503</v>
      </c>
    </row>
    <row r="155" spans="1:2" ht="15">
      <c r="A155" s="33" t="s">
        <v>120</v>
      </c>
      <c r="B155" s="47">
        <f>_xlfn.IFERROR(AVERAGE(Vertices[Clustering Coefficient]),NoMetricMessage)</f>
        <v>0.035677623507843835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1006</v>
      </c>
    </row>
    <row r="6" spans="1:18" ht="409.6">
      <c r="A6">
        <v>0</v>
      </c>
      <c r="B6" s="1" t="s">
        <v>136</v>
      </c>
      <c r="C6">
        <v>1</v>
      </c>
      <c r="D6" t="s">
        <v>59</v>
      </c>
      <c r="E6" t="s">
        <v>59</v>
      </c>
      <c r="F6">
        <v>0</v>
      </c>
      <c r="H6" t="s">
        <v>71</v>
      </c>
      <c r="J6" t="s">
        <v>173</v>
      </c>
      <c r="K6" s="13" t="s">
        <v>1007</v>
      </c>
      <c r="R6" t="s">
        <v>129</v>
      </c>
    </row>
    <row r="7" spans="1:11" ht="409.6">
      <c r="A7">
        <v>2</v>
      </c>
      <c r="B7">
        <v>1</v>
      </c>
      <c r="C7">
        <v>0</v>
      </c>
      <c r="D7" t="s">
        <v>60</v>
      </c>
      <c r="E7" t="s">
        <v>60</v>
      </c>
      <c r="F7">
        <v>2</v>
      </c>
      <c r="H7" t="s">
        <v>72</v>
      </c>
      <c r="J7" t="s">
        <v>174</v>
      </c>
      <c r="K7" s="13" t="s">
        <v>1207</v>
      </c>
    </row>
    <row r="8" spans="1:11" ht="409.6">
      <c r="A8"/>
      <c r="B8">
        <v>2</v>
      </c>
      <c r="C8">
        <v>2</v>
      </c>
      <c r="D8" t="s">
        <v>61</v>
      </c>
      <c r="E8" t="s">
        <v>61</v>
      </c>
      <c r="H8" t="s">
        <v>73</v>
      </c>
      <c r="J8" t="s">
        <v>175</v>
      </c>
      <c r="K8" s="13" t="s">
        <v>1208</v>
      </c>
    </row>
    <row r="9" spans="1:11" ht="409.6">
      <c r="A9"/>
      <c r="B9">
        <v>3</v>
      </c>
      <c r="C9">
        <v>4</v>
      </c>
      <c r="D9" t="s">
        <v>62</v>
      </c>
      <c r="E9" t="s">
        <v>62</v>
      </c>
      <c r="H9" t="s">
        <v>74</v>
      </c>
      <c r="J9" t="s">
        <v>176</v>
      </c>
      <c r="K9" s="13" t="s">
        <v>1209</v>
      </c>
    </row>
    <row r="10" spans="1:11" ht="15">
      <c r="A10"/>
      <c r="B10">
        <v>4</v>
      </c>
      <c r="D10" t="s">
        <v>63</v>
      </c>
      <c r="E10" t="s">
        <v>63</v>
      </c>
      <c r="H10" t="s">
        <v>75</v>
      </c>
      <c r="J10" t="s">
        <v>177</v>
      </c>
      <c r="K10" t="s">
        <v>1210</v>
      </c>
    </row>
    <row r="11" spans="1:11" ht="15">
      <c r="A11"/>
      <c r="B11">
        <v>5</v>
      </c>
      <c r="D11" t="s">
        <v>46</v>
      </c>
      <c r="E11">
        <v>1</v>
      </c>
      <c r="H11" t="s">
        <v>76</v>
      </c>
      <c r="J11" t="s">
        <v>178</v>
      </c>
      <c r="K11" t="s">
        <v>1211</v>
      </c>
    </row>
    <row r="12" spans="1:11" ht="15">
      <c r="A12"/>
      <c r="B12"/>
      <c r="D12" t="s">
        <v>64</v>
      </c>
      <c r="E12">
        <v>2</v>
      </c>
      <c r="H12">
        <v>0</v>
      </c>
      <c r="J12" t="s">
        <v>179</v>
      </c>
      <c r="K12" t="s">
        <v>1212</v>
      </c>
    </row>
    <row r="13" spans="1:11" ht="15">
      <c r="A13"/>
      <c r="B13"/>
      <c r="D13">
        <v>1</v>
      </c>
      <c r="E13">
        <v>3</v>
      </c>
      <c r="H13">
        <v>1</v>
      </c>
      <c r="J13" t="s">
        <v>180</v>
      </c>
      <c r="K13" t="s">
        <v>1213</v>
      </c>
    </row>
    <row r="14" spans="4:11" ht="15">
      <c r="D14">
        <v>2</v>
      </c>
      <c r="E14">
        <v>4</v>
      </c>
      <c r="H14">
        <v>2</v>
      </c>
      <c r="J14" t="s">
        <v>181</v>
      </c>
      <c r="K14" t="s">
        <v>1214</v>
      </c>
    </row>
    <row r="15" spans="4:11" ht="15">
      <c r="D15">
        <v>3</v>
      </c>
      <c r="E15">
        <v>5</v>
      </c>
      <c r="H15">
        <v>3</v>
      </c>
      <c r="J15" t="s">
        <v>182</v>
      </c>
      <c r="K15" t="s">
        <v>1215</v>
      </c>
    </row>
    <row r="16" spans="4:11" ht="15">
      <c r="D16">
        <v>4</v>
      </c>
      <c r="E16">
        <v>6</v>
      </c>
      <c r="H16">
        <v>4</v>
      </c>
      <c r="J16" t="s">
        <v>183</v>
      </c>
      <c r="K16" t="s">
        <v>1216</v>
      </c>
    </row>
    <row r="17" spans="4:11" ht="15">
      <c r="D17">
        <v>5</v>
      </c>
      <c r="E17">
        <v>7</v>
      </c>
      <c r="H17">
        <v>5</v>
      </c>
      <c r="J17" t="s">
        <v>184</v>
      </c>
      <c r="K17" t="s">
        <v>1217</v>
      </c>
    </row>
    <row r="18" spans="4:11" ht="15">
      <c r="D18">
        <v>6</v>
      </c>
      <c r="E18">
        <v>8</v>
      </c>
      <c r="H18">
        <v>6</v>
      </c>
      <c r="J18" t="s">
        <v>185</v>
      </c>
      <c r="K18" t="s">
        <v>1218</v>
      </c>
    </row>
    <row r="19" spans="4:11" ht="15">
      <c r="D19">
        <v>7</v>
      </c>
      <c r="E19">
        <v>9</v>
      </c>
      <c r="H19">
        <v>7</v>
      </c>
      <c r="J19" t="s">
        <v>186</v>
      </c>
      <c r="K19" t="s">
        <v>1219</v>
      </c>
    </row>
    <row r="20" spans="4:11" ht="409.6">
      <c r="D20">
        <v>8</v>
      </c>
      <c r="H20">
        <v>8</v>
      </c>
      <c r="J20" t="s">
        <v>187</v>
      </c>
      <c r="K20" s="13" t="s">
        <v>1222</v>
      </c>
    </row>
    <row r="21" spans="4:11" ht="409.6">
      <c r="D21">
        <v>9</v>
      </c>
      <c r="H21">
        <v>9</v>
      </c>
      <c r="J21" t="s">
        <v>188</v>
      </c>
      <c r="K21" s="13" t="s">
        <v>1223</v>
      </c>
    </row>
    <row r="22" spans="4:11" ht="409.6">
      <c r="D22">
        <v>10</v>
      </c>
      <c r="J22" t="s">
        <v>189</v>
      </c>
      <c r="K22" s="13" t="s">
        <v>1224</v>
      </c>
    </row>
    <row r="23" spans="4:11" ht="15">
      <c r="D23">
        <v>11</v>
      </c>
      <c r="J23" t="s">
        <v>190</v>
      </c>
      <c r="K23">
        <v>18</v>
      </c>
    </row>
    <row r="24" spans="10:11" ht="15">
      <c r="J24" t="s">
        <v>192</v>
      </c>
      <c r="K24" t="s">
        <v>1221</v>
      </c>
    </row>
    <row r="25" spans="10:11" ht="409.6">
      <c r="J25" t="s">
        <v>193</v>
      </c>
      <c r="K25" s="13" t="s">
        <v>1206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DF20E-F3A8-4FD1-A176-3DC3195899EA}">
  <dimension ref="A1:C6"/>
  <sheetViews>
    <sheetView workbookViewId="0" topLeftCell="A1"/>
  </sheetViews>
  <sheetFormatPr defaultColWidth="9.140625" defaultRowHeight="15"/>
  <cols>
    <col min="1" max="1" width="9.8515625" style="0" customWidth="1"/>
    <col min="2" max="2" width="9.421875" style="0" bestFit="1" customWidth="1"/>
    <col min="3" max="3" width="12.421875" style="0" bestFit="1" customWidth="1"/>
  </cols>
  <sheetData>
    <row r="1" ht="15">
      <c r="C1" s="33" t="s">
        <v>42</v>
      </c>
    </row>
    <row r="2" spans="1:3" ht="14.3" customHeight="1">
      <c r="A2" s="13" t="s">
        <v>1016</v>
      </c>
      <c r="B2" s="113" t="s">
        <v>1017</v>
      </c>
      <c r="C2" s="52" t="s">
        <v>1018</v>
      </c>
    </row>
    <row r="3" spans="1:3" ht="15">
      <c r="A3" s="112" t="s">
        <v>1009</v>
      </c>
      <c r="B3" s="112" t="s">
        <v>1009</v>
      </c>
      <c r="C3" s="34">
        <v>67</v>
      </c>
    </row>
    <row r="4" spans="1:3" ht="15">
      <c r="A4" s="124" t="s">
        <v>1009</v>
      </c>
      <c r="B4" s="123" t="s">
        <v>1010</v>
      </c>
      <c r="C4" s="34">
        <v>14</v>
      </c>
    </row>
    <row r="5" spans="1:3" ht="15">
      <c r="A5" s="124" t="s">
        <v>1010</v>
      </c>
      <c r="B5" s="123" t="s">
        <v>1009</v>
      </c>
      <c r="C5" s="34">
        <v>9</v>
      </c>
    </row>
    <row r="6" spans="1:3" ht="15">
      <c r="A6" s="124" t="s">
        <v>1010</v>
      </c>
      <c r="B6" s="123" t="s">
        <v>1010</v>
      </c>
      <c r="C6" s="34">
        <v>98</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8C02B-990F-4D0E-8D58-A0C1F5EAE3C4}">
  <dimension ref="A1:F82"/>
  <sheetViews>
    <sheetView workbookViewId="0" topLeftCell="A1"/>
  </sheetViews>
  <sheetFormatPr defaultColWidth="9.140625" defaultRowHeight="15"/>
  <cols>
    <col min="1" max="1" width="39.57421875" style="0" customWidth="1"/>
    <col min="2" max="2" width="18.57421875" style="0" bestFit="1" customWidth="1"/>
    <col min="3" max="3" width="29.57421875" style="0" customWidth="1"/>
    <col min="4" max="4" width="10.57421875" style="0" bestFit="1" customWidth="1"/>
    <col min="5" max="5" width="29.57421875" style="0" customWidth="1"/>
    <col min="6" max="6" width="10.57421875" style="0" bestFit="1" customWidth="1"/>
  </cols>
  <sheetData>
    <row r="1" spans="1:6" ht="14.3" customHeight="1">
      <c r="A1" s="13" t="s">
        <v>1024</v>
      </c>
      <c r="B1" s="13" t="s">
        <v>1025</v>
      </c>
      <c r="C1" s="13" t="s">
        <v>1026</v>
      </c>
      <c r="D1" s="13" t="s">
        <v>1028</v>
      </c>
      <c r="E1" s="78" t="s">
        <v>1027</v>
      </c>
      <c r="F1" s="78" t="s">
        <v>1029</v>
      </c>
    </row>
    <row r="2" spans="1:6" ht="15">
      <c r="A2" s="83" t="s">
        <v>331</v>
      </c>
      <c r="B2" s="78">
        <v>1</v>
      </c>
      <c r="C2" s="83" t="s">
        <v>331</v>
      </c>
      <c r="D2" s="78">
        <v>1</v>
      </c>
      <c r="E2" s="78"/>
      <c r="F2" s="78"/>
    </row>
    <row r="3" spans="1:6" ht="15">
      <c r="A3" s="83" t="s">
        <v>330</v>
      </c>
      <c r="B3" s="78">
        <v>1</v>
      </c>
      <c r="C3" s="83" t="s">
        <v>324</v>
      </c>
      <c r="D3" s="78">
        <v>1</v>
      </c>
      <c r="E3" s="78"/>
      <c r="F3" s="78"/>
    </row>
    <row r="4" spans="1:6" ht="15">
      <c r="A4" s="83" t="s">
        <v>329</v>
      </c>
      <c r="B4" s="78">
        <v>1</v>
      </c>
      <c r="C4" s="83" t="s">
        <v>325</v>
      </c>
      <c r="D4" s="78">
        <v>1</v>
      </c>
      <c r="E4" s="78"/>
      <c r="F4" s="78"/>
    </row>
    <row r="5" spans="1:6" ht="15">
      <c r="A5" s="83" t="s">
        <v>328</v>
      </c>
      <c r="B5" s="78">
        <v>1</v>
      </c>
      <c r="C5" s="83" t="s">
        <v>326</v>
      </c>
      <c r="D5" s="78">
        <v>1</v>
      </c>
      <c r="E5" s="78"/>
      <c r="F5" s="78"/>
    </row>
    <row r="6" spans="1:6" ht="15">
      <c r="A6" s="83" t="s">
        <v>327</v>
      </c>
      <c r="B6" s="78">
        <v>1</v>
      </c>
      <c r="C6" s="83" t="s">
        <v>327</v>
      </c>
      <c r="D6" s="78">
        <v>1</v>
      </c>
      <c r="E6" s="78"/>
      <c r="F6" s="78"/>
    </row>
    <row r="7" spans="1:6" ht="15">
      <c r="A7" s="83" t="s">
        <v>326</v>
      </c>
      <c r="B7" s="78">
        <v>1</v>
      </c>
      <c r="C7" s="83" t="s">
        <v>328</v>
      </c>
      <c r="D7" s="78">
        <v>1</v>
      </c>
      <c r="E7" s="78"/>
      <c r="F7" s="78"/>
    </row>
    <row r="8" spans="1:6" ht="15">
      <c r="A8" s="83" t="s">
        <v>325</v>
      </c>
      <c r="B8" s="78">
        <v>1</v>
      </c>
      <c r="C8" s="83" t="s">
        <v>329</v>
      </c>
      <c r="D8" s="78">
        <v>1</v>
      </c>
      <c r="E8" s="78"/>
      <c r="F8" s="78"/>
    </row>
    <row r="9" spans="1:6" ht="15">
      <c r="A9" s="83" t="s">
        <v>324</v>
      </c>
      <c r="B9" s="78">
        <v>1</v>
      </c>
      <c r="C9" s="83" t="s">
        <v>330</v>
      </c>
      <c r="D9" s="78">
        <v>1</v>
      </c>
      <c r="E9" s="78"/>
      <c r="F9" s="78"/>
    </row>
    <row r="12" spans="1:6" ht="14.3" customHeight="1">
      <c r="A12" s="13" t="s">
        <v>1032</v>
      </c>
      <c r="B12" s="13" t="s">
        <v>1025</v>
      </c>
      <c r="C12" s="13" t="s">
        <v>1033</v>
      </c>
      <c r="D12" s="13" t="s">
        <v>1028</v>
      </c>
      <c r="E12" s="78" t="s">
        <v>1034</v>
      </c>
      <c r="F12" s="78" t="s">
        <v>1029</v>
      </c>
    </row>
    <row r="13" spans="1:6" ht="15">
      <c r="A13" s="78" t="s">
        <v>332</v>
      </c>
      <c r="B13" s="78">
        <v>8</v>
      </c>
      <c r="C13" s="78" t="s">
        <v>332</v>
      </c>
      <c r="D13" s="78">
        <v>8</v>
      </c>
      <c r="E13" s="78"/>
      <c r="F13" s="78"/>
    </row>
    <row r="16" spans="1:6" ht="14.3" customHeight="1">
      <c r="A16" s="13" t="s">
        <v>1036</v>
      </c>
      <c r="B16" s="13" t="s">
        <v>1025</v>
      </c>
      <c r="C16" s="13" t="s">
        <v>1047</v>
      </c>
      <c r="D16" s="13" t="s">
        <v>1028</v>
      </c>
      <c r="E16" s="13" t="s">
        <v>1048</v>
      </c>
      <c r="F16" s="13" t="s">
        <v>1029</v>
      </c>
    </row>
    <row r="17" spans="1:6" ht="15">
      <c r="A17" s="78" t="s">
        <v>1037</v>
      </c>
      <c r="B17" s="78">
        <v>4</v>
      </c>
      <c r="C17" s="78" t="s">
        <v>1037</v>
      </c>
      <c r="D17" s="78">
        <v>4</v>
      </c>
      <c r="E17" s="78" t="s">
        <v>1041</v>
      </c>
      <c r="F17" s="78">
        <v>1</v>
      </c>
    </row>
    <row r="18" spans="1:6" ht="15">
      <c r="A18" s="78" t="s">
        <v>1038</v>
      </c>
      <c r="B18" s="78">
        <v>4</v>
      </c>
      <c r="C18" s="78" t="s">
        <v>1040</v>
      </c>
      <c r="D18" s="78">
        <v>3</v>
      </c>
      <c r="E18" s="78" t="s">
        <v>1038</v>
      </c>
      <c r="F18" s="78">
        <v>1</v>
      </c>
    </row>
    <row r="19" spans="1:6" ht="15">
      <c r="A19" s="78" t="s">
        <v>1039</v>
      </c>
      <c r="B19" s="78">
        <v>4</v>
      </c>
      <c r="C19" s="78" t="s">
        <v>1038</v>
      </c>
      <c r="D19" s="78">
        <v>3</v>
      </c>
      <c r="E19" s="78" t="s">
        <v>1042</v>
      </c>
      <c r="F19" s="78">
        <v>1</v>
      </c>
    </row>
    <row r="20" spans="1:6" ht="15">
      <c r="A20" s="78" t="s">
        <v>1040</v>
      </c>
      <c r="B20" s="78">
        <v>3</v>
      </c>
      <c r="C20" s="78" t="s">
        <v>1039</v>
      </c>
      <c r="D20" s="78">
        <v>3</v>
      </c>
      <c r="E20" s="78" t="s">
        <v>1049</v>
      </c>
      <c r="F20" s="78">
        <v>1</v>
      </c>
    </row>
    <row r="21" spans="1:6" ht="15">
      <c r="A21" s="78" t="s">
        <v>1041</v>
      </c>
      <c r="B21" s="78">
        <v>3</v>
      </c>
      <c r="C21" s="78" t="s">
        <v>1041</v>
      </c>
      <c r="D21" s="78">
        <v>2</v>
      </c>
      <c r="E21" s="78" t="s">
        <v>1050</v>
      </c>
      <c r="F21" s="78">
        <v>1</v>
      </c>
    </row>
    <row r="22" spans="1:6" ht="15">
      <c r="A22" s="78" t="s">
        <v>1042</v>
      </c>
      <c r="B22" s="78">
        <v>3</v>
      </c>
      <c r="C22" s="78" t="s">
        <v>1043</v>
      </c>
      <c r="D22" s="78">
        <v>2</v>
      </c>
      <c r="E22" s="78" t="s">
        <v>1051</v>
      </c>
      <c r="F22" s="78">
        <v>1</v>
      </c>
    </row>
    <row r="23" spans="1:6" ht="15">
      <c r="A23" s="78" t="s">
        <v>1043</v>
      </c>
      <c r="B23" s="78">
        <v>3</v>
      </c>
      <c r="C23" s="78" t="s">
        <v>1046</v>
      </c>
      <c r="D23" s="78">
        <v>2</v>
      </c>
      <c r="E23" s="78" t="s">
        <v>1052</v>
      </c>
      <c r="F23" s="78">
        <v>1</v>
      </c>
    </row>
    <row r="24" spans="1:6" ht="15">
      <c r="A24" s="78" t="s">
        <v>1044</v>
      </c>
      <c r="B24" s="78">
        <v>2</v>
      </c>
      <c r="C24" s="78" t="s">
        <v>1042</v>
      </c>
      <c r="D24" s="78">
        <v>2</v>
      </c>
      <c r="E24" s="78" t="s">
        <v>1043</v>
      </c>
      <c r="F24" s="78">
        <v>1</v>
      </c>
    </row>
    <row r="25" spans="1:6" ht="15">
      <c r="A25" s="78" t="s">
        <v>1045</v>
      </c>
      <c r="B25" s="78">
        <v>2</v>
      </c>
      <c r="C25" s="78" t="s">
        <v>1045</v>
      </c>
      <c r="D25" s="78">
        <v>2</v>
      </c>
      <c r="E25" s="78" t="s">
        <v>1053</v>
      </c>
      <c r="F25" s="78">
        <v>1</v>
      </c>
    </row>
    <row r="26" spans="1:6" ht="15">
      <c r="A26" s="78" t="s">
        <v>1046</v>
      </c>
      <c r="B26" s="78">
        <v>2</v>
      </c>
      <c r="C26" s="78" t="s">
        <v>1044</v>
      </c>
      <c r="D26" s="78">
        <v>2</v>
      </c>
      <c r="E26" s="78" t="s">
        <v>1039</v>
      </c>
      <c r="F26" s="78">
        <v>1</v>
      </c>
    </row>
    <row r="29" spans="1:6" ht="14.3" customHeight="1">
      <c r="A29" s="13" t="s">
        <v>1056</v>
      </c>
      <c r="B29" s="13" t="s">
        <v>1025</v>
      </c>
      <c r="C29" s="13" t="s">
        <v>1063</v>
      </c>
      <c r="D29" s="13" t="s">
        <v>1028</v>
      </c>
      <c r="E29" s="13" t="s">
        <v>1070</v>
      </c>
      <c r="F29" s="13" t="s">
        <v>1029</v>
      </c>
    </row>
    <row r="30" spans="1:6" ht="15">
      <c r="A30" s="84" t="s">
        <v>1057</v>
      </c>
      <c r="B30" s="84">
        <v>17</v>
      </c>
      <c r="C30" s="84" t="s">
        <v>242</v>
      </c>
      <c r="D30" s="84">
        <v>8</v>
      </c>
      <c r="E30" s="84" t="s">
        <v>240</v>
      </c>
      <c r="F30" s="84">
        <v>9</v>
      </c>
    </row>
    <row r="31" spans="1:6" ht="15">
      <c r="A31" s="84" t="s">
        <v>1058</v>
      </c>
      <c r="B31" s="84">
        <v>19</v>
      </c>
      <c r="C31" s="84" t="s">
        <v>1064</v>
      </c>
      <c r="D31" s="84">
        <v>8</v>
      </c>
      <c r="E31" s="84" t="s">
        <v>251</v>
      </c>
      <c r="F31" s="84">
        <v>9</v>
      </c>
    </row>
    <row r="32" spans="1:6" ht="15">
      <c r="A32" s="84" t="s">
        <v>1059</v>
      </c>
      <c r="B32" s="84">
        <v>0</v>
      </c>
      <c r="C32" s="84" t="s">
        <v>1065</v>
      </c>
      <c r="D32" s="84">
        <v>8</v>
      </c>
      <c r="E32" s="84" t="s">
        <v>250</v>
      </c>
      <c r="F32" s="84">
        <v>9</v>
      </c>
    </row>
    <row r="33" spans="1:6" ht="15">
      <c r="A33" s="84" t="s">
        <v>1060</v>
      </c>
      <c r="B33" s="84">
        <v>458</v>
      </c>
      <c r="C33" s="84" t="s">
        <v>1066</v>
      </c>
      <c r="D33" s="84">
        <v>4</v>
      </c>
      <c r="E33" s="84" t="s">
        <v>249</v>
      </c>
      <c r="F33" s="84">
        <v>9</v>
      </c>
    </row>
    <row r="34" spans="1:6" ht="15">
      <c r="A34" s="84" t="s">
        <v>1061</v>
      </c>
      <c r="B34" s="84">
        <v>494</v>
      </c>
      <c r="C34" s="84" t="s">
        <v>1067</v>
      </c>
      <c r="D34" s="84">
        <v>4</v>
      </c>
      <c r="E34" s="84" t="s">
        <v>248</v>
      </c>
      <c r="F34" s="84">
        <v>9</v>
      </c>
    </row>
    <row r="35" spans="1:6" ht="15">
      <c r="A35" s="84" t="s">
        <v>242</v>
      </c>
      <c r="B35" s="84">
        <v>17</v>
      </c>
      <c r="C35" s="84" t="s">
        <v>1068</v>
      </c>
      <c r="D35" s="84">
        <v>4</v>
      </c>
      <c r="E35" s="84" t="s">
        <v>247</v>
      </c>
      <c r="F35" s="84">
        <v>9</v>
      </c>
    </row>
    <row r="36" spans="1:6" ht="15">
      <c r="A36" s="84" t="s">
        <v>251</v>
      </c>
      <c r="B36" s="84">
        <v>12</v>
      </c>
      <c r="C36" s="84" t="s">
        <v>1069</v>
      </c>
      <c r="D36" s="84">
        <v>3</v>
      </c>
      <c r="E36" s="84" t="s">
        <v>246</v>
      </c>
      <c r="F36" s="84">
        <v>9</v>
      </c>
    </row>
    <row r="37" spans="1:6" ht="15">
      <c r="A37" s="84" t="s">
        <v>250</v>
      </c>
      <c r="B37" s="84">
        <v>12</v>
      </c>
      <c r="C37" s="84" t="s">
        <v>250</v>
      </c>
      <c r="D37" s="84">
        <v>3</v>
      </c>
      <c r="E37" s="84" t="s">
        <v>245</v>
      </c>
      <c r="F37" s="84">
        <v>9</v>
      </c>
    </row>
    <row r="38" spans="1:6" ht="15">
      <c r="A38" s="84" t="s">
        <v>243</v>
      </c>
      <c r="B38" s="84">
        <v>12</v>
      </c>
      <c r="C38" s="84" t="s">
        <v>251</v>
      </c>
      <c r="D38" s="84">
        <v>3</v>
      </c>
      <c r="E38" s="84" t="s">
        <v>244</v>
      </c>
      <c r="F38" s="84">
        <v>9</v>
      </c>
    </row>
    <row r="39" spans="1:6" ht="15">
      <c r="A39" s="84" t="s">
        <v>1062</v>
      </c>
      <c r="B39" s="84">
        <v>12</v>
      </c>
      <c r="C39" s="84" t="s">
        <v>243</v>
      </c>
      <c r="D39" s="84">
        <v>3</v>
      </c>
      <c r="E39" s="84" t="s">
        <v>243</v>
      </c>
      <c r="F39" s="84">
        <v>9</v>
      </c>
    </row>
    <row r="42" spans="1:6" ht="14.3" customHeight="1">
      <c r="A42" s="13" t="s">
        <v>1074</v>
      </c>
      <c r="B42" s="13" t="s">
        <v>1025</v>
      </c>
      <c r="C42" s="13" t="s">
        <v>1085</v>
      </c>
      <c r="D42" s="13" t="s">
        <v>1028</v>
      </c>
      <c r="E42" s="13" t="s">
        <v>1096</v>
      </c>
      <c r="F42" s="13" t="s">
        <v>1029</v>
      </c>
    </row>
    <row r="43" spans="1:6" ht="15">
      <c r="A43" s="84" t="s">
        <v>1075</v>
      </c>
      <c r="B43" s="84">
        <v>10</v>
      </c>
      <c r="C43" s="84" t="s">
        <v>1086</v>
      </c>
      <c r="D43" s="84">
        <v>8</v>
      </c>
      <c r="E43" s="84" t="s">
        <v>1078</v>
      </c>
      <c r="F43" s="84">
        <v>9</v>
      </c>
    </row>
    <row r="44" spans="1:6" ht="15">
      <c r="A44" s="84" t="s">
        <v>1076</v>
      </c>
      <c r="B44" s="84">
        <v>10</v>
      </c>
      <c r="C44" s="84" t="s">
        <v>1087</v>
      </c>
      <c r="D44" s="84">
        <v>2</v>
      </c>
      <c r="E44" s="84" t="s">
        <v>1075</v>
      </c>
      <c r="F44" s="84">
        <v>9</v>
      </c>
    </row>
    <row r="45" spans="1:6" ht="15">
      <c r="A45" s="84" t="s">
        <v>1077</v>
      </c>
      <c r="B45" s="84">
        <v>10</v>
      </c>
      <c r="C45" s="84" t="s">
        <v>1088</v>
      </c>
      <c r="D45" s="84">
        <v>2</v>
      </c>
      <c r="E45" s="84" t="s">
        <v>1076</v>
      </c>
      <c r="F45" s="84">
        <v>9</v>
      </c>
    </row>
    <row r="46" spans="1:6" ht="15">
      <c r="A46" s="84" t="s">
        <v>1078</v>
      </c>
      <c r="B46" s="84">
        <v>9</v>
      </c>
      <c r="C46" s="84" t="s">
        <v>1089</v>
      </c>
      <c r="D46" s="84">
        <v>2</v>
      </c>
      <c r="E46" s="84" t="s">
        <v>1079</v>
      </c>
      <c r="F46" s="84">
        <v>9</v>
      </c>
    </row>
    <row r="47" spans="1:6" ht="15">
      <c r="A47" s="84" t="s">
        <v>1079</v>
      </c>
      <c r="B47" s="84">
        <v>9</v>
      </c>
      <c r="C47" s="84" t="s">
        <v>1090</v>
      </c>
      <c r="D47" s="84">
        <v>2</v>
      </c>
      <c r="E47" s="84" t="s">
        <v>1080</v>
      </c>
      <c r="F47" s="84">
        <v>9</v>
      </c>
    </row>
    <row r="48" spans="1:6" ht="15">
      <c r="A48" s="84" t="s">
        <v>1080</v>
      </c>
      <c r="B48" s="84">
        <v>9</v>
      </c>
      <c r="C48" s="84" t="s">
        <v>1091</v>
      </c>
      <c r="D48" s="84">
        <v>2</v>
      </c>
      <c r="E48" s="84" t="s">
        <v>1081</v>
      </c>
      <c r="F48" s="84">
        <v>9</v>
      </c>
    </row>
    <row r="49" spans="1:6" ht="15">
      <c r="A49" s="84" t="s">
        <v>1081</v>
      </c>
      <c r="B49" s="84">
        <v>9</v>
      </c>
      <c r="C49" s="84" t="s">
        <v>1092</v>
      </c>
      <c r="D49" s="84">
        <v>2</v>
      </c>
      <c r="E49" s="84" t="s">
        <v>1082</v>
      </c>
      <c r="F49" s="84">
        <v>9</v>
      </c>
    </row>
    <row r="50" spans="1:6" ht="15">
      <c r="A50" s="84" t="s">
        <v>1082</v>
      </c>
      <c r="B50" s="84">
        <v>9</v>
      </c>
      <c r="C50" s="84" t="s">
        <v>1093</v>
      </c>
      <c r="D50" s="84">
        <v>2</v>
      </c>
      <c r="E50" s="84" t="s">
        <v>1083</v>
      </c>
      <c r="F50" s="84">
        <v>9</v>
      </c>
    </row>
    <row r="51" spans="1:6" ht="15">
      <c r="A51" s="84" t="s">
        <v>1083</v>
      </c>
      <c r="B51" s="84">
        <v>9</v>
      </c>
      <c r="C51" s="84" t="s">
        <v>1094</v>
      </c>
      <c r="D51" s="84">
        <v>2</v>
      </c>
      <c r="E51" s="84" t="s">
        <v>1084</v>
      </c>
      <c r="F51" s="84">
        <v>9</v>
      </c>
    </row>
    <row r="52" spans="1:6" ht="15">
      <c r="A52" s="84" t="s">
        <v>1084</v>
      </c>
      <c r="B52" s="84">
        <v>9</v>
      </c>
      <c r="C52" s="84" t="s">
        <v>1095</v>
      </c>
      <c r="D52" s="84">
        <v>2</v>
      </c>
      <c r="E52" s="84" t="s">
        <v>1097</v>
      </c>
      <c r="F52" s="84">
        <v>9</v>
      </c>
    </row>
    <row r="55" spans="1:6" ht="14.3" customHeight="1">
      <c r="A55" s="13" t="s">
        <v>1101</v>
      </c>
      <c r="B55" s="13" t="s">
        <v>1025</v>
      </c>
      <c r="C55" s="78" t="s">
        <v>1103</v>
      </c>
      <c r="D55" s="78" t="s">
        <v>1028</v>
      </c>
      <c r="E55" s="13" t="s">
        <v>1104</v>
      </c>
      <c r="F55" s="13" t="s">
        <v>1029</v>
      </c>
    </row>
    <row r="56" spans="1:6" ht="15">
      <c r="A56" s="78" t="s">
        <v>240</v>
      </c>
      <c r="B56" s="78">
        <v>9</v>
      </c>
      <c r="C56" s="78"/>
      <c r="D56" s="78"/>
      <c r="E56" s="78" t="s">
        <v>240</v>
      </c>
      <c r="F56" s="78">
        <v>9</v>
      </c>
    </row>
    <row r="59" spans="1:6" ht="14.3" customHeight="1">
      <c r="A59" s="13" t="s">
        <v>1102</v>
      </c>
      <c r="B59" s="13" t="s">
        <v>1025</v>
      </c>
      <c r="C59" s="13" t="s">
        <v>1105</v>
      </c>
      <c r="D59" s="13" t="s">
        <v>1028</v>
      </c>
      <c r="E59" s="13" t="s">
        <v>1106</v>
      </c>
      <c r="F59" s="13" t="s">
        <v>1029</v>
      </c>
    </row>
    <row r="60" spans="1:6" ht="15">
      <c r="A60" s="78" t="s">
        <v>251</v>
      </c>
      <c r="B60" s="78">
        <v>12</v>
      </c>
      <c r="C60" s="78" t="s">
        <v>250</v>
      </c>
      <c r="D60" s="78">
        <v>3</v>
      </c>
      <c r="E60" s="78" t="s">
        <v>251</v>
      </c>
      <c r="F60" s="78">
        <v>9</v>
      </c>
    </row>
    <row r="61" spans="1:6" ht="15">
      <c r="A61" s="78" t="s">
        <v>250</v>
      </c>
      <c r="B61" s="78">
        <v>12</v>
      </c>
      <c r="C61" s="78" t="s">
        <v>251</v>
      </c>
      <c r="D61" s="78">
        <v>3</v>
      </c>
      <c r="E61" s="78" t="s">
        <v>250</v>
      </c>
      <c r="F61" s="78">
        <v>9</v>
      </c>
    </row>
    <row r="62" spans="1:6" ht="15">
      <c r="A62" s="78" t="s">
        <v>243</v>
      </c>
      <c r="B62" s="78">
        <v>12</v>
      </c>
      <c r="C62" s="78" t="s">
        <v>243</v>
      </c>
      <c r="D62" s="78">
        <v>3</v>
      </c>
      <c r="E62" s="78" t="s">
        <v>249</v>
      </c>
      <c r="F62" s="78">
        <v>9</v>
      </c>
    </row>
    <row r="63" spans="1:6" ht="15">
      <c r="A63" s="78" t="s">
        <v>249</v>
      </c>
      <c r="B63" s="78">
        <v>10</v>
      </c>
      <c r="C63" s="78" t="s">
        <v>309</v>
      </c>
      <c r="D63" s="78">
        <v>2</v>
      </c>
      <c r="E63" s="78" t="s">
        <v>248</v>
      </c>
      <c r="F63" s="78">
        <v>9</v>
      </c>
    </row>
    <row r="64" spans="1:6" ht="15">
      <c r="A64" s="78" t="s">
        <v>248</v>
      </c>
      <c r="B64" s="78">
        <v>9</v>
      </c>
      <c r="C64" s="78" t="s">
        <v>259</v>
      </c>
      <c r="D64" s="78">
        <v>2</v>
      </c>
      <c r="E64" s="78" t="s">
        <v>247</v>
      </c>
      <c r="F64" s="78">
        <v>9</v>
      </c>
    </row>
    <row r="65" spans="1:6" ht="15">
      <c r="A65" s="78" t="s">
        <v>247</v>
      </c>
      <c r="B65" s="78">
        <v>9</v>
      </c>
      <c r="C65" s="78" t="s">
        <v>258</v>
      </c>
      <c r="D65" s="78">
        <v>2</v>
      </c>
      <c r="E65" s="78" t="s">
        <v>246</v>
      </c>
      <c r="F65" s="78">
        <v>9</v>
      </c>
    </row>
    <row r="66" spans="1:6" ht="15">
      <c r="A66" s="78" t="s">
        <v>246</v>
      </c>
      <c r="B66" s="78">
        <v>9</v>
      </c>
      <c r="C66" s="78" t="s">
        <v>257</v>
      </c>
      <c r="D66" s="78">
        <v>2</v>
      </c>
      <c r="E66" s="78" t="s">
        <v>245</v>
      </c>
      <c r="F66" s="78">
        <v>9</v>
      </c>
    </row>
    <row r="67" spans="1:6" ht="15">
      <c r="A67" s="78" t="s">
        <v>245</v>
      </c>
      <c r="B67" s="78">
        <v>9</v>
      </c>
      <c r="C67" s="78" t="s">
        <v>237</v>
      </c>
      <c r="D67" s="78">
        <v>2</v>
      </c>
      <c r="E67" s="78" t="s">
        <v>244</v>
      </c>
      <c r="F67" s="78">
        <v>9</v>
      </c>
    </row>
    <row r="68" spans="1:6" ht="15">
      <c r="A68" s="78" t="s">
        <v>244</v>
      </c>
      <c r="B68" s="78">
        <v>9</v>
      </c>
      <c r="C68" s="78" t="s">
        <v>238</v>
      </c>
      <c r="D68" s="78">
        <v>2</v>
      </c>
      <c r="E68" s="78" t="s">
        <v>243</v>
      </c>
      <c r="F68" s="78">
        <v>9</v>
      </c>
    </row>
    <row r="69" spans="1:6" ht="15">
      <c r="A69" s="78" t="s">
        <v>242</v>
      </c>
      <c r="B69" s="78">
        <v>9</v>
      </c>
      <c r="C69" s="78" t="s">
        <v>241</v>
      </c>
      <c r="D69" s="78">
        <v>2</v>
      </c>
      <c r="E69" s="78" t="s">
        <v>242</v>
      </c>
      <c r="F69" s="78">
        <v>9</v>
      </c>
    </row>
    <row r="72" spans="1:6" ht="14.3" customHeight="1">
      <c r="A72" s="13" t="s">
        <v>1111</v>
      </c>
      <c r="B72" s="13" t="s">
        <v>1025</v>
      </c>
      <c r="C72" s="13" t="s">
        <v>1112</v>
      </c>
      <c r="D72" s="13" t="s">
        <v>1028</v>
      </c>
      <c r="E72" s="13" t="s">
        <v>1113</v>
      </c>
      <c r="F72" s="13" t="s">
        <v>1029</v>
      </c>
    </row>
    <row r="73" spans="1:6" ht="15">
      <c r="A73" s="111" t="s">
        <v>249</v>
      </c>
      <c r="B73" s="78">
        <v>1354881</v>
      </c>
      <c r="C73" s="111" t="s">
        <v>286</v>
      </c>
      <c r="D73" s="78">
        <v>683767</v>
      </c>
      <c r="E73" s="111" t="s">
        <v>249</v>
      </c>
      <c r="F73" s="78">
        <v>1354881</v>
      </c>
    </row>
    <row r="74" spans="1:6" ht="15">
      <c r="A74" s="111" t="s">
        <v>286</v>
      </c>
      <c r="B74" s="78">
        <v>683767</v>
      </c>
      <c r="C74" s="111" t="s">
        <v>308</v>
      </c>
      <c r="D74" s="78">
        <v>582373</v>
      </c>
      <c r="E74" s="111" t="s">
        <v>238</v>
      </c>
      <c r="F74" s="78">
        <v>584296</v>
      </c>
    </row>
    <row r="75" spans="1:6" ht="15">
      <c r="A75" s="111" t="s">
        <v>238</v>
      </c>
      <c r="B75" s="78">
        <v>584296</v>
      </c>
      <c r="C75" s="111" t="s">
        <v>280</v>
      </c>
      <c r="D75" s="78">
        <v>251811</v>
      </c>
      <c r="E75" s="111" t="s">
        <v>244</v>
      </c>
      <c r="F75" s="78">
        <v>257546</v>
      </c>
    </row>
    <row r="76" spans="1:6" ht="15">
      <c r="A76" s="111" t="s">
        <v>308</v>
      </c>
      <c r="B76" s="78">
        <v>582373</v>
      </c>
      <c r="C76" s="111" t="s">
        <v>296</v>
      </c>
      <c r="D76" s="78">
        <v>208722</v>
      </c>
      <c r="E76" s="111" t="s">
        <v>237</v>
      </c>
      <c r="F76" s="78">
        <v>213277</v>
      </c>
    </row>
    <row r="77" spans="1:6" ht="15">
      <c r="A77" s="111" t="s">
        <v>244</v>
      </c>
      <c r="B77" s="78">
        <v>257546</v>
      </c>
      <c r="C77" s="111" t="s">
        <v>257</v>
      </c>
      <c r="D77" s="78">
        <v>170291</v>
      </c>
      <c r="E77" s="111" t="s">
        <v>250</v>
      </c>
      <c r="F77" s="78">
        <v>64351</v>
      </c>
    </row>
    <row r="78" spans="1:6" ht="15">
      <c r="A78" s="111" t="s">
        <v>280</v>
      </c>
      <c r="B78" s="78">
        <v>251811</v>
      </c>
      <c r="C78" s="111" t="s">
        <v>262</v>
      </c>
      <c r="D78" s="78">
        <v>140653</v>
      </c>
      <c r="E78" s="111" t="s">
        <v>251</v>
      </c>
      <c r="F78" s="78">
        <v>46209</v>
      </c>
    </row>
    <row r="79" spans="1:6" ht="15">
      <c r="A79" s="111" t="s">
        <v>237</v>
      </c>
      <c r="B79" s="78">
        <v>213277</v>
      </c>
      <c r="C79" s="111" t="s">
        <v>255</v>
      </c>
      <c r="D79" s="78">
        <v>113946</v>
      </c>
      <c r="E79" s="111" t="s">
        <v>245</v>
      </c>
      <c r="F79" s="78">
        <v>45249</v>
      </c>
    </row>
    <row r="80" spans="1:6" ht="15">
      <c r="A80" s="111" t="s">
        <v>296</v>
      </c>
      <c r="B80" s="78">
        <v>208722</v>
      </c>
      <c r="C80" s="111" t="s">
        <v>305</v>
      </c>
      <c r="D80" s="78">
        <v>96089</v>
      </c>
      <c r="E80" s="111" t="s">
        <v>243</v>
      </c>
      <c r="F80" s="78">
        <v>27797</v>
      </c>
    </row>
    <row r="81" spans="1:6" ht="15">
      <c r="A81" s="111" t="s">
        <v>257</v>
      </c>
      <c r="B81" s="78">
        <v>170291</v>
      </c>
      <c r="C81" s="111" t="s">
        <v>309</v>
      </c>
      <c r="D81" s="78">
        <v>84947</v>
      </c>
      <c r="E81" s="111" t="s">
        <v>247</v>
      </c>
      <c r="F81" s="78">
        <v>21586</v>
      </c>
    </row>
    <row r="82" spans="1:6" ht="15">
      <c r="A82" s="111" t="s">
        <v>262</v>
      </c>
      <c r="B82" s="78">
        <v>140653</v>
      </c>
      <c r="C82" s="111" t="s">
        <v>260</v>
      </c>
      <c r="D82" s="78">
        <v>64459</v>
      </c>
      <c r="E82" s="111" t="s">
        <v>239</v>
      </c>
      <c r="F82" s="78">
        <v>16675</v>
      </c>
    </row>
  </sheetData>
  <hyperlinks>
    <hyperlink ref="A2" r:id="rId1" display="https://nodexlgraphgallery.org/Pages/Graph.aspx?graphID=192725"/>
    <hyperlink ref="A3" r:id="rId2" display="https://nodexlgraphgallery.org/Pages/Graph.aspx?graphID=192679"/>
    <hyperlink ref="A4" r:id="rId3" display="https://nodexlgraphgallery.org/Pages/Graph.aspx?graphID=192518"/>
    <hyperlink ref="A5" r:id="rId4" display="https://nodexlgraphgallery.org/Pages/Graph.aspx?graphID=192465"/>
    <hyperlink ref="A6" r:id="rId5" display="https://nodexlgraphgallery.org/Pages/Graph.aspx?graphID=192476"/>
    <hyperlink ref="A7" r:id="rId6" display="https://nodexlgraphgallery.org/Pages/Graph.aspx?graphID=192293"/>
    <hyperlink ref="A8" r:id="rId7" display="https://nodexlgraphgallery.org/Pages/Graph.aspx?graphID=192134"/>
    <hyperlink ref="A9" r:id="rId8" display="https://nodexlgraphgallery.org/Pages/Graph.aspx?graphID=192078"/>
    <hyperlink ref="C2" r:id="rId9" display="https://nodexlgraphgallery.org/Pages/Graph.aspx?graphID=192725"/>
    <hyperlink ref="C3" r:id="rId10" display="https://nodexlgraphgallery.org/Pages/Graph.aspx?graphID=192078"/>
    <hyperlink ref="C4" r:id="rId11" display="https://nodexlgraphgallery.org/Pages/Graph.aspx?graphID=192134"/>
    <hyperlink ref="C5" r:id="rId12" display="https://nodexlgraphgallery.org/Pages/Graph.aspx?graphID=192293"/>
    <hyperlink ref="C6" r:id="rId13" display="https://nodexlgraphgallery.org/Pages/Graph.aspx?graphID=192476"/>
    <hyperlink ref="C7" r:id="rId14" display="https://nodexlgraphgallery.org/Pages/Graph.aspx?graphID=192465"/>
    <hyperlink ref="C8" r:id="rId15" display="https://nodexlgraphgallery.org/Pages/Graph.aspx?graphID=192518"/>
    <hyperlink ref="C9" r:id="rId16" display="https://nodexlgraphgallery.org/Pages/Graph.aspx?graphID=192679"/>
  </hyperlinks>
  <printOptions/>
  <pageMargins left="0.7" right="0.7" top="0.75" bottom="0.75" header="0.3" footer="0.3"/>
  <pageSetup orientation="portrait" paperSize="9"/>
  <tableParts>
    <tablePart r:id="rId24"/>
    <tablePart r:id="rId22"/>
    <tablePart r:id="rId23"/>
    <tablePart r:id="rId20"/>
    <tablePart r:id="rId17"/>
    <tablePart r:id="rId21"/>
    <tablePart r:id="rId19"/>
    <tablePart r:id="rId1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99BE32E-0888-482C-8346-620C56FE24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Doc Assar</cp:lastModifiedBy>
  <dcterms:created xsi:type="dcterms:W3CDTF">2008-01-30T00:41:58Z</dcterms:created>
  <dcterms:modified xsi:type="dcterms:W3CDTF">2019-04-09T01:29:30Z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