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2285" windowHeight="7035" activeTab="0"/>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62913"/>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<sst xmlns="http://schemas.openxmlformats.org/spreadsheetml/2006/main" count="3682" uniqueCount="1834">
  <si>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</si>
  <si>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</si>
  <si>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</si>
  <si>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</si>
  <si>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</si>
  <si>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</si>
  <si>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</si>
  <si>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</si>
  <si>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</si>
  <si>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</si>
  <si>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</si>
  <si>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</si>
  <si>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</si>
  <si>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</si>
  <si>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</si>
  <si>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</si>
  <si>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</si>
  <si>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</si>
  <si>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</si>
  <si>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</si>
  <si>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</si>
  <si>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</si>
  <si>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</si>
  <si>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</si>
  <si>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</si>
  <si>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</si>
  <si>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</si>
  <si>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</si>
  <si>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</si>
  <si>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</si>
  <si>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</si>
  <si>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</si>
  <si>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</si>
  <si>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</si>
  <si>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</si>
  <si>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</si>
  <si>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</si>
  <si>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</si>
  <si>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</si>
  <si>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</si>
  <si>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</si>
  <si>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</si>
  <si>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</si>
  <si>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</si>
  <si>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</si>
  <si>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</si>
  <si>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</si>
  <si>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</si>
  <si>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</si>
  <si>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</si>
  <si>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</si>
  <si>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</si>
  <si>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</si>
  <si>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</si>
  <si>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</si>
  <si>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</si>
  <si>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</si>
  <si>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</si>
  <si>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</si>
  <si>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</si>
  <si>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</si>
  <si>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</si>
  <si>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</si>
  <si>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</si>
  <si>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</si>
  <si>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</si>
  <si>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</si>
  <si>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</si>
  <si>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</si>
  <si>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</si>
  <si>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</si>
  <si>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</si>
  <si>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</si>
  <si>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</si>
  <si>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</si>
  <si>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</si>
  <si>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</si>
  <si>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</si>
  <si>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</si>
  <si>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</si>
  <si>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</si>
  <si>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</si>
  <si>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</si>
  <si>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</si>
  <si>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</si>
  <si>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</si>
  <si>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</si>
  <si>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</si>
  <si>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</si>
  <si>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</si>
  <si>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</si>
  <si>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</si>
  <si>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</si>
  <si>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</si>
  <si>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</si>
  <si>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</si>
  <si>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</si>
  <si>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</si>
  <si>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</si>
  <si>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</si>
  <si>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</si>
  <si>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</si>
  <si>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</si>
  <si>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</si>
  <si>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</si>
  <si>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</si>
  <si>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</si>
  <si>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</si>
  <si>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</si>
  <si>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</si>
  <si>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</si>
  <si>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</si>
  <si>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</si>
  <si>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</si>
  <si>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</si>
  <si>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</si>
  <si>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</si>
  <si>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</si>
  <si>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</si>
  <si>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</si>
  <si>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</si>
  <si>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</si>
  <si>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</si>
  <si>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</si>
  <si>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</si>
  <si>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</si>
  <si>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</si>
  <si>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</si>
  <si>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</si>
  <si>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</si>
  <si>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</si>
  <si>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</si>
  <si>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</si>
  <si>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</si>
  <si>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</si>
  <si>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</si>
  <si>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</si>
  <si>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</si>
  <si>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</si>
  <si>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</si>
  <si>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</si>
  <si>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</si>
  <si>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</si>
  <si>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</si>
  <si>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</si>
  <si>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</si>
  <si>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</si>
  <si>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</si>
  <si>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</si>
  <si>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</si>
  <si>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</si>
  <si>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</si>
  <si>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</si>
  <si>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</si>
  <si>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</si>
  <si>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</si>
  <si>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</si>
  <si>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</si>
  <si>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</si>
  <si>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</si>
  <si>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</si>
  <si>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</si>
  <si>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</si>
  <si>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</si>
  <si>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</si>
  <si>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</si>
  <si>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</si>
  <si>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</si>
  <si>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</si>
  <si>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</si>
  <si>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</si>
  <si>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</si>
  <si>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</si>
  <si>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</si>
  <si>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Autofill Workbook Results</t>
  </si>
  <si>
    <t>▓0▓0▓0▓True▓Black▓Black▓▓▓0▓0▓0▓0▓0▓False▓▓0▓0▓0▓0▓0▓False▓▓0▓0▓0▓True▓Black▓Black▓▓▓0▓0▓0▓0▓0▓False▓▓0▓0▓0▓0▓0▓False▓▓0▓0▓0▓0▓0▓False▓▓0▓0▓0▓0▓0▓False</t>
  </si>
  <si>
    <t>Graph History</t>
  </si>
  <si>
    <t>Relationship</t>
  </si>
  <si>
    <t>Relationship Date (UTC)</t>
  </si>
  <si>
    <t>Tweet</t>
  </si>
  <si>
    <t>URLs in Tweet</t>
  </si>
  <si>
    <t>Domains in Tweet</t>
  </si>
  <si>
    <t>Hashtags in Tweet</t>
  </si>
  <si>
    <t>Tweet Date (UTC)</t>
  </si>
  <si>
    <t>Twitter Page for Tweet</t>
  </si>
  <si>
    <t>Latitude</t>
  </si>
  <si>
    <t>Longitude</t>
  </si>
  <si>
    <t>Imported ID</t>
  </si>
  <si>
    <t>In-Reply-To Tweet ID</t>
  </si>
  <si>
    <t>takethemdownnow</t>
  </si>
  <si>
    <t>emgemsays</t>
  </si>
  <si>
    <t>starsmoonandsun</t>
  </si>
  <si>
    <t>t_seele</t>
  </si>
  <si>
    <t>highkin</t>
  </si>
  <si>
    <t>edgar_rios124</t>
  </si>
  <si>
    <t>jeffzillgitt</t>
  </si>
  <si>
    <t>usatodaysports</t>
  </si>
  <si>
    <t>usatodaynba</t>
  </si>
  <si>
    <t>cincybell</t>
  </si>
  <si>
    <t>edwardaprice</t>
  </si>
  <si>
    <t>smurp3131</t>
  </si>
  <si>
    <t>teresahaas2</t>
  </si>
  <si>
    <t>chscrow</t>
  </si>
  <si>
    <t>solitairystorm</t>
  </si>
  <si>
    <t>skalvord</t>
  </si>
  <si>
    <t>papafavour</t>
  </si>
  <si>
    <t>nyoiketj</t>
  </si>
  <si>
    <t>itshemantsharma</t>
  </si>
  <si>
    <t>sparksdonovan1</t>
  </si>
  <si>
    <t>ripbs36</t>
  </si>
  <si>
    <t>bostonbackbay</t>
  </si>
  <si>
    <t>buffer</t>
  </si>
  <si>
    <t>mlm_success_</t>
  </si>
  <si>
    <t>sentineljust</t>
  </si>
  <si>
    <t>pioneerpublictv</t>
  </si>
  <si>
    <t>universalhub</t>
  </si>
  <si>
    <t>cc_chapman</t>
  </si>
  <si>
    <t>stoopidtallkid</t>
  </si>
  <si>
    <t>iwasabaddog</t>
  </si>
  <si>
    <t>breakingnewzman</t>
  </si>
  <si>
    <t>arparthum</t>
  </si>
  <si>
    <t>glorialaw5</t>
  </si>
  <si>
    <t>tj_fitzpatrick</t>
  </si>
  <si>
    <t>kskm3</t>
  </si>
  <si>
    <t>jmhardinboston</t>
  </si>
  <si>
    <t>auntieentropy</t>
  </si>
  <si>
    <t>loueyville</t>
  </si>
  <si>
    <t>litandlife</t>
  </si>
  <si>
    <t>globehayleyk</t>
  </si>
  <si>
    <t>macdougall4</t>
  </si>
  <si>
    <t>pacshane</t>
  </si>
  <si>
    <t>kelly_markland</t>
  </si>
  <si>
    <t>bostonhistory</t>
  </si>
  <si>
    <t>josiegl</t>
  </si>
  <si>
    <t>tamoakohene</t>
  </si>
  <si>
    <t>artstudio99</t>
  </si>
  <si>
    <t>jsmitche_bidmc</t>
  </si>
  <si>
    <t>shawnlacountc1</t>
  </si>
  <si>
    <t>ldmcapital</t>
  </si>
  <si>
    <t>jeanette607</t>
  </si>
  <si>
    <t>kspadegal</t>
  </si>
  <si>
    <t>artsbrandeis</t>
  </si>
  <si>
    <t>alisonmarie33</t>
  </si>
  <si>
    <t>alliklein</t>
  </si>
  <si>
    <t>ljuszczyszyn</t>
  </si>
  <si>
    <t>amyalex63</t>
  </si>
  <si>
    <t>handmadebyjaia</t>
  </si>
  <si>
    <t>blairnecessity</t>
  </si>
  <si>
    <t>nhrepporter</t>
  </si>
  <si>
    <t>gigabarb</t>
  </si>
  <si>
    <t>liasynthis</t>
  </si>
  <si>
    <t>isari1920</t>
  </si>
  <si>
    <t>firerooster7</t>
  </si>
  <si>
    <t>amandakelly4</t>
  </si>
  <si>
    <t>suffrinsuffrage</t>
  </si>
  <si>
    <t>hrosebourgeois</t>
  </si>
  <si>
    <t>freshnewengland</t>
  </si>
  <si>
    <t>analisamendment</t>
  </si>
  <si>
    <t>robini_pearl</t>
  </si>
  <si>
    <t>kimberlyhebert</t>
  </si>
  <si>
    <t>thenerdybun96</t>
  </si>
  <si>
    <t>maxielu</t>
  </si>
  <si>
    <t>daviddealencaa</t>
  </si>
  <si>
    <t>visitbostonapp</t>
  </si>
  <si>
    <t>remcgrail</t>
  </si>
  <si>
    <t>zeenell</t>
  </si>
  <si>
    <t>irishgirlgrace</t>
  </si>
  <si>
    <t>shannonatighe</t>
  </si>
  <si>
    <t>jt_interactive</t>
  </si>
  <si>
    <t>bryannab97</t>
  </si>
  <si>
    <t>kat_missouri</t>
  </si>
  <si>
    <t>cassiacoelho11</t>
  </si>
  <si>
    <t>meras28</t>
  </si>
  <si>
    <t>amziahesq</t>
  </si>
  <si>
    <t>rfgpolijunkie</t>
  </si>
  <si>
    <t>torra_k</t>
  </si>
  <si>
    <t>bosfoodtours</t>
  </si>
  <si>
    <t>pamelarcarver</t>
  </si>
  <si>
    <t>jarjoh</t>
  </si>
  <si>
    <t>joanna_here</t>
  </si>
  <si>
    <t>theeurokate</t>
  </si>
  <si>
    <t>theradrebe</t>
  </si>
  <si>
    <t>fortpointer</t>
  </si>
  <si>
    <t>yeager_steve</t>
  </si>
  <si>
    <t>adashofrho</t>
  </si>
  <si>
    <t>markgrassojr</t>
  </si>
  <si>
    <t>hattie413</t>
  </si>
  <si>
    <t>pistachio</t>
  </si>
  <si>
    <t>mikelltaylor</t>
  </si>
  <si>
    <t>sunnybrussels</t>
  </si>
  <si>
    <t>karenavocado</t>
  </si>
  <si>
    <t>dellmhamilton</t>
  </si>
  <si>
    <t>beccamb</t>
  </si>
  <si>
    <t>giannaporcaro</t>
  </si>
  <si>
    <t>robindperera</t>
  </si>
  <si>
    <t>gardenclubbbay</t>
  </si>
  <si>
    <t>iam_dj_michael</t>
  </si>
  <si>
    <t>gemitaylor</t>
  </si>
  <si>
    <t>gwizynot</t>
  </si>
  <si>
    <t>mjbcn77</t>
  </si>
  <si>
    <t>teisam</t>
  </si>
  <si>
    <t>huntestatesales</t>
  </si>
  <si>
    <t>sabrinacostell3</t>
  </si>
  <si>
    <t>richslate</t>
  </si>
  <si>
    <t>joyceneedle</t>
  </si>
  <si>
    <t>sillygoose1013</t>
  </si>
  <si>
    <t>slizmerino</t>
  </si>
  <si>
    <t>digitalsciguy</t>
  </si>
  <si>
    <t>portiafendeman</t>
  </si>
  <si>
    <t>joanaortiz</t>
  </si>
  <si>
    <t>jacoblyons16</t>
  </si>
  <si>
    <t>biggie_mahls</t>
  </si>
  <si>
    <t>rachdelaguila</t>
  </si>
  <si>
    <t>jtuohey21</t>
  </si>
  <si>
    <t>kristenorthman</t>
  </si>
  <si>
    <t>cheeziologist</t>
  </si>
  <si>
    <t>christina_ette</t>
  </si>
  <si>
    <t>taged</t>
  </si>
  <si>
    <t>kcgirl2003</t>
  </si>
  <si>
    <t>scottistvan</t>
  </si>
  <si>
    <t>lancerno</t>
  </si>
  <si>
    <t>roundtrip</t>
  </si>
  <si>
    <t>sandrafornow</t>
  </si>
  <si>
    <t>damonbethea1</t>
  </si>
  <si>
    <t>missbrazille</t>
  </si>
  <si>
    <t>prskey</t>
  </si>
  <si>
    <t>ekchow</t>
  </si>
  <si>
    <t>ktsolares</t>
  </si>
  <si>
    <t>cart74775122</t>
  </si>
  <si>
    <t>kaosnklutter</t>
  </si>
  <si>
    <t>urbanlibcouncil</t>
  </si>
  <si>
    <t>publicpunzie</t>
  </si>
  <si>
    <t>pkgm</t>
  </si>
  <si>
    <t>sherwinlong</t>
  </si>
  <si>
    <t>minkrose</t>
  </si>
  <si>
    <t>bostonglobe</t>
  </si>
  <si>
    <t>laurenreinhold</t>
  </si>
  <si>
    <t>gftribune</t>
  </si>
  <si>
    <t>conciergeboston</t>
  </si>
  <si>
    <t>beccagrawl</t>
  </si>
  <si>
    <t>jaclynreiss</t>
  </si>
  <si>
    <t>a_kabaker</t>
  </si>
  <si>
    <t>mshafae</t>
  </si>
  <si>
    <t>jnjcasper</t>
  </si>
  <si>
    <t>pubstory</t>
  </si>
  <si>
    <t>gwaynemiller</t>
  </si>
  <si>
    <t>jmludes</t>
  </si>
  <si>
    <t>nickmagrino</t>
  </si>
  <si>
    <t>fifththird</t>
  </si>
  <si>
    <t>pandeism</t>
  </si>
  <si>
    <t>llewellynking2</t>
  </si>
  <si>
    <t>jknjenga</t>
  </si>
  <si>
    <t>cirunjoroge_</t>
  </si>
  <si>
    <t>ghettoradio895</t>
  </si>
  <si>
    <t>kenyaredcross</t>
  </si>
  <si>
    <t>redcross</t>
  </si>
  <si>
    <t>governornanok</t>
  </si>
  <si>
    <t>williamsruto</t>
  </si>
  <si>
    <t>ukenyatta</t>
  </si>
  <si>
    <t>charlesmblow</t>
  </si>
  <si>
    <t>studiogang</t>
  </si>
  <si>
    <t>dlamante</t>
  </si>
  <si>
    <t>nmpbs</t>
  </si>
  <si>
    <t>dlaman</t>
  </si>
  <si>
    <t>whuttv</t>
  </si>
  <si>
    <t>cindymccain</t>
  </si>
  <si>
    <t>ceoterrio</t>
  </si>
  <si>
    <t>path616</t>
  </si>
  <si>
    <t>fuzzy_redhead</t>
  </si>
  <si>
    <t>bplboston</t>
  </si>
  <si>
    <t>youtube</t>
  </si>
  <si>
    <t>wyestv</t>
  </si>
  <si>
    <t>morningbriefing</t>
  </si>
  <si>
    <t>wkar</t>
  </si>
  <si>
    <t>detroitpublictv</t>
  </si>
  <si>
    <t>Mentions</t>
  </si>
  <si>
    <t>Replies to</t>
  </si>
  <si>
    <t>TN: "A Confederate statue stands in the public square. A public school mascot is the Rebels. There's a sense of alt… https://t.co/ji4odLP0uQ</t>
  </si>
  <si>
    <t>RT @starsmoonandsun: I don’t know who Tucker Carlson is 
But Uranus is conjucnt his Natal Saturn. Has he lost his job yet? Also this story…</t>
  </si>
  <si>
    <t>I don’t know who Tucker Carlson is 
But Uranus is conjucnt his Natal Saturn. Has he lost his job yet? Also this sto… https://t.co/U5XAW0w1tm</t>
  </si>
  <si>
    <t>RT @JeffZillgitt: Been thinking about James Dolan. It's easy to pile on, but his biggest sin as owner: he doesn't view the Knicks as a publ…</t>
  </si>
  <si>
    <t>Been thinking about James Dolan. It's easy to pile on, but his biggest sin as owner: he doesn't view the Knicks as… https://t.co/svNw5kTBKv</t>
  </si>
  <si>
    <t>James Dolan's biggest sin as owner is that he doesn't view the Knicks as a public trust at all and said as much, wr… https://t.co/jGghIOzlY5</t>
  </si>
  <si>
    <t>James Dolan's biggest sin as owner is that he doesn't view the Knicks as a public trust at all, writes… https://t.co/rP6ZAIoCmS</t>
  </si>
  <si>
    <t>Thank you @FifthThird for continuing to invest in the city! We look forward to seeing how your expanded presence on… https://t.co/OchYreJOdb</t>
  </si>
  <si>
    <t>@Pandeism There is a story about Muhammad. His people in Medina were under attack by the Meccans. A collection was… https://t.co/NWazuzeLvi</t>
  </si>
  <si>
    <t>RT @pubstory: Llewellyn King @LlewellynKing2 was an early mentor of "Story in the Public Square," he also one of the best political minds a…</t>
  </si>
  <si>
    <t>Ugly. Every building is the same 4-5 story tall box. Who are these faces?! This corner is known for deaths of lots… https://t.co/DV3DT1ua4M</t>
  </si>
  <si>
    <t>RT @chscrow: Ugly. Every building is the same 4-5 story tall box. Who are these faces?! This corner is known for deaths of lots of black dr…</t>
  </si>
  <si>
    <t>Popcorn Sutton was a backwoods hillbilly who made moonshine. His net worth was aprox.16 million. He was well known.… https://t.co/Ps5MO4vx8Q</t>
  </si>
  <si>
    <t>RT @NyoikeTj: @papafavour @UKenyatta @WilliamsRuto @GovernorNanok @RedCross @KenyaRedCross @GhettoRadio895 @cirunjoroge_ @JKNjenga @JLPisJL…</t>
  </si>
  <si>
    <t>@papafavour @UKenyatta @WilliamsRuto @GovernorNanok @RedCross @KenyaRedCross @GhettoRadio895 @cirunjoroge_… https://t.co/D1euTLUiXB</t>
  </si>
  <si>
    <t>RT @buffer: Showfields, a four-story, 14,707-square-foot building in New York City's NoHo shopping neighborhood, debuted its experiential c…</t>
  </si>
  <si>
    <t>@CharlesMBlow Moral of the story - for folks in the public square, they shouldn’t operate out of fear of making som… https://t.co/Tj8skY9TxH</t>
  </si>
  <si>
    <t>RT @pubstory: Llewellyn King @LlewellynKing2 is worried about trends in technology and democracy. He joins @JMLudes &amp;amp; @gwaynemiller today 1…</t>
  </si>
  <si>
    <t>The forthcoming @StudioGang Hotel in #Kenmore will completely change the look of #KenmoreSquare–and address many of… https://t.co/lBzl8zIofC</t>
  </si>
  <si>
    <t>Showfields, a four-story, 14,707-square-foot building in New York City's NoHo shopping neighborhood, debuted its ex… https://t.co/6LiTyuyOYc</t>
  </si>
  <si>
    <t>I can’t believe a lawyer signed their name to this. Twitter is not a public square. Twitter is a private org, as in… https://t.co/JjHdnmxBLd</t>
  </si>
  <si>
    <t>RT @pubstory: Dr. Darnisa Amante @dlamante has been working with schools and educational leaders to tackle bias. This week she joins "Story…</t>
  </si>
  <si>
    <t>RT @JaclynReiss: Now you can order a cocktail with that free book.
The Boston Public Library in Copley Square on March 20 is opening its re…</t>
  </si>
  <si>
    <t>RT @BostonGlobe: The Boston Public Library in Copley Square on March 20 is opening its revamped Map Room cafe as a tea lounge, complete wit…</t>
  </si>
  <si>
    <t>RT @BostonGlobe: Now you can order a cocktail with that free book: The Boston Public Library in Copley Square on Wednesday is opening its r…</t>
  </si>
  <si>
    <t>RT @gwaynemiller: It's a take. Two, actually, with three  super guests. Another great day at Story in the Public Square. @ Rhode Island PBS…</t>
  </si>
  <si>
    <t>RT @JMLudes: Llewellyn King @LlewellynKing2 talks trends in #democracy and #technology when he joins @gwaynemiller &amp;amp; me this weekend on Sto…</t>
  </si>
  <si>
    <t>RT @pubstory: Hey New Mexico, Thursday on @NMPBS at 4:00 AM and 11:00 AM! @JMLudes &amp;amp; @gwaynemiller discuss how to tackle bias in schools wi…</t>
  </si>
  <si>
    <t>RT @pubstory: Today on @whuttv at 9:00 AM, @JMLudes &amp;amp; @gwaynemiller discuss institutional racism in schools with Dr. Darnisa Amante @dlaman…</t>
  </si>
  <si>
    <t>@Fuzzy_Redhead @Path616 @ceoterrio @cindymccain I think we need to go back to public shaming of people in the town… https://t.co/zvKHKRndLE</t>
  </si>
  <si>
    <t>In addition to tea, you can now enjoy a cocktail at @BPLBoston's Central Library in Copley Square. The library's re… https://t.co/9svjvsOfuY</t>
  </si>
  <si>
    <t>Now you can order a cocktail with that free book: The Boston Public Library in Copley Square on Wednesday is openin… https://t.co/GHhepBSjgp</t>
  </si>
  <si>
    <t>The Boston Public Library in Copley Square on March 20 is opening its revamped Map Room cafe as a tea lounge, compl… https://t.co/gHLi2tcpG0</t>
  </si>
  <si>
    <t>A judge blocked oil and gas drilling on almost 500 square miles in Wyoming and said the federal government must con… https://t.co/jkeqB8sZzl</t>
  </si>
  <si>
    <t>Now you can order a cocktail with that free book.
The Boston Public Library in Copley Square on March 20 is opening… https://t.co/nnl8Bl4TpX</t>
  </si>
  <si>
    <t>Rosella Cappella Zielinski on "Story in the Public Square" https://t.co/Jz6Um4MyJG via @YouTube</t>
  </si>
  <si>
    <t>EEA issues paper on “how to respond to the LGBT rights agenda”
https://t.co/MVhzqA2lnI tell a better story, and pro… https://t.co/pcbAILqj95</t>
  </si>
  <si>
    <t>Educational leaders can attack bias head-on: this week on "Story in the Public Square" @pubstory on @WYESTV at 5:00… https://t.co/l1PmKryVEh</t>
  </si>
  <si>
    <t>Dr. Darnisa Amante @dlamante has been working with schools and educational leaders to tackle bias. This week she jo… https://t.co/GZD7SspxK1</t>
  </si>
  <si>
    <t>Getting ready to join Tim Farley @MorningBriefing at 8:40 AM ET. We’re talking bull elephants, mentors, and this we… https://t.co/OLXt9L3Hcb</t>
  </si>
  <si>
    <t>Llewellyn King @LlewellynKing2 was an early mentor of "Story in the Public Square," he also one of the best politic… https://t.co/cVkSs3wH4z</t>
  </si>
  <si>
    <t>Llewellyn King @LlewellynKing2 talks democracy and technology when he joins @JMLudes and @gwaynemiller on Story in… https://t.co/39rxQZaGtg</t>
  </si>
  <si>
    <t>Llewellyn King @LlewellynKing2 is worried about trends in technology and democracy. He joins @JMLudes &amp;amp;… https://t.co/L1PX9lsmOV</t>
  </si>
  <si>
    <t>RT @pubstory: Llewellyn King @LlewellynKing2 talks democracy and technology when he joins @JMLudes and @gwaynemiller on Story in the Public…</t>
  </si>
  <si>
    <t>Llewellyn King @LlewellynKing2 talks trends in #democracy and #technology when he joins @gwaynemiller &amp;amp; me this wee… https://t.co/eObbmsyajG</t>
  </si>
  <si>
    <t>Llewellyn King @LlewellynKing2 talks trends in #democracy and #technology when he joins @gwaynemiller &amp;amp; me this wee… https://t.co/AKymuMZaSD</t>
  </si>
  <si>
    <t>Llewellyn King @LlewellynKing2 talks trends in #democracy and #technology when he joins @gwaynemiller &amp;amp; me this wee… https://t.co/3PqIzzseOS</t>
  </si>
  <si>
    <t>Hey RI! Llewellyn King @LlewellynKing2 talks trends in #democracy and #technology when he joins @gwaynemiller &amp;amp; me… https://t.co/unDaVOBuH8</t>
  </si>
  <si>
    <t>Llewellyn King @LlewellynKing2 talks trends in #democracy and #technology when he joins @gwaynemiller &amp;amp; me this wee… https://t.co/pIut12YwlV</t>
  </si>
  <si>
    <t>Hey New Mexico, Thursday on @NMPBS at 4:00 AM and 11:00 AM! @JMLudes &amp;amp; @gwaynemiller discuss trends in technology a… https://t.co/YLWwKAp1hP</t>
  </si>
  <si>
    <t>Hey New Mexico, Thursday on @NMPBS at 4:00 AM and 11:00 AM! @JMLudes &amp;amp; @gwaynemiller discuss how to tackle bias in… https://t.co/wmSYm8UTiq</t>
  </si>
  <si>
    <t>RT @pubstory: Hey New Mexico, Thursday on @NMPBS at 4:00 AM and 11:00 AM! @JMLudes &amp;amp; @gwaynemiller discuss trends in technology and democra…</t>
  </si>
  <si>
    <t>Today on @whuttv at 9:00 AM, @JMLudes &amp;amp; @gwaynemiller discuss institutional racism in schools with Dr. Darnisa Aman… https://t.co/EILRuaH1yv</t>
  </si>
  <si>
    <t>Tomorrow in Michigan, on @detroitpublictv @WKAR at 6:00 AM &amp;amp; 1:00 PM, @JMLudes &amp;amp; @gwaynemiller discuss trends in te… https://t.co/tJAiegwWgw</t>
  </si>
  <si>
    <t>Tomorrow in Michigan, on @detroitpublictv @WKAR at 6:00 AM &amp;amp; 1:00 PM, @JMLudes &amp;amp; @gwaynemiller discuss battling bia… https://t.co/RKrOttoyPG</t>
  </si>
  <si>
    <t>RT @pubstory: Tomorrow in Michigan, on @detroitpublictv @WKAR at 6:00 AM &amp;amp; 1:00 PM, @JMLudes &amp;amp; @gwaynemiller discuss trends in technology a…</t>
  </si>
  <si>
    <t>It's a take. Two, actually, with three  super guests. Another great day at Story in the Public Square. @ Rhode Isla… https://t.co/HDVBoB9Jhr</t>
  </si>
  <si>
    <t>RT @pubstory: Tomorrow in Michigan, on @detroitpublictv @WKAR at 6:00 AM &amp;amp; 1:00 PM, @JMLudes &amp;amp; @gwaynemiller discuss battling bias in schoo…</t>
  </si>
  <si>
    <t>more detailed plans for a 10 story, 84 unit condo building with 5,000 square feet of commercial space in the North… https://t.co/ywJmCewSPz</t>
  </si>
  <si>
    <t>https://twitter.com/i/web/status/1105659704745840640</t>
  </si>
  <si>
    <t>https://twitter.com/i/web/status/1105866772538949632</t>
  </si>
  <si>
    <t>https://twitter.com/i/web/status/1105911465096216581</t>
  </si>
  <si>
    <t>https://twitter.com/i/web/status/1105981870804791296</t>
  </si>
  <si>
    <t>https://twitter.com/i/web/status/1106310284317200384</t>
  </si>
  <si>
    <t>https://twitter.com/i/web/status/1106619842952642563</t>
  </si>
  <si>
    <t>https://twitter.com/i/web/status/1106809258514042880</t>
  </si>
  <si>
    <t>https://twitter.com/i/web/status/1106811349164687361</t>
  </si>
  <si>
    <t>https://twitter.com/i/web/status/1107096633123192833</t>
  </si>
  <si>
    <t>https://twitter.com/i/web/status/1107324653545099265</t>
  </si>
  <si>
    <t>https://twitter.com/i/web/status/1107349937828835328</t>
  </si>
  <si>
    <t>https://twitter.com/i/web/status/1107720576511213571</t>
  </si>
  <si>
    <t>https://twitter.com/i/web/status/1107329246958100482</t>
  </si>
  <si>
    <t>https://twitter.com/i/web/status/1107875885896482816</t>
  </si>
  <si>
    <t>https://twitter.com/i/web/status/1108385598568628224</t>
  </si>
  <si>
    <t>https://twitter.com/i/web/status/1108418360503615488</t>
  </si>
  <si>
    <t>https://twitter.com/i/web/status/1108107404108054532</t>
  </si>
  <si>
    <t>https://twitter.com/i/web/status/1108151425064947713</t>
  </si>
  <si>
    <t>https://twitter.com/i/web/status/1108548784831823872</t>
  </si>
  <si>
    <t>https://twitter.com/i/web/status/1108058779877367808</t>
  </si>
  <si>
    <t>https://www.youtube.com/watch?v=SODEnFZlqak&amp;feature=youtu.be</t>
  </si>
  <si>
    <t>http://evangelicalfocus.com/lifetech/4275/evangelicals_europe_EEA_issues_a_paper_to_to_reflect_on_how_to_respond_to_the_LGBT_rights_agenda https://twitter.com/i/web/status/1108729985668431873</t>
  </si>
  <si>
    <t>https://twitter.com/i/web/status/1107771229799436289</t>
  </si>
  <si>
    <t>https://twitter.com/i/web/status/1108020513312595970</t>
  </si>
  <si>
    <t>https://twitter.com/i/web/status/1106170773780213760</t>
  </si>
  <si>
    <t>https://twitter.com/i/web/status/1106888163765698561</t>
  </si>
  <si>
    <t>https://twitter.com/i/web/status/1107039013867794437</t>
  </si>
  <si>
    <t>https://twitter.com/i/web/status/1107280821088669696</t>
  </si>
  <si>
    <t>https://twitter.com/i/web/status/1106892871662104576</t>
  </si>
  <si>
    <t>https://twitter.com/i/web/status/1107043866522214400</t>
  </si>
  <si>
    <t>https://twitter.com/i/web/status/1107194861613125632</t>
  </si>
  <si>
    <t>https://twitter.com/i/web/status/1107293008519671810</t>
  </si>
  <si>
    <t>https://twitter.com/i/web/status/1107481751918731264</t>
  </si>
  <si>
    <t>https://twitter.com/i/web/status/1105514011230113792</t>
  </si>
  <si>
    <t>https://twitter.com/i/web/status/1108050771176771591</t>
  </si>
  <si>
    <t>https://twitter.com/i/web/status/1108350026521198597</t>
  </si>
  <si>
    <t>https://twitter.com/i/web/status/1106205891576107010</t>
  </si>
  <si>
    <t>https://twitter.com/i/web/status/1108742638423949312</t>
  </si>
  <si>
    <t>https://twitter.com/i/web/status/1108085062812254211</t>
  </si>
  <si>
    <t>https://twitter.com/i/web/status/1108798300726140930</t>
  </si>
  <si>
    <t>twitter.com</t>
  </si>
  <si>
    <t>youtube.com</t>
  </si>
  <si>
    <t>evangelicalfocus.com twitter.com</t>
  </si>
  <si>
    <t>kenmore kenmoresquare</t>
  </si>
  <si>
    <t>democracy technology</t>
  </si>
  <si>
    <t>https://twitter.com/#!/takethemdownnow/status/1105659704745840640</t>
  </si>
  <si>
    <t>https://twitter.com/#!/emgemsays/status/1105867114475208704</t>
  </si>
  <si>
    <t>https://twitter.com/#!/starsmoonandsun/status/1105866772538949632</t>
  </si>
  <si>
    <t>https://twitter.com/#!/t_seele/status/1105880088812367872</t>
  </si>
  <si>
    <t>https://twitter.com/#!/highkin/status/1105911677797597185</t>
  </si>
  <si>
    <t>https://twitter.com/#!/edgar_rios124/status/1105956483177549830</t>
  </si>
  <si>
    <t>https://twitter.com/#!/jeffzillgitt/status/1105911465096216581</t>
  </si>
  <si>
    <t>https://twitter.com/#!/usatodaysports/status/1106068199127347200</t>
  </si>
  <si>
    <t>https://twitter.com/#!/usatodaynba/status/1105981870804791296</t>
  </si>
  <si>
    <t>https://twitter.com/#!/usatodaynba/status/1106310284317200384</t>
  </si>
  <si>
    <t>https://twitter.com/#!/cincybell/status/1106619842952642563</t>
  </si>
  <si>
    <t>https://twitter.com/#!/edwardaprice/status/1106809258514042880</t>
  </si>
  <si>
    <t>https://twitter.com/#!/smurp3131/status/1106890563650023425</t>
  </si>
  <si>
    <t>https://twitter.com/#!/teresahaas2/status/1106937898010591232</t>
  </si>
  <si>
    <t>https://twitter.com/#!/chscrow/status/1106811349164687361</t>
  </si>
  <si>
    <t>https://twitter.com/#!/solitairystorm/status/1107020424053837824</t>
  </si>
  <si>
    <t>https://twitter.com/#!/skalvord/status/1107096633123192833</t>
  </si>
  <si>
    <t>https://twitter.com/#!/papafavour/status/1107324882965184517</t>
  </si>
  <si>
    <t>https://twitter.com/#!/nyoiketj/status/1107324653545099265</t>
  </si>
  <si>
    <t>https://twitter.com/#!/itshemantsharma/status/1107329880935419904</t>
  </si>
  <si>
    <t>https://twitter.com/#!/sparksdonovan1/status/1107349937828835328</t>
  </si>
  <si>
    <t>https://twitter.com/#!/ripbs36/status/1107418730529779712</t>
  </si>
  <si>
    <t>https://twitter.com/#!/bostonbackbay/status/1107720576511213571</t>
  </si>
  <si>
    <t>https://twitter.com/#!/buffer/status/1107329246958100482</t>
  </si>
  <si>
    <t>https://twitter.com/#!/mlm_success_/status/1107812710585155585</t>
  </si>
  <si>
    <t>https://twitter.com/#!/sentineljust/status/1107875885896482816</t>
  </si>
  <si>
    <t>https://twitter.com/#!/pioneerpublictv/status/1108037391086960640</t>
  </si>
  <si>
    <t>https://twitter.com/#!/universalhub/status/1108058846109552640</t>
  </si>
  <si>
    <t>https://twitter.com/#!/cc_chapman/status/1108058955287355392</t>
  </si>
  <si>
    <t>https://twitter.com/#!/stoopidtallkid/status/1108059521413455872</t>
  </si>
  <si>
    <t>https://twitter.com/#!/iwasabaddog/status/1108060955517308928</t>
  </si>
  <si>
    <t>https://twitter.com/#!/breakingnewzman/status/1108061022684893184</t>
  </si>
  <si>
    <t>https://twitter.com/#!/arparthum/status/1108062023882080256</t>
  </si>
  <si>
    <t>https://twitter.com/#!/glorialaw5/status/1108062335908888577</t>
  </si>
  <si>
    <t>https://twitter.com/#!/tj_fitzpatrick/status/1108062692999344128</t>
  </si>
  <si>
    <t>https://twitter.com/#!/kskm3/status/1108062833290498054</t>
  </si>
  <si>
    <t>https://twitter.com/#!/jmhardinboston/status/1108062936659038208</t>
  </si>
  <si>
    <t>https://twitter.com/#!/auntieentropy/status/1108063195435028480</t>
  </si>
  <si>
    <t>https://twitter.com/#!/loueyville/status/1108063298887581699</t>
  </si>
  <si>
    <t>https://twitter.com/#!/litandlife/status/1108063428709703682</t>
  </si>
  <si>
    <t>https://twitter.com/#!/globehayleyk/status/1108064584760475648</t>
  </si>
  <si>
    <t>https://twitter.com/#!/macdougall4/status/1108067199133122562</t>
  </si>
  <si>
    <t>https://twitter.com/#!/pacshane/status/1108068088988217345</t>
  </si>
  <si>
    <t>https://twitter.com/#!/kelly_markland/status/1108070489359028224</t>
  </si>
  <si>
    <t>https://twitter.com/#!/bostonhistory/status/1108079537970122752</t>
  </si>
  <si>
    <t>https://twitter.com/#!/josiegl/status/1108084423805804545</t>
  </si>
  <si>
    <t>https://twitter.com/#!/tamoakohene/status/1108093060204896258</t>
  </si>
  <si>
    <t>https://twitter.com/#!/artstudio99/status/1108103822394773504</t>
  </si>
  <si>
    <t>https://twitter.com/#!/jsmitche_bidmc/status/1108107666067517440</t>
  </si>
  <si>
    <t>https://twitter.com/#!/shawnlacountc1/status/1108107677463441409</t>
  </si>
  <si>
    <t>https://twitter.com/#!/ldmcapital/status/1108107706475388930</t>
  </si>
  <si>
    <t>https://twitter.com/#!/jeanette607/status/1108107733423845376</t>
  </si>
  <si>
    <t>https://twitter.com/#!/kspadegal/status/1108108248404672513</t>
  </si>
  <si>
    <t>https://twitter.com/#!/artsbrandeis/status/1108108437345501185</t>
  </si>
  <si>
    <t>https://twitter.com/#!/alisonmarie33/status/1108108642212036609</t>
  </si>
  <si>
    <t>https://twitter.com/#!/alliklein/status/1108108868809342976</t>
  </si>
  <si>
    <t>https://twitter.com/#!/ljuszczyszyn/status/1108109421018796033</t>
  </si>
  <si>
    <t>https://twitter.com/#!/amyalex63/status/1108109424781078529</t>
  </si>
  <si>
    <t>https://twitter.com/#!/handmadebyjaia/status/1108109509376032768</t>
  </si>
  <si>
    <t>https://twitter.com/#!/blairnecessity/status/1108109628393562112</t>
  </si>
  <si>
    <t>https://twitter.com/#!/nhrepporter/status/1108109706864873473</t>
  </si>
  <si>
    <t>https://twitter.com/#!/gigabarb/status/1108110195140358144</t>
  </si>
  <si>
    <t>https://twitter.com/#!/liasynthis/status/1108112701639835650</t>
  </si>
  <si>
    <t>https://twitter.com/#!/isari1920/status/1108113820344610824</t>
  </si>
  <si>
    <t>https://twitter.com/#!/firerooster7/status/1108121979687714816</t>
  </si>
  <si>
    <t>https://twitter.com/#!/amandakelly4/status/1108123026728591360</t>
  </si>
  <si>
    <t>https://twitter.com/#!/suffrinsuffrage/status/1108123067618873351</t>
  </si>
  <si>
    <t>https://twitter.com/#!/hrosebourgeois/status/1108126003782660101</t>
  </si>
  <si>
    <t>https://twitter.com/#!/freshnewengland/status/1108126671998255104</t>
  </si>
  <si>
    <t>https://twitter.com/#!/analisamendment/status/1108129262899474432</t>
  </si>
  <si>
    <t>https://twitter.com/#!/robini_pearl/status/1108130066763075584</t>
  </si>
  <si>
    <t>https://twitter.com/#!/kimberlyhebert/status/1108130302172581890</t>
  </si>
  <si>
    <t>https://twitter.com/#!/thenerdybun96/status/1108130776976109568</t>
  </si>
  <si>
    <t>https://twitter.com/#!/maxielu/status/1108138102281957376</t>
  </si>
  <si>
    <t>https://twitter.com/#!/daviddealencaa/status/1108140206945955842</t>
  </si>
  <si>
    <t>https://twitter.com/#!/visitbostonapp/status/1108141557977440256</t>
  </si>
  <si>
    <t>https://twitter.com/#!/remcgrail/status/1108143068006498304</t>
  </si>
  <si>
    <t>https://twitter.com/#!/zeenell/status/1108146638244192256</t>
  </si>
  <si>
    <t>https://twitter.com/#!/irishgirlgrace/status/1108149183423356928</t>
  </si>
  <si>
    <t>https://twitter.com/#!/shannonatighe/status/1108149418505760768</t>
  </si>
  <si>
    <t>https://twitter.com/#!/jt_interactive/status/1108151853332738048</t>
  </si>
  <si>
    <t>https://twitter.com/#!/bryannab97/status/1108152058643910656</t>
  </si>
  <si>
    <t>https://twitter.com/#!/kat_missouri/status/1108152488107089921</t>
  </si>
  <si>
    <t>https://twitter.com/#!/cassiacoelho11/status/1108155344075796485</t>
  </si>
  <si>
    <t>https://twitter.com/#!/meras28/status/1108155488414384135</t>
  </si>
  <si>
    <t>https://twitter.com/#!/amziahesq/status/1108156462721888256</t>
  </si>
  <si>
    <t>https://twitter.com/#!/rfgpolijunkie/status/1108157089170497537</t>
  </si>
  <si>
    <t>https://twitter.com/#!/torra_k/status/1108157953339584512</t>
  </si>
  <si>
    <t>https://twitter.com/#!/bosfoodtours/status/1108158732654034944</t>
  </si>
  <si>
    <t>https://twitter.com/#!/pamelarcarver/status/1108159770396188673</t>
  </si>
  <si>
    <t>https://twitter.com/#!/jarjoh/status/1108160807496368128</t>
  </si>
  <si>
    <t>https://twitter.com/#!/joanna_here/status/1108161835516219392</t>
  </si>
  <si>
    <t>https://twitter.com/#!/theeurokate/status/1108168956844654592</t>
  </si>
  <si>
    <t>https://twitter.com/#!/theradrebe/status/1108177158143438848</t>
  </si>
  <si>
    <t>https://twitter.com/#!/fortpointer/status/1108178424017965056</t>
  </si>
  <si>
    <t>https://twitter.com/#!/yeager_steve/status/1108178515478757376</t>
  </si>
  <si>
    <t>https://twitter.com/#!/adashofrho/status/1108181274395639809</t>
  </si>
  <si>
    <t>https://twitter.com/#!/markgrassojr/status/1108185594318983168</t>
  </si>
  <si>
    <t>https://twitter.com/#!/hattie413/status/1108185948435697666</t>
  </si>
  <si>
    <t>https://twitter.com/#!/pistachio/status/1108186340808634371</t>
  </si>
  <si>
    <t>https://twitter.com/#!/mikelltaylor/status/1108187976037621760</t>
  </si>
  <si>
    <t>https://twitter.com/#!/sunnybrussels/status/1108192172434706432</t>
  </si>
  <si>
    <t>https://twitter.com/#!/karenavocado/status/1108193919811178496</t>
  </si>
  <si>
    <t>https://twitter.com/#!/dellmhamilton/status/1108197094333050885</t>
  </si>
  <si>
    <t>https://twitter.com/#!/beccamb/status/1108199303015735298</t>
  </si>
  <si>
    <t>https://twitter.com/#!/giannaporcaro/status/1108205498380234752</t>
  </si>
  <si>
    <t>https://twitter.com/#!/robindperera/status/1108210547043024896</t>
  </si>
  <si>
    <t>https://twitter.com/#!/gardenclubbbay/status/1108213576639090688</t>
  </si>
  <si>
    <t>https://twitter.com/#!/iam_dj_michael/status/1108213983159504896</t>
  </si>
  <si>
    <t>https://twitter.com/#!/gemitaylor/status/1108214278555926529</t>
  </si>
  <si>
    <t>https://twitter.com/#!/gwizynot/status/1108218027521261568</t>
  </si>
  <si>
    <t>https://twitter.com/#!/mjbcn77/status/1108230314181255174</t>
  </si>
  <si>
    <t>https://twitter.com/#!/teisam/status/1108235781095739394</t>
  </si>
  <si>
    <t>https://twitter.com/#!/huntestatesales/status/1108236981149020160</t>
  </si>
  <si>
    <t>https://twitter.com/#!/sabrinacostell3/status/1108248065058603008</t>
  </si>
  <si>
    <t>https://twitter.com/#!/richslate/status/1108268833054355456</t>
  </si>
  <si>
    <t>https://twitter.com/#!/joyceneedle/status/1108298551405219841</t>
  </si>
  <si>
    <t>https://twitter.com/#!/sillygoose1013/status/1108316270225747968</t>
  </si>
  <si>
    <t>https://twitter.com/#!/slizmerino/status/1108327881644613632</t>
  </si>
  <si>
    <t>https://twitter.com/#!/digitalsciguy/status/1108332653948870657</t>
  </si>
  <si>
    <t>https://twitter.com/#!/portiafendeman/status/1108334194881634304</t>
  </si>
  <si>
    <t>https://twitter.com/#!/joanaortiz/status/1108336554680946688</t>
  </si>
  <si>
    <t>https://twitter.com/#!/jacoblyons16/status/1108336964804272132</t>
  </si>
  <si>
    <t>https://twitter.com/#!/biggie_mahls/status/1108339341720539137</t>
  </si>
  <si>
    <t>https://twitter.com/#!/rachdelaguila/status/1108339559149043713</t>
  </si>
  <si>
    <t>https://twitter.com/#!/jtuohey21/status/1108345589333479424</t>
  </si>
  <si>
    <t>https://twitter.com/#!/kristenorthman/status/1108347238651170822</t>
  </si>
  <si>
    <t>https://twitter.com/#!/cheeziologist/status/1108347703933747200</t>
  </si>
  <si>
    <t>https://twitter.com/#!/christina_ette/status/1108347760498098176</t>
  </si>
  <si>
    <t>https://twitter.com/#!/taged/status/1108350849829490688</t>
  </si>
  <si>
    <t>https://twitter.com/#!/kcgirl2003/status/1108352337364639745</t>
  </si>
  <si>
    <t>https://twitter.com/#!/scottistvan/status/1108352796464697344</t>
  </si>
  <si>
    <t>https://twitter.com/#!/lancerno/status/1108353944890343425</t>
  </si>
  <si>
    <t>https://twitter.com/#!/roundtrip/status/1108354702016688128</t>
  </si>
  <si>
    <t>https://twitter.com/#!/sandrafornow/status/1108356502325264389</t>
  </si>
  <si>
    <t>https://twitter.com/#!/damonbethea1/status/1108358536713695232</t>
  </si>
  <si>
    <t>https://twitter.com/#!/missbrazille/status/1108363175274127368</t>
  </si>
  <si>
    <t>https://twitter.com/#!/prskey/status/1108372309436493824</t>
  </si>
  <si>
    <t>https://twitter.com/#!/ekchow/status/1108374476243329029</t>
  </si>
  <si>
    <t>https://twitter.com/#!/ktsolares/status/1108375190159929344</t>
  </si>
  <si>
    <t>https://twitter.com/#!/cart74775122/status/1107623602118184960</t>
  </si>
  <si>
    <t>https://twitter.com/#!/cart74775122/status/1108021126146478081</t>
  </si>
  <si>
    <t>https://twitter.com/#!/cart74775122/status/1108079112646733826</t>
  </si>
  <si>
    <t>https://twitter.com/#!/cart74775122/status/1108379277173686272</t>
  </si>
  <si>
    <t>https://twitter.com/#!/kaosnklutter/status/1108385598568628224</t>
  </si>
  <si>
    <t>https://twitter.com/#!/urbanlibcouncil/status/1108418360503615488</t>
  </si>
  <si>
    <t>https://twitter.com/#!/publicpunzie/status/1108440182385266693</t>
  </si>
  <si>
    <t>https://twitter.com/#!/pkgm/status/1108449515021975557</t>
  </si>
  <si>
    <t>https://twitter.com/#!/sherwinlong/status/1108453060135866369</t>
  </si>
  <si>
    <t>https://twitter.com/#!/minkrose/status/1108461754651238401</t>
  </si>
  <si>
    <t>https://twitter.com/#!/bostonglobe/status/1108107404108054532</t>
  </si>
  <si>
    <t>https://twitter.com/#!/bostonglobe/status/1108151425064947713</t>
  </si>
  <si>
    <t>https://twitter.com/#!/laurenreinhold/status/1108487397115871232</t>
  </si>
  <si>
    <t>https://twitter.com/#!/gftribune/status/1108548784831823872</t>
  </si>
  <si>
    <t>https://twitter.com/#!/conciergeboston/status/1108561468096684032</t>
  </si>
  <si>
    <t>https://twitter.com/#!/beccagrawl/status/1108574632704122882</t>
  </si>
  <si>
    <t>https://twitter.com/#!/jaclynreiss/status/1108058779877367808</t>
  </si>
  <si>
    <t>https://twitter.com/#!/a_kabaker/status/1108587301276475392</t>
  </si>
  <si>
    <t>https://twitter.com/#!/mshafae/status/1108616697856974849</t>
  </si>
  <si>
    <t>https://twitter.com/#!/jnjcasper/status/1108729985668431873</t>
  </si>
  <si>
    <t>https://twitter.com/#!/pubstory/status/1107771229799436289</t>
  </si>
  <si>
    <t>https://twitter.com/#!/pubstory/status/1108020513312595970</t>
  </si>
  <si>
    <t>https://twitter.com/#!/gwaynemiller/status/1108020772793135104</t>
  </si>
  <si>
    <t>https://twitter.com/#!/jmludes/status/1106170773780213760</t>
  </si>
  <si>
    <t>https://twitter.com/#!/pubstory/status/1106888163765698561</t>
  </si>
  <si>
    <t>https://twitter.com/#!/pubstory/status/1107039013867794437</t>
  </si>
  <si>
    <t>https://twitter.com/#!/pubstory/status/1107280821088669696</t>
  </si>
  <si>
    <t>https://twitter.com/#!/gwaynemiller/status/1106889482966573057</t>
  </si>
  <si>
    <t>https://twitter.com/#!/gwaynemiller/status/1106894956210343937</t>
  </si>
  <si>
    <t>https://twitter.com/#!/gwaynemiller/status/1107049404513640449</t>
  </si>
  <si>
    <t>https://twitter.com/#!/gwaynemiller/status/1107049438068072448</t>
  </si>
  <si>
    <t>https://twitter.com/#!/gwaynemiller/status/1107300436179062784</t>
  </si>
  <si>
    <t>https://twitter.com/#!/jmludes/status/1106892871662104576</t>
  </si>
  <si>
    <t>https://twitter.com/#!/jmludes/status/1107041358953492480</t>
  </si>
  <si>
    <t>https://twitter.com/#!/jmludes/status/1107043866522214400</t>
  </si>
  <si>
    <t>https://twitter.com/#!/jmludes/status/1107194861613125632</t>
  </si>
  <si>
    <t>https://twitter.com/#!/jmludes/status/1107293008519671810</t>
  </si>
  <si>
    <t>https://twitter.com/#!/jmludes/status/1107481751918731264</t>
  </si>
  <si>
    <t>https://twitter.com/#!/pubstory/status/1105514011230113792</t>
  </si>
  <si>
    <t>https://twitter.com/#!/pubstory/status/1108050771176771591</t>
  </si>
  <si>
    <t>https://twitter.com/#!/gwaynemiller/status/1105521730985054209</t>
  </si>
  <si>
    <t>https://twitter.com/#!/gwaynemiller/status/1108103045748006912</t>
  </si>
  <si>
    <t>https://twitter.com/#!/jmludes/status/1105530557868462082</t>
  </si>
  <si>
    <t>https://twitter.com/#!/jmludes/status/1108056352184848384</t>
  </si>
  <si>
    <t>https://twitter.com/#!/gwaynemiller/status/1108359201447911425</t>
  </si>
  <si>
    <t>https://twitter.com/#!/jmludes/status/1108356745708167168</t>
  </si>
  <si>
    <t>https://twitter.com/#!/pubstory/status/1108350026521198597</t>
  </si>
  <si>
    <t>https://twitter.com/#!/pubstory/status/1106205891576107010</t>
  </si>
  <si>
    <t>https://twitter.com/#!/pubstory/status/1108742638423949312</t>
  </si>
  <si>
    <t>https://twitter.com/#!/gwaynemiller/status/1106230772564983808</t>
  </si>
  <si>
    <t>https://twitter.com/#!/gwaynemiller/status/1108085062812254211</t>
  </si>
  <si>
    <t>https://twitter.com/#!/gwaynemiller/status/1108776208962125824</t>
  </si>
  <si>
    <t>https://twitter.com/#!/jmludes/status/1106216135458988034</t>
  </si>
  <si>
    <t>https://twitter.com/#!/jmludes/status/1108792851452833792</t>
  </si>
  <si>
    <t>https://twitter.com/#!/nickmagrino/status/1108798300726140930</t>
  </si>
  <si>
    <t>1105659704745840640</t>
  </si>
  <si>
    <t>1105867114475208704</t>
  </si>
  <si>
    <t>1105866772538949632</t>
  </si>
  <si>
    <t>1105880088812367872</t>
  </si>
  <si>
    <t>1105911677797597185</t>
  </si>
  <si>
    <t>1105956483177549830</t>
  </si>
  <si>
    <t>1105911465096216581</t>
  </si>
  <si>
    <t>1106068199127347200</t>
  </si>
  <si>
    <t>1105981870804791296</t>
  </si>
  <si>
    <t>1106310284317200384</t>
  </si>
  <si>
    <t>1106619842952642563</t>
  </si>
  <si>
    <t>1106809258514042880</t>
  </si>
  <si>
    <t>1106890563650023425</t>
  </si>
  <si>
    <t>1106937898010591232</t>
  </si>
  <si>
    <t>1106811349164687361</t>
  </si>
  <si>
    <t>1107020424053837824</t>
  </si>
  <si>
    <t>1107096633123192833</t>
  </si>
  <si>
    <t>1107324882965184517</t>
  </si>
  <si>
    <t>1107324653545099265</t>
  </si>
  <si>
    <t>1107329880935419904</t>
  </si>
  <si>
    <t>1107349937828835328</t>
  </si>
  <si>
    <t>1107418730529779712</t>
  </si>
  <si>
    <t>1107720576511213571</t>
  </si>
  <si>
    <t>1107329246958100482</t>
  </si>
  <si>
    <t>1107812710585155585</t>
  </si>
  <si>
    <t>1107875885896482816</t>
  </si>
  <si>
    <t>1108037391086960640</t>
  </si>
  <si>
    <t>1108058846109552640</t>
  </si>
  <si>
    <t>1108058955287355392</t>
  </si>
  <si>
    <t>1108059521413455872</t>
  </si>
  <si>
    <t>1108060955517308928</t>
  </si>
  <si>
    <t>1108061022684893184</t>
  </si>
  <si>
    <t>1108062023882080256</t>
  </si>
  <si>
    <t>1108062335908888577</t>
  </si>
  <si>
    <t>1108062692999344128</t>
  </si>
  <si>
    <t>1108062833290498054</t>
  </si>
  <si>
    <t>1108062936659038208</t>
  </si>
  <si>
    <t>1108063195435028480</t>
  </si>
  <si>
    <t>1108063298887581699</t>
  </si>
  <si>
    <t>1108063428709703682</t>
  </si>
  <si>
    <t>1108064584760475648</t>
  </si>
  <si>
    <t>1108067199133122562</t>
  </si>
  <si>
    <t>1108068088988217345</t>
  </si>
  <si>
    <t>1108070489359028224</t>
  </si>
  <si>
    <t>1108079537970122752</t>
  </si>
  <si>
    <t>1108084423805804545</t>
  </si>
  <si>
    <t>1108093060204896258</t>
  </si>
  <si>
    <t>1108103822394773504</t>
  </si>
  <si>
    <t>1108107666067517440</t>
  </si>
  <si>
    <t>1108107677463441409</t>
  </si>
  <si>
    <t>1108107706475388930</t>
  </si>
  <si>
    <t>1108107733423845376</t>
  </si>
  <si>
    <t>1108108248404672513</t>
  </si>
  <si>
    <t>1108108437345501185</t>
  </si>
  <si>
    <t>1108108642212036609</t>
  </si>
  <si>
    <t>1108108868809342976</t>
  </si>
  <si>
    <t>1108109421018796033</t>
  </si>
  <si>
    <t>1108109424781078529</t>
  </si>
  <si>
    <t>1108109509376032768</t>
  </si>
  <si>
    <t>1108109628393562112</t>
  </si>
  <si>
    <t>1108109706864873473</t>
  </si>
  <si>
    <t>1108110195140358144</t>
  </si>
  <si>
    <t>1108112701639835650</t>
  </si>
  <si>
    <t>1108113820344610824</t>
  </si>
  <si>
    <t>1108121979687714816</t>
  </si>
  <si>
    <t>1108123026728591360</t>
  </si>
  <si>
    <t>1108123067618873351</t>
  </si>
  <si>
    <t>1108126003782660101</t>
  </si>
  <si>
    <t>1108126671998255104</t>
  </si>
  <si>
    <t>1108129262899474432</t>
  </si>
  <si>
    <t>1108130066763075584</t>
  </si>
  <si>
    <t>1108130302172581890</t>
  </si>
  <si>
    <t>1108130776976109568</t>
  </si>
  <si>
    <t>1108138102281957376</t>
  </si>
  <si>
    <t>1108140206945955842</t>
  </si>
  <si>
    <t>1108141557977440256</t>
  </si>
  <si>
    <t>1108143068006498304</t>
  </si>
  <si>
    <t>1108146638244192256</t>
  </si>
  <si>
    <t>1108149183423356928</t>
  </si>
  <si>
    <t>1108149418505760768</t>
  </si>
  <si>
    <t>1108151853332738048</t>
  </si>
  <si>
    <t>1108152058643910656</t>
  </si>
  <si>
    <t>1108152488107089921</t>
  </si>
  <si>
    <t>1108155344075796485</t>
  </si>
  <si>
    <t>1108155488414384135</t>
  </si>
  <si>
    <t>1108156462721888256</t>
  </si>
  <si>
    <t>1108157089170497537</t>
  </si>
  <si>
    <t>1108157953339584512</t>
  </si>
  <si>
    <t>1108158732654034944</t>
  </si>
  <si>
    <t>1108159770396188673</t>
  </si>
  <si>
    <t>1108160807496368128</t>
  </si>
  <si>
    <t>1108161835516219392</t>
  </si>
  <si>
    <t>1108168956844654592</t>
  </si>
  <si>
    <t>1108177158143438848</t>
  </si>
  <si>
    <t>1108178424017965056</t>
  </si>
  <si>
    <t>1108178515478757376</t>
  </si>
  <si>
    <t>1108181274395639809</t>
  </si>
  <si>
    <t>1108185594318983168</t>
  </si>
  <si>
    <t>1108185948435697666</t>
  </si>
  <si>
    <t>1108186340808634371</t>
  </si>
  <si>
    <t>1108187976037621760</t>
  </si>
  <si>
    <t>1108192172434706432</t>
  </si>
  <si>
    <t>1108193919811178496</t>
  </si>
  <si>
    <t>1108197094333050885</t>
  </si>
  <si>
    <t>1108199303015735298</t>
  </si>
  <si>
    <t>1108205498380234752</t>
  </si>
  <si>
    <t>1108210547043024896</t>
  </si>
  <si>
    <t>1108213576639090688</t>
  </si>
  <si>
    <t>1108213983159504896</t>
  </si>
  <si>
    <t>1108214278555926529</t>
  </si>
  <si>
    <t>1108218027521261568</t>
  </si>
  <si>
    <t>1108230314181255174</t>
  </si>
  <si>
    <t>1108235781095739394</t>
  </si>
  <si>
    <t>1108236981149020160</t>
  </si>
  <si>
    <t>1108248065058603008</t>
  </si>
  <si>
    <t>1108268833054355456</t>
  </si>
  <si>
    <t>1108298551405219841</t>
  </si>
  <si>
    <t>1108316270225747968</t>
  </si>
  <si>
    <t>1108327881644613632</t>
  </si>
  <si>
    <t>1108332653948870657</t>
  </si>
  <si>
    <t>1108334194881634304</t>
  </si>
  <si>
    <t>1108336554680946688</t>
  </si>
  <si>
    <t>1108336964804272132</t>
  </si>
  <si>
    <t>1108339341720539137</t>
  </si>
  <si>
    <t>1108339559149043713</t>
  </si>
  <si>
    <t>1108345589333479424</t>
  </si>
  <si>
    <t>1108347238651170822</t>
  </si>
  <si>
    <t>1108347703933747200</t>
  </si>
  <si>
    <t>1108347760498098176</t>
  </si>
  <si>
    <t>1108350849829490688</t>
  </si>
  <si>
    <t>1108352337364639745</t>
  </si>
  <si>
    <t>1108352796464697344</t>
  </si>
  <si>
    <t>1108353944890343425</t>
  </si>
  <si>
    <t>1108354702016688128</t>
  </si>
  <si>
    <t>1108356502325264389</t>
  </si>
  <si>
    <t>1108358536713695232</t>
  </si>
  <si>
    <t>1108363175274127368</t>
  </si>
  <si>
    <t>1108372309436493824</t>
  </si>
  <si>
    <t>1108374476243329029</t>
  </si>
  <si>
    <t>1108375190159929344</t>
  </si>
  <si>
    <t>1107623602118184960</t>
  </si>
  <si>
    <t>1108021126146478081</t>
  </si>
  <si>
    <t>1108079112646733826</t>
  </si>
  <si>
    <t>1108379277173686272</t>
  </si>
  <si>
    <t>1108385598568628224</t>
  </si>
  <si>
    <t>1108418360503615488</t>
  </si>
  <si>
    <t>1108440182385266693</t>
  </si>
  <si>
    <t>1108449515021975557</t>
  </si>
  <si>
    <t>1108453060135866369</t>
  </si>
  <si>
    <t>1108461754651238401</t>
  </si>
  <si>
    <t>1108107404108054532</t>
  </si>
  <si>
    <t>1108151425064947713</t>
  </si>
  <si>
    <t>1108487397115871232</t>
  </si>
  <si>
    <t>1108548784831823872</t>
  </si>
  <si>
    <t>1108561468096684032</t>
  </si>
  <si>
    <t>1108574632704122882</t>
  </si>
  <si>
    <t>1108058779877367808</t>
  </si>
  <si>
    <t>1108587301276475392</t>
  </si>
  <si>
    <t>1108616697856974849</t>
  </si>
  <si>
    <t>1108729985668431873</t>
  </si>
  <si>
    <t>1107771229799436289</t>
  </si>
  <si>
    <t>1108020513312595970</t>
  </si>
  <si>
    <t>1108020772793135104</t>
  </si>
  <si>
    <t>1106170773780213760</t>
  </si>
  <si>
    <t>1106888163765698561</t>
  </si>
  <si>
    <t>1107039013867794437</t>
  </si>
  <si>
    <t>1107280821088669696</t>
  </si>
  <si>
    <t>1106889482966573057</t>
  </si>
  <si>
    <t>1106894956210343937</t>
  </si>
  <si>
    <t>1107049404513640449</t>
  </si>
  <si>
    <t>1107049438068072448</t>
  </si>
  <si>
    <t>1107300436179062784</t>
  </si>
  <si>
    <t>1106892871662104576</t>
  </si>
  <si>
    <t>1107041358953492480</t>
  </si>
  <si>
    <t>1107043866522214400</t>
  </si>
  <si>
    <t>1107194861613125632</t>
  </si>
  <si>
    <t>1107293008519671810</t>
  </si>
  <si>
    <t>1107481751918731264</t>
  </si>
  <si>
    <t>1105514011230113792</t>
  </si>
  <si>
    <t>1108050771176771591</t>
  </si>
  <si>
    <t>1105521730985054209</t>
  </si>
  <si>
    <t>1108103045748006912</t>
  </si>
  <si>
    <t>1105530557868462082</t>
  </si>
  <si>
    <t>1108056352184848384</t>
  </si>
  <si>
    <t>1108359201447911425</t>
  </si>
  <si>
    <t>1108356745708167168</t>
  </si>
  <si>
    <t>1108350026521198597</t>
  </si>
  <si>
    <t>1106205891576107010</t>
  </si>
  <si>
    <t>1108742638423949312</t>
  </si>
  <si>
    <t>1106230772564983808</t>
  </si>
  <si>
    <t>1108085062812254211</t>
  </si>
  <si>
    <t>1108776208962125824</t>
  </si>
  <si>
    <t>1106216135458988034</t>
  </si>
  <si>
    <t>1108792851452833792</t>
  </si>
  <si>
    <t>1108798300726140930</t>
  </si>
  <si>
    <t>1106796929135054848</t>
  </si>
  <si>
    <t>1107320935999291393</t>
  </si>
  <si>
    <t>1107347269370683393</t>
  </si>
  <si>
    <t>1108159004180733952</t>
  </si>
  <si>
    <t>Followed</t>
  </si>
  <si>
    <t>Followers</t>
  </si>
  <si>
    <t>Tweets</t>
  </si>
  <si>
    <t>Favorites</t>
  </si>
  <si>
    <t>Time Zone UTC Offset (Seconds)</t>
  </si>
  <si>
    <t>Description</t>
  </si>
  <si>
    <t>Location</t>
  </si>
  <si>
    <t>Web</t>
  </si>
  <si>
    <t>Time Zone</t>
  </si>
  <si>
    <t>Joined Twitter Date (UTC)</t>
  </si>
  <si>
    <t>Custom Menu Item Text</t>
  </si>
  <si>
    <t>Custom Menu Item Action</t>
  </si>
  <si>
    <t>Tweeted Search Term?</t>
  </si>
  <si>
    <t>A central source for local groups who want to #takethemdown</t>
  </si>
  <si>
    <t>be comfortable with being uncomfortable</t>
  </si>
  <si>
    <t>Astrologer ✨ Certifications in #Astrology #LifeCoach #ReikiMaster #PositivePsych business inquiries StarsMoonandSun@yahoo.com For Readings visit website below</t>
  </si>
  <si>
    <t>You always have to remember in a lot of ways love is a choice; some people choose not to choose love.</t>
  </si>
  <si>
    <t>I cover the NBA for @BleacherReport and other outlets. Inquiries: highkin.sean@gmail.com/DMs open</t>
  </si>
  <si>
    <t>NBA reporter for USA TODAY Sports. Word guy. Food and spirits guy. Fly-fishing guy. IG: jzillgitt</t>
  </si>
  <si>
    <t>Basketball Lifer...</t>
  </si>
  <si>
    <t>News, notes + analysis from the USA TODAY Sports staff.</t>
  </si>
  <si>
    <t>NBA coverage and analysis from the experts at USA TODAY Sports.</t>
  </si>
  <si>
    <t>Official Twitter Page for Cincinnati Bell. Our Social Media Team is here to help 8 a.m. - 5 p.m. Monday-Friday EST or email us at cbsocialmedia@cinbell.com.</t>
  </si>
  <si>
    <t>At Fifth Third Bank, we’re working hard to make banking a Fifth Third better. 5/3 equals 166.7%. That’s a whole lot of percents. Fifth Third Bank. Member FDIC.</t>
  </si>
  <si>
    <t>Author, The Divine Curriculum. What God has been teaching man last 4000 years. Baha'i. Instructional Designer. Filmmaker, The Gate. (Admin by Calumet Editions)</t>
  </si>
  <si>
    <t>#Pandeism is pantheistic Deism -- the philosophy that our Universe manifests a presently non-intervening Creator.</t>
  </si>
  <si>
    <t>Award-Winning Features Reporter/Traffic Anchor Formerly of NBC4-Los Angeles &amp; CW57/CBS3, CSN-Philadelphia, In-Arena Host, Phila Flyers</t>
  </si>
  <si>
    <t>Host of White House Chronicle, columnist, public speaker, energy expert, science and tech enthusiast. Get my weekly column via email: https://t.co/8LJ3rlP307</t>
  </si>
  <si>
    <t>Celebrating and studying public story telling in American politics. Nationally broadcast on @SXMPOTUS &amp; public television - https://t.co/JqqMlQsabN</t>
  </si>
  <si>
    <t>Pell Center for International Relations and Public Policy, Salve Regina University</t>
  </si>
  <si>
    <t>Artist, writer, owned and operated by a trio of cats.  Often seen in the company of mythic life forms and having tea with same.</t>
  </si>
  <si>
    <t>Professional Photographer,Maco,3D Art,Abstract,Medical Researcher,Offroad 4X4 enthusiast, Reseacher of Unexplanned Phenomenon(Mufon)</t>
  </si>
  <si>
    <t>Designer || Fashion Photo Editor || Software Developer || Photographer ||  #NairobiFashionHub || Event&amp;Product Promo ||Email: oscar@tinker.co.ke ||+254737113711</t>
  </si>
  <si>
    <t>Teacher, proudly</t>
  </si>
  <si>
    <t>Passion is the fire to all Great Things. _xD83D__xDD25_</t>
  </si>
  <si>
    <t>Magical _xD83D__xDE18_.. home _xD83C__xDDF0__xD83C__xDDEA_ away _xD83C__xDDE8__xD83C__xDDF3_. #Events #Explorer and #Adventures.</t>
  </si>
  <si>
    <t>Ghetto Radio's official twitter page. Ghetto Radio 89.5 is the Voice of the Youth &amp; #KenyasNumber1GhettoRadio Listen live https://t.co/nxOgPPqbZ1</t>
  </si>
  <si>
    <t>Alleviating human suffering| EMERGENCY HOTLINE 1199
0700395395,0738395395| Fully owns @EMS_Kenya @TheBomaNairobi @SwitchTVKenya
Instagram: @RedCrossKe</t>
  </si>
  <si>
    <t>The official account of the American Red Cross.</t>
  </si>
  <si>
    <t>The Official Twitter feed for the Governor of Turkana County, Kenya. 3rd Chairman of Council of @KenyaGovernors, Former Deputy Minister &amp; Member of Parliament.</t>
  </si>
  <si>
    <t>Deputy President, Republic of Kenya</t>
  </si>
  <si>
    <t>President of The Republic of Kenya.</t>
  </si>
  <si>
    <t>Internet Marketer/ Entrepreneur/ Creative Mind</t>
  </si>
  <si>
    <t>Social media management with powerful scheduling and analytics._xD83D__xDE80_ Social media insights:https://t.co/7UgErT1mug // @bufferanalyze // @bufferreply //    _xD83D__xDDA5__xD83D__xDCF1_</t>
  </si>
  <si>
    <t>Progressive, Steelers, Clemson Tigers, LA Dodgers, &amp; I’m voting for President anyone supporting HR 40 (reparations-study bill)</t>
  </si>
  <si>
    <t>NYT columnist. Author of #FireShutUpInMyBones Bookings: https://t.co/y9LlGiCx31 Instagram https://t.co/XwfDsyO22y</t>
  </si>
  <si>
    <t>WSBE Rhode Island PBS. Best indie public TV for SE New England. Watch on 36.1,  Cox/Verizon/Full 08, Dish + DirecTV 36. WSBE Learn on 36.2, Cox 808/Verizon 478</t>
  </si>
  <si>
    <t>@projo journalist, author, lensman, cohost of national PBS/SiriusXM show Story in the Public Square: @pubstory Telly winner. Mentor. Master of sophomoric humor.</t>
  </si>
  <si>
    <t>VP Public Research &amp; Initiatives; ED @PellCenter @SalveRegina; co-host @PubStory on @SXMPOTUS and public television. Opinions mine. Fan of the Hartford Whalers!</t>
  </si>
  <si>
    <t>Championing Boston's most vibrant neighborhood -- check in frequently for the latest on awesome events and where to dine, shop, and stay!</t>
  </si>
  <si>
    <t>Founded and led by Jeanne Gang, Studio Gang is an architecture and urban design practice with offices in Chicago, New York, and San Francisco.</t>
  </si>
  <si>
    <t>Helping you avoid the pain of #business failure through lead generation &amp; converting leads to sales; increasing your profit! https://t.co/5hTbyHLDbl #Marketing</t>
  </si>
  <si>
    <t>All men are created equal, that they are endowed by their Creator with certain unalienable Rights, that among these are Life, Liberty &amp; the Pursuit of Happiness</t>
  </si>
  <si>
    <t>Pioneer Public Television is a non-profit, viewer-supported @PBS station serving the upper Midwest.</t>
  </si>
  <si>
    <t>Doctor of Educational Leadership. Equity Warrior. President and Co-founder of Disruptive Equity Education Project (DEEP). Disruptor of Systemic Oppression.</t>
  </si>
  <si>
    <t>Boston news and the latest turkey and helicopter updates from Universal Hub.</t>
  </si>
  <si>
    <t>Homepage and digital news editor for @BostonGlobe.com. I like to write stories that people like to read. Tweets≠endorsements.</t>
  </si>
  <si>
    <t>Storyteller trying to leave it better than I found it. @Wheaton Visiting Instructor of Business &amp; Management cc.chapman@gmail.com</t>
  </si>
  <si>
    <t>Nerdic Berserker</t>
  </si>
  <si>
    <t>Born January 2004-Died August 2018 "What a Great Dog"- "What a Great Dog"- Historian and Author James McCullough</t>
  </si>
  <si>
    <t>Boston and New England's leading source for breaking news and analysis, with coverage from across the world. Follow our journalists: https://t.co/KPOiZTQG87</t>
  </si>
  <si>
    <t>Compiler of news, sports, &amp; interesting stuff from around the world with eye on Pittsburgh, Columbus, Detroit, Boston.
VIEWS ARE MY OWN. RTs NOT = ENDORSEMENTS</t>
  </si>
  <si>
    <t>Politically active liberal who also enjoys theatre, ghost ads, and community involvement in the South End.</t>
  </si>
  <si>
    <t>I suffered injustice in The Middlesex County SUPERIOR COURT Woburn @CambridgePolice New location COURT so unjust. INJUSTICE hard to bear. TRAUMA hardest to heal</t>
  </si>
  <si>
    <t>context is everything RT/Fav ≠ endorsement</t>
  </si>
  <si>
    <t>Only one party puts children in cages #ImpeachTrump_xD83C__xDF08_Dissent is patriotic _xD83C__xDDFA__xD83C__xDDF8_ #SeparationOfChurchAndState _xD83D__xDD2C_ #Anthropology</t>
  </si>
  <si>
    <t>Likes: My country, reading, music, cats. Dislikes: Haters, the Cheeto-inChief, trolls, the Dodgers</t>
  </si>
  <si>
    <t>Half spooky occultism, half nerd bullshit, zero patience for assholes (she/her)</t>
  </si>
  <si>
    <t>Melissa Chipman. Proud Louisvillager. Contact me at mrchipman@gmail.com.</t>
  </si>
  <si>
    <t>Enthusiastic test-taker. Beginner crocheter. Sweet baker. Mediocre photographer. Trying to survive and thrive in my mid-twenties. @icefire149 made my photo</t>
  </si>
  <si>
    <t>Boston Globe features editor, fan of guilty pleasures. Retweets not endorsements.</t>
  </si>
  <si>
    <t>Mom ,❤Art, _xD83D__xDCDA_, _xD83D__xDCF7_,History &amp; Science. Child ,Animal, Human Rights, Gun Safety &amp; Mental Health Actvist , Bostonian, Feminist #metoo #FreePalestine #BDS</t>
  </si>
  <si>
    <t>“You don't have to burn books to destroy a culture. Just get people to stop reading them.”  
― Ray Bradbury</t>
  </si>
  <si>
    <t>Children's book author, private tour guide in Boston, Revere House Board member, marketing guy, music lover and movie buff. Passionate about American history.</t>
  </si>
  <si>
    <t>my favorite word is no</t>
  </si>
  <si>
    <t>Risk-taking, lifelong learning storyteller, marching to the beat of my own drum. #memoir #cnf</t>
  </si>
  <si>
    <t>PR consultant, artist</t>
  </si>
  <si>
    <t>Citrus lover, baseball fan, data enthusiast.</t>
  </si>
  <si>
    <t>Producer, Director, Community Builder. Company One Theatre, Boston. Opinions are my own.</t>
  </si>
  <si>
    <t>Full Time $Crypto Trader and Investor.
(I'm not a financial advisor and Tweets are not recommendations)
DYOR</t>
  </si>
  <si>
    <t>MLB (NY Yankees) - TV/Film - R&amp;B, Soul, Funk, &amp; Blues - Our Free Press - Teddy Bears - Derbyshire ex-pat husband, so yes, I'm an Anglophile.</t>
  </si>
  <si>
    <t>_xD83E__xDD84_ Love to Live: Live to Love. The intangibles bind the head and the ❤️. Give with your whole _xD83D__xDC9C_ and Give to Live. Views my own. No affiliation to Kate ♠️.</t>
  </si>
  <si>
    <t>At the corner of arts and Brandeis</t>
  </si>
  <si>
    <t>PR girl at @regancomm. Patriots fan. Britney fan. Lover of all things peanut butter. Views are my own.</t>
  </si>
  <si>
    <t>@WashingtonPost Inspired Life writer + editor. Drinks iced coffee in the winter. allison.klein@washpost.com</t>
  </si>
  <si>
    <t>Promoting Knowledge, Identity, Vision, Compassion, Justice, Reality and Humor. Opinions here are mine, RTs = Take a Look. https://t.co/TE0Aihsx6R</t>
  </si>
  <si>
    <t>Artist, voter, resister, free press supporter, dressmaker, quilter, knitter, maker, thinker, traveler, reader, baker, designer, homeschooler, mother</t>
  </si>
  <si>
    <t>theatre maker, writer, political comm grad student, ended up on the other coast (she/her/hers)</t>
  </si>
  <si>
    <t>mother, teacher, deputy majority leader of the NH House of Representatives</t>
  </si>
  <si>
    <t>Former cloud and enterprise tech reporter at Fortune Magazine and GigaOM now at Oracle, opinions my own.</t>
  </si>
  <si>
    <t>Creative type</t>
  </si>
  <si>
    <t>Indie producer....and all that the title carries with it...</t>
  </si>
  <si>
    <t>communications aficionado &amp; coffee addict. lover of all things local, urban gardening, brunch, wine, &amp; my darling pup &amp; kid.</t>
  </si>
  <si>
    <t>Sports. Pop culture. Politics. I swear a lot, drink Coca-Cola, and have a deep appreciation of the Oxford comma.</t>
  </si>
  <si>
    <t>Account Exec. Into makeup, making wine &amp; marketing. Founder of BAND (Bad Ass Networking &amp; Development) ✨hrosebourgeois@gmail.com</t>
  </si>
  <si>
    <t>For everyone who loves food, politics, farms, gardening, &amp; New England. “Live the life you have imagined” - Thoreau #savethebees</t>
  </si>
  <si>
    <t>Life. Food. Politics. Free #Yoga Boston https://t.co/sV0qiV0zNw. Writer https://t.co/nZOEgzwwdX. Attorney. #BlackLivesMatter #Resist Also @ChowdahThe.</t>
  </si>
  <si>
    <t>Recent transplant to Memphis, from Boston, via San Francisco.  Wish me luck.</t>
  </si>
  <si>
    <t>first, do no harm — literary + visual art — solitude spent in multitude —  visibility is a trap — pay attention #whenandwhereIenter</t>
  </si>
  <si>
    <t>Hello! I’m Alex! I’m a 23 year old non-binary (he/they) nerdy feminist living in Boston, MA.</t>
  </si>
  <si>
    <t>Attorney for creative people, businesses, and nonprofits, with a focus on copyright and trademark law.</t>
  </si>
  <si>
    <t>uma imagem fala mais que palavras an image speaks more than words
contato: WhatsApp: 55 11963295686</t>
  </si>
  <si>
    <t>So much to do and so much to see in Boston every day. We will do our best to keep you informed. A great source of info. for visitors and residents!</t>
  </si>
  <si>
    <t>Entrepreneur</t>
  </si>
  <si>
    <t>radical progressive, angry feminist, queer ace. amazing.
(if your feminism isn't intersectional, there's the door)</t>
  </si>
  <si>
    <t>I’m a believer in equality, truth, and justice and democracy. I’m a fighter. An optimist and lifelong Democrat.</t>
  </si>
  <si>
    <t>winner of the yearbook senior superlative “most likely to take over the world” || scared of driving</t>
  </si>
  <si>
    <t>Jim Trainor from Methuen MA - Lifelong tech geek, gamer, dad and devout follower of all Boston Sports teams</t>
  </si>
  <si>
    <t>Umass Lowell '19 - Dance Team</t>
  </si>
  <si>
    <t>An unauthorized, unofficial view of war, politics and life from beyond Socrates' knee
--Better to reign in Hell, than serve in Heav'n.</t>
  </si>
  <si>
    <t>“Seja legal o mundo é uma cidade pequena”. Viva simples, sonhe grande, seja grato, ria muito!</t>
  </si>
  <si>
    <t>doctoral candidate, criminal justice professor, justice advocate, occasional misanthrope, magic bean buyer, #youwannabumblewiththebee</t>
  </si>
  <si>
    <t>Husband, father of 3 great kids, political junkie. Retweets are not endorsements. Opinions are my own.</t>
  </si>
  <si>
    <t>Not "GAY" as in "HAPPY", but "QUEER" as in "FUCK YOU"  (she/her/they)</t>
  </si>
  <si>
    <t>Founder of BFT...Tours and private culinary events. 4x TripAdvisor Certificate of Excellence...5-star rating on Yelp. LOCALLY OWNED.</t>
  </si>
  <si>
    <t>Hyde Park raised, Dorchester By Choice, Tweets are my own.</t>
  </si>
  <si>
    <t>#urbanist, #YIMBY, politico, &amp; music snob. Enthralled by &amp; disdainful of pop culture. @transitmatters board member. Work in affordable housing. @OFA_OH alum!</t>
  </si>
  <si>
    <t>MOM OF THREE GORGEOUS DAUGHTERS AND ONE BEAUTIFUL SON</t>
  </si>
  <si>
    <t>When I'm not hanging out with my lovely cats I'm fighting evil around the word! And I also love pasta. _xD83D__xDE3B__xD83C__xDF08_</t>
  </si>
  <si>
    <t>Keep it Radical</t>
  </si>
  <si>
    <t>Tweets and opinions for residents, visitors and workforce of Fort Point, Boston. Lover of all things creative, worldly and aspirational. Otherwise bristly.</t>
  </si>
  <si>
    <t>Enabling companies to launch, pivot, &amp; scale subscription businesses @Zuora. Ex-@Oracle @WakeForestBiz @HarvardHBX. Gen Flux-er. Cheesehead #SubscriptionEconomy</t>
  </si>
  <si>
    <t>#IR VP @ICRPR focusing on Asia. Contributor to @girlmeetsfood. @UVA and @NYU alum. #Foodie with a side of #wanderlust.</t>
  </si>
  <si>
    <t>Red Sox enthusiast, #MBTA sufferer. Tweets are my own. R/T's are not necessarily an endorsement. Just treat each other better.</t>
  </si>
  <si>
    <t>Frenchies. Red Sox. Bachelor Nation. Nuggets.</t>
  </si>
  <si>
    <t>i help out on @INBOUND for @HubSpot. priors include CEO/Founder @oneforty author @Dummies. makes things happen from scratch. homesteady. (she/her)</t>
  </si>
  <si>
    <t>Robot geek. @olincollege ‘06. @veobot. @FIRSTweets fan. Unapologetic feminist and SJW. Flamboyantly organized. She/her/hers. It's pronounced Michael.</t>
  </si>
  <si>
    <t>Here for the #digitalmarketing #contentstrategy #socialmedia. Stay for the cats, science, sharkweek _xD83E__xDD88__xD83D__xDC08_ ⚾️_xD83C__xDFC8_ #marketingjobs #socialjobs</t>
  </si>
  <si>
    <t>Nerdy artist, inquisitive intellectual, engaged citizen of the world. Art is an investigation, art is a problem, a restless questioning &amp; a longing for answers.</t>
  </si>
  <si>
    <t>Middle School Science teacher, happily married wife, parent and optimist. #FBR #BLUEWAVE (No DMs - if you are lonely, try tinder)</t>
  </si>
  <si>
    <t>Gas Ops at @NationalGridUS. I love clean sheets and ice cream, hate dirty fingernails, and don’t drink coffee. #Aries | #Earper</t>
  </si>
  <si>
    <t>Our Mission is to promote civic beauty,improve, advance and encourage horticultural improvements, ornament the streets and public squares of the City of Boston.</t>
  </si>
  <si>
    <t>I accept Venmo, cuz that’s what FLOPs do. https://t.co/qdK3PSkxpp</t>
  </si>
  <si>
    <t>Biologist|Travel Columnist |Globe Trotter|Entrepreneur. Live out loud. Love with no hesitation. Travel with an open mind. _xD83D__xDCCD__xDBB9__xDCE6_  Blog _xD83D__xDC47_</t>
  </si>
  <si>
    <t>tweet my twat</t>
  </si>
  <si>
    <t>Reddet EC Dahls Julebrus sør for Dovre, kan datanettverk og sånn. Er så kjedelig at jeg synes baseball er spennende!</t>
  </si>
  <si>
    <t>Specialized services to assist you with downsizing, process through areas of excess &amp; find the right sales outlet for both your heirlooms and clutter.</t>
  </si>
  <si>
    <t>I clean people’s chimneys, fireplaces, attics, and basements to ensure the safety of homeowners in northern Wisconsin.</t>
  </si>
  <si>
    <t>@NHLBruins beat writer @MetroBOS; Twitter-obsessed Boston sports fan; @Beverly_High &amp; @ProvidenceCol alum; _xD83C__xDF7A_ snob; Amateur music, TV &amp; film critic. ⚽ apologist</t>
  </si>
  <si>
    <t>Acupuncturist, HaPpY grandmother, lover of animals, reluctant traveler,resist</t>
  </si>
  <si>
    <t>dogs. zombie killers who can grow a fierce beard. soup maker. omelette aficionado. avid reader. always more dogs. MA _xD83D__xDC3E_ climate change is real #resist</t>
  </si>
  <si>
    <t>cat lady, coffee, &amp; words</t>
  </si>
  <si>
    <t>Train Otaku, Design, Tech, Geekery, Urban Issues, Comms, &amp; Memes _xD83C__xDDF5__xD83C__xDDED__xD83C__xDDFA__xD83C__xDDF8__xD83C__xDFF3_️‍_xD83C__xDF08_ | @TranspoCampNE @Arisia @RideBluebikes, TransitMatters alum</t>
  </si>
  <si>
    <t>I am the Queen of Pop ... Culture</t>
  </si>
  <si>
    <t>Austin native based in Boston | Music | Human Rights | Wearing Black Everyday | Passionately Cursing | _xD83D__xDCAF_ Bruja | Marcom Manager @BostonWomenWork</t>
  </si>
  <si>
    <t>The price good (wo)men pay for indifference to public affairs is to be ruled by evil men. Director of @SPARKboston. Chief Millennial Officer. Tweets = mine.</t>
  </si>
  <si>
    <t>First-gen alumna @LSEDataSociety @MediaLSE + @Suffolk_U. Virgo with an Aries attitude. She/Ella. Thinking about #tech, algorithmic bias &amp; smart cities _xD83C__xDDF5__xD83C__xDDEA_</t>
  </si>
  <si>
    <t>Senior DME at The Boston Globe. I run our Express Desk and audience engagement teams. I tweet Boston news, sports, and media.</t>
  </si>
  <si>
    <t>Communications Director for @ewarren #Warren2020 | Harry Reid alum</t>
  </si>
  <si>
    <t>Coffee Addict</t>
  </si>
  <si>
    <t>Bad Habits and Political Excitement.</t>
  </si>
  <si>
    <t>PYT. Just trying to figure it out and keep my sanity _xD83C__xDDEF__xD83C__xDDF2__xD83D__xDE12__xD83E__xDD37__xD83C__xDFFE_‍♀️ |all opinions my own</t>
  </si>
  <si>
    <t>Jersey Girl at heart~North Carolina Girl by fate❤Now livin' the Southie life in Boston!!! Follow @caseas_canvas !!</t>
  </si>
  <si>
    <t>Web Developer, AV tech, Improviser in @improvhistory, Producer of @comedykeys podcast. Budding angry cyclist. He/him.</t>
  </si>
  <si>
    <t>Geek for Politics and News.</t>
  </si>
  <si>
    <t>President and co-founder Traction Software Inc, @TractionTeam. “Everything is deeply intertwingled” ― Ted Nelson</t>
  </si>
  <si>
    <t>For Democracy Resist Persist #FBR #BlueWave2018 #The Resistance #indivisible</t>
  </si>
  <si>
    <t>•Social media influencer•Avid Team @ewarren supporter•Got a thank you call &amp; a thank you tweet from @ewarren•#ImAllIn on #Warren2020•#DreamBig•#FightHard•</t>
  </si>
  <si>
    <t>Sei lá._xD80C__xDC80_ #DACA #HereToStay</t>
  </si>
  <si>
    <t>#PR #Comms geek, #traveler, #dogmom, cheese &amp; #wine chaser, #skier, closet celeb gossip fan, native #Bostonian with a slight accent to prove it</t>
  </si>
  <si>
    <t>Trying to cook up some life snacks in 140 characters or less.</t>
  </si>
  <si>
    <t>boston celtics stage mom. umb student, &amp; @CollegeDemsofMA membership director. formerly @martyforboston, @ewarren, &amp; @BOSCityCouncil.</t>
  </si>
  <si>
    <t>#PubMedia with a history of innovative services connecting &amp; celebrating the people of #NM through arts &amp; education.</t>
  </si>
  <si>
    <t>i live in cheshire,iam a man utd supporter,and proud englishman.</t>
  </si>
  <si>
    <t>Founded in 1980, WHUT is a PBS Station located on the campus of Howard University.</t>
  </si>
  <si>
    <t>Love tv/movies/books! Favs are Riverdale, GOT. Love to travel: visited #Yellowstone, #JacksonWY, #Hawaii, #NYC #chicago #GOBUCKEYES</t>
  </si>
  <si>
    <t>Widow of Senator John McCain, Blue Star Mother, Business Owner, Humanitarian and a grandmother!</t>
  </si>
  <si>
    <t>International Executive who has traveled the World. Devout Explorer and Seeker of
Truth.</t>
  </si>
  <si>
    <t>Tweeting at _xD83D__xDEAB_45 and his gaggle of morons is honestly therapeutic.</t>
  </si>
  <si>
    <t>Petrolhead, budding photographer, Childfree, Sci fi geek.</t>
  </si>
  <si>
    <t>With more than 150 member libraries, the Urban Libraries Council enriches communities by strengthening and promoting libraries' value as vital public assets.</t>
  </si>
  <si>
    <t>A library built by the people and dedicated to the advancement of learning. Free to all.</t>
  </si>
  <si>
    <t>Legalized Student, JAMROCK Native. ΖΦΒ. Lover of friends, family, wine, special brew, poetry, art, good music, &amp; a wild party!! C'est la vie, c'est bon!</t>
  </si>
  <si>
    <t>superhero Black illustrator from #Boston. Professional art critic and consultant. My life is very random.</t>
  </si>
  <si>
    <t>Here to stand up for respect &amp; our rights, and reject fascism.
Also here for @MIDImyers (my biggest claim to fame is being her sister).  
she • her • hers</t>
  </si>
  <si>
    <t>much funnier on twitter than in person. ~ opinions are my own cause who tf else would think of this shit ~</t>
  </si>
  <si>
    <t>Montana's leading news source since 1885. Find us online at http://t.co/FqK74V9w9P, on mobile and tablet, and each day in print.</t>
  </si>
  <si>
    <t>Experienced Boston hospitality professional who tracks the news in Boston's hospitality industry through a unique and insightful blog.</t>
  </si>
  <si>
    <t>DC tour guide &amp; semi-professional know-it-all. #Travel tweets at @PassportDorks &amp; D.C. tweets at @topthingstododc. Here for #museums, #movies, &amp; #presidents!</t>
  </si>
  <si>
    <t>GWU MA MSTD grad. Collections management/ prev. cons./ contemp art. Sat. Receptionist @AndersonHouse. avid @Twitch viewer. Views my own. Seeking employment</t>
  </si>
  <si>
    <t>Michael Shafae rarely speaks about himself in the third person. But when he does, he always drinks Dos Equis.</t>
  </si>
  <si>
    <t>Pivoting to video.</t>
  </si>
  <si>
    <t>Correspondent with Christianity Today, sympathetic observer with the people of Egypt</t>
  </si>
  <si>
    <t>WYES-TV - Public Television Station Serving Greater New Orleans &amp; the Mississippi Gulf Coast</t>
  </si>
  <si>
    <t>Host Morning Briefing POTUS (Sirius XM Radio - channel 124)</t>
  </si>
  <si>
    <t>News. Music. Events. We've got it all at WKAR.                                                  Part of Communication Arts and Sciences at Michigan State</t>
  </si>
  <si>
    <t>WTVS Detroit Public Television is a viewer-supported PBS member station. Support quality programming #supportDPTV</t>
  </si>
  <si>
    <t>Municipally-recognized whistler</t>
  </si>
  <si>
    <t>NYC to the Kuiper Belt_xD83D__xDE80_</t>
  </si>
  <si>
    <t>México</t>
  </si>
  <si>
    <t>PDX</t>
  </si>
  <si>
    <t>New York City</t>
  </si>
  <si>
    <t>USA TODAY</t>
  </si>
  <si>
    <t>USA TODAY HQ, McLean, Va.</t>
  </si>
  <si>
    <t>Cincinnati, Ohio</t>
  </si>
  <si>
    <t>Cincinnati, OH</t>
  </si>
  <si>
    <t>Wilmette, Illinois</t>
  </si>
  <si>
    <t>Rhode Island</t>
  </si>
  <si>
    <t>Newport, RI</t>
  </si>
  <si>
    <t>Pacific Northwest,Planet Earth</t>
  </si>
  <si>
    <t>South Central PA Area</t>
  </si>
  <si>
    <t>Nairobi, Kenya</t>
  </si>
  <si>
    <t>Kenya</t>
  </si>
  <si>
    <t>Nairobi, Kenya.</t>
  </si>
  <si>
    <t>Washington, DC</t>
  </si>
  <si>
    <t>Lodwar, Kenya</t>
  </si>
  <si>
    <t>India</t>
  </si>
  <si>
    <t>We're Global!</t>
  </si>
  <si>
    <t>United States</t>
  </si>
  <si>
    <t>Brooklyn</t>
  </si>
  <si>
    <t>Providence RI</t>
  </si>
  <si>
    <t>Providence, RI</t>
  </si>
  <si>
    <t>New England</t>
  </si>
  <si>
    <t>Back Bay, Boston, MA</t>
  </si>
  <si>
    <t>Chicago, IL / New York, NY / San Francisco, CA</t>
  </si>
  <si>
    <t>NYC</t>
  </si>
  <si>
    <t>The Mountains</t>
  </si>
  <si>
    <t>Granite Falls, MN</t>
  </si>
  <si>
    <t>Manchester, NH</t>
  </si>
  <si>
    <t>Boston, MA</t>
  </si>
  <si>
    <t>Texas...for now</t>
  </si>
  <si>
    <t>Pup Heaven</t>
  </si>
  <si>
    <t>MA, USA</t>
  </si>
  <si>
    <t>Boston</t>
  </si>
  <si>
    <t>Boston/Mattapan, MA</t>
  </si>
  <si>
    <t>Louisville, KY</t>
  </si>
  <si>
    <t xml:space="preserve">   Boston, MA</t>
  </si>
  <si>
    <t>Roslindale</t>
  </si>
  <si>
    <t>Wellesley, MA &amp; Fairfield County, CT</t>
  </si>
  <si>
    <t>Waltham, MA</t>
  </si>
  <si>
    <t>DC/SF</t>
  </si>
  <si>
    <t>sf, ca ▶️ abq, nm ▶️ bos, ma</t>
  </si>
  <si>
    <t>Hillsborough NH</t>
  </si>
  <si>
    <t>Jamaica Plain, MA</t>
  </si>
  <si>
    <t>MA</t>
  </si>
  <si>
    <t>West Coast</t>
  </si>
  <si>
    <t>Rhode Island, USA</t>
  </si>
  <si>
    <t>Quincy/Boston, MA (USA)</t>
  </si>
  <si>
    <t>Salem, MA</t>
  </si>
  <si>
    <t>Boston, Mass.</t>
  </si>
  <si>
    <t>São Paulo, Brasil</t>
  </si>
  <si>
    <t>Easton  MA</t>
  </si>
  <si>
    <t>misandry island</t>
  </si>
  <si>
    <t>A Hell Loop</t>
  </si>
  <si>
    <t>Methuen Massachusetts</t>
  </si>
  <si>
    <t>Last house on the right</t>
  </si>
  <si>
    <t>Massachusetts, USA</t>
  </si>
  <si>
    <t>Norwood, MA</t>
  </si>
  <si>
    <t>Washington, USA</t>
  </si>
  <si>
    <t>Dorchester, MA</t>
  </si>
  <si>
    <t>BOSTON</t>
  </si>
  <si>
    <t>La Celle-sous-Gouzon, France</t>
  </si>
  <si>
    <t>Fort Point, #fortpoint, Boston</t>
  </si>
  <si>
    <t>San Francisco, CA</t>
  </si>
  <si>
    <t>Mystic, CT</t>
  </si>
  <si>
    <t>Watertown, MA</t>
  </si>
  <si>
    <t>NH</t>
  </si>
  <si>
    <t>Boston, MA, USA</t>
  </si>
  <si>
    <t>Oslo</t>
  </si>
  <si>
    <t>Eau Claire, WI</t>
  </si>
  <si>
    <t>Wakefield, MA</t>
  </si>
  <si>
    <t>N 42°49' 0'' / W 73°42' 0''</t>
  </si>
  <si>
    <t xml:space="preserve">Boston, MA </t>
  </si>
  <si>
    <t>Belmont, Mass.</t>
  </si>
  <si>
    <t>Massachusetts</t>
  </si>
  <si>
    <t>South Boston ,MA</t>
  </si>
  <si>
    <t>Cape Cod</t>
  </si>
  <si>
    <t>Congressional District PA 17</t>
  </si>
  <si>
    <t>Boston &amp; Manomet</t>
  </si>
  <si>
    <t>boston</t>
  </si>
  <si>
    <t>Albuquerque, NM</t>
  </si>
  <si>
    <t>congleton cheshire</t>
  </si>
  <si>
    <t>Washington, DC.</t>
  </si>
  <si>
    <t>Ohio</t>
  </si>
  <si>
    <t>Arizona</t>
  </si>
  <si>
    <t>Worldwide _xD83C__xDDFA__xD83C__xDDF8__xD83C__xDDF3__xD83C__xDDF1__xD83C__xDDE8__xD83C__xDDE6_</t>
  </si>
  <si>
    <t>Somewhere in England</t>
  </si>
  <si>
    <t>Washington, DC/North America</t>
  </si>
  <si>
    <t>Copley Square in Boston, MA</t>
  </si>
  <si>
    <t>Boston, ma</t>
  </si>
  <si>
    <t>Great Falls Tribune</t>
  </si>
  <si>
    <t>The District</t>
  </si>
  <si>
    <t>Silver Spring, MD</t>
  </si>
  <si>
    <t>Los Angeles</t>
  </si>
  <si>
    <t>San Bruno, CA</t>
  </si>
  <si>
    <t>Cairo, Egypt</t>
  </si>
  <si>
    <t>New Orleans, Louisiana</t>
  </si>
  <si>
    <t>East Lansing, MI</t>
  </si>
  <si>
    <t>Detroit, MI</t>
  </si>
  <si>
    <t>Loring Park, Minneapolis</t>
  </si>
  <si>
    <t>https://t.co/rzcUWCjhR8</t>
  </si>
  <si>
    <t>https://t.co/DaVRdFwA2u</t>
  </si>
  <si>
    <t>https://t.co/AsAM44utw7</t>
  </si>
  <si>
    <t>https://t.co/OAoMfNsQ5w</t>
  </si>
  <si>
    <t>https://t.co/Yvdk6BWiQ3</t>
  </si>
  <si>
    <t>https://t.co/TcPzNeZrYZ</t>
  </si>
  <si>
    <t>http://t.co/BmTMSicx3u</t>
  </si>
  <si>
    <t>https://t.co/iwj6gO2Oc3</t>
  </si>
  <si>
    <t>https://t.co/rc9f5htEZT</t>
  </si>
  <si>
    <t>http://t.co/svqvjXTnz8</t>
  </si>
  <si>
    <t>https://t.co/4WKYct0mdq</t>
  </si>
  <si>
    <t>http://t.co/Vdh0z3GVFu</t>
  </si>
  <si>
    <t>https://t.co/jKGu2NHHIy</t>
  </si>
  <si>
    <t>https://t.co/8TU8SHnujl</t>
  </si>
  <si>
    <t>https://t.co/FS6EmaDVEM</t>
  </si>
  <si>
    <t>https://t.co/sOibv7hcQ0</t>
  </si>
  <si>
    <t>https://t.co/CLoBSDCCs6</t>
  </si>
  <si>
    <t>https://t.co/NXvddWZIEM</t>
  </si>
  <si>
    <t>https://t.co/alUc7SYy1N</t>
  </si>
  <si>
    <t>https://t.co/eIlTDIklMa</t>
  </si>
  <si>
    <t>https://t.co/sVr5zMBsK4</t>
  </si>
  <si>
    <t>https://t.co/uPKcE0Y84e</t>
  </si>
  <si>
    <t>https://t.co/Ix2Qkepym2</t>
  </si>
  <si>
    <t>https://t.co/kfVA6DNese</t>
  </si>
  <si>
    <t>http://t.co/CsyWfj8FK4</t>
  </si>
  <si>
    <t>http://t.co/anay8dzvJV</t>
  </si>
  <si>
    <t>https://t.co/u9FZcUd4ce</t>
  </si>
  <si>
    <t>https://t.co/3C5uWaAOoW</t>
  </si>
  <si>
    <t>http://t.co/09Uor0SyIt</t>
  </si>
  <si>
    <t>https://t.co/Ik5navDT0Y</t>
  </si>
  <si>
    <t>https://t.co/kaZDzMl4Ny</t>
  </si>
  <si>
    <t>https://t.co/8vZKbCkcWR</t>
  </si>
  <si>
    <t>http://t.co/75wQuR8GAp</t>
  </si>
  <si>
    <t>https://t.co/eS9ITahX1q</t>
  </si>
  <si>
    <t>https://t.co/pNSrlSGhOH</t>
  </si>
  <si>
    <t>http://t.co/g2XphqdJIo</t>
  </si>
  <si>
    <t>https://t.co/7IDoW8Ah9W</t>
  </si>
  <si>
    <t>https://t.co/8r1eDEgGY2</t>
  </si>
  <si>
    <t>https://t.co/4rCTl7cdyK</t>
  </si>
  <si>
    <t>https://t.co/hZ1FgrOC4T</t>
  </si>
  <si>
    <t>http://t.co/743jFf3g7b</t>
  </si>
  <si>
    <t>https://t.co/vULYUT4XZv</t>
  </si>
  <si>
    <t>https://t.co/ehtjWEJkph</t>
  </si>
  <si>
    <t>https://t.co/Br1SvlPI48</t>
  </si>
  <si>
    <t>https://t.co/ZqxzhEAhAu</t>
  </si>
  <si>
    <t>https://t.co/jWenTs2Tki</t>
  </si>
  <si>
    <t>https://t.co/PhxyjMC30t</t>
  </si>
  <si>
    <t>https://t.co/3QB3nOTFLs</t>
  </si>
  <si>
    <t>https://t.co/C0DPlsUW0B</t>
  </si>
  <si>
    <t>https://t.co/ACzVb8IDLx</t>
  </si>
  <si>
    <t>https://t.co/PbAstip7YE</t>
  </si>
  <si>
    <t>https://t.co/5BTYAn5iky</t>
  </si>
  <si>
    <t>https://t.co/yAs82fv7S5</t>
  </si>
  <si>
    <t>https://t.co/oizLjroz88</t>
  </si>
  <si>
    <t>https://t.co/LcxIwSReqC</t>
  </si>
  <si>
    <t>https://t.co/tYwPLwzPGt</t>
  </si>
  <si>
    <t>https://t.co/OXooZW6GbN</t>
  </si>
  <si>
    <t>https://t.co/cJ2s1KtJGj</t>
  </si>
  <si>
    <t>http://t.co/677vdOT3Sy</t>
  </si>
  <si>
    <t>http://t.co/BJuSZN4ooi</t>
  </si>
  <si>
    <t>https://t.co/CzsLsJlm2G</t>
  </si>
  <si>
    <t>https://t.co/zfYpFljwkh</t>
  </si>
  <si>
    <t>https://t.co/wKeDGHM0wo</t>
  </si>
  <si>
    <t>http://t.co/GUAjXtQYU6</t>
  </si>
  <si>
    <t>https://t.co/lmx5gLNcxk</t>
  </si>
  <si>
    <t>https://t.co/eERFtZfWOU</t>
  </si>
  <si>
    <t>https://t.co/bmL3DeUBcP</t>
  </si>
  <si>
    <t>https://t.co/55VmvX3awW</t>
  </si>
  <si>
    <t>https://t.co/hzqv93ieyy</t>
  </si>
  <si>
    <t>https://t.co/0Ucg4zMV70</t>
  </si>
  <si>
    <t>https://t.co/YCvEcfLw15</t>
  </si>
  <si>
    <t>https://t.co/u5si4qNDBx</t>
  </si>
  <si>
    <t>https://t.co/Xfy1iZncjt</t>
  </si>
  <si>
    <t>https://t.co/1Y5Vkxd2ft</t>
  </si>
  <si>
    <t>https://t.co/PTNC6yzVif</t>
  </si>
  <si>
    <t>https://t.co/b7C1RaR7a7</t>
  </si>
  <si>
    <t>https://t.co/CD2lfRlCsS</t>
  </si>
  <si>
    <t>https://t.co/s3YRzJMetG</t>
  </si>
  <si>
    <t>https://t.co/2LoYaxBAJT</t>
  </si>
  <si>
    <t>https://t.co/f7vHA5xL6C</t>
  </si>
  <si>
    <t>https://t.co/CUCgMo8gZy</t>
  </si>
  <si>
    <t>https://t.co/qZWS4W3tkR</t>
  </si>
  <si>
    <t>https://t.co/BlocW0szJG</t>
  </si>
  <si>
    <t>https://t.co/tqGROrfwe1</t>
  </si>
  <si>
    <t>https://t.co/xiJArNlCt2</t>
  </si>
  <si>
    <t>https://t.co/i7okfR7Fu6</t>
  </si>
  <si>
    <t>http://t.co/gzZ5qEdGBD</t>
  </si>
  <si>
    <t>http://t.co/kKpuwFJoVU</t>
  </si>
  <si>
    <t>https://t.co/8YkRpWr2UF</t>
  </si>
  <si>
    <t>https://t.co/uJePhsJZFs</t>
  </si>
  <si>
    <t>https://t.co/6h93PhA5cz</t>
  </si>
  <si>
    <t>https://t.co/THmpAbv6hu</t>
  </si>
  <si>
    <t>http://t.co/31ktzbFWQt</t>
  </si>
  <si>
    <t>http://t.co/di7Tld8P5g</t>
  </si>
  <si>
    <t>http://t.co/lDQjI6VeW4</t>
  </si>
  <si>
    <t>https://t.co/O1UdlGIxfx</t>
  </si>
  <si>
    <t>http://t.co/ArtDKSwjHb</t>
  </si>
  <si>
    <t>https://t.co/YyJvkGOuOh</t>
  </si>
  <si>
    <t>https://t.co/gtEWnCtfeO</t>
  </si>
  <si>
    <t>http://t.co/Bzv6jrAQL5</t>
  </si>
  <si>
    <t>https://t.co/F3fLcfn45H</t>
  </si>
  <si>
    <t>http://t.co/XPtsm6YGPu</t>
  </si>
  <si>
    <t>https://t.co/iXgd68hOQm</t>
  </si>
  <si>
    <t>https://t.co/JGuajl9JGJ</t>
  </si>
  <si>
    <t>http://t.co/GNpSPhjR4J</t>
  </si>
  <si>
    <t>https://t.co/lxDNQLqzYO</t>
  </si>
  <si>
    <t>https://t.co/BgHYTUpvHG</t>
  </si>
  <si>
    <t>http://pbs.twimg.com/profile_images/903270983028662274/VV3IgMtL_normal.jpg</t>
  </si>
  <si>
    <t>http://pbs.twimg.com/profile_images/1072528648102666240/_9lMVEN7_normal.jpg</t>
  </si>
  <si>
    <t>http://pbs.twimg.com/profile_images/1084109250333425664/Z3ANkKG2_normal.jpg</t>
  </si>
  <si>
    <t>http://pbs.twimg.com/profile_images/1035187939855163392/4vccK_S1_normal.jpg</t>
  </si>
  <si>
    <t>http://pbs.twimg.com/profile_images/1106347336102346752/dDIKX2K__normal.jpg</t>
  </si>
  <si>
    <t>http://pbs.twimg.com/profile_images/908095692773761025/Cq69zCmD_normal.jpg</t>
  </si>
  <si>
    <t>http://pbs.twimg.com/profile_images/463050255941259265/aTIYIO05_normal.jpeg</t>
  </si>
  <si>
    <t>http://pbs.twimg.com/profile_images/924985978711707648/IChoF1Bp_normal.jpg</t>
  </si>
  <si>
    <t>http://pbs.twimg.com/profile_images/924988134651133952/90ZisZde_normal.jpg</t>
  </si>
  <si>
    <t>http://pbs.twimg.com/profile_images/1001877616050298880/InEQMq7v_normal.jpg</t>
  </si>
  <si>
    <t>http://pbs.twimg.com/profile_images/1013779792141914120/FJ0U_8zw_normal.jpg</t>
  </si>
  <si>
    <t>http://pbs.twimg.com/profile_images/658513770944180225/UfXDRaWW_normal.png</t>
  </si>
  <si>
    <t>http://pbs.twimg.com/profile_images/1541969322/Wave_normal.gif</t>
  </si>
  <si>
    <t>http://pbs.twimg.com/profile_images/1099450492067999745/fXhwFnp__normal.jpg</t>
  </si>
  <si>
    <t>http://pbs.twimg.com/profile_images/773710811407740928/GAiq8yn7_normal.jpg</t>
  </si>
  <si>
    <t>http://pbs.twimg.com/profile_images/876784982932508673/QmnUx8UK_normal.jpg</t>
  </si>
  <si>
    <t>http://pbs.twimg.com/profile_images/571318811232464896/C2X8nEI2_normal.jpeg</t>
  </si>
  <si>
    <t>http://pbs.twimg.com/profile_images/870666011/3829162_859f_rss_normal.jpg</t>
  </si>
  <si>
    <t>http://pbs.twimg.com/profile_images/819005111330488320/I3cHZvpK_normal.jpg</t>
  </si>
  <si>
    <t>http://pbs.twimg.com/profile_images/1095861923902640128/ZU0IZ2EN_normal.jpg</t>
  </si>
  <si>
    <t>http://pbs.twimg.com/profile_images/955327030098247681/8pdMgtgf_normal.jpg</t>
  </si>
  <si>
    <t>http://pbs.twimg.com/profile_images/916936902661591040/vvb7Bu1m_normal.jpg</t>
  </si>
  <si>
    <t>http://pbs.twimg.com/profile_images/1093108136272191488/khYG0i77_normal.jpg</t>
  </si>
  <si>
    <t>http://pbs.twimg.com/profile_images/1089133841585971200/BSNgGWWK_normal.jpg</t>
  </si>
  <si>
    <t>http://pbs.twimg.com/profile_images/1083266409965281281/zEi96yyh_normal.jpg</t>
  </si>
  <si>
    <t>http://pbs.twimg.com/profile_images/3451591754/49d33d407054482415471dcadc2b134c_normal.jpeg</t>
  </si>
  <si>
    <t>http://pbs.twimg.com/profile_images/1016370791401877504/0DWTr7rD_normal.jpg</t>
  </si>
  <si>
    <t>http://pbs.twimg.com/profile_images/870569053273849856/zyqNP5AJ_normal.jpg</t>
  </si>
  <si>
    <t>http://pbs.twimg.com/profile_images/378800000323275501/a354891d9c59e288604fcced58a86d11_normal.jpeg</t>
  </si>
  <si>
    <t>http://pbs.twimg.com/profile_images/886231769636327424/Vl5ECqvC_normal.jpg</t>
  </si>
  <si>
    <t>http://pbs.twimg.com/profile_images/1091287116556906496/juh24Kdl_normal.jpg</t>
  </si>
  <si>
    <t>http://pbs.twimg.com/profile_images/1013688203314950145/G4X6SeSP_normal.jpg</t>
  </si>
  <si>
    <t>http://pbs.twimg.com/profile_images/1067648916567613440/PB_FXiYv_normal.jpg</t>
  </si>
  <si>
    <t>http://pbs.twimg.com/profile_images/1089618324542103552/Eq4vh5ac_normal.jpg</t>
  </si>
  <si>
    <t>http://pbs.twimg.com/profile_images/947628055454822401/CQbnxLR4_normal.jpg</t>
  </si>
  <si>
    <t>http://pbs.twimg.com/profile_images/1108362970336235521/XiE0bjbx_normal.png</t>
  </si>
  <si>
    <t>http://pbs.twimg.com/profile_images/672839411541794816/rNwrV-gq_normal.jpg</t>
  </si>
  <si>
    <t>http://pbs.twimg.com/profile_images/991387515046322176/GtiBiUby_normal.jpg</t>
  </si>
  <si>
    <t>http://pbs.twimg.com/profile_images/650112474491015168/BWrN2tHj_normal.png</t>
  </si>
  <si>
    <t>http://pbs.twimg.com/profile_images/666473888008634368/nB3FA6bv_normal.png</t>
  </si>
  <si>
    <t>http://pbs.twimg.com/profile_images/828172858777956353/k8cZ5N3x_normal.jpg</t>
  </si>
  <si>
    <t>http://pbs.twimg.com/profile_images/1076159502590722048/iG_xOb89_normal.jpg</t>
  </si>
  <si>
    <t>http://pbs.twimg.com/profile_images/1097675596908449792/ppDxwhho_normal.jpg</t>
  </si>
  <si>
    <t>http://pbs.twimg.com/profile_images/910859586541953026/Xf8Ityfg_normal.jpg</t>
  </si>
  <si>
    <t>http://pbs.twimg.com/profile_images/630291562719801344/DKxFwXv8_normal.jpg</t>
  </si>
  <si>
    <t>http://pbs.twimg.com/profile_images/1010234762164760576/H74e0Xiv_normal.jpg</t>
  </si>
  <si>
    <t>http://pbs.twimg.com/profile_images/815310723307835392/C7vn8ALQ_normal.jpg</t>
  </si>
  <si>
    <t>http://pbs.twimg.com/profile_images/1100245765182636032/zd2fiNJA_normal.png</t>
  </si>
  <si>
    <t>http://pbs.twimg.com/profile_images/1034455576309198848/3yxsqcb7_normal.jpg</t>
  </si>
  <si>
    <t>http://pbs.twimg.com/profile_images/1107246912950935563/Lr5_CpkY_normal.jpg</t>
  </si>
  <si>
    <t>http://pbs.twimg.com/profile_images/727831085778788353/C3OeJT7h_normal.jpg</t>
  </si>
  <si>
    <t>http://pbs.twimg.com/profile_images/825420255031758848/72z-m9aq_normal.jpg</t>
  </si>
  <si>
    <t>http://pbs.twimg.com/profile_images/497752380927401984/-J2J0Irk_normal.jpeg</t>
  </si>
  <si>
    <t>http://pbs.twimg.com/profile_images/1060251110383013892/s-CDDKNI_normal.jpg</t>
  </si>
  <si>
    <t>http://pbs.twimg.com/profile_images/1108031262780878848/B_VjlMkm_normal.png</t>
  </si>
  <si>
    <t>http://pbs.twimg.com/profile_images/1108589027513520128/evMHWY5T_normal.png</t>
  </si>
  <si>
    <t>http://pbs.twimg.com/profile_images/221576603/Loueyville-Logo-avatar-_SM_normal.JPG</t>
  </si>
  <si>
    <t>http://pbs.twimg.com/profile_images/1069070536150536193/r1ME1km0_normal.jpg</t>
  </si>
  <si>
    <t>http://pbs.twimg.com/profile_images/378800000605920370/3fb03a427df9ea0cb20a27159ce55bf5_normal.jpeg</t>
  </si>
  <si>
    <t>http://pbs.twimg.com/profile_images/1108023446733275137/ciBgI3u2_normal.jpg</t>
  </si>
  <si>
    <t>http://pbs.twimg.com/profile_images/1054530800140668928/B2NvshGN_normal.jpg</t>
  </si>
  <si>
    <t>http://pbs.twimg.com/profile_images/639445729631694848/y0MVteh4_normal.jpg</t>
  </si>
  <si>
    <t>http://pbs.twimg.com/profile_images/1103613791/BenTwitterPhoto_normal.jpg</t>
  </si>
  <si>
    <t>http://pbs.twimg.com/profile_images/881559107299401729/1Jh2AKJt_normal.jpg</t>
  </si>
  <si>
    <t>http://pbs.twimg.com/profile_images/1108549513810231297/QJRMuLzo_normal.png</t>
  </si>
  <si>
    <t>http://pbs.twimg.com/profile_images/478307613/artful2_normal.jpg</t>
  </si>
  <si>
    <t>http://pbs.twimg.com/profile_images/771017804501938176/B5u3RVgF_normal.jpg</t>
  </si>
  <si>
    <t>http://pbs.twimg.com/profile_images/835945066040541185/kgM_57Cm_normal.jpg</t>
  </si>
  <si>
    <t>http://pbs.twimg.com/profile_images/934567581666639873/g_UMjsLW_normal.jpg</t>
  </si>
  <si>
    <t>http://pbs.twimg.com/profile_images/1084188983016521728/ylHohega_normal.jpg</t>
  </si>
  <si>
    <t>http://pbs.twimg.com/profile_images/1099730852102262785/vp3SoMyB_normal.jpg</t>
  </si>
  <si>
    <t>http://pbs.twimg.com/profile_images/642356791704223744/IaxWz08s_normal.jpg</t>
  </si>
  <si>
    <t>http://pbs.twimg.com/profile_images/1017103103902900224/-wlDZQym_normal.jpg</t>
  </si>
  <si>
    <t>http://pbs.twimg.com/profile_images/931157287288360960/CY3xX2uu_normal.jpg</t>
  </si>
  <si>
    <t>http://pbs.twimg.com/profile_images/973572742829223936/-33tgcvm_normal.jpg</t>
  </si>
  <si>
    <t>http://pbs.twimg.com/profile_images/1062042333275926528/70q3RbMg_normal.jpg</t>
  </si>
  <si>
    <t>http://pbs.twimg.com/profile_images/3749920489/1df8a294628db6265185eebb8e2a2544_normal.jpeg</t>
  </si>
  <si>
    <t>http://pbs.twimg.com/profile_images/1102651415401508866/jcC_iAwZ_normal.png</t>
  </si>
  <si>
    <t>http://pbs.twimg.com/profile_images/1096890963006504960/TA1SwQka_normal.png</t>
  </si>
  <si>
    <t>http://pbs.twimg.com/profile_images/2095918482/MARVINScreen_Shot_2012-04-09_at_3.57.05_PM_normal.jpg</t>
  </si>
  <si>
    <t>http://pbs.twimg.com/profile_images/1079896595863429121/UG2FRTvl_normal.jpg</t>
  </si>
  <si>
    <t>http://pbs.twimg.com/profile_images/3387563154/bd414feaab01c8fa52952a1087beea4d_normal.jpeg</t>
  </si>
  <si>
    <t>http://pbs.twimg.com/profile_images/728622163767365632/-ECzTRYc_normal.jpg</t>
  </si>
  <si>
    <t>http://pbs.twimg.com/profile_images/799382734036729856/dbyTwAkk_normal.jpg</t>
  </si>
  <si>
    <t>http://pbs.twimg.com/profile_images/649342647383887872/Wy2RuEFo_normal.jpg</t>
  </si>
  <si>
    <t>http://pbs.twimg.com/profile_images/1104546927138488320/BwPJA0tb_normal.jpg</t>
  </si>
  <si>
    <t>http://pbs.twimg.com/profile_images/797524359011241984/Zug2HjjN_normal.jpg</t>
  </si>
  <si>
    <t>http://pbs.twimg.com/profile_images/1093297733568479233/JzvsDtAs_normal.jpg</t>
  </si>
  <si>
    <t>http://pbs.twimg.com/profile_images/443200032549142528/FoLcec44_normal.jpeg</t>
  </si>
  <si>
    <t>http://pbs.twimg.com/profile_images/689911549276848128/TMclaZSM_normal.jpg</t>
  </si>
  <si>
    <t>http://pbs.twimg.com/profile_images/1037702122442313730/WY--JmB3_normal.jpg</t>
  </si>
  <si>
    <t>http://pbs.twimg.com/profile_images/749063097080487936/I3WZrHuy_normal.jpg</t>
  </si>
  <si>
    <t>http://pbs.twimg.com/profile_images/1034850008313606144/KR1g8yUN_normal.jpg</t>
  </si>
  <si>
    <t>http://pbs.twimg.com/profile_images/602138215521198080/2_JT25_A_normal.jpg</t>
  </si>
  <si>
    <t>http://pbs.twimg.com/profile_images/717456093178380290/Me-q_v41_normal.jpg</t>
  </si>
  <si>
    <t>http://pbs.twimg.com/profile_images/87724015/possess_normal.PNG</t>
  </si>
  <si>
    <t>http://pbs.twimg.com/profile_images/711673291728146432/YM7HJNWc_normal.jpg</t>
  </si>
  <si>
    <t>http://pbs.twimg.com/profile_images/907796709354418176/UfzidhOv_normal.jpg</t>
  </si>
  <si>
    <t>http://pbs.twimg.com/profile_images/63269796/BD86320DE040CA34E1D0AA0D712AC90A_normal.jpg</t>
  </si>
  <si>
    <t>http://pbs.twimg.com/profile_images/911276671721984002/M9hxe7Gd_normal.jpg</t>
  </si>
  <si>
    <t>http://pbs.twimg.com/profile_images/378800000200595943/f80ee7e023a15da64599e45f6f47b63d_normal.jpeg</t>
  </si>
  <si>
    <t>http://pbs.twimg.com/profile_images/1062546195443118080/bkVWU_6L_normal.jpg</t>
  </si>
  <si>
    <t>http://pbs.twimg.com/profile_images/742313843095834624/FYpMWp0e_normal.jpg</t>
  </si>
  <si>
    <t>http://pbs.twimg.com/profile_images/863150028461944833/hlzrGgnq_normal.jpg</t>
  </si>
  <si>
    <t>http://pbs.twimg.com/profile_images/854884811701407744/X5-oUb_z_normal.jpg</t>
  </si>
  <si>
    <t>http://pbs.twimg.com/profile_images/1601687063/TheMiddleFanart_Icon3b_normal.jpg</t>
  </si>
  <si>
    <t>http://pbs.twimg.com/profile_images/3591886034/8f269ce920c7c3211299b39d966369f1_normal.jpeg</t>
  </si>
  <si>
    <t>http://pbs.twimg.com/profile_images/571140679340040192/AFPUr2VR_normal.jpeg</t>
  </si>
  <si>
    <t>http://pbs.twimg.com/profile_images/1045431395529699328/7qJndCoP_normal.jpg</t>
  </si>
  <si>
    <t>http://pbs.twimg.com/profile_images/378800000468293905/67fd2211fea86ba1d3bf85b43e614d43_normal.jpeg</t>
  </si>
  <si>
    <t>http://pbs.twimg.com/profile_images/1108101034143088641/NANKla7Q_normal.png</t>
  </si>
  <si>
    <t>http://pbs.twimg.com/profile_images/1104561996366790656/5hip3fb3_normal.png</t>
  </si>
  <si>
    <t>http://pbs.twimg.com/profile_images/472383978968588289/Ve4W3faM_normal.jpeg</t>
  </si>
  <si>
    <t>http://pbs.twimg.com/profile_images/1005303606088626176/bpBJDvn5_normal.jpg</t>
  </si>
  <si>
    <t>http://pbs.twimg.com/profile_images/884204236438896640/TcgZigo7_normal.jpg</t>
  </si>
  <si>
    <t>http://pbs.twimg.com/profile_images/900189994945589248/Doml7A0T_normal.jpg</t>
  </si>
  <si>
    <t>http://pbs.twimg.com/profile_images/1044012666065481730/AD9ewIXx_normal.jpg</t>
  </si>
  <si>
    <t>http://pbs.twimg.com/profile_images/1076259260957376512/IMWxfDxD_normal.jpg</t>
  </si>
  <si>
    <t>http://pbs.twimg.com/profile_images/860253936229400577/EBZVWlzO_normal.jpg</t>
  </si>
  <si>
    <t>http://pbs.twimg.com/profile_images/1084239360348864513/jRBfoktd_normal.jpg</t>
  </si>
  <si>
    <t>http://pbs.twimg.com/profile_images/1108396489942937601/-0Bvz5Qa_normal.jpg</t>
  </si>
  <si>
    <t>http://pbs.twimg.com/profile_images/780489470198046721/U2Rg7Lr3_normal.jpg</t>
  </si>
  <si>
    <t>http://pbs.twimg.com/profile_images/2463447239/hep7d05ooi6inrhf1bdl_normal.gif</t>
  </si>
  <si>
    <t>http://pbs.twimg.com/profile_images/1107466902262239238/GOgYbKul_normal.jpg</t>
  </si>
  <si>
    <t>http://pbs.twimg.com/profile_images/1739872446/image_normal.jpg</t>
  </si>
  <si>
    <t>http://pbs.twimg.com/profile_images/1065338566744502273/JXRulPUU_normal.jpg</t>
  </si>
  <si>
    <t>http://pbs.twimg.com/profile_images/1059625058929381376/uuFgX4Zx_normal.jpg</t>
  </si>
  <si>
    <t>http://pbs.twimg.com/profile_images/674834590721118208/QCqGxVsL_normal.jpg</t>
  </si>
  <si>
    <t>http://pbs.twimg.com/profile_images/967674632626212864/sj8Tyv-V_normal.jpg</t>
  </si>
  <si>
    <t>http://pbs.twimg.com/profile_images/806201182960160768/g2O3tx7F_normal.jpg</t>
  </si>
  <si>
    <t>http://pbs.twimg.com/profile_images/424719773/tor_einar_normal.jpg</t>
  </si>
  <si>
    <t>http://pbs.twimg.com/profile_images/1049436119677456384/GJvqZa2U_normal.jpg</t>
  </si>
  <si>
    <t>http://pbs.twimg.com/profile_images/949721052053102593/DjmS7ALe_normal.jpg</t>
  </si>
  <si>
    <t>http://pbs.twimg.com/profile_images/1082925145440903168/VCbs43ry_normal.jpg</t>
  </si>
  <si>
    <t>http://pbs.twimg.com/profile_images/755475271445282816/PaZPmIgj_normal.jpg</t>
  </si>
  <si>
    <t>http://pbs.twimg.com/profile_images/1080210147027415040/w5EZbbMi_normal.jpg</t>
  </si>
  <si>
    <t>http://pbs.twimg.com/profile_images/662632293484339200/4E_9xXR8_normal.jpg</t>
  </si>
  <si>
    <t>http://pbs.twimg.com/profile_images/1056026647286157313/lgdA7q8-_normal.jpg</t>
  </si>
  <si>
    <t>http://pbs.twimg.com/profile_images/1026548658018439168/56ngHcMU_normal.jpg</t>
  </si>
  <si>
    <t>http://pbs.twimg.com/profile_images/793097469131386880/Eb3qJAlQ_normal.jpg</t>
  </si>
  <si>
    <t>http://pbs.twimg.com/profile_images/890568437470199808/oxr2fkl7_normal.jpg</t>
  </si>
  <si>
    <t>http://pbs.twimg.com/profile_images/829085314060845056/JamtAVF7_normal.jpg</t>
  </si>
  <si>
    <t>http://pbs.twimg.com/profile_images/1055510355424829440/nQ1QZgt3_normal.jpg</t>
  </si>
  <si>
    <t>http://pbs.twimg.com/profile_images/1487241629/2e_normal.jpg</t>
  </si>
  <si>
    <t>http://pbs.twimg.com/profile_images/1097373397795762176/Y_m7ZVt-_normal.jpg</t>
  </si>
  <si>
    <t>http://pbs.twimg.com/profile_images/558126214150254592/JKdEtubW_normal.jpeg</t>
  </si>
  <si>
    <t>http://pbs.twimg.com/profile_images/1094327189133295621/oOmP_8k7_normal.jpg</t>
  </si>
  <si>
    <t>http://pbs.twimg.com/profile_images/1056713429967364096/zsUFvIhb_normal.jpg</t>
  </si>
  <si>
    <t>http://pbs.twimg.com/profile_images/956503701870477312/IW_qZO7k_normal.jpg</t>
  </si>
  <si>
    <t>http://pbs.twimg.com/profile_images/663374783845896192/I26owryQ_normal.jpg</t>
  </si>
  <si>
    <t>http://pbs.twimg.com/profile_images/1081209418023350273/ma4CXdy5_normal.jpg</t>
  </si>
  <si>
    <t>http://pbs.twimg.com/profile_images/473140472580280320/YvbpXG6s_normal.jpeg</t>
  </si>
  <si>
    <t>http://pbs.twimg.com/profile_images/942960732492230656/qjpGcd5q_normal.jpg</t>
  </si>
  <si>
    <t>http://pbs.twimg.com/profile_images/1105238298811875328/5SE6XvPT_normal.jpg</t>
  </si>
  <si>
    <t>http://pbs.twimg.com/profile_images/1062477590752096256/2oBIik8d_normal.jpg</t>
  </si>
  <si>
    <t>http://pbs.twimg.com/profile_images/1099573223774085120/NhExJFo__normal.jpg</t>
  </si>
  <si>
    <t>http://pbs.twimg.com/profile_images/1010610559094525952/m-krwAG__normal.jpg</t>
  </si>
  <si>
    <t>http://pbs.twimg.com/profile_images/1105216247447384066/pCend9_E_normal.jpg</t>
  </si>
  <si>
    <t>http://abs.twimg.com/sticky/default_profile_images/default_profile_normal.png</t>
  </si>
  <si>
    <t>http://pbs.twimg.com/profile_images/992158333166538752/9Haf0_Ja_normal.jpg</t>
  </si>
  <si>
    <t>http://pbs.twimg.com/profile_images/3419507145/f916ef0ba86e677dbf56c3b10cc676e2_normal.png</t>
  </si>
  <si>
    <t>http://pbs.twimg.com/profile_images/798190694619840512/TM4lgk8h_normal.jpg</t>
  </si>
  <si>
    <t>http://pbs.twimg.com/profile_images/809590356383846400/MuBjpgZn_normal.jpg</t>
  </si>
  <si>
    <t>http://pbs.twimg.com/profile_images/689251761232609280/AZDTUbKx_normal.jpg</t>
  </si>
  <si>
    <t>http://pbs.twimg.com/profile_images/424572273522384896/ItUbJUtE_normal.jpeg</t>
  </si>
  <si>
    <t>http://pbs.twimg.com/profile_images/1108181775501545472/RIs5inTy_normal.jpg</t>
  </si>
  <si>
    <t>http://pbs.twimg.com/profile_images/1011984350940975104/q8EOZ9Bt_normal.jpg</t>
  </si>
  <si>
    <t>http://pbs.twimg.com/profile_images/936712188898705414/M2K5zzzj_normal.jpg</t>
  </si>
  <si>
    <t>http://pbs.twimg.com/profile_images/784084979445739520/32ILiK4B_normal.jpg</t>
  </si>
  <si>
    <t>http://pbs.twimg.com/profile_images/1024074059909222400/bixna8VK_normal.jpg</t>
  </si>
  <si>
    <t>http://pbs.twimg.com/profile_images/1080655505725575169/_MsQ3fKw_normal.jpg</t>
  </si>
  <si>
    <t>http://pbs.twimg.com/profile_images/1095475170222006273/K6PhBL2R_normal.jpg</t>
  </si>
  <si>
    <t>http://pbs.twimg.com/profile_images/527185976515260416/LGHx1PmO_normal.png</t>
  </si>
  <si>
    <t>http://pbs.twimg.com/profile_images/924743166263259137/VVe001_6_normal.jpg</t>
  </si>
  <si>
    <t>http://pbs.twimg.com/profile_images/658120737174220800/YLo8xAkw_normal.jpg</t>
  </si>
  <si>
    <t>http://pbs.twimg.com/profile_images/524221333899870208/oONCHCE8_normal.jpeg</t>
  </si>
  <si>
    <t>http://pbs.twimg.com/profile_images/923713364550914048/WCBT5vfo_normal.jpg</t>
  </si>
  <si>
    <t>http://pbs.twimg.com/profile_images/639258990526996480/JSm0SLAQ_normal.jpg</t>
  </si>
  <si>
    <t>http://pbs.twimg.com/profile_images/1095832071887454208/RtMTTnOE_normal.png</t>
  </si>
  <si>
    <t>http://pbs.twimg.com/profile_images/1013436760859299847/aQltRN9T_normal.jpg</t>
  </si>
  <si>
    <t>http://pbs.twimg.com/profile_images/579937783436865538/8pasOQT6_normal.jpg</t>
  </si>
  <si>
    <t>http://pbs.twimg.com/profile_images/1082727366789603334/AECQF8T8_normal.jpg</t>
  </si>
  <si>
    <t>http://pbs.twimg.com/profile_images/920251477414866944/3klpL6Qy_normal.jpg</t>
  </si>
  <si>
    <t>http://pbs.twimg.com/profile_images/471720700428812288/uF7on1Wa_normal.png</t>
  </si>
  <si>
    <t>http://pbs.twimg.com/profile_images/846413503195840512/xNM769bt_normal.jpg</t>
  </si>
  <si>
    <t>http://pbs.twimg.com/profile_images/983775946573365248/IaWCJNPb_normal.jpg</t>
  </si>
  <si>
    <t>Open Twitter Page for This Person</t>
  </si>
  <si>
    <t>https://twitter.com/takethemdownnow</t>
  </si>
  <si>
    <t>https://twitter.com/emgemsays</t>
  </si>
  <si>
    <t>https://twitter.com/starsmoonandsun</t>
  </si>
  <si>
    <t>https://twitter.com/t_seele</t>
  </si>
  <si>
    <t>https://twitter.com/highkin</t>
  </si>
  <si>
    <t>https://twitter.com/jeffzillgitt</t>
  </si>
  <si>
    <t>https://twitter.com/edgar_rios124</t>
  </si>
  <si>
    <t>https://twitter.com/usatodaysports</t>
  </si>
  <si>
    <t>https://twitter.com/usatodaynba</t>
  </si>
  <si>
    <t>https://twitter.com/cincybell</t>
  </si>
  <si>
    <t>https://twitter.com/fifththird</t>
  </si>
  <si>
    <t>https://twitter.com/edwardaprice</t>
  </si>
  <si>
    <t>https://twitter.com/pandeism</t>
  </si>
  <si>
    <t>https://twitter.com/smurp3131</t>
  </si>
  <si>
    <t>https://twitter.com/llewellynking2</t>
  </si>
  <si>
    <t>https://twitter.com/pubstory</t>
  </si>
  <si>
    <t>https://twitter.com/teresahaas2</t>
  </si>
  <si>
    <t>https://twitter.com/chscrow</t>
  </si>
  <si>
    <t>https://twitter.com/solitairystorm</t>
  </si>
  <si>
    <t>https://twitter.com/skalvord</t>
  </si>
  <si>
    <t>https://twitter.com/papafavour</t>
  </si>
  <si>
    <t>https://twitter.com/jknjenga</t>
  </si>
  <si>
    <t>https://twitter.com/nyoiketj</t>
  </si>
  <si>
    <t>https://twitter.com/cirunjoroge_</t>
  </si>
  <si>
    <t>https://twitter.com/ghettoradio895</t>
  </si>
  <si>
    <t>https://twitter.com/kenyaredcross</t>
  </si>
  <si>
    <t>https://twitter.com/redcross</t>
  </si>
  <si>
    <t>https://twitter.com/governornanok</t>
  </si>
  <si>
    <t>https://twitter.com/williamsruto</t>
  </si>
  <si>
    <t>https://twitter.com/ukenyatta</t>
  </si>
  <si>
    <t>https://twitter.com/itshemantsharma</t>
  </si>
  <si>
    <t>https://twitter.com/buffer</t>
  </si>
  <si>
    <t>https://twitter.com/sparksdonovan1</t>
  </si>
  <si>
    <t>https://twitter.com/charlesmblow</t>
  </si>
  <si>
    <t>https://twitter.com/ripbs36</t>
  </si>
  <si>
    <t>https://twitter.com/gwaynemiller</t>
  </si>
  <si>
    <t>https://twitter.com/jmludes</t>
  </si>
  <si>
    <t>https://twitter.com/bostonbackbay</t>
  </si>
  <si>
    <t>https://twitter.com/studiogang</t>
  </si>
  <si>
    <t>https://twitter.com/mlm_success_</t>
  </si>
  <si>
    <t>https://twitter.com/sentineljust</t>
  </si>
  <si>
    <t>https://twitter.com/pioneerpublictv</t>
  </si>
  <si>
    <t>https://twitter.com/dlamante</t>
  </si>
  <si>
    <t>https://twitter.com/universalhub</t>
  </si>
  <si>
    <t>https://twitter.com/jaclynreiss</t>
  </si>
  <si>
    <t>https://twitter.com/cc_chapman</t>
  </si>
  <si>
    <t>https://twitter.com/stoopidtallkid</t>
  </si>
  <si>
    <t>https://twitter.com/iwasabaddog</t>
  </si>
  <si>
    <t>https://twitter.com/bostonglobe</t>
  </si>
  <si>
    <t>https://twitter.com/breakingnewzman</t>
  </si>
  <si>
    <t>https://twitter.com/arparthum</t>
  </si>
  <si>
    <t>https://twitter.com/glorialaw5</t>
  </si>
  <si>
    <t>https://twitter.com/tj_fitzpatrick</t>
  </si>
  <si>
    <t>https://twitter.com/kskm3</t>
  </si>
  <si>
    <t>https://twitter.com/jmhardinboston</t>
  </si>
  <si>
    <t>https://twitter.com/auntieentropy</t>
  </si>
  <si>
    <t>https://twitter.com/loueyville</t>
  </si>
  <si>
    <t>https://twitter.com/litandlife</t>
  </si>
  <si>
    <t>https://twitter.com/globehayleyk</t>
  </si>
  <si>
    <t>https://twitter.com/macdougall4</t>
  </si>
  <si>
    <t>https://twitter.com/pacshane</t>
  </si>
  <si>
    <t>https://twitter.com/kelly_markland</t>
  </si>
  <si>
    <t>https://twitter.com/bostonhistory</t>
  </si>
  <si>
    <t>https://twitter.com/josiegl</t>
  </si>
  <si>
    <t>https://twitter.com/tamoakohene</t>
  </si>
  <si>
    <t>https://twitter.com/artstudio99</t>
  </si>
  <si>
    <t>https://twitter.com/jsmitche_bidmc</t>
  </si>
  <si>
    <t>https://twitter.com/shawnlacountc1</t>
  </si>
  <si>
    <t>https://twitter.com/ldmcapital</t>
  </si>
  <si>
    <t>https://twitter.com/jeanette607</t>
  </si>
  <si>
    <t>https://twitter.com/kspadegal</t>
  </si>
  <si>
    <t>https://twitter.com/artsbrandeis</t>
  </si>
  <si>
    <t>https://twitter.com/alisonmarie33</t>
  </si>
  <si>
    <t>https://twitter.com/alliklein</t>
  </si>
  <si>
    <t>https://twitter.com/ljuszczyszyn</t>
  </si>
  <si>
    <t>https://twitter.com/amyalex63</t>
  </si>
  <si>
    <t>https://twitter.com/handmadebyjaia</t>
  </si>
  <si>
    <t>https://twitter.com/blairnecessity</t>
  </si>
  <si>
    <t>https://twitter.com/nhrepporter</t>
  </si>
  <si>
    <t>https://twitter.com/gigabarb</t>
  </si>
  <si>
    <t>https://twitter.com/liasynthis</t>
  </si>
  <si>
    <t>https://twitter.com/isari1920</t>
  </si>
  <si>
    <t>https://twitter.com/firerooster7</t>
  </si>
  <si>
    <t>https://twitter.com/amandakelly4</t>
  </si>
  <si>
    <t>https://twitter.com/suffrinsuffrage</t>
  </si>
  <si>
    <t>https://twitter.com/hrosebourgeois</t>
  </si>
  <si>
    <t>https://twitter.com/freshnewengland</t>
  </si>
  <si>
    <t>https://twitter.com/analisamendment</t>
  </si>
  <si>
    <t>https://twitter.com/robini_pearl</t>
  </si>
  <si>
    <t>https://twitter.com/kimberlyhebert</t>
  </si>
  <si>
    <t>https://twitter.com/thenerdybun96</t>
  </si>
  <si>
    <t>https://twitter.com/maxielu</t>
  </si>
  <si>
    <t>https://twitter.com/daviddealencaa</t>
  </si>
  <si>
    <t>https://twitter.com/visitbostonapp</t>
  </si>
  <si>
    <t>https://twitter.com/remcgrail</t>
  </si>
  <si>
    <t>https://twitter.com/zeenell</t>
  </si>
  <si>
    <t>https://twitter.com/irishgirlgrace</t>
  </si>
  <si>
    <t>https://twitter.com/shannonatighe</t>
  </si>
  <si>
    <t>https://twitter.com/jt_interactive</t>
  </si>
  <si>
    <t>https://twitter.com/bryannab97</t>
  </si>
  <si>
    <t>https://twitter.com/kat_missouri</t>
  </si>
  <si>
    <t>https://twitter.com/cassiacoelho11</t>
  </si>
  <si>
    <t>https://twitter.com/meras28</t>
  </si>
  <si>
    <t>https://twitter.com/amziahesq</t>
  </si>
  <si>
    <t>https://twitter.com/rfgpolijunkie</t>
  </si>
  <si>
    <t>https://twitter.com/torra_k</t>
  </si>
  <si>
    <t>https://twitter.com/bosfoodtours</t>
  </si>
  <si>
    <t>https://twitter.com/pamelarcarver</t>
  </si>
  <si>
    <t>https://twitter.com/jarjoh</t>
  </si>
  <si>
    <t>https://twitter.com/joanna_here</t>
  </si>
  <si>
    <t>https://twitter.com/theeurokate</t>
  </si>
  <si>
    <t>https://twitter.com/theradrebe</t>
  </si>
  <si>
    <t>https://twitter.com/fortpointer</t>
  </si>
  <si>
    <t>https://twitter.com/yeager_steve</t>
  </si>
  <si>
    <t>https://twitter.com/adashofrho</t>
  </si>
  <si>
    <t>https://twitter.com/markgrassojr</t>
  </si>
  <si>
    <t>https://twitter.com/hattie413</t>
  </si>
  <si>
    <t>https://twitter.com/pistachio</t>
  </si>
  <si>
    <t>https://twitter.com/mikelltaylor</t>
  </si>
  <si>
    <t>https://twitter.com/sunnybrussels</t>
  </si>
  <si>
    <t>https://twitter.com/karenavocado</t>
  </si>
  <si>
    <t>https://twitter.com/dellmhamilton</t>
  </si>
  <si>
    <t>https://twitter.com/beccamb</t>
  </si>
  <si>
    <t>https://twitter.com/giannaporcaro</t>
  </si>
  <si>
    <t>https://twitter.com/robindperera</t>
  </si>
  <si>
    <t>https://twitter.com/gardenclubbbay</t>
  </si>
  <si>
    <t>https://twitter.com/iam_dj_michael</t>
  </si>
  <si>
    <t>https://twitter.com/gemitaylor</t>
  </si>
  <si>
    <t>https://twitter.com/gwizynot</t>
  </si>
  <si>
    <t>https://twitter.com/mjbcn77</t>
  </si>
  <si>
    <t>https://twitter.com/teisam</t>
  </si>
  <si>
    <t>https://twitter.com/huntestatesales</t>
  </si>
  <si>
    <t>https://twitter.com/sabrinacostell3</t>
  </si>
  <si>
    <t>https://twitter.com/richslate</t>
  </si>
  <si>
    <t>https://twitter.com/joyceneedle</t>
  </si>
  <si>
    <t>https://twitter.com/sillygoose1013</t>
  </si>
  <si>
    <t>https://twitter.com/slizmerino</t>
  </si>
  <si>
    <t>https://twitter.com/digitalsciguy</t>
  </si>
  <si>
    <t>https://twitter.com/portiafendeman</t>
  </si>
  <si>
    <t>https://twitter.com/joanaortiz</t>
  </si>
  <si>
    <t>https://twitter.com/jacoblyons16</t>
  </si>
  <si>
    <t>https://twitter.com/biggie_mahls</t>
  </si>
  <si>
    <t>https://twitter.com/rachdelaguila</t>
  </si>
  <si>
    <t>https://twitter.com/jtuohey21</t>
  </si>
  <si>
    <t>https://twitter.com/kristenorthman</t>
  </si>
  <si>
    <t>https://twitter.com/cheeziologist</t>
  </si>
  <si>
    <t>https://twitter.com/christina_ette</t>
  </si>
  <si>
    <t>https://twitter.com/taged</t>
  </si>
  <si>
    <t>https://twitter.com/kcgirl2003</t>
  </si>
  <si>
    <t>https://twitter.com/scottistvan</t>
  </si>
  <si>
    <t>https://twitter.com/lancerno</t>
  </si>
  <si>
    <t>https://twitter.com/roundtrip</t>
  </si>
  <si>
    <t>https://twitter.com/sandrafornow</t>
  </si>
  <si>
    <t>https://twitter.com/damonbethea1</t>
  </si>
  <si>
    <t>https://twitter.com/missbrazille</t>
  </si>
  <si>
    <t>https://twitter.com/prskey</t>
  </si>
  <si>
    <t>https://twitter.com/ekchow</t>
  </si>
  <si>
    <t>https://twitter.com/ktsolares</t>
  </si>
  <si>
    <t>https://twitter.com/cart74775122</t>
  </si>
  <si>
    <t>https://twitter.com/nmpbs</t>
  </si>
  <si>
    <t>https://twitter.com/dlaman</t>
  </si>
  <si>
    <t>https://twitter.com/whuttv</t>
  </si>
  <si>
    <t>https://twitter.com/kaosnklutter</t>
  </si>
  <si>
    <t>https://twitter.com/cindymccain</t>
  </si>
  <si>
    <t>https://twitter.com/ceoterrio</t>
  </si>
  <si>
    <t>https://twitter.com/path616</t>
  </si>
  <si>
    <t>https://twitter.com/fuzzy_redhead</t>
  </si>
  <si>
    <t>https://twitter.com/urbanlibcouncil</t>
  </si>
  <si>
    <t>https://twitter.com/bplboston</t>
  </si>
  <si>
    <t>https://twitter.com/publicpunzie</t>
  </si>
  <si>
    <t>https://twitter.com/pkgm</t>
  </si>
  <si>
    <t>https://twitter.com/sherwinlong</t>
  </si>
  <si>
    <t>https://twitter.com/minkrose</t>
  </si>
  <si>
    <t>https://twitter.com/laurenreinhold</t>
  </si>
  <si>
    <t>https://twitter.com/gftribune</t>
  </si>
  <si>
    <t>https://twitter.com/conciergeboston</t>
  </si>
  <si>
    <t>https://twitter.com/beccagrawl</t>
  </si>
  <si>
    <t>https://twitter.com/a_kabaker</t>
  </si>
  <si>
    <t>https://twitter.com/mshafae</t>
  </si>
  <si>
    <t>https://twitter.com/youtube</t>
  </si>
  <si>
    <t>https://twitter.com/jnjcasper</t>
  </si>
  <si>
    <t>https://twitter.com/wyestv</t>
  </si>
  <si>
    <t>https://twitter.com/morningbriefing</t>
  </si>
  <si>
    <t>https://twitter.com/wkar</t>
  </si>
  <si>
    <t>https://twitter.com/detroitpublictv</t>
  </si>
  <si>
    <t>https://twitter.com/nickmagrino</t>
  </si>
  <si>
    <t>takethemdownnow
TN: "A Confederate statue stands
in the public square. A public
school mascot is the Rebels. There's
a sense of alt… https://t.co/ji4odLP0uQ</t>
  </si>
  <si>
    <t>emgemsays
RT @starsmoonandsun: I don’t know
who Tucker Carlson is But Uranus
is conjucnt his Natal Saturn. Has
he lost his job yet? Also this
story…</t>
  </si>
  <si>
    <t>starsmoonandsun
I don’t know who Tucker Carlson
is But Uranus is conjucnt his Natal
Saturn. Has he lost his job yet?
Also this sto… https://t.co/U5XAW0w1tm</t>
  </si>
  <si>
    <t>t_seele
RT @starsmoonandsun: I don’t know
who Tucker Carlson is But Uranus
is conjucnt his Natal Saturn. Has
he lost his job yet? Also this
story…</t>
  </si>
  <si>
    <t>highkin
RT @JeffZillgitt: Been thinking
about James Dolan. It's easy to
pile on, but his biggest sin as
owner: he doesn't view the Knicks
as a publ…</t>
  </si>
  <si>
    <t>jeffzillgitt
Been thinking about James Dolan.
It's easy to pile on, but his biggest
sin as owner: he doesn't view the
Knicks as… https://t.co/svNw5kTBKv</t>
  </si>
  <si>
    <t>edgar_rios124
RT @JeffZillgitt: Been thinking
about James Dolan. It's easy to
pile on, but his biggest sin as
owner: he doesn't view the Knicks
as a publ…</t>
  </si>
  <si>
    <t>usatodaysports
RT @JeffZillgitt: Been thinking
about James Dolan. It's easy to
pile on, but his biggest sin as
owner: he doesn't view the Knicks
as a publ…</t>
  </si>
  <si>
    <t>usatodaynba
James Dolan's biggest sin as owner
is that he doesn't view the Knicks
as a public trust at all, writes…
https://t.co/rP6ZAIoCmS</t>
  </si>
  <si>
    <t>cincybell
Thank you @FifthThird for continuing
to invest in the city! We look
forward to seeing how your expanded
presence on… https://t.co/OchYreJOdb</t>
  </si>
  <si>
    <t xml:space="preserve">fifththird
</t>
  </si>
  <si>
    <t>edwardaprice
@Pandeism There is a story about
Muhammad. His people in Medina
were under attack by the Meccans.
A collection was… https://t.co/NWazuzeLvi</t>
  </si>
  <si>
    <t xml:space="preserve">pandeism
</t>
  </si>
  <si>
    <t>smurp3131
RT @pubstory: Llewellyn King @LlewellynKing2
was an early mentor of "Story in
the Public Square," he also one
of the best political minds a…</t>
  </si>
  <si>
    <t xml:space="preserve">llewellynking2
</t>
  </si>
  <si>
    <t>pubstory
Tomorrow in Michigan, on @detroitpublictv
@WKAR at 6:00 AM &amp;amp; 1:00 PM,
@JMLudes &amp;amp; @gwaynemiller discuss
battling bia… https://t.co/RKrOttoyPG</t>
  </si>
  <si>
    <t>teresahaas2
RT @pubstory: Llewellyn King @LlewellynKing2
was an early mentor of "Story in
the Public Square," he also one
of the best political minds a…</t>
  </si>
  <si>
    <t>chscrow
Ugly. Every building is the same
4-5 story tall box. Who are these
faces?! This corner is known for
deaths of lots… https://t.co/DV3DT1ua4M</t>
  </si>
  <si>
    <t>solitairystorm
RT @chscrow: Ugly. Every building
is the same 4-5 story tall box.
Who are these faces?! This corner
is known for deaths of lots of
black dr…</t>
  </si>
  <si>
    <t>skalvord
Popcorn Sutton was a backwoods
hillbilly who made moonshine. His
net worth was aprox.16 million.
He was well known.… https://t.co/Ps5MO4vx8Q</t>
  </si>
  <si>
    <t>papafavour
RT @NyoikeTj: @papafavour @UKenyatta
@WilliamsRuto @GovernorNanok @RedCross
@KenyaRedCross @GhettoRadio895
@cirunjoroge_ @JKNjenga @JLPisJL…</t>
  </si>
  <si>
    <t xml:space="preserve">jknjenga
</t>
  </si>
  <si>
    <t>nyoiketj
@papafavour @UKenyatta @WilliamsRuto
@GovernorNanok @RedCross @KenyaRedCross
@GhettoRadio895 @cirunjoroge_…
https://t.co/D1euTLUiXB</t>
  </si>
  <si>
    <t xml:space="preserve">cirunjoroge_
</t>
  </si>
  <si>
    <t xml:space="preserve">ghettoradio895
</t>
  </si>
  <si>
    <t xml:space="preserve">kenyaredcross
</t>
  </si>
  <si>
    <t xml:space="preserve">redcross
</t>
  </si>
  <si>
    <t xml:space="preserve">governornanok
</t>
  </si>
  <si>
    <t xml:space="preserve">williamsruto
</t>
  </si>
  <si>
    <t xml:space="preserve">ukenyatta
</t>
  </si>
  <si>
    <t>itshemantsharma
RT @buffer: Showfields, a four-story,
14,707-square-foot building in
New York City's NoHo shopping neighborhood,
debuted its experiential c…</t>
  </si>
  <si>
    <t>buffer
Showfields, a four-story, 14,707-square-foot
building in New York City's NoHo
shopping neighborhood, debuted
its ex… https://t.co/6LiTyuyOYc</t>
  </si>
  <si>
    <t>sparksdonovan1
@CharlesMBlow Moral of the story
- for folks in the public square,
they shouldn’t operate out of fear
of making som… https://t.co/Tj8skY9TxH</t>
  </si>
  <si>
    <t xml:space="preserve">charlesmblow
</t>
  </si>
  <si>
    <t>ripbs36
RT @pubstory: Llewellyn King @LlewellynKing2
is worried about trends in technology
and democracy. He joins @JMLudes
&amp;amp; @gwaynemiller today 1…</t>
  </si>
  <si>
    <t>gwaynemiller
RT @pubstory: Tomorrow in Michigan,
on @detroitpublictv @WKAR at 6:00
AM &amp;amp; 1:00 PM, @JMLudes &amp;amp;
@gwaynemiller discuss battling
bias in schoo…</t>
  </si>
  <si>
    <t>jmludes
RT @pubstory: Tomorrow in Michigan,
on @detroitpublictv @WKAR at 6:00
AM &amp;amp; 1:00 PM, @JMLudes &amp;amp;
@gwaynemiller discuss battling
bias in schoo…</t>
  </si>
  <si>
    <t>bostonbackbay
The forthcoming @StudioGang Hotel
in #Kenmore will completely change
the look of #KenmoreSquare–and
address many of… https://t.co/lBzl8zIofC</t>
  </si>
  <si>
    <t xml:space="preserve">studiogang
</t>
  </si>
  <si>
    <t>mlm_success_
RT @buffer: Showfields, a four-story,
14,707-square-foot building in
New York City's NoHo shopping neighborhood,
debuted its experiential c…</t>
  </si>
  <si>
    <t>sentineljust
I can’t believe a lawyer signed
their name to this. Twitter is
not a public square. Twitter is
a private org, as in… https://t.co/JjHdnmxBLd</t>
  </si>
  <si>
    <t>pioneerpublictv
RT @pubstory: Dr. Darnisa Amante
@dlamante has been working with
schools and educational leaders
to tackle bias. This week she joins
"Story…</t>
  </si>
  <si>
    <t xml:space="preserve">dlamante
</t>
  </si>
  <si>
    <t>universalhub
RT @JaclynReiss: Now you can order
a cocktail with that free book.
The Boston Public Library in Copley
Square on March 20 is opening its
re…</t>
  </si>
  <si>
    <t>jaclynreiss
Now you can order a cocktail with
that free book. The Boston Public
Library in Copley Square on March
20 is opening… https://t.co/nnl8Bl4TpX</t>
  </si>
  <si>
    <t>cc_chapman
RT @JaclynReiss: Now you can order
a cocktail with that free book.
The Boston Public Library in Copley
Square on March 20 is opening its
re…</t>
  </si>
  <si>
    <t>stoopidtallkid
RT @JaclynReiss: Now you can order
a cocktail with that free book.
The Boston Public Library in Copley
Square on March 20 is opening its
re…</t>
  </si>
  <si>
    <t>iwasabaddog
RT @BostonGlobe: The Boston Public
Library in Copley Square on March
20 is opening its revamped Map
Room cafe as a tea lounge, complete
wit…</t>
  </si>
  <si>
    <t>bostonglobe
The Boston Public Library in Copley
Square on March 20 is opening its
revamped Map Room cafe as a tea
lounge, compl… https://t.co/gHLi2tcpG0</t>
  </si>
  <si>
    <t>breakingnewzman
RT @BostonGlobe: The Boston Public
Library in Copley Square on March
20 is opening its revamped Map
Room cafe as a tea lounge, complete
wit…</t>
  </si>
  <si>
    <t>arparthum
RT @JaclynReiss: Now you can order
a cocktail with that free book.
The Boston Public Library in Copley
Square on March 20 is opening its
re…</t>
  </si>
  <si>
    <t>glorialaw5
RT @BostonGlobe: The Boston Public
Library in Copley Square on March
20 is opening its revamped Map
Room cafe as a tea lounge, complete
wit…</t>
  </si>
  <si>
    <t>tj_fitzpatrick
RT @JaclynReiss: Now you can order
a cocktail with that free book.
The Boston Public Library in Copley
Square on March 20 is opening its
re…</t>
  </si>
  <si>
    <t>kskm3
RT @BostonGlobe: The Boston Public
Library in Copley Square on March
20 is opening its revamped Map
Room cafe as a tea lounge, complete
wit…</t>
  </si>
  <si>
    <t>jmhardinboston
RT @JaclynReiss: Now you can order
a cocktail with that free book.
The Boston Public Library in Copley
Square on March 20 is opening its
re…</t>
  </si>
  <si>
    <t>auntieentropy
RT @JaclynReiss: Now you can order
a cocktail with that free book.
The Boston Public Library in Copley
Square on March 20 is opening its
re…</t>
  </si>
  <si>
    <t>loueyville
RT @JaclynReiss: Now you can order
a cocktail with that free book.
The Boston Public Library in Copley
Square on March 20 is opening its
re…</t>
  </si>
  <si>
    <t>litandlife
RT @BostonGlobe: The Boston Public
Library in Copley Square on March
20 is opening its revamped Map
Room cafe as a tea lounge, complete
wit…</t>
  </si>
  <si>
    <t>globehayleyk
RT @BostonGlobe: The Boston Public
Library in Copley Square on March
20 is opening its revamped Map
Room cafe as a tea lounge, complete
wit…</t>
  </si>
  <si>
    <t>macdougall4
RT @BostonGlobe: The Boston Public
Library in Copley Square on March
20 is opening its revamped Map
Room cafe as a tea lounge, complete
wit…</t>
  </si>
  <si>
    <t>pacshane
RT @JaclynReiss: Now you can order
a cocktail with that free book.
The Boston Public Library in Copley
Square on March 20 is opening its
re…</t>
  </si>
  <si>
    <t>kelly_markland
RT @BostonGlobe: The Boston Public
Library in Copley Square on March
20 is opening its revamped Map
Room cafe as a tea lounge, complete
wit…</t>
  </si>
  <si>
    <t>bostonhistory
RT @BostonGlobe: The Boston Public
Library in Copley Square on March
20 is opening its revamped Map
Room cafe as a tea lounge, complete
wit…</t>
  </si>
  <si>
    <t>josiegl
RT @JaclynReiss: Now you can order
a cocktail with that free book.
The Boston Public Library in Copley
Square on March 20 is opening its
re…</t>
  </si>
  <si>
    <t>tamoakohene
RT @BostonGlobe: The Boston Public
Library in Copley Square on March
20 is opening its revamped Map
Room cafe as a tea lounge, complete
wit…</t>
  </si>
  <si>
    <t>artstudio99
RT @JaclynReiss: Now you can order
a cocktail with that free book.
The Boston Public Library in Copley
Square on March 20 is opening its
re…</t>
  </si>
  <si>
    <t>jsmitche_bidmc
RT @BostonGlobe: Now you can order
a cocktail with that free book:
The Boston Public Library in Copley
Square on Wednesday is opening
its r…</t>
  </si>
  <si>
    <t>shawnlacountc1
RT @BostonGlobe: Now you can order
a cocktail with that free book:
The Boston Public Library in Copley
Square on Wednesday is opening
its r…</t>
  </si>
  <si>
    <t>ldmcapital
RT @BostonGlobe: Now you can order
a cocktail with that free book:
The Boston Public Library in Copley
Square on Wednesday is opening
its r…</t>
  </si>
  <si>
    <t>jeanette607
RT @BostonGlobe: Now you can order
a cocktail with that free book:
The Boston Public Library in Copley
Square on Wednesday is opening
its r…</t>
  </si>
  <si>
    <t>kspadegal
RT @BostonGlobe: Now you can order
a cocktail with that free book:
The Boston Public Library in Copley
Square on Wednesday is opening
its r…</t>
  </si>
  <si>
    <t>artsbrandeis
RT @BostonGlobe: Now you can order
a cocktail with that free book:
The Boston Public Library in Copley
Square on Wednesday is opening
its r…</t>
  </si>
  <si>
    <t>alisonmarie33
RT @BostonGlobe: Now you can order
a cocktail with that free book:
The Boston Public Library in Copley
Square on Wednesday is opening
its r…</t>
  </si>
  <si>
    <t>alliklein
RT @BostonGlobe: Now you can order
a cocktail with that free book:
The Boston Public Library in Copley
Square on Wednesday is opening
its r…</t>
  </si>
  <si>
    <t>ljuszczyszyn
RT @BostonGlobe: Now you can order
a cocktail with that free book:
The Boston Public Library in Copley
Square on Wednesday is opening
its r…</t>
  </si>
  <si>
    <t>amyalex63
RT @BostonGlobe: Now you can order
a cocktail with that free book:
The Boston Public Library in Copley
Square on Wednesday is opening
its r…</t>
  </si>
  <si>
    <t>handmadebyjaia
RT @BostonGlobe: Now you can order
a cocktail with that free book:
The Boston Public Library in Copley
Square on Wednesday is opening
its r…</t>
  </si>
  <si>
    <t>blairnecessity
RT @BostonGlobe: Now you can order
a cocktail with that free book:
The Boston Public Library in Copley
Square on Wednesday is opening
its r…</t>
  </si>
  <si>
    <t>nhrepporter
RT @BostonGlobe: Now you can order
a cocktail with that free book:
The Boston Public Library in Copley
Square on Wednesday is opening
its r…</t>
  </si>
  <si>
    <t>gigabarb
RT @BostonGlobe: Now you can order
a cocktail with that free book:
The Boston Public Library in Copley
Square on Wednesday is opening
its r…</t>
  </si>
  <si>
    <t>liasynthis
RT @JaclynReiss: Now you can order
a cocktail with that free book.
The Boston Public Library in Copley
Square on March 20 is opening its
re…</t>
  </si>
  <si>
    <t>isari1920
RT @BostonGlobe: Now you can order
a cocktail with that free book:
The Boston Public Library in Copley
Square on Wednesday is opening
its r…</t>
  </si>
  <si>
    <t>firerooster7
RT @BostonGlobe: Now you can order
a cocktail with that free book:
The Boston Public Library in Copley
Square on Wednesday is opening
its r…</t>
  </si>
  <si>
    <t>amandakelly4
RT @BostonGlobe: Now you can order
a cocktail with that free book:
The Boston Public Library in Copley
Square on Wednesday is opening
its r…</t>
  </si>
  <si>
    <t>suffrinsuffrage
RT @BostonGlobe: Now you can order
a cocktail with that free book:
The Boston Public Library in Copley
Square on Wednesday is opening
its r…</t>
  </si>
  <si>
    <t>hrosebourgeois
RT @JaclynReiss: Now you can order
a cocktail with that free book.
The Boston Public Library in Copley
Square on March 20 is opening its
re…</t>
  </si>
  <si>
    <t>freshnewengland
RT @BostonGlobe: The Boston Public
Library in Copley Square on March
20 is opening its revamped Map
Room cafe as a tea lounge, complete
wit…</t>
  </si>
  <si>
    <t>analisamendment
RT @BostonGlobe: The Boston Public
Library in Copley Square on March
20 is opening its revamped Map
Room cafe as a tea lounge, complete
wit…</t>
  </si>
  <si>
    <t>robini_pearl
RT @BostonGlobe: Now you can order
a cocktail with that free book:
The Boston Public Library in Copley
Square on Wednesday is opening
its r…</t>
  </si>
  <si>
    <t>kimberlyhebert
RT @BostonGlobe: Now you can order
a cocktail with that free book:
The Boston Public Library in Copley
Square on Wednesday is opening
its r…</t>
  </si>
  <si>
    <t>thenerdybun96
RT @BostonGlobe: Now you can order
a cocktail with that free book:
The Boston Public Library in Copley
Square on Wednesday is opening
its r…</t>
  </si>
  <si>
    <t>maxielu
RT @BostonGlobe: Now you can order
a cocktail with that free book:
The Boston Public Library in Copley
Square on Wednesday is opening
its r…</t>
  </si>
  <si>
    <t>daviddealencaa
RT @BostonGlobe: Now you can order
a cocktail with that free book:
The Boston Public Library in Copley
Square on Wednesday is opening
its r…</t>
  </si>
  <si>
    <t>visitbostonapp
RT @BostonGlobe: The Boston Public
Library in Copley Square on March
20 is opening its revamped Map
Room cafe as a tea lounge, complete
wit…</t>
  </si>
  <si>
    <t>remcgrail
RT @BostonGlobe: Now you can order
a cocktail with that free book:
The Boston Public Library in Copley
Square on Wednesday is opening
its r…</t>
  </si>
  <si>
    <t>zeenell
RT @JaclynReiss: Now you can order
a cocktail with that free book.
The Boston Public Library in Copley
Square on March 20 is opening its
re…</t>
  </si>
  <si>
    <t>irishgirlgrace
RT @BostonGlobe: Now you can order
a cocktail with that free book:
The Boston Public Library in Copley
Square on Wednesday is opening
its r…</t>
  </si>
  <si>
    <t>shannonatighe
RT @BostonGlobe: Now you can order
a cocktail with that free book:
The Boston Public Library in Copley
Square on Wednesday is opening
its r…</t>
  </si>
  <si>
    <t>jt_interactive
RT @BostonGlobe: The Boston Public
Library in Copley Square on March
20 is opening its revamped Map
Room cafe as a tea lounge, complete
wit…</t>
  </si>
  <si>
    <t>bryannab97
RT @BostonGlobe: Now you can order
a cocktail with that free book:
The Boston Public Library in Copley
Square on Wednesday is opening
its r…</t>
  </si>
  <si>
    <t>kat_missouri
RT @BostonGlobe: The Boston Public
Library in Copley Square on March
20 is opening its revamped Map
Room cafe as a tea lounge, complete
wit…</t>
  </si>
  <si>
    <t>cassiacoelho11
RT @BostonGlobe: The Boston Public
Library in Copley Square on March
20 is opening its revamped Map
Room cafe as a tea lounge, complete
wit…</t>
  </si>
  <si>
    <t>meras28
RT @BostonGlobe: The Boston Public
Library in Copley Square on March
20 is opening its revamped Map
Room cafe as a tea lounge, complete
wit…</t>
  </si>
  <si>
    <t>amziahesq
RT @BostonGlobe: The Boston Public
Library in Copley Square on March
20 is opening its revamped Map
Room cafe as a tea lounge, complete
wit…</t>
  </si>
  <si>
    <t>rfgpolijunkie
RT @BostonGlobe: Now you can order
a cocktail with that free book:
The Boston Public Library in Copley
Square on Wednesday is opening
its r…</t>
  </si>
  <si>
    <t>torra_k
RT @JaclynReiss: Now you can order
a cocktail with that free book.
The Boston Public Library in Copley
Square on March 20 is opening its
re…</t>
  </si>
  <si>
    <t>bosfoodtours
RT @BostonGlobe: The Boston Public
Library in Copley Square on March
20 is opening its revamped Map
Room cafe as a tea lounge, complete
wit…</t>
  </si>
  <si>
    <t>pamelarcarver
RT @JaclynReiss: Now you can order
a cocktail with that free book.
The Boston Public Library in Copley
Square on March 20 is opening its
re…</t>
  </si>
  <si>
    <t>jarjoh
RT @JaclynReiss: Now you can order
a cocktail with that free book.
The Boston Public Library in Copley
Square on March 20 is opening its
re…</t>
  </si>
  <si>
    <t>joanna_here
RT @BostonGlobe: Now you can order
a cocktail with that free book:
The Boston Public Library in Copley
Square on Wednesday is opening
its r…</t>
  </si>
  <si>
    <t>theeurokate
RT @gwaynemiller: It's a take.
Two, actually, with three super
guests. Another great day at Story
in the Public Square. @ Rhode Island
PBS…</t>
  </si>
  <si>
    <t>theradrebe
RT @BostonGlobe: Now you can order
a cocktail with that free book:
The Boston Public Library in Copley
Square on Wednesday is opening
its r…</t>
  </si>
  <si>
    <t>fortpointer
RT @JaclynReiss: Now you can order
a cocktail with that free book.
The Boston Public Library in Copley
Square on March 20 is opening its
re…</t>
  </si>
  <si>
    <t>yeager_steve
RT @JaclynReiss: Now you can order
a cocktail with that free book.
The Boston Public Library in Copley
Square on March 20 is opening its
re…</t>
  </si>
  <si>
    <t>adashofrho
RT @BostonGlobe: The Boston Public
Library in Copley Square on March
20 is opening its revamped Map
Room cafe as a tea lounge, complete
wit…</t>
  </si>
  <si>
    <t>markgrassojr
RT @BostonGlobe: Now you can order
a cocktail with that free book:
The Boston Public Library in Copley
Square on Wednesday is opening
its r…</t>
  </si>
  <si>
    <t>hattie413
RT @BostonGlobe: Now you can order
a cocktail with that free book:
The Boston Public Library in Copley
Square on Wednesday is opening
its r…</t>
  </si>
  <si>
    <t>pistachio
RT @BostonGlobe: Now you can order
a cocktail with that free book:
The Boston Public Library in Copley
Square on Wednesday is opening
its r…</t>
  </si>
  <si>
    <t>mikelltaylor
RT @JaclynReiss: Now you can order
a cocktail with that free book.
The Boston Public Library in Copley
Square on March 20 is opening its
re…</t>
  </si>
  <si>
    <t>sunnybrussels
RT @BostonGlobe: Now you can order
a cocktail with that free book:
The Boston Public Library in Copley
Square on Wednesday is opening
its r…</t>
  </si>
  <si>
    <t>karenavocado
RT @JaclynReiss: Now you can order
a cocktail with that free book.
The Boston Public Library in Copley
Square on March 20 is opening its
re…</t>
  </si>
  <si>
    <t>dellmhamilton
RT @BostonGlobe: Now you can order
a cocktail with that free book:
The Boston Public Library in Copley
Square on Wednesday is opening
its r…</t>
  </si>
  <si>
    <t>beccamb
RT @BostonGlobe: Now you can order
a cocktail with that free book:
The Boston Public Library in Copley
Square on Wednesday is opening
its r…</t>
  </si>
  <si>
    <t>giannaporcaro
RT @BostonGlobe: Now you can order
a cocktail with that free book:
The Boston Public Library in Copley
Square on Wednesday is opening
its r…</t>
  </si>
  <si>
    <t>robindperera
RT @JaclynReiss: Now you can order
a cocktail with that free book.
The Boston Public Library in Copley
Square on March 20 is opening its
re…</t>
  </si>
  <si>
    <t>gardenclubbbay
RT @JaclynReiss: Now you can order
a cocktail with that free book.
The Boston Public Library in Copley
Square on March 20 is opening its
re…</t>
  </si>
  <si>
    <t>iam_dj_michael
RT @BostonGlobe: Now you can order
a cocktail with that free book:
The Boston Public Library in Copley
Square on Wednesday is opening
its r…</t>
  </si>
  <si>
    <t>gemitaylor
RT @BostonGlobe: Now you can order
a cocktail with that free book:
The Boston Public Library in Copley
Square on Wednesday is opening
its r…</t>
  </si>
  <si>
    <t>gwizynot
RT @BostonGlobe: Now you can order
a cocktail with that free book:
The Boston Public Library in Copley
Square on Wednesday is opening
its r…</t>
  </si>
  <si>
    <t>mjbcn77
RT @BostonGlobe: The Boston Public
Library in Copley Square on March
20 is opening its revamped Map
Room cafe as a tea lounge, complete
wit…</t>
  </si>
  <si>
    <t>teisam
RT @BostonGlobe: Now you can order
a cocktail with that free book:
The Boston Public Library in Copley
Square on Wednesday is opening
its r…</t>
  </si>
  <si>
    <t>huntestatesales
RT @JaclynReiss: Now you can order
a cocktail with that free book.
The Boston Public Library in Copley
Square on March 20 is opening its
re…</t>
  </si>
  <si>
    <t>sabrinacostell3
RT @BostonGlobe: Now you can order
a cocktail with that free book:
The Boston Public Library in Copley
Square on Wednesday is opening
its r…</t>
  </si>
  <si>
    <t>richslate
RT @JaclynReiss: Now you can order
a cocktail with that free book.
The Boston Public Library in Copley
Square on March 20 is opening its
re…</t>
  </si>
  <si>
    <t>joyceneedle
RT @BostonGlobe: Now you can order
a cocktail with that free book:
The Boston Public Library in Copley
Square on Wednesday is opening
its r…</t>
  </si>
  <si>
    <t>sillygoose1013
RT @BostonGlobe: Now you can order
a cocktail with that free book:
The Boston Public Library in Copley
Square on Wednesday is opening
its r…</t>
  </si>
  <si>
    <t>slizmerino
RT @JaclynReiss: Now you can order
a cocktail with that free book.
The Boston Public Library in Copley
Square on March 20 is opening its
re…</t>
  </si>
  <si>
    <t>digitalsciguy
RT @JaclynReiss: Now you can order
a cocktail with that free book.
The Boston Public Library in Copley
Square on March 20 is opening its
re…</t>
  </si>
  <si>
    <t>portiafendeman
RT @BostonGlobe: Now you can order
a cocktail with that free book:
The Boston Public Library in Copley
Square on Wednesday is opening
its r…</t>
  </si>
  <si>
    <t>joanaortiz
RT @JaclynReiss: Now you can order
a cocktail with that free book.
The Boston Public Library in Copley
Square on March 20 is opening its
re…</t>
  </si>
  <si>
    <t>jacoblyons16
RT @BostonGlobe: Now you can order
a cocktail with that free book:
The Boston Public Library in Copley
Square on Wednesday is opening
its r…</t>
  </si>
  <si>
    <t>biggie_mahls
RT @JaclynReiss: Now you can order
a cocktail with that free book.
The Boston Public Library in Copley
Square on March 20 is opening its
re…</t>
  </si>
  <si>
    <t>rachdelaguila
RT @BostonGlobe: Now you can order
a cocktail with that free book:
The Boston Public Library in Copley
Square on Wednesday is opening
its r…</t>
  </si>
  <si>
    <t>jtuohey21
RT @JaclynReiss: Now you can order
a cocktail with that free book.
The Boston Public Library in Copley
Square on March 20 is opening its
re…</t>
  </si>
  <si>
    <t>kristenorthman
RT @JaclynReiss: Now you can order
a cocktail with that free book.
The Boston Public Library in Copley
Square on March 20 is opening its
re…</t>
  </si>
  <si>
    <t>cheeziologist
RT @BostonGlobe: Now you can order
a cocktail with that free book:
The Boston Public Library in Copley
Square on Wednesday is opening
its r…</t>
  </si>
  <si>
    <t>christina_ette
RT @JaclynReiss: Now you can order
a cocktail with that free book.
The Boston Public Library in Copley
Square on March 20 is opening its
re…</t>
  </si>
  <si>
    <t>taged
RT @BostonGlobe: Now you can order
a cocktail with that free book:
The Boston Public Library in Copley
Square on Wednesday is opening
its r…</t>
  </si>
  <si>
    <t>kcgirl2003
RT @JaclynReiss: Now you can order
a cocktail with that free book.
The Boston Public Library in Copley
Square on March 20 is opening its
re…</t>
  </si>
  <si>
    <t>scottistvan
RT @BostonGlobe: Now you can order
a cocktail with that free book:
The Boston Public Library in Copley
Square on Wednesday is opening
its r…</t>
  </si>
  <si>
    <t>lancerno
RT @BostonGlobe: Now you can order
a cocktail with that free book:
The Boston Public Library in Copley
Square on Wednesday is opening
its r…</t>
  </si>
  <si>
    <t>roundtrip
RT @BostonGlobe: Now you can order
a cocktail with that free book:
The Boston Public Library in Copley
Square on Wednesday is opening
its r…</t>
  </si>
  <si>
    <t>sandrafornow
RT @BostonGlobe: Now you can order
a cocktail with that free book:
The Boston Public Library in Copley
Square on Wednesday is opening
its r…</t>
  </si>
  <si>
    <t>damonbethea1
RT @JaclynReiss: Now you can order
a cocktail with that free book.
The Boston Public Library in Copley
Square on March 20 is opening its
re…</t>
  </si>
  <si>
    <t>missbrazille
RT @BostonGlobe: Now you can order
a cocktail with that free book:
The Boston Public Library in Copley
Square on Wednesday is opening
its r…</t>
  </si>
  <si>
    <t>prskey
RT @BostonGlobe: Now you can order
a cocktail with that free book:
The Boston Public Library in Copley
Square on Wednesday is opening
its r…</t>
  </si>
  <si>
    <t>ekchow
RT @BostonGlobe: Now you can order
a cocktail with that free book:
The Boston Public Library in Copley
Square on Wednesday is opening
its r…</t>
  </si>
  <si>
    <t>ktsolares
RT @JaclynReiss: Now you can order
a cocktail with that free book.
The Boston Public Library in Copley
Square on March 20 is opening its
re…</t>
  </si>
  <si>
    <t>cart74775122
RT @pubstory: Today on @whuttv
at 9:00 AM, @JMLudes &amp;amp; @gwaynemiller
discuss institutional racism in
schools with Dr. Darnisa Amante
@dlaman…</t>
  </si>
  <si>
    <t xml:space="preserve">nmpbs
</t>
  </si>
  <si>
    <t xml:space="preserve">dlaman
</t>
  </si>
  <si>
    <t xml:space="preserve">whuttv
</t>
  </si>
  <si>
    <t>kaosnklutter
@Fuzzy_Redhead @Path616 @ceoterrio
@cindymccain I think we need to
go back to public shaming of people
in the town… https://t.co/zvKHKRndLE</t>
  </si>
  <si>
    <t xml:space="preserve">cindymccain
</t>
  </si>
  <si>
    <t xml:space="preserve">ceoterrio
</t>
  </si>
  <si>
    <t xml:space="preserve">path616
</t>
  </si>
  <si>
    <t xml:space="preserve">fuzzy_redhead
</t>
  </si>
  <si>
    <t>urbanlibcouncil
In addition to tea, you can now
enjoy a cocktail at @BPLBoston's
Central Library in Copley Square.
The library's re… https://t.co/9svjvsOfuY</t>
  </si>
  <si>
    <t xml:space="preserve">bplboston
</t>
  </si>
  <si>
    <t>publicpunzie
RT @JaclynReiss: Now you can order
a cocktail with that free book.
The Boston Public Library in Copley
Square on March 20 is opening its
re…</t>
  </si>
  <si>
    <t>pkgm
RT @BostonGlobe: Now you can order
a cocktail with that free book:
The Boston Public Library in Copley
Square on Wednesday is opening
its r…</t>
  </si>
  <si>
    <t>sherwinlong
RT @BostonGlobe: Now you can order
a cocktail with that free book:
The Boston Public Library in Copley
Square on Wednesday is opening
its r…</t>
  </si>
  <si>
    <t>minkrose
RT @JaclynReiss: Now you can order
a cocktail with that free book.
The Boston Public Library in Copley
Square on March 20 is opening its
re…</t>
  </si>
  <si>
    <t>laurenreinhold
RT @BostonGlobe: Now you can order
a cocktail with that free book:
The Boston Public Library in Copley
Square on Wednesday is opening
its r…</t>
  </si>
  <si>
    <t>gftribune
A judge blocked oil and gas drilling
on almost 500 square miles in Wyoming
and said the federal government
must con… https://t.co/jkeqB8sZzl</t>
  </si>
  <si>
    <t>conciergeboston
RT @JaclynReiss: Now you can order
a cocktail with that free book.
The Boston Public Library in Copley
Square on March 20 is opening its
re…</t>
  </si>
  <si>
    <t>beccagrawl
RT @JaclynReiss: Now you can order
a cocktail with that free book.
The Boston Public Library in Copley
Square on March 20 is opening its
re…</t>
  </si>
  <si>
    <t>a_kabaker
RT @JaclynReiss: Now you can order
a cocktail with that free book.
The Boston Public Library in Copley
Square on March 20 is opening its
re…</t>
  </si>
  <si>
    <t>mshafae
Rosella Cappella Zielinski on "Story
in the Public Square" https://t.co/Jz6Um4MyJG
via @YouTube</t>
  </si>
  <si>
    <t xml:space="preserve">youtube
</t>
  </si>
  <si>
    <t>jnjcasper
EEA issues paper on “how to respond
to the LGBT rights agenda” https://t.co/MVhzqA2lnI
tell a better story, and pro… https://t.co/pcbAILqj95</t>
  </si>
  <si>
    <t xml:space="preserve">wyestv
</t>
  </si>
  <si>
    <t xml:space="preserve">morningbriefing
</t>
  </si>
  <si>
    <t xml:space="preserve">wkar
</t>
  </si>
  <si>
    <t xml:space="preserve">detroitpublictv
</t>
  </si>
  <si>
    <t>nickmagrino
more detailed plans for a 10 story,
84 unit condo building with 5,000
square feet of commercial space
in the North… https://t.co/ywJmCewSPz</t>
  </si>
  <si>
    <t>Directed</t>
  </si>
  <si>
    <t>&lt;?xml version="1.0" encoding="utf-8"?&gt;
&lt;configuration&gt;
  &lt;configSections&gt;
    &lt;sectionGroup name="userSettings" type="System.Configuration.UserSettingsGroup, System, Version=2.0.0.0, Culture=neutral, PublicKeyToken=b77a5c561934e089"&gt;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&lt;/sectionGroup&gt;
  &lt;/configSections&gt;
  &lt;userSettings&gt;
    &lt;LayoutUserSettings&gt;
      &lt;setting name="Layout" serializeAs="String"&gt;
        &lt;value&gt;Circle&lt;/value&gt;
      &lt;/setting&gt;
    &lt;/LayoutUserSettings&gt;
    &lt;GeneralUserSettings4&gt;
      &lt;setting name="NewWorkbookGraphDirectedness" serializeAs="String"&gt;
        &lt;value&gt;Directed&lt;/value&gt;
      &lt;/setting&gt;
    &lt;/GeneralUserSettings4&gt;
  &lt;/userSettings&gt;
&lt;/configuration&gt;</t>
  </si>
  <si>
    <t>GraphSource░TwitterSearch▓GraphTerm░story in the public square▓LayoutAlgorithm░The graph was laid out using the Circle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</si>
</sst>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0"/>
    <numFmt numFmtId="165" formatCode="#,##0.0"/>
    <numFmt numFmtId="166" formatCode="#,##0.000"/>
    <numFmt numFmtId="167" formatCode="0.000"/>
    <numFmt numFmtId="177" formatCode="@"/>
    <numFmt numFmtId="178" formatCode="General"/>
    <numFmt numFmtId="179" formatCode="0"/>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08">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167" fontId="0" fillId="4" borderId="1" xfId="24" applyNumberFormat="1" applyFon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0" fontId="0" fillId="3" borderId="11" xfId="23" applyNumberFormat="1" applyFont="1" applyBorder="1" applyAlignment="1">
      <alignment/>
    </xf>
    <xf numFmtId="0" fontId="0" fillId="4" borderId="11" xfId="24" applyNumberFormat="1" applyBorder="1" applyAlignment="1">
      <alignment/>
    </xf>
    <xf numFmtId="0" fontId="0" fillId="2" borderId="11" xfId="20" applyNumberFormat="1" applyFont="1" applyBorder="1" applyAlignment="1">
      <alignment/>
    </xf>
    <xf numFmtId="0" fontId="0" fillId="0" borderId="0" xfId="0" applyFill="1" applyBorder="1" applyAlignment="1">
      <alignment/>
    </xf>
    <xf numFmtId="22" fontId="0" fillId="0" borderId="0" xfId="0" applyNumberFormat="1" applyFill="1" applyBorder="1" applyAlignment="1">
      <alignment/>
    </xf>
    <xf numFmtId="0" fontId="10" fillId="0" borderId="0" xfId="28" applyFill="1" applyBorder="1" applyAlignment="1">
      <alignment/>
    </xf>
    <xf numFmtId="0" fontId="0" fillId="0" borderId="0" xfId="0" applyFill="1" applyBorder="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124">
    <dxf>
      <numFmt numFmtId="177"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9"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7"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7"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7"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alignment horizontal="general" vertical="bottom" textRotation="0" wrapText="1" shrinkToFit="1" readingOrder="0"/>
    </dxf>
    <dxf>
      <alignment horizontal="general" vertical="bottom" textRotation="0" wrapText="1" shrinkToFit="1" readingOrder="0"/>
    </dxf>
    <dxf>
      <numFmt numFmtId="178" formatCode="General"/>
    </dxf>
    <dxf>
      <numFmt numFmtId="177" formatCode="@"/>
    </dxf>
    <dxf>
      <numFmt numFmtId="177" formatCode="@"/>
    </dxf>
    <dxf>
      <numFmt numFmtId="177" formatCode="@"/>
    </dxf>
    <dxf>
      <numFmt numFmtId="177" formatCode="@"/>
    </dxf>
    <dxf>
      <numFmt numFmtId="167" formatCode="0.000"/>
    </dxf>
    <dxf>
      <numFmt numFmtId="167" formatCode="0.00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8" formatCode="General"/>
    </dxf>
    <dxf>
      <font>
        <b val="0"/>
        <i val="0"/>
        <u val="none"/>
        <strike val="0"/>
        <sz val="11"/>
        <name val="Calibri"/>
        <color theme="1"/>
        <condense val="0"/>
        <extend val="0"/>
      </font>
      <numFmt numFmtId="178" formatCode="General"/>
    </dxf>
    <dxf>
      <numFmt numFmtId="177" formatCode="@"/>
    </dxf>
    <dxf>
      <font>
        <b val="0"/>
        <i val="0"/>
        <u val="none"/>
        <strike val="0"/>
        <sz val="11"/>
        <name val="Calibri"/>
        <color theme="1"/>
        <condense val="0"/>
        <extend val="0"/>
      </font>
      <numFmt numFmtId="178" formatCode="General"/>
    </dxf>
    <dxf>
      <numFmt numFmtId="178" formatCode="General"/>
    </dxf>
    <dxf>
      <numFmt numFmtId="178" formatCode="General"/>
    </dxf>
    <dxf>
      <numFmt numFmtId="177" formatCode="@"/>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123"/>
      <tableStyleElement type="headerRow" dxfId="122"/>
    </tableStyle>
    <tableStyle name="NodeXL Table" pivot="0" count="1">
      <tableStyleElement type="headerRow" dxfId="12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customXml" Target="../customXml/item1.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Metrics'!$D$2:$D$45</c:f>
            </c:numRef>
          </c:cat>
          <c:val>
            <c:numRef>
              <c:f>'Overall Metrics'!$E$2:$E$45</c:f>
            </c:numRef>
          </c:val>
        </c:ser>
        <c:gapWidth val="0"/>
        <c:axId val="28109313"/>
        <c:axId val="51657226"/>
      </c:barChart>
      <c:catAx>
        <c:axId val="2810931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1657226"/>
        <c:crosses val="autoZero"/>
        <c:auto val="1"/>
        <c:lblOffset val="100"/>
        <c:noMultiLvlLbl val="0"/>
      </c:catAx>
      <c:valAx>
        <c:axId val="516572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1093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Metrics'!$F$2:$F$45</c:f>
            </c:numRef>
          </c:cat>
          <c:val>
            <c:numRef>
              <c:f>'Overall Metrics'!$G$2:$G$45</c:f>
            </c:numRef>
          </c:val>
        </c:ser>
        <c:gapWidth val="0"/>
        <c:axId val="62261851"/>
        <c:axId val="23485748"/>
      </c:barChart>
      <c:catAx>
        <c:axId val="6226185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3485748"/>
        <c:crosses val="autoZero"/>
        <c:auto val="1"/>
        <c:lblOffset val="100"/>
        <c:noMultiLvlLbl val="0"/>
      </c:catAx>
      <c:valAx>
        <c:axId val="234857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2618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Metrics'!$H$2:$H$45</c:f>
            </c:numRef>
          </c:cat>
          <c:val>
            <c:numRef>
              <c:f>'Overall Metrics'!$I$2:$I$45</c:f>
            </c:numRef>
          </c:val>
        </c:ser>
        <c:gapWidth val="0"/>
        <c:axId val="10045141"/>
        <c:axId val="23297406"/>
      </c:barChart>
      <c:catAx>
        <c:axId val="1004514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3297406"/>
        <c:crosses val="autoZero"/>
        <c:auto val="1"/>
        <c:lblOffset val="100"/>
        <c:noMultiLvlLbl val="0"/>
      </c:catAx>
      <c:valAx>
        <c:axId val="232974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0451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Metrics'!$J$2:$J$45</c:f>
            </c:numRef>
          </c:cat>
          <c:val>
            <c:numRef>
              <c:f>'Overall Metrics'!$K$2:$K$45</c:f>
            </c:numRef>
          </c:val>
        </c:ser>
        <c:gapWidth val="0"/>
        <c:axId val="8350063"/>
        <c:axId val="8041704"/>
      </c:barChart>
      <c:catAx>
        <c:axId val="835006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8041704"/>
        <c:crosses val="autoZero"/>
        <c:auto val="1"/>
        <c:lblOffset val="100"/>
        <c:noMultiLvlLbl val="0"/>
      </c:catAx>
      <c:valAx>
        <c:axId val="80417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3500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Metrics'!$L$2:$L$45</c:f>
            </c:numRef>
          </c:cat>
          <c:val>
            <c:numRef>
              <c:f>'Overall Metrics'!$M$2:$M$45</c:f>
            </c:numRef>
          </c:val>
        </c:ser>
        <c:gapWidth val="0"/>
        <c:axId val="5266473"/>
        <c:axId val="47398258"/>
      </c:barChart>
      <c:catAx>
        <c:axId val="526647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7398258"/>
        <c:crosses val="autoZero"/>
        <c:auto val="1"/>
        <c:lblOffset val="100"/>
        <c:noMultiLvlLbl val="0"/>
      </c:catAx>
      <c:valAx>
        <c:axId val="473982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664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Metrics'!$N$2:$N$45</c:f>
            </c:numRef>
          </c:cat>
          <c:val>
            <c:numRef>
              <c:f>'Overall Metrics'!$O$2:$O$45</c:f>
            </c:numRef>
          </c:val>
        </c:ser>
        <c:gapWidth val="0"/>
        <c:axId val="23931139"/>
        <c:axId val="14053660"/>
      </c:barChart>
      <c:catAx>
        <c:axId val="2393113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4053660"/>
        <c:crosses val="autoZero"/>
        <c:auto val="1"/>
        <c:lblOffset val="100"/>
        <c:noMultiLvlLbl val="0"/>
      </c:catAx>
      <c:valAx>
        <c:axId val="140536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9311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Metrics'!$R$2:$R$45</c:f>
            </c:numRef>
          </c:cat>
          <c:val>
            <c:numRef>
              <c:f>'Overall Metrics'!$S$2:$S$45</c:f>
            </c:numRef>
          </c:val>
        </c:ser>
        <c:gapWidth val="0"/>
        <c:axId val="59374077"/>
        <c:axId val="64604646"/>
      </c:barChart>
      <c:catAx>
        <c:axId val="5937407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4604646"/>
        <c:crosses val="autoZero"/>
        <c:auto val="1"/>
        <c:lblOffset val="100"/>
        <c:noMultiLvlLbl val="0"/>
      </c:catAx>
      <c:valAx>
        <c:axId val="646046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3740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Metrics'!$R$2:$R$45</c:f>
            </c:numRef>
          </c:cat>
          <c:val>
            <c:numRef>
              <c:f>'Overall Metrics'!$Q$2:$Q$45</c:f>
            </c:numRef>
          </c:val>
        </c:ser>
        <c:gapWidth val="0"/>
        <c:axId val="44570903"/>
        <c:axId val="65593808"/>
      </c:barChart>
      <c:catAx>
        <c:axId val="4457090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5593808"/>
        <c:crosses val="autoZero"/>
        <c:auto val="1"/>
        <c:lblOffset val="100"/>
        <c:noMultiLvlLbl val="0"/>
      </c:catAx>
      <c:valAx>
        <c:axId val="655938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5709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Metrics'!$T$2:$T$45</c:f>
            </c:numRef>
          </c:cat>
          <c:val>
            <c:numRef>
              <c:f>'Overall Metrics'!$U$2:$U$45</c:f>
            </c:numRef>
          </c:val>
        </c:ser>
        <c:gapWidth val="0"/>
        <c:axId val="53473361"/>
        <c:axId val="11498202"/>
      </c:barChart>
      <c:catAx>
        <c:axId val="53473361"/>
        <c:scaling>
          <c:orientation val="minMax"/>
        </c:scaling>
        <c:axPos val="b"/>
        <c:delete val="1"/>
        <c:majorTickMark val="out"/>
        <c:minorTickMark val="none"/>
        <c:tickLblPos val="none"/>
        <c:crossAx val="11498202"/>
        <c:crosses val="autoZero"/>
        <c:auto val="1"/>
        <c:lblOffset val="100"/>
        <c:noMultiLvlLbl val="0"/>
      </c:catAx>
      <c:valAx>
        <c:axId val="11498202"/>
        <c:scaling>
          <c:orientation val="minMax"/>
        </c:scaling>
        <c:axPos val="l"/>
        <c:delete val="1"/>
        <c:majorTickMark val="out"/>
        <c:minorTickMark val="none"/>
        <c:tickLblPos val="none"/>
        <c:crossAx val="5347336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34</xdr:row>
      <xdr:rowOff>38100</xdr:rowOff>
    </xdr:from>
    <xdr:to>
      <xdr:col>1</xdr:col>
      <xdr:colOff>914400</xdr:colOff>
      <xdr:row>41</xdr:row>
      <xdr:rowOff>180975</xdr:rowOff>
    </xdr:to>
    <xdr:graphicFrame macro="">
      <xdr:nvGraphicFramePr>
        <xdr:cNvPr id="2" name="DegreeHistogram"/>
        <xdr:cNvGraphicFramePr/>
      </xdr:nvGraphicFramePr>
      <xdr:xfrm>
        <a:off x="0" y="6524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48</xdr:row>
      <xdr:rowOff>38100</xdr:rowOff>
    </xdr:from>
    <xdr:to>
      <xdr:col>1</xdr:col>
      <xdr:colOff>914400</xdr:colOff>
      <xdr:row>55</xdr:row>
      <xdr:rowOff>180975</xdr:rowOff>
    </xdr:to>
    <xdr:graphicFrame macro="">
      <xdr:nvGraphicFramePr>
        <xdr:cNvPr id="5" name="InDegreeHistogram"/>
        <xdr:cNvGraphicFramePr/>
      </xdr:nvGraphicFramePr>
      <xdr:xfrm>
        <a:off x="0" y="9191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62</xdr:row>
      <xdr:rowOff>28575</xdr:rowOff>
    </xdr:from>
    <xdr:to>
      <xdr:col>1</xdr:col>
      <xdr:colOff>914400</xdr:colOff>
      <xdr:row>69</xdr:row>
      <xdr:rowOff>171450</xdr:rowOff>
    </xdr:to>
    <xdr:graphicFrame macro="">
      <xdr:nvGraphicFramePr>
        <xdr:cNvPr id="4" name="OutDegreeHistogram"/>
        <xdr:cNvGraphicFramePr/>
      </xdr:nvGraphicFramePr>
      <xdr:xfrm>
        <a:off x="0" y="11849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76</xdr:row>
      <xdr:rowOff>9525</xdr:rowOff>
    </xdr:from>
    <xdr:to>
      <xdr:col>1</xdr:col>
      <xdr:colOff>914400</xdr:colOff>
      <xdr:row>83</xdr:row>
      <xdr:rowOff>152400</xdr:rowOff>
    </xdr:to>
    <xdr:graphicFrame macro="">
      <xdr:nvGraphicFramePr>
        <xdr:cNvPr id="6" name="BetweennessCentralityHistogram"/>
        <xdr:cNvGraphicFramePr/>
      </xdr:nvGraphicFramePr>
      <xdr:xfrm>
        <a:off x="0" y="14497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90</xdr:row>
      <xdr:rowOff>19050</xdr:rowOff>
    </xdr:from>
    <xdr:to>
      <xdr:col>2</xdr:col>
      <xdr:colOff>0</xdr:colOff>
      <xdr:row>97</xdr:row>
      <xdr:rowOff>161925</xdr:rowOff>
    </xdr:to>
    <xdr:graphicFrame macro="">
      <xdr:nvGraphicFramePr>
        <xdr:cNvPr id="7" name="ClosenessCentralityHistogram"/>
        <xdr:cNvGraphicFramePr/>
      </xdr:nvGraphicFramePr>
      <xdr:xfrm>
        <a:off x="9525" y="17173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104</xdr:row>
      <xdr:rowOff>19050</xdr:rowOff>
    </xdr:from>
    <xdr:to>
      <xdr:col>1</xdr:col>
      <xdr:colOff>914400</xdr:colOff>
      <xdr:row>111</xdr:row>
      <xdr:rowOff>161925</xdr:rowOff>
    </xdr:to>
    <xdr:graphicFrame macro="">
      <xdr:nvGraphicFramePr>
        <xdr:cNvPr id="8" name="EigenvectorCentralityHistogram"/>
        <xdr:cNvGraphicFramePr/>
      </xdr:nvGraphicFramePr>
      <xdr:xfrm>
        <a:off x="0" y="19840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132</xdr:row>
      <xdr:rowOff>9525</xdr:rowOff>
    </xdr:from>
    <xdr:to>
      <xdr:col>1</xdr:col>
      <xdr:colOff>914400</xdr:colOff>
      <xdr:row>139</xdr:row>
      <xdr:rowOff>152400</xdr:rowOff>
    </xdr:to>
    <xdr:graphicFrame macro="">
      <xdr:nvGraphicFramePr>
        <xdr:cNvPr id="9" name="ClusteringCoefficientHistogram"/>
        <xdr:cNvGraphicFramePr/>
      </xdr:nvGraphicFramePr>
      <xdr:xfrm>
        <a:off x="0" y="25165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118</xdr:row>
      <xdr:rowOff>0</xdr:rowOff>
    </xdr:from>
    <xdr:to>
      <xdr:col>1</xdr:col>
      <xdr:colOff>914400</xdr:colOff>
      <xdr:row>125</xdr:row>
      <xdr:rowOff>142875</xdr:rowOff>
    </xdr:to>
    <xdr:graphicFrame macro="">
      <xdr:nvGraphicFramePr>
        <xdr:cNvPr id="10" name="ClusteringCoefficientHistogram"/>
        <xdr:cNvGraphicFramePr/>
      </xdr:nvGraphicFramePr>
      <xdr:xfrm>
        <a:off x="0" y="22488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Z287" totalsRowShown="0" headerRowDxfId="120" dataDxfId="59">
  <autoFilter ref="A2:Z287"/>
  <tableColumns count="26">
    <tableColumn id="1" name="Vertex 1" dataDxfId="35"/>
    <tableColumn id="2" name="Vertex 2" dataDxfId="33"/>
    <tableColumn id="3" name="Color" dataDxfId="34"/>
    <tableColumn id="4" name="Width" dataDxfId="69"/>
    <tableColumn id="11" name="Style" dataDxfId="68"/>
    <tableColumn id="5" name="Opacity" dataDxfId="67"/>
    <tableColumn id="6" name="Visibility" dataDxfId="66"/>
    <tableColumn id="10" name="Label" dataDxfId="65"/>
    <tableColumn id="12" name="Label Text Color" dataDxfId="64"/>
    <tableColumn id="13" name="Label Font Size" dataDxfId="63"/>
    <tableColumn id="14" name="Reciprocated?" dataDxfId="62"/>
    <tableColumn id="7" name="ID" dataDxfId="61"/>
    <tableColumn id="9" name="Dynamic Filter" dataDxfId="60"/>
    <tableColumn id="8" name="Add Your Own Columns Here" dataDxfId="32"/>
    <tableColumn id="15" name="Relationship" dataDxfId="31"/>
    <tableColumn id="16" name="Relationship Date (UTC)" dataDxfId="30"/>
    <tableColumn id="17" name="Tweet" dataDxfId="29"/>
    <tableColumn id="18" name="URLs in Tweet" dataDxfId="28"/>
    <tableColumn id="19" name="Domains in Tweet" dataDxfId="27"/>
    <tableColumn id="20" name="Hashtags in Tweet" dataDxfId="26"/>
    <tableColumn id="21" name="Tweet Date (UTC)" dataDxfId="25"/>
    <tableColumn id="22" name="Twitter Page for Tweet" dataDxfId="24"/>
    <tableColumn id="23" name="Latitude" dataDxfId="23"/>
    <tableColumn id="24" name="Longitude" dataDxfId="22"/>
    <tableColumn id="25" name="Imported ID" dataDxfId="21"/>
    <tableColumn id="26" name="In-Reply-To Tweet ID" dataDxfId="2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7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2.xml><?xml version="1.0" encoding="utf-8"?>
<table xmlns="http://schemas.openxmlformats.org/spreadsheetml/2006/main" id="2" name="Vertices" displayName="Vertices" ref="A2:AP188" totalsRowShown="0" headerRowDxfId="119" dataDxfId="36">
  <autoFilter ref="A2:AP188"/>
  <tableColumns count="42">
    <tableColumn id="1" name="Vertex" dataDxfId="58"/>
    <tableColumn id="2" name="Color" dataDxfId="57"/>
    <tableColumn id="5" name="Shape" dataDxfId="56"/>
    <tableColumn id="6" name="Size" dataDxfId="55"/>
    <tableColumn id="4" name="Opacity" dataDxfId="9"/>
    <tableColumn id="7" name="Image File" dataDxfId="7"/>
    <tableColumn id="3" name="Visibility" dataDxfId="8"/>
    <tableColumn id="10" name="Label" dataDxfId="54"/>
    <tableColumn id="16" name="Label Fill Color" dataDxfId="53"/>
    <tableColumn id="9" name="Label Position" dataDxfId="2"/>
    <tableColumn id="8" name="Tooltip" dataDxfId="0"/>
    <tableColumn id="18" name="Layout Order" dataDxfId="1"/>
    <tableColumn id="13" name="X" dataDxfId="52"/>
    <tableColumn id="14" name="Y" dataDxfId="51"/>
    <tableColumn id="12" name="Locked?" dataDxfId="50"/>
    <tableColumn id="19" name="Polar R" dataDxfId="49"/>
    <tableColumn id="20" name="Polar Angle" dataDxfId="48"/>
    <tableColumn id="21" name="Degree" dataDxfId="47"/>
    <tableColumn id="22" name="In-Degree" dataDxfId="46"/>
    <tableColumn id="23" name="Out-Degree" dataDxfId="45"/>
    <tableColumn id="24" name="Betweenness Centrality" dataDxfId="44"/>
    <tableColumn id="25" name="Closeness Centrality" dataDxfId="43"/>
    <tableColumn id="26" name="Eigenvector Centrality" dataDxfId="42"/>
    <tableColumn id="15" name="PageRank" dataDxfId="41"/>
    <tableColumn id="27" name="Clustering Coefficient" dataDxfId="40"/>
    <tableColumn id="29" name="Reciprocated Vertex Pair Ratio" dataDxfId="39"/>
    <tableColumn id="11" name="ID" dataDxfId="38"/>
    <tableColumn id="28" name="Dynamic Filter" dataDxfId="37"/>
    <tableColumn id="17" name="Add Your Own Columns Here" dataDxfId="19"/>
    <tableColumn id="30" name="Followed" dataDxfId="18"/>
    <tableColumn id="31" name="Followers" dataDxfId="17"/>
    <tableColumn id="32" name="Tweets" dataDxfId="16"/>
    <tableColumn id="33" name="Favorites" dataDxfId="15"/>
    <tableColumn id="34" name="Time Zone UTC Offset (Seconds)" dataDxfId="14"/>
    <tableColumn id="35" name="Description" dataDxfId="13"/>
    <tableColumn id="36" name="Location" dataDxfId="12"/>
    <tableColumn id="37" name="Web" dataDxfId="11"/>
    <tableColumn id="38" name="Time Zone" dataDxfId="10"/>
    <tableColumn id="39" name="Joined Twitter Date (UTC)" dataDxfId="6"/>
    <tableColumn id="40" name="Custom Menu Item Text" dataDxfId="5"/>
    <tableColumn id="41" name="Custom Menu Item Action" dataDxfId="4"/>
    <tableColumn id="42" name="Tweeted Search Term?" dataDxfId="3"/>
  </tableColumns>
  <tableStyleInfo name="NodeXL Table" showFirstColumn="0" showLastColumn="0" showRowStripes="0" showColumnStripes="0"/>
</table>
</file>

<file path=xl/tables/table3.xml><?xml version="1.0" encoding="utf-8"?>
<table xmlns="http://schemas.openxmlformats.org/spreadsheetml/2006/main" id="4" name="Groups" displayName="Groups" ref="A2:X3" insertRow="1" totalsRowShown="0" headerRowDxfId="118">
  <autoFilter ref="A2:X3"/>
  <tableColumns count="24">
    <tableColumn id="1" name="Group" dataDxfId="117"/>
    <tableColumn id="2" name="Vertex Color" dataDxfId="116"/>
    <tableColumn id="3" name="Vertex Shape" dataDxfId="115"/>
    <tableColumn id="22" name="Visibility" dataDxfId="114"/>
    <tableColumn id="4" name="Collapsed?"/>
    <tableColumn id="18" name="Label" dataDxfId="113"/>
    <tableColumn id="20" name="Collapsed X"/>
    <tableColumn id="21" name="Collapsed Y"/>
    <tableColumn id="6" name="ID" dataDxfId="112"/>
    <tableColumn id="19" name="Collapsed Properties" dataDxfId="111"/>
    <tableColumn id="5" name="Vertices" dataDxfId="110"/>
    <tableColumn id="7" name="Unique Edges" dataDxfId="109"/>
    <tableColumn id="8" name="Edges With Duplicates" dataDxfId="108"/>
    <tableColumn id="9" name="Total Edges" dataDxfId="107"/>
    <tableColumn id="10" name="Self-Loops" dataDxfId="106"/>
    <tableColumn id="24" name="Reciprocated Vertex Pair Ratio" dataDxfId="105"/>
    <tableColumn id="25" name="Reciprocated Edge Ratio" dataDxfId="104"/>
    <tableColumn id="11" name="Connected Components" dataDxfId="103"/>
    <tableColumn id="12" name="Single-Vertex Connected Components" dataDxfId="102"/>
    <tableColumn id="13" name="Maximum Vertices in a Connected Component" dataDxfId="101"/>
    <tableColumn id="14" name="Maximum Edges in a Connected Component" dataDxfId="100"/>
    <tableColumn id="15" name="Maximum Geodesic Distance (Diameter)" dataDxfId="99"/>
    <tableColumn id="16" name="Average Geodesic Distance" dataDxfId="98"/>
    <tableColumn id="17" name="Graph Density" dataDxfId="97"/>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96" dataDxfId="95">
  <autoFilter ref="A1:C2"/>
  <tableColumns count="3">
    <tableColumn id="1" name="Group" dataDxfId="94"/>
    <tableColumn id="2" name="Vertex" dataDxfId="93"/>
    <tableColumn id="3" name="Vertex ID" dataDxfId="92"/>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 insertRow="1" totalsRowShown="0">
  <autoFilter ref="A1:B2"/>
  <tableColumns count="2">
    <tableColumn id="1" name="Graph Metric" dataDxfId="91"/>
    <tableColumn id="2" name="Value" dataDxfId="9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45" totalsRowShown="0">
  <autoFilter ref="D1:U45"/>
  <tableColumns count="18">
    <tableColumn id="1" name="Degree Bin" dataDxfId="89"/>
    <tableColumn id="2" name="Degree Frequency" dataDxfId="88">
      <calculatedColumnFormula>COUNTIF(Vertices[Degree], "&gt;= " &amp; D2) - COUNTIF(Vertices[Degree], "&gt;=" &amp; D3)</calculatedColumnFormula>
    </tableColumn>
    <tableColumn id="3" name="In-Degree Bin" dataDxfId="87"/>
    <tableColumn id="4" name="In-Degree Frequency" dataDxfId="86">
      <calculatedColumnFormula>COUNTIF(Vertices[In-Degree], "&gt;= " &amp; F2) - COUNTIF(Vertices[In-Degree], "&gt;=" &amp; F3)</calculatedColumnFormula>
    </tableColumn>
    <tableColumn id="5" name="Out-Degree Bin" dataDxfId="85"/>
    <tableColumn id="6" name="Out-Degree Frequency" dataDxfId="84">
      <calculatedColumnFormula>COUNTIF(Vertices[Out-Degree], "&gt;= " &amp; H2) - COUNTIF(Vertices[Out-Degree], "&gt;=" &amp; H3)</calculatedColumnFormula>
    </tableColumn>
    <tableColumn id="7" name="Betweenness Centrality Bin" dataDxfId="83"/>
    <tableColumn id="8" name="Betweenness Centrality Frequency" dataDxfId="82">
      <calculatedColumnFormula>COUNTIF(Vertices[Betweenness Centrality], "&gt;= " &amp; J2) - COUNTIF(Vertices[Betweenness Centrality], "&gt;=" &amp; J3)</calculatedColumnFormula>
    </tableColumn>
    <tableColumn id="9" name="Closeness Centrality Bin" dataDxfId="81"/>
    <tableColumn id="10" name="Closeness Centrality Frequency" dataDxfId="80">
      <calculatedColumnFormula>COUNTIF(Vertices[Closeness Centrality], "&gt;= " &amp; L2) - COUNTIF(Vertices[Closeness Centrality], "&gt;=" &amp; L3)</calculatedColumnFormula>
    </tableColumn>
    <tableColumn id="11" name="Eigenvector Centrality Bin" dataDxfId="79"/>
    <tableColumn id="12" name="Eigenvector Centrality Frequency" dataDxfId="78">
      <calculatedColumnFormula>COUNTIF(Vertices[Eigenvector Centrality], "&gt;= " &amp; N2) - COUNTIF(Vertices[Eigenvector Centrality], "&gt;=" &amp; N3)</calculatedColumnFormula>
    </tableColumn>
    <tableColumn id="18" name="PageRank Bin" dataDxfId="77"/>
    <tableColumn id="17" name="PageRank Frequency" dataDxfId="76">
      <calculatedColumnFormula>COUNTIF(Vertices[Eigenvector Centrality], "&gt;= " &amp; P2) - COUNTIF(Vertices[Eigenvector Centrality], "&gt;=" &amp; P3)</calculatedColumnFormula>
    </tableColumn>
    <tableColumn id="13" name="Clustering Coefficient Bin" dataDxfId="75"/>
    <tableColumn id="14" name="Clustering Coefficient Frequency" dataDxfId="74">
      <calculatedColumnFormula>COUNTIF(Vertices[Clustering Coefficient], "&gt;= " &amp; R2) - COUNTIF(Vertices[Clustering Coefficient], "&gt;=" &amp; R3)</calculatedColumnFormula>
    </tableColumn>
    <tableColumn id="15" name="Dynamic Filter Bin" dataDxfId="73"/>
    <tableColumn id="16" name="Dynamic Filter Frequency" dataDxfId="7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29:B30" insertRow="1" totalsRowShown="0">
  <autoFilter ref="A29:B30"/>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8" totalsRowShown="0" headerRowDxfId="71">
  <autoFilter ref="J1:K8"/>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i/web/status/1105659704745840640" TargetMode="External" /><Relationship Id="rId2" Type="http://schemas.openxmlformats.org/officeDocument/2006/relationships/hyperlink" Target="https://twitter.com/i/web/status/1105866772538949632" TargetMode="External" /><Relationship Id="rId3" Type="http://schemas.openxmlformats.org/officeDocument/2006/relationships/hyperlink" Target="https://twitter.com/i/web/status/1105911465096216581" TargetMode="External" /><Relationship Id="rId4" Type="http://schemas.openxmlformats.org/officeDocument/2006/relationships/hyperlink" Target="https://twitter.com/i/web/status/1105981870804791296" TargetMode="External" /><Relationship Id="rId5" Type="http://schemas.openxmlformats.org/officeDocument/2006/relationships/hyperlink" Target="https://twitter.com/i/web/status/1106310284317200384" TargetMode="External" /><Relationship Id="rId6" Type="http://schemas.openxmlformats.org/officeDocument/2006/relationships/hyperlink" Target="https://twitter.com/i/web/status/1106619842952642563" TargetMode="External" /><Relationship Id="rId7" Type="http://schemas.openxmlformats.org/officeDocument/2006/relationships/hyperlink" Target="https://twitter.com/i/web/status/1106809258514042880" TargetMode="External" /><Relationship Id="rId8" Type="http://schemas.openxmlformats.org/officeDocument/2006/relationships/hyperlink" Target="https://twitter.com/i/web/status/1106811349164687361" TargetMode="External" /><Relationship Id="rId9" Type="http://schemas.openxmlformats.org/officeDocument/2006/relationships/hyperlink" Target="https://twitter.com/i/web/status/1107096633123192833" TargetMode="External" /><Relationship Id="rId10" Type="http://schemas.openxmlformats.org/officeDocument/2006/relationships/hyperlink" Target="https://twitter.com/i/web/status/1107324653545099265" TargetMode="External" /><Relationship Id="rId11" Type="http://schemas.openxmlformats.org/officeDocument/2006/relationships/hyperlink" Target="https://twitter.com/i/web/status/1107324653545099265" TargetMode="External" /><Relationship Id="rId12" Type="http://schemas.openxmlformats.org/officeDocument/2006/relationships/hyperlink" Target="https://twitter.com/i/web/status/1107324653545099265" TargetMode="External" /><Relationship Id="rId13" Type="http://schemas.openxmlformats.org/officeDocument/2006/relationships/hyperlink" Target="https://twitter.com/i/web/status/1107324653545099265" TargetMode="External" /><Relationship Id="rId14" Type="http://schemas.openxmlformats.org/officeDocument/2006/relationships/hyperlink" Target="https://twitter.com/i/web/status/1107324653545099265" TargetMode="External" /><Relationship Id="rId15" Type="http://schemas.openxmlformats.org/officeDocument/2006/relationships/hyperlink" Target="https://twitter.com/i/web/status/1107324653545099265" TargetMode="External" /><Relationship Id="rId16" Type="http://schemas.openxmlformats.org/officeDocument/2006/relationships/hyperlink" Target="https://twitter.com/i/web/status/1107324653545099265" TargetMode="External" /><Relationship Id="rId17" Type="http://schemas.openxmlformats.org/officeDocument/2006/relationships/hyperlink" Target="https://twitter.com/i/web/status/1107324653545099265" TargetMode="External" /><Relationship Id="rId18" Type="http://schemas.openxmlformats.org/officeDocument/2006/relationships/hyperlink" Target="https://twitter.com/i/web/status/1107349937828835328" TargetMode="External" /><Relationship Id="rId19" Type="http://schemas.openxmlformats.org/officeDocument/2006/relationships/hyperlink" Target="https://twitter.com/i/web/status/1107720576511213571" TargetMode="External" /><Relationship Id="rId20" Type="http://schemas.openxmlformats.org/officeDocument/2006/relationships/hyperlink" Target="https://twitter.com/i/web/status/1107329246958100482" TargetMode="External" /><Relationship Id="rId21" Type="http://schemas.openxmlformats.org/officeDocument/2006/relationships/hyperlink" Target="https://twitter.com/i/web/status/1107875885896482816" TargetMode="External" /><Relationship Id="rId22" Type="http://schemas.openxmlformats.org/officeDocument/2006/relationships/hyperlink" Target="https://twitter.com/i/web/status/1108385598568628224" TargetMode="External" /><Relationship Id="rId23" Type="http://schemas.openxmlformats.org/officeDocument/2006/relationships/hyperlink" Target="https://twitter.com/i/web/status/1108385598568628224" TargetMode="External" /><Relationship Id="rId24" Type="http://schemas.openxmlformats.org/officeDocument/2006/relationships/hyperlink" Target="https://twitter.com/i/web/status/1108385598568628224" TargetMode="External" /><Relationship Id="rId25" Type="http://schemas.openxmlformats.org/officeDocument/2006/relationships/hyperlink" Target="https://twitter.com/i/web/status/1108385598568628224" TargetMode="External" /><Relationship Id="rId26" Type="http://schemas.openxmlformats.org/officeDocument/2006/relationships/hyperlink" Target="https://twitter.com/i/web/status/1108418360503615488" TargetMode="External" /><Relationship Id="rId27" Type="http://schemas.openxmlformats.org/officeDocument/2006/relationships/hyperlink" Target="https://twitter.com/i/web/status/1108107404108054532" TargetMode="External" /><Relationship Id="rId28" Type="http://schemas.openxmlformats.org/officeDocument/2006/relationships/hyperlink" Target="https://twitter.com/i/web/status/1108151425064947713" TargetMode="External" /><Relationship Id="rId29" Type="http://schemas.openxmlformats.org/officeDocument/2006/relationships/hyperlink" Target="https://twitter.com/i/web/status/1108548784831823872" TargetMode="External" /><Relationship Id="rId30" Type="http://schemas.openxmlformats.org/officeDocument/2006/relationships/hyperlink" Target="https://twitter.com/i/web/status/1108058779877367808" TargetMode="External" /><Relationship Id="rId31" Type="http://schemas.openxmlformats.org/officeDocument/2006/relationships/hyperlink" Target="https://www.youtube.com/watch?v=SODEnFZlqak&amp;feature=youtu.be" TargetMode="External" /><Relationship Id="rId32" Type="http://schemas.openxmlformats.org/officeDocument/2006/relationships/hyperlink" Target="https://twitter.com/i/web/status/1107771229799436289" TargetMode="External" /><Relationship Id="rId33" Type="http://schemas.openxmlformats.org/officeDocument/2006/relationships/hyperlink" Target="https://twitter.com/i/web/status/1108020513312595970" TargetMode="External" /><Relationship Id="rId34" Type="http://schemas.openxmlformats.org/officeDocument/2006/relationships/hyperlink" Target="https://twitter.com/i/web/status/1106170773780213760" TargetMode="External" /><Relationship Id="rId35" Type="http://schemas.openxmlformats.org/officeDocument/2006/relationships/hyperlink" Target="https://twitter.com/i/web/status/1106888163765698561" TargetMode="External" /><Relationship Id="rId36" Type="http://schemas.openxmlformats.org/officeDocument/2006/relationships/hyperlink" Target="https://twitter.com/i/web/status/1107039013867794437" TargetMode="External" /><Relationship Id="rId37" Type="http://schemas.openxmlformats.org/officeDocument/2006/relationships/hyperlink" Target="https://twitter.com/i/web/status/1107280821088669696" TargetMode="External" /><Relationship Id="rId38" Type="http://schemas.openxmlformats.org/officeDocument/2006/relationships/hyperlink" Target="https://twitter.com/i/web/status/1106892871662104576" TargetMode="External" /><Relationship Id="rId39" Type="http://schemas.openxmlformats.org/officeDocument/2006/relationships/hyperlink" Target="https://twitter.com/i/web/status/1107043866522214400" TargetMode="External" /><Relationship Id="rId40" Type="http://schemas.openxmlformats.org/officeDocument/2006/relationships/hyperlink" Target="https://twitter.com/i/web/status/1107194861613125632" TargetMode="External" /><Relationship Id="rId41" Type="http://schemas.openxmlformats.org/officeDocument/2006/relationships/hyperlink" Target="https://twitter.com/i/web/status/1107293008519671810" TargetMode="External" /><Relationship Id="rId42" Type="http://schemas.openxmlformats.org/officeDocument/2006/relationships/hyperlink" Target="https://twitter.com/i/web/status/1107481751918731264" TargetMode="External" /><Relationship Id="rId43" Type="http://schemas.openxmlformats.org/officeDocument/2006/relationships/hyperlink" Target="https://twitter.com/i/web/status/1105514011230113792" TargetMode="External" /><Relationship Id="rId44" Type="http://schemas.openxmlformats.org/officeDocument/2006/relationships/hyperlink" Target="https://twitter.com/i/web/status/1108050771176771591" TargetMode="External" /><Relationship Id="rId45" Type="http://schemas.openxmlformats.org/officeDocument/2006/relationships/hyperlink" Target="https://twitter.com/i/web/status/1108350026521198597" TargetMode="External" /><Relationship Id="rId46" Type="http://schemas.openxmlformats.org/officeDocument/2006/relationships/hyperlink" Target="https://twitter.com/i/web/status/1105514011230113792" TargetMode="External" /><Relationship Id="rId47" Type="http://schemas.openxmlformats.org/officeDocument/2006/relationships/hyperlink" Target="https://twitter.com/i/web/status/1106205891576107010" TargetMode="External" /><Relationship Id="rId48" Type="http://schemas.openxmlformats.org/officeDocument/2006/relationships/hyperlink" Target="https://twitter.com/i/web/status/1107039013867794437" TargetMode="External" /><Relationship Id="rId49" Type="http://schemas.openxmlformats.org/officeDocument/2006/relationships/hyperlink" Target="https://twitter.com/i/web/status/1108050771176771591" TargetMode="External" /><Relationship Id="rId50" Type="http://schemas.openxmlformats.org/officeDocument/2006/relationships/hyperlink" Target="https://twitter.com/i/web/status/1108350026521198597" TargetMode="External" /><Relationship Id="rId51" Type="http://schemas.openxmlformats.org/officeDocument/2006/relationships/hyperlink" Target="https://twitter.com/i/web/status/1108742638423949312" TargetMode="External" /><Relationship Id="rId52" Type="http://schemas.openxmlformats.org/officeDocument/2006/relationships/hyperlink" Target="https://twitter.com/i/web/status/1108085062812254211" TargetMode="External" /><Relationship Id="rId53" Type="http://schemas.openxmlformats.org/officeDocument/2006/relationships/hyperlink" Target="https://twitter.com/i/web/status/1106892871662104576" TargetMode="External" /><Relationship Id="rId54" Type="http://schemas.openxmlformats.org/officeDocument/2006/relationships/hyperlink" Target="https://twitter.com/i/web/status/1107043866522214400" TargetMode="External" /><Relationship Id="rId55" Type="http://schemas.openxmlformats.org/officeDocument/2006/relationships/hyperlink" Target="https://twitter.com/i/web/status/1107194861613125632" TargetMode="External" /><Relationship Id="rId56" Type="http://schemas.openxmlformats.org/officeDocument/2006/relationships/hyperlink" Target="https://twitter.com/i/web/status/1107293008519671810" TargetMode="External" /><Relationship Id="rId57" Type="http://schemas.openxmlformats.org/officeDocument/2006/relationships/hyperlink" Target="https://twitter.com/i/web/status/1107481751918731264" TargetMode="External" /><Relationship Id="rId58" Type="http://schemas.openxmlformats.org/officeDocument/2006/relationships/hyperlink" Target="https://twitter.com/i/web/status/1106205891576107010" TargetMode="External" /><Relationship Id="rId59" Type="http://schemas.openxmlformats.org/officeDocument/2006/relationships/hyperlink" Target="https://twitter.com/i/web/status/1108742638423949312" TargetMode="External" /><Relationship Id="rId60" Type="http://schemas.openxmlformats.org/officeDocument/2006/relationships/hyperlink" Target="https://twitter.com/i/web/status/1106205891576107010" TargetMode="External" /><Relationship Id="rId61" Type="http://schemas.openxmlformats.org/officeDocument/2006/relationships/hyperlink" Target="https://twitter.com/i/web/status/1108742638423949312" TargetMode="External" /><Relationship Id="rId62" Type="http://schemas.openxmlformats.org/officeDocument/2006/relationships/hyperlink" Target="https://twitter.com/i/web/status/1105514011230113792" TargetMode="External" /><Relationship Id="rId63" Type="http://schemas.openxmlformats.org/officeDocument/2006/relationships/hyperlink" Target="https://twitter.com/i/web/status/1106205891576107010" TargetMode="External" /><Relationship Id="rId64" Type="http://schemas.openxmlformats.org/officeDocument/2006/relationships/hyperlink" Target="https://twitter.com/i/web/status/1107039013867794437" TargetMode="External" /><Relationship Id="rId65" Type="http://schemas.openxmlformats.org/officeDocument/2006/relationships/hyperlink" Target="https://twitter.com/i/web/status/1107280821088669696" TargetMode="External" /><Relationship Id="rId66" Type="http://schemas.openxmlformats.org/officeDocument/2006/relationships/hyperlink" Target="https://twitter.com/i/web/status/1108050771176771591" TargetMode="External" /><Relationship Id="rId67" Type="http://schemas.openxmlformats.org/officeDocument/2006/relationships/hyperlink" Target="https://twitter.com/i/web/status/1108350026521198597" TargetMode="External" /><Relationship Id="rId68" Type="http://schemas.openxmlformats.org/officeDocument/2006/relationships/hyperlink" Target="https://twitter.com/i/web/status/1108742638423949312" TargetMode="External" /><Relationship Id="rId69" Type="http://schemas.openxmlformats.org/officeDocument/2006/relationships/hyperlink" Target="https://twitter.com/i/web/status/1108798300726140930" TargetMode="External" /><Relationship Id="rId70" Type="http://schemas.openxmlformats.org/officeDocument/2006/relationships/hyperlink" Target="https://twitter.com/#!/takethemdownnow/status/1105659704745840640" TargetMode="External" /><Relationship Id="rId71" Type="http://schemas.openxmlformats.org/officeDocument/2006/relationships/hyperlink" Target="https://twitter.com/#!/emgemsays/status/1105867114475208704" TargetMode="External" /><Relationship Id="rId72" Type="http://schemas.openxmlformats.org/officeDocument/2006/relationships/hyperlink" Target="https://twitter.com/#!/starsmoonandsun/status/1105866772538949632" TargetMode="External" /><Relationship Id="rId73" Type="http://schemas.openxmlformats.org/officeDocument/2006/relationships/hyperlink" Target="https://twitter.com/#!/t_seele/status/1105880088812367872" TargetMode="External" /><Relationship Id="rId74" Type="http://schemas.openxmlformats.org/officeDocument/2006/relationships/hyperlink" Target="https://twitter.com/#!/highkin/status/1105911677797597185" TargetMode="External" /><Relationship Id="rId75" Type="http://schemas.openxmlformats.org/officeDocument/2006/relationships/hyperlink" Target="https://twitter.com/#!/edgar_rios124/status/1105956483177549830" TargetMode="External" /><Relationship Id="rId76" Type="http://schemas.openxmlformats.org/officeDocument/2006/relationships/hyperlink" Target="https://twitter.com/#!/jeffzillgitt/status/1105911465096216581" TargetMode="External" /><Relationship Id="rId77" Type="http://schemas.openxmlformats.org/officeDocument/2006/relationships/hyperlink" Target="https://twitter.com/#!/usatodaysports/status/1106068199127347200" TargetMode="External" /><Relationship Id="rId78" Type="http://schemas.openxmlformats.org/officeDocument/2006/relationships/hyperlink" Target="https://twitter.com/#!/usatodaynba/status/1105981870804791296" TargetMode="External" /><Relationship Id="rId79" Type="http://schemas.openxmlformats.org/officeDocument/2006/relationships/hyperlink" Target="https://twitter.com/#!/usatodaynba/status/1106310284317200384" TargetMode="External" /><Relationship Id="rId80" Type="http://schemas.openxmlformats.org/officeDocument/2006/relationships/hyperlink" Target="https://twitter.com/#!/cincybell/status/1106619842952642563" TargetMode="External" /><Relationship Id="rId81" Type="http://schemas.openxmlformats.org/officeDocument/2006/relationships/hyperlink" Target="https://twitter.com/#!/edwardaprice/status/1106809258514042880" TargetMode="External" /><Relationship Id="rId82" Type="http://schemas.openxmlformats.org/officeDocument/2006/relationships/hyperlink" Target="https://twitter.com/#!/smurp3131/status/1106890563650023425" TargetMode="External" /><Relationship Id="rId83" Type="http://schemas.openxmlformats.org/officeDocument/2006/relationships/hyperlink" Target="https://twitter.com/#!/smurp3131/status/1106890563650023425" TargetMode="External" /><Relationship Id="rId84" Type="http://schemas.openxmlformats.org/officeDocument/2006/relationships/hyperlink" Target="https://twitter.com/#!/teresahaas2/status/1106937898010591232" TargetMode="External" /><Relationship Id="rId85" Type="http://schemas.openxmlformats.org/officeDocument/2006/relationships/hyperlink" Target="https://twitter.com/#!/teresahaas2/status/1106937898010591232" TargetMode="External" /><Relationship Id="rId86" Type="http://schemas.openxmlformats.org/officeDocument/2006/relationships/hyperlink" Target="https://twitter.com/#!/chscrow/status/1106811349164687361" TargetMode="External" /><Relationship Id="rId87" Type="http://schemas.openxmlformats.org/officeDocument/2006/relationships/hyperlink" Target="https://twitter.com/#!/solitairystorm/status/1107020424053837824" TargetMode="External" /><Relationship Id="rId88" Type="http://schemas.openxmlformats.org/officeDocument/2006/relationships/hyperlink" Target="https://twitter.com/#!/skalvord/status/1107096633123192833" TargetMode="External" /><Relationship Id="rId89" Type="http://schemas.openxmlformats.org/officeDocument/2006/relationships/hyperlink" Target="https://twitter.com/#!/papafavour/status/1107324882965184517" TargetMode="External" /><Relationship Id="rId90" Type="http://schemas.openxmlformats.org/officeDocument/2006/relationships/hyperlink" Target="https://twitter.com/#!/nyoiketj/status/1107324653545099265" TargetMode="External" /><Relationship Id="rId91" Type="http://schemas.openxmlformats.org/officeDocument/2006/relationships/hyperlink" Target="https://twitter.com/#!/papafavour/status/1107324882965184517" TargetMode="External" /><Relationship Id="rId92" Type="http://schemas.openxmlformats.org/officeDocument/2006/relationships/hyperlink" Target="https://twitter.com/#!/nyoiketj/status/1107324653545099265" TargetMode="External" /><Relationship Id="rId93" Type="http://schemas.openxmlformats.org/officeDocument/2006/relationships/hyperlink" Target="https://twitter.com/#!/papafavour/status/1107324882965184517" TargetMode="External" /><Relationship Id="rId94" Type="http://schemas.openxmlformats.org/officeDocument/2006/relationships/hyperlink" Target="https://twitter.com/#!/nyoiketj/status/1107324653545099265" TargetMode="External" /><Relationship Id="rId95" Type="http://schemas.openxmlformats.org/officeDocument/2006/relationships/hyperlink" Target="https://twitter.com/#!/papafavour/status/1107324882965184517" TargetMode="External" /><Relationship Id="rId96" Type="http://schemas.openxmlformats.org/officeDocument/2006/relationships/hyperlink" Target="https://twitter.com/#!/nyoiketj/status/1107324653545099265" TargetMode="External" /><Relationship Id="rId97" Type="http://schemas.openxmlformats.org/officeDocument/2006/relationships/hyperlink" Target="https://twitter.com/#!/papafavour/status/1107324882965184517" TargetMode="External" /><Relationship Id="rId98" Type="http://schemas.openxmlformats.org/officeDocument/2006/relationships/hyperlink" Target="https://twitter.com/#!/nyoiketj/status/1107324653545099265" TargetMode="External" /><Relationship Id="rId99" Type="http://schemas.openxmlformats.org/officeDocument/2006/relationships/hyperlink" Target="https://twitter.com/#!/papafavour/status/1107324882965184517" TargetMode="External" /><Relationship Id="rId100" Type="http://schemas.openxmlformats.org/officeDocument/2006/relationships/hyperlink" Target="https://twitter.com/#!/nyoiketj/status/1107324653545099265" TargetMode="External" /><Relationship Id="rId101" Type="http://schemas.openxmlformats.org/officeDocument/2006/relationships/hyperlink" Target="https://twitter.com/#!/papafavour/status/1107324882965184517" TargetMode="External" /><Relationship Id="rId102" Type="http://schemas.openxmlformats.org/officeDocument/2006/relationships/hyperlink" Target="https://twitter.com/#!/nyoiketj/status/1107324653545099265" TargetMode="External" /><Relationship Id="rId103" Type="http://schemas.openxmlformats.org/officeDocument/2006/relationships/hyperlink" Target="https://twitter.com/#!/papafavour/status/1107324882965184517" TargetMode="External" /><Relationship Id="rId104" Type="http://schemas.openxmlformats.org/officeDocument/2006/relationships/hyperlink" Target="https://twitter.com/#!/nyoiketj/status/1107324653545099265" TargetMode="External" /><Relationship Id="rId105" Type="http://schemas.openxmlformats.org/officeDocument/2006/relationships/hyperlink" Target="https://twitter.com/#!/papafavour/status/1107324882965184517" TargetMode="External" /><Relationship Id="rId106" Type="http://schemas.openxmlformats.org/officeDocument/2006/relationships/hyperlink" Target="https://twitter.com/#!/itshemantsharma/status/1107329880935419904" TargetMode="External" /><Relationship Id="rId107" Type="http://schemas.openxmlformats.org/officeDocument/2006/relationships/hyperlink" Target="https://twitter.com/#!/sparksdonovan1/status/1107349937828835328" TargetMode="External" /><Relationship Id="rId108" Type="http://schemas.openxmlformats.org/officeDocument/2006/relationships/hyperlink" Target="https://twitter.com/#!/ripbs36/status/1107418730529779712" TargetMode="External" /><Relationship Id="rId109" Type="http://schemas.openxmlformats.org/officeDocument/2006/relationships/hyperlink" Target="https://twitter.com/#!/ripbs36/status/1107418730529779712" TargetMode="External" /><Relationship Id="rId110" Type="http://schemas.openxmlformats.org/officeDocument/2006/relationships/hyperlink" Target="https://twitter.com/#!/ripbs36/status/1107418730529779712" TargetMode="External" /><Relationship Id="rId111" Type="http://schemas.openxmlformats.org/officeDocument/2006/relationships/hyperlink" Target="https://twitter.com/#!/ripbs36/status/1107418730529779712" TargetMode="External" /><Relationship Id="rId112" Type="http://schemas.openxmlformats.org/officeDocument/2006/relationships/hyperlink" Target="https://twitter.com/#!/bostonbackbay/status/1107720576511213571" TargetMode="External" /><Relationship Id="rId113" Type="http://schemas.openxmlformats.org/officeDocument/2006/relationships/hyperlink" Target="https://twitter.com/#!/buffer/status/1107329246958100482" TargetMode="External" /><Relationship Id="rId114" Type="http://schemas.openxmlformats.org/officeDocument/2006/relationships/hyperlink" Target="https://twitter.com/#!/mlm_success_/status/1107812710585155585" TargetMode="External" /><Relationship Id="rId115" Type="http://schemas.openxmlformats.org/officeDocument/2006/relationships/hyperlink" Target="https://twitter.com/#!/sentineljust/status/1107875885896482816" TargetMode="External" /><Relationship Id="rId116" Type="http://schemas.openxmlformats.org/officeDocument/2006/relationships/hyperlink" Target="https://twitter.com/#!/pioneerpublictv/status/1108037391086960640" TargetMode="External" /><Relationship Id="rId117" Type="http://schemas.openxmlformats.org/officeDocument/2006/relationships/hyperlink" Target="https://twitter.com/#!/pioneerpublictv/status/1108037391086960640" TargetMode="External" /><Relationship Id="rId118" Type="http://schemas.openxmlformats.org/officeDocument/2006/relationships/hyperlink" Target="https://twitter.com/#!/universalhub/status/1108058846109552640" TargetMode="External" /><Relationship Id="rId119" Type="http://schemas.openxmlformats.org/officeDocument/2006/relationships/hyperlink" Target="https://twitter.com/#!/cc_chapman/status/1108058955287355392" TargetMode="External" /><Relationship Id="rId120" Type="http://schemas.openxmlformats.org/officeDocument/2006/relationships/hyperlink" Target="https://twitter.com/#!/stoopidtallkid/status/1108059521413455872" TargetMode="External" /><Relationship Id="rId121" Type="http://schemas.openxmlformats.org/officeDocument/2006/relationships/hyperlink" Target="https://twitter.com/#!/iwasabaddog/status/1108060955517308928" TargetMode="External" /><Relationship Id="rId122" Type="http://schemas.openxmlformats.org/officeDocument/2006/relationships/hyperlink" Target="https://twitter.com/#!/breakingnewzman/status/1108061022684893184" TargetMode="External" /><Relationship Id="rId123" Type="http://schemas.openxmlformats.org/officeDocument/2006/relationships/hyperlink" Target="https://twitter.com/#!/arparthum/status/1108062023882080256" TargetMode="External" /><Relationship Id="rId124" Type="http://schemas.openxmlformats.org/officeDocument/2006/relationships/hyperlink" Target="https://twitter.com/#!/glorialaw5/status/1108062335908888577" TargetMode="External" /><Relationship Id="rId125" Type="http://schemas.openxmlformats.org/officeDocument/2006/relationships/hyperlink" Target="https://twitter.com/#!/tj_fitzpatrick/status/1108062692999344128" TargetMode="External" /><Relationship Id="rId126" Type="http://schemas.openxmlformats.org/officeDocument/2006/relationships/hyperlink" Target="https://twitter.com/#!/kskm3/status/1108062833290498054" TargetMode="External" /><Relationship Id="rId127" Type="http://schemas.openxmlformats.org/officeDocument/2006/relationships/hyperlink" Target="https://twitter.com/#!/jmhardinboston/status/1108062936659038208" TargetMode="External" /><Relationship Id="rId128" Type="http://schemas.openxmlformats.org/officeDocument/2006/relationships/hyperlink" Target="https://twitter.com/#!/auntieentropy/status/1108063195435028480" TargetMode="External" /><Relationship Id="rId129" Type="http://schemas.openxmlformats.org/officeDocument/2006/relationships/hyperlink" Target="https://twitter.com/#!/loueyville/status/1108063298887581699" TargetMode="External" /><Relationship Id="rId130" Type="http://schemas.openxmlformats.org/officeDocument/2006/relationships/hyperlink" Target="https://twitter.com/#!/litandlife/status/1108063428709703682" TargetMode="External" /><Relationship Id="rId131" Type="http://schemas.openxmlformats.org/officeDocument/2006/relationships/hyperlink" Target="https://twitter.com/#!/globehayleyk/status/1108064584760475648" TargetMode="External" /><Relationship Id="rId132" Type="http://schemas.openxmlformats.org/officeDocument/2006/relationships/hyperlink" Target="https://twitter.com/#!/macdougall4/status/1108067199133122562" TargetMode="External" /><Relationship Id="rId133" Type="http://schemas.openxmlformats.org/officeDocument/2006/relationships/hyperlink" Target="https://twitter.com/#!/pacshane/status/1108068088988217345" TargetMode="External" /><Relationship Id="rId134" Type="http://schemas.openxmlformats.org/officeDocument/2006/relationships/hyperlink" Target="https://twitter.com/#!/kelly_markland/status/1108070489359028224" TargetMode="External" /><Relationship Id="rId135" Type="http://schemas.openxmlformats.org/officeDocument/2006/relationships/hyperlink" Target="https://twitter.com/#!/bostonhistory/status/1108079537970122752" TargetMode="External" /><Relationship Id="rId136" Type="http://schemas.openxmlformats.org/officeDocument/2006/relationships/hyperlink" Target="https://twitter.com/#!/josiegl/status/1108084423805804545" TargetMode="External" /><Relationship Id="rId137" Type="http://schemas.openxmlformats.org/officeDocument/2006/relationships/hyperlink" Target="https://twitter.com/#!/tamoakohene/status/1108093060204896258" TargetMode="External" /><Relationship Id="rId138" Type="http://schemas.openxmlformats.org/officeDocument/2006/relationships/hyperlink" Target="https://twitter.com/#!/artstudio99/status/1108103822394773504" TargetMode="External" /><Relationship Id="rId139" Type="http://schemas.openxmlformats.org/officeDocument/2006/relationships/hyperlink" Target="https://twitter.com/#!/jsmitche_bidmc/status/1108107666067517440" TargetMode="External" /><Relationship Id="rId140" Type="http://schemas.openxmlformats.org/officeDocument/2006/relationships/hyperlink" Target="https://twitter.com/#!/shawnlacountc1/status/1108107677463441409" TargetMode="External" /><Relationship Id="rId141" Type="http://schemas.openxmlformats.org/officeDocument/2006/relationships/hyperlink" Target="https://twitter.com/#!/ldmcapital/status/1108107706475388930" TargetMode="External" /><Relationship Id="rId142" Type="http://schemas.openxmlformats.org/officeDocument/2006/relationships/hyperlink" Target="https://twitter.com/#!/jeanette607/status/1108107733423845376" TargetMode="External" /><Relationship Id="rId143" Type="http://schemas.openxmlformats.org/officeDocument/2006/relationships/hyperlink" Target="https://twitter.com/#!/kspadegal/status/1108108248404672513" TargetMode="External" /><Relationship Id="rId144" Type="http://schemas.openxmlformats.org/officeDocument/2006/relationships/hyperlink" Target="https://twitter.com/#!/artsbrandeis/status/1108108437345501185" TargetMode="External" /><Relationship Id="rId145" Type="http://schemas.openxmlformats.org/officeDocument/2006/relationships/hyperlink" Target="https://twitter.com/#!/alisonmarie33/status/1108108642212036609" TargetMode="External" /><Relationship Id="rId146" Type="http://schemas.openxmlformats.org/officeDocument/2006/relationships/hyperlink" Target="https://twitter.com/#!/alliklein/status/1108108868809342976" TargetMode="External" /><Relationship Id="rId147" Type="http://schemas.openxmlformats.org/officeDocument/2006/relationships/hyperlink" Target="https://twitter.com/#!/ljuszczyszyn/status/1108109421018796033" TargetMode="External" /><Relationship Id="rId148" Type="http://schemas.openxmlformats.org/officeDocument/2006/relationships/hyperlink" Target="https://twitter.com/#!/amyalex63/status/1108109424781078529" TargetMode="External" /><Relationship Id="rId149" Type="http://schemas.openxmlformats.org/officeDocument/2006/relationships/hyperlink" Target="https://twitter.com/#!/handmadebyjaia/status/1108109509376032768" TargetMode="External" /><Relationship Id="rId150" Type="http://schemas.openxmlformats.org/officeDocument/2006/relationships/hyperlink" Target="https://twitter.com/#!/blairnecessity/status/1108109628393562112" TargetMode="External" /><Relationship Id="rId151" Type="http://schemas.openxmlformats.org/officeDocument/2006/relationships/hyperlink" Target="https://twitter.com/#!/nhrepporter/status/1108109706864873473" TargetMode="External" /><Relationship Id="rId152" Type="http://schemas.openxmlformats.org/officeDocument/2006/relationships/hyperlink" Target="https://twitter.com/#!/gigabarb/status/1108110195140358144" TargetMode="External" /><Relationship Id="rId153" Type="http://schemas.openxmlformats.org/officeDocument/2006/relationships/hyperlink" Target="https://twitter.com/#!/liasynthis/status/1108112701639835650" TargetMode="External" /><Relationship Id="rId154" Type="http://schemas.openxmlformats.org/officeDocument/2006/relationships/hyperlink" Target="https://twitter.com/#!/isari1920/status/1108113820344610824" TargetMode="External" /><Relationship Id="rId155" Type="http://schemas.openxmlformats.org/officeDocument/2006/relationships/hyperlink" Target="https://twitter.com/#!/firerooster7/status/1108121979687714816" TargetMode="External" /><Relationship Id="rId156" Type="http://schemas.openxmlformats.org/officeDocument/2006/relationships/hyperlink" Target="https://twitter.com/#!/amandakelly4/status/1108123026728591360" TargetMode="External" /><Relationship Id="rId157" Type="http://schemas.openxmlformats.org/officeDocument/2006/relationships/hyperlink" Target="https://twitter.com/#!/suffrinsuffrage/status/1108123067618873351" TargetMode="External" /><Relationship Id="rId158" Type="http://schemas.openxmlformats.org/officeDocument/2006/relationships/hyperlink" Target="https://twitter.com/#!/hrosebourgeois/status/1108126003782660101" TargetMode="External" /><Relationship Id="rId159" Type="http://schemas.openxmlformats.org/officeDocument/2006/relationships/hyperlink" Target="https://twitter.com/#!/freshnewengland/status/1108126671998255104" TargetMode="External" /><Relationship Id="rId160" Type="http://schemas.openxmlformats.org/officeDocument/2006/relationships/hyperlink" Target="https://twitter.com/#!/analisamendment/status/1108129262899474432" TargetMode="External" /><Relationship Id="rId161" Type="http://schemas.openxmlformats.org/officeDocument/2006/relationships/hyperlink" Target="https://twitter.com/#!/robini_pearl/status/1108130066763075584" TargetMode="External" /><Relationship Id="rId162" Type="http://schemas.openxmlformats.org/officeDocument/2006/relationships/hyperlink" Target="https://twitter.com/#!/kimberlyhebert/status/1108130302172581890" TargetMode="External" /><Relationship Id="rId163" Type="http://schemas.openxmlformats.org/officeDocument/2006/relationships/hyperlink" Target="https://twitter.com/#!/thenerdybun96/status/1108130776976109568" TargetMode="External" /><Relationship Id="rId164" Type="http://schemas.openxmlformats.org/officeDocument/2006/relationships/hyperlink" Target="https://twitter.com/#!/maxielu/status/1108138102281957376" TargetMode="External" /><Relationship Id="rId165" Type="http://schemas.openxmlformats.org/officeDocument/2006/relationships/hyperlink" Target="https://twitter.com/#!/daviddealencaa/status/1108140206945955842" TargetMode="External" /><Relationship Id="rId166" Type="http://schemas.openxmlformats.org/officeDocument/2006/relationships/hyperlink" Target="https://twitter.com/#!/visitbostonapp/status/1108141557977440256" TargetMode="External" /><Relationship Id="rId167" Type="http://schemas.openxmlformats.org/officeDocument/2006/relationships/hyperlink" Target="https://twitter.com/#!/remcgrail/status/1108143068006498304" TargetMode="External" /><Relationship Id="rId168" Type="http://schemas.openxmlformats.org/officeDocument/2006/relationships/hyperlink" Target="https://twitter.com/#!/zeenell/status/1108146638244192256" TargetMode="External" /><Relationship Id="rId169" Type="http://schemas.openxmlformats.org/officeDocument/2006/relationships/hyperlink" Target="https://twitter.com/#!/irishgirlgrace/status/1108149183423356928" TargetMode="External" /><Relationship Id="rId170" Type="http://schemas.openxmlformats.org/officeDocument/2006/relationships/hyperlink" Target="https://twitter.com/#!/shannonatighe/status/1108149418505760768" TargetMode="External" /><Relationship Id="rId171" Type="http://schemas.openxmlformats.org/officeDocument/2006/relationships/hyperlink" Target="https://twitter.com/#!/jt_interactive/status/1108151853332738048" TargetMode="External" /><Relationship Id="rId172" Type="http://schemas.openxmlformats.org/officeDocument/2006/relationships/hyperlink" Target="https://twitter.com/#!/bryannab97/status/1108152058643910656" TargetMode="External" /><Relationship Id="rId173" Type="http://schemas.openxmlformats.org/officeDocument/2006/relationships/hyperlink" Target="https://twitter.com/#!/kat_missouri/status/1108152488107089921" TargetMode="External" /><Relationship Id="rId174" Type="http://schemas.openxmlformats.org/officeDocument/2006/relationships/hyperlink" Target="https://twitter.com/#!/cassiacoelho11/status/1108155344075796485" TargetMode="External" /><Relationship Id="rId175" Type="http://schemas.openxmlformats.org/officeDocument/2006/relationships/hyperlink" Target="https://twitter.com/#!/meras28/status/1108155488414384135" TargetMode="External" /><Relationship Id="rId176" Type="http://schemas.openxmlformats.org/officeDocument/2006/relationships/hyperlink" Target="https://twitter.com/#!/amziahesq/status/1108156462721888256" TargetMode="External" /><Relationship Id="rId177" Type="http://schemas.openxmlformats.org/officeDocument/2006/relationships/hyperlink" Target="https://twitter.com/#!/rfgpolijunkie/status/1108157089170497537" TargetMode="External" /><Relationship Id="rId178" Type="http://schemas.openxmlformats.org/officeDocument/2006/relationships/hyperlink" Target="https://twitter.com/#!/torra_k/status/1108157953339584512" TargetMode="External" /><Relationship Id="rId179" Type="http://schemas.openxmlformats.org/officeDocument/2006/relationships/hyperlink" Target="https://twitter.com/#!/bosfoodtours/status/1108158732654034944" TargetMode="External" /><Relationship Id="rId180" Type="http://schemas.openxmlformats.org/officeDocument/2006/relationships/hyperlink" Target="https://twitter.com/#!/pamelarcarver/status/1108159770396188673" TargetMode="External" /><Relationship Id="rId181" Type="http://schemas.openxmlformats.org/officeDocument/2006/relationships/hyperlink" Target="https://twitter.com/#!/jarjoh/status/1108160807496368128" TargetMode="External" /><Relationship Id="rId182" Type="http://schemas.openxmlformats.org/officeDocument/2006/relationships/hyperlink" Target="https://twitter.com/#!/joanna_here/status/1108161835516219392" TargetMode="External" /><Relationship Id="rId183" Type="http://schemas.openxmlformats.org/officeDocument/2006/relationships/hyperlink" Target="https://twitter.com/#!/theeurokate/status/1108168956844654592" TargetMode="External" /><Relationship Id="rId184" Type="http://schemas.openxmlformats.org/officeDocument/2006/relationships/hyperlink" Target="https://twitter.com/#!/theradrebe/status/1108177158143438848" TargetMode="External" /><Relationship Id="rId185" Type="http://schemas.openxmlformats.org/officeDocument/2006/relationships/hyperlink" Target="https://twitter.com/#!/fortpointer/status/1108178424017965056" TargetMode="External" /><Relationship Id="rId186" Type="http://schemas.openxmlformats.org/officeDocument/2006/relationships/hyperlink" Target="https://twitter.com/#!/yeager_steve/status/1108178515478757376" TargetMode="External" /><Relationship Id="rId187" Type="http://schemas.openxmlformats.org/officeDocument/2006/relationships/hyperlink" Target="https://twitter.com/#!/adashofrho/status/1108181274395639809" TargetMode="External" /><Relationship Id="rId188" Type="http://schemas.openxmlformats.org/officeDocument/2006/relationships/hyperlink" Target="https://twitter.com/#!/markgrassojr/status/1108185594318983168" TargetMode="External" /><Relationship Id="rId189" Type="http://schemas.openxmlformats.org/officeDocument/2006/relationships/hyperlink" Target="https://twitter.com/#!/hattie413/status/1108185948435697666" TargetMode="External" /><Relationship Id="rId190" Type="http://schemas.openxmlformats.org/officeDocument/2006/relationships/hyperlink" Target="https://twitter.com/#!/pistachio/status/1108186340808634371" TargetMode="External" /><Relationship Id="rId191" Type="http://schemas.openxmlformats.org/officeDocument/2006/relationships/hyperlink" Target="https://twitter.com/#!/mikelltaylor/status/1108187976037621760" TargetMode="External" /><Relationship Id="rId192" Type="http://schemas.openxmlformats.org/officeDocument/2006/relationships/hyperlink" Target="https://twitter.com/#!/sunnybrussels/status/1108192172434706432" TargetMode="External" /><Relationship Id="rId193" Type="http://schemas.openxmlformats.org/officeDocument/2006/relationships/hyperlink" Target="https://twitter.com/#!/karenavocado/status/1108193919811178496" TargetMode="External" /><Relationship Id="rId194" Type="http://schemas.openxmlformats.org/officeDocument/2006/relationships/hyperlink" Target="https://twitter.com/#!/dellmhamilton/status/1108197094333050885" TargetMode="External" /><Relationship Id="rId195" Type="http://schemas.openxmlformats.org/officeDocument/2006/relationships/hyperlink" Target="https://twitter.com/#!/beccamb/status/1108199303015735298" TargetMode="External" /><Relationship Id="rId196" Type="http://schemas.openxmlformats.org/officeDocument/2006/relationships/hyperlink" Target="https://twitter.com/#!/giannaporcaro/status/1108205498380234752" TargetMode="External" /><Relationship Id="rId197" Type="http://schemas.openxmlformats.org/officeDocument/2006/relationships/hyperlink" Target="https://twitter.com/#!/robindperera/status/1108210547043024896" TargetMode="External" /><Relationship Id="rId198" Type="http://schemas.openxmlformats.org/officeDocument/2006/relationships/hyperlink" Target="https://twitter.com/#!/gardenclubbbay/status/1108213576639090688" TargetMode="External" /><Relationship Id="rId199" Type="http://schemas.openxmlformats.org/officeDocument/2006/relationships/hyperlink" Target="https://twitter.com/#!/iam_dj_michael/status/1108213983159504896" TargetMode="External" /><Relationship Id="rId200" Type="http://schemas.openxmlformats.org/officeDocument/2006/relationships/hyperlink" Target="https://twitter.com/#!/gemitaylor/status/1108214278555926529" TargetMode="External" /><Relationship Id="rId201" Type="http://schemas.openxmlformats.org/officeDocument/2006/relationships/hyperlink" Target="https://twitter.com/#!/gwizynot/status/1108218027521261568" TargetMode="External" /><Relationship Id="rId202" Type="http://schemas.openxmlformats.org/officeDocument/2006/relationships/hyperlink" Target="https://twitter.com/#!/mjbcn77/status/1108230314181255174" TargetMode="External" /><Relationship Id="rId203" Type="http://schemas.openxmlformats.org/officeDocument/2006/relationships/hyperlink" Target="https://twitter.com/#!/teisam/status/1108235781095739394" TargetMode="External" /><Relationship Id="rId204" Type="http://schemas.openxmlformats.org/officeDocument/2006/relationships/hyperlink" Target="https://twitter.com/#!/huntestatesales/status/1108236981149020160" TargetMode="External" /><Relationship Id="rId205" Type="http://schemas.openxmlformats.org/officeDocument/2006/relationships/hyperlink" Target="https://twitter.com/#!/sabrinacostell3/status/1108248065058603008" TargetMode="External" /><Relationship Id="rId206" Type="http://schemas.openxmlformats.org/officeDocument/2006/relationships/hyperlink" Target="https://twitter.com/#!/richslate/status/1108268833054355456" TargetMode="External" /><Relationship Id="rId207" Type="http://schemas.openxmlformats.org/officeDocument/2006/relationships/hyperlink" Target="https://twitter.com/#!/joyceneedle/status/1108298551405219841" TargetMode="External" /><Relationship Id="rId208" Type="http://schemas.openxmlformats.org/officeDocument/2006/relationships/hyperlink" Target="https://twitter.com/#!/sillygoose1013/status/1108316270225747968" TargetMode="External" /><Relationship Id="rId209" Type="http://schemas.openxmlformats.org/officeDocument/2006/relationships/hyperlink" Target="https://twitter.com/#!/slizmerino/status/1108327881644613632" TargetMode="External" /><Relationship Id="rId210" Type="http://schemas.openxmlformats.org/officeDocument/2006/relationships/hyperlink" Target="https://twitter.com/#!/digitalsciguy/status/1108332653948870657" TargetMode="External" /><Relationship Id="rId211" Type="http://schemas.openxmlformats.org/officeDocument/2006/relationships/hyperlink" Target="https://twitter.com/#!/portiafendeman/status/1108334194881634304" TargetMode="External" /><Relationship Id="rId212" Type="http://schemas.openxmlformats.org/officeDocument/2006/relationships/hyperlink" Target="https://twitter.com/#!/joanaortiz/status/1108336554680946688" TargetMode="External" /><Relationship Id="rId213" Type="http://schemas.openxmlformats.org/officeDocument/2006/relationships/hyperlink" Target="https://twitter.com/#!/jacoblyons16/status/1108336964804272132" TargetMode="External" /><Relationship Id="rId214" Type="http://schemas.openxmlformats.org/officeDocument/2006/relationships/hyperlink" Target="https://twitter.com/#!/biggie_mahls/status/1108339341720539137" TargetMode="External" /><Relationship Id="rId215" Type="http://schemas.openxmlformats.org/officeDocument/2006/relationships/hyperlink" Target="https://twitter.com/#!/rachdelaguila/status/1108339559149043713" TargetMode="External" /><Relationship Id="rId216" Type="http://schemas.openxmlformats.org/officeDocument/2006/relationships/hyperlink" Target="https://twitter.com/#!/jtuohey21/status/1108345589333479424" TargetMode="External" /><Relationship Id="rId217" Type="http://schemas.openxmlformats.org/officeDocument/2006/relationships/hyperlink" Target="https://twitter.com/#!/kristenorthman/status/1108347238651170822" TargetMode="External" /><Relationship Id="rId218" Type="http://schemas.openxmlformats.org/officeDocument/2006/relationships/hyperlink" Target="https://twitter.com/#!/cheeziologist/status/1108347703933747200" TargetMode="External" /><Relationship Id="rId219" Type="http://schemas.openxmlformats.org/officeDocument/2006/relationships/hyperlink" Target="https://twitter.com/#!/christina_ette/status/1108347760498098176" TargetMode="External" /><Relationship Id="rId220" Type="http://schemas.openxmlformats.org/officeDocument/2006/relationships/hyperlink" Target="https://twitter.com/#!/taged/status/1108350849829490688" TargetMode="External" /><Relationship Id="rId221" Type="http://schemas.openxmlformats.org/officeDocument/2006/relationships/hyperlink" Target="https://twitter.com/#!/kcgirl2003/status/1108352337364639745" TargetMode="External" /><Relationship Id="rId222" Type="http://schemas.openxmlformats.org/officeDocument/2006/relationships/hyperlink" Target="https://twitter.com/#!/scottistvan/status/1108352796464697344" TargetMode="External" /><Relationship Id="rId223" Type="http://schemas.openxmlformats.org/officeDocument/2006/relationships/hyperlink" Target="https://twitter.com/#!/lancerno/status/1108353944890343425" TargetMode="External" /><Relationship Id="rId224" Type="http://schemas.openxmlformats.org/officeDocument/2006/relationships/hyperlink" Target="https://twitter.com/#!/roundtrip/status/1108354702016688128" TargetMode="External" /><Relationship Id="rId225" Type="http://schemas.openxmlformats.org/officeDocument/2006/relationships/hyperlink" Target="https://twitter.com/#!/sandrafornow/status/1108356502325264389" TargetMode="External" /><Relationship Id="rId226" Type="http://schemas.openxmlformats.org/officeDocument/2006/relationships/hyperlink" Target="https://twitter.com/#!/damonbethea1/status/1108358536713695232" TargetMode="External" /><Relationship Id="rId227" Type="http://schemas.openxmlformats.org/officeDocument/2006/relationships/hyperlink" Target="https://twitter.com/#!/missbrazille/status/1108363175274127368" TargetMode="External" /><Relationship Id="rId228" Type="http://schemas.openxmlformats.org/officeDocument/2006/relationships/hyperlink" Target="https://twitter.com/#!/prskey/status/1108372309436493824" TargetMode="External" /><Relationship Id="rId229" Type="http://schemas.openxmlformats.org/officeDocument/2006/relationships/hyperlink" Target="https://twitter.com/#!/ekchow/status/1108374476243329029" TargetMode="External" /><Relationship Id="rId230" Type="http://schemas.openxmlformats.org/officeDocument/2006/relationships/hyperlink" Target="https://twitter.com/#!/ktsolares/status/1108375190159929344" TargetMode="External" /><Relationship Id="rId231" Type="http://schemas.openxmlformats.org/officeDocument/2006/relationships/hyperlink" Target="https://twitter.com/#!/cart74775122/status/1107623602118184960" TargetMode="External" /><Relationship Id="rId232" Type="http://schemas.openxmlformats.org/officeDocument/2006/relationships/hyperlink" Target="https://twitter.com/#!/cart74775122/status/1107623602118184960" TargetMode="External" /><Relationship Id="rId233" Type="http://schemas.openxmlformats.org/officeDocument/2006/relationships/hyperlink" Target="https://twitter.com/#!/cart74775122/status/1107623602118184960" TargetMode="External" /><Relationship Id="rId234" Type="http://schemas.openxmlformats.org/officeDocument/2006/relationships/hyperlink" Target="https://twitter.com/#!/cart74775122/status/1108021126146478081" TargetMode="External" /><Relationship Id="rId235" Type="http://schemas.openxmlformats.org/officeDocument/2006/relationships/hyperlink" Target="https://twitter.com/#!/cart74775122/status/1108021126146478081" TargetMode="External" /><Relationship Id="rId236" Type="http://schemas.openxmlformats.org/officeDocument/2006/relationships/hyperlink" Target="https://twitter.com/#!/cart74775122/status/1108079112646733826" TargetMode="External" /><Relationship Id="rId237" Type="http://schemas.openxmlformats.org/officeDocument/2006/relationships/hyperlink" Target="https://twitter.com/#!/cart74775122/status/1108079112646733826" TargetMode="External" /><Relationship Id="rId238" Type="http://schemas.openxmlformats.org/officeDocument/2006/relationships/hyperlink" Target="https://twitter.com/#!/cart74775122/status/1108079112646733826" TargetMode="External" /><Relationship Id="rId239" Type="http://schemas.openxmlformats.org/officeDocument/2006/relationships/hyperlink" Target="https://twitter.com/#!/cart74775122/status/1108079112646733826" TargetMode="External" /><Relationship Id="rId240" Type="http://schemas.openxmlformats.org/officeDocument/2006/relationships/hyperlink" Target="https://twitter.com/#!/cart74775122/status/1108379277173686272" TargetMode="External" /><Relationship Id="rId241" Type="http://schemas.openxmlformats.org/officeDocument/2006/relationships/hyperlink" Target="https://twitter.com/#!/cart74775122/status/1108379277173686272" TargetMode="External" /><Relationship Id="rId242" Type="http://schemas.openxmlformats.org/officeDocument/2006/relationships/hyperlink" Target="https://twitter.com/#!/cart74775122/status/1108379277173686272" TargetMode="External" /><Relationship Id="rId243" Type="http://schemas.openxmlformats.org/officeDocument/2006/relationships/hyperlink" Target="https://twitter.com/#!/cart74775122/status/1108379277173686272" TargetMode="External" /><Relationship Id="rId244" Type="http://schemas.openxmlformats.org/officeDocument/2006/relationships/hyperlink" Target="https://twitter.com/#!/cart74775122/status/1108379277173686272" TargetMode="External" /><Relationship Id="rId245" Type="http://schemas.openxmlformats.org/officeDocument/2006/relationships/hyperlink" Target="https://twitter.com/#!/kaosnklutter/status/1108385598568628224" TargetMode="External" /><Relationship Id="rId246" Type="http://schemas.openxmlformats.org/officeDocument/2006/relationships/hyperlink" Target="https://twitter.com/#!/kaosnklutter/status/1108385598568628224" TargetMode="External" /><Relationship Id="rId247" Type="http://schemas.openxmlformats.org/officeDocument/2006/relationships/hyperlink" Target="https://twitter.com/#!/kaosnklutter/status/1108385598568628224" TargetMode="External" /><Relationship Id="rId248" Type="http://schemas.openxmlformats.org/officeDocument/2006/relationships/hyperlink" Target="https://twitter.com/#!/kaosnklutter/status/1108385598568628224" TargetMode="External" /><Relationship Id="rId249" Type="http://schemas.openxmlformats.org/officeDocument/2006/relationships/hyperlink" Target="https://twitter.com/#!/urbanlibcouncil/status/1108418360503615488" TargetMode="External" /><Relationship Id="rId250" Type="http://schemas.openxmlformats.org/officeDocument/2006/relationships/hyperlink" Target="https://twitter.com/#!/publicpunzie/status/1108440182385266693" TargetMode="External" /><Relationship Id="rId251" Type="http://schemas.openxmlformats.org/officeDocument/2006/relationships/hyperlink" Target="https://twitter.com/#!/pkgm/status/1108449515021975557" TargetMode="External" /><Relationship Id="rId252" Type="http://schemas.openxmlformats.org/officeDocument/2006/relationships/hyperlink" Target="https://twitter.com/#!/sherwinlong/status/1108453060135866369" TargetMode="External" /><Relationship Id="rId253" Type="http://schemas.openxmlformats.org/officeDocument/2006/relationships/hyperlink" Target="https://twitter.com/#!/minkrose/status/1108461754651238401" TargetMode="External" /><Relationship Id="rId254" Type="http://schemas.openxmlformats.org/officeDocument/2006/relationships/hyperlink" Target="https://twitter.com/#!/bostonglobe/status/1108107404108054532" TargetMode="External" /><Relationship Id="rId255" Type="http://schemas.openxmlformats.org/officeDocument/2006/relationships/hyperlink" Target="https://twitter.com/#!/bostonglobe/status/1108151425064947713" TargetMode="External" /><Relationship Id="rId256" Type="http://schemas.openxmlformats.org/officeDocument/2006/relationships/hyperlink" Target="https://twitter.com/#!/laurenreinhold/status/1108487397115871232" TargetMode="External" /><Relationship Id="rId257" Type="http://schemas.openxmlformats.org/officeDocument/2006/relationships/hyperlink" Target="https://twitter.com/#!/gftribune/status/1108548784831823872" TargetMode="External" /><Relationship Id="rId258" Type="http://schemas.openxmlformats.org/officeDocument/2006/relationships/hyperlink" Target="https://twitter.com/#!/conciergeboston/status/1108561468096684032" TargetMode="External" /><Relationship Id="rId259" Type="http://schemas.openxmlformats.org/officeDocument/2006/relationships/hyperlink" Target="https://twitter.com/#!/beccagrawl/status/1108574632704122882" TargetMode="External" /><Relationship Id="rId260" Type="http://schemas.openxmlformats.org/officeDocument/2006/relationships/hyperlink" Target="https://twitter.com/#!/jaclynreiss/status/1108058779877367808" TargetMode="External" /><Relationship Id="rId261" Type="http://schemas.openxmlformats.org/officeDocument/2006/relationships/hyperlink" Target="https://twitter.com/#!/a_kabaker/status/1108587301276475392" TargetMode="External" /><Relationship Id="rId262" Type="http://schemas.openxmlformats.org/officeDocument/2006/relationships/hyperlink" Target="https://twitter.com/#!/mshafae/status/1108616697856974849" TargetMode="External" /><Relationship Id="rId263" Type="http://schemas.openxmlformats.org/officeDocument/2006/relationships/hyperlink" Target="https://twitter.com/#!/jnjcasper/status/1108729985668431873" TargetMode="External" /><Relationship Id="rId264" Type="http://schemas.openxmlformats.org/officeDocument/2006/relationships/hyperlink" Target="https://twitter.com/#!/pubstory/status/1107771229799436289" TargetMode="External" /><Relationship Id="rId265" Type="http://schemas.openxmlformats.org/officeDocument/2006/relationships/hyperlink" Target="https://twitter.com/#!/pubstory/status/1108020513312595970" TargetMode="External" /><Relationship Id="rId266" Type="http://schemas.openxmlformats.org/officeDocument/2006/relationships/hyperlink" Target="https://twitter.com/#!/gwaynemiller/status/1108020772793135104" TargetMode="External" /><Relationship Id="rId267" Type="http://schemas.openxmlformats.org/officeDocument/2006/relationships/hyperlink" Target="https://twitter.com/#!/jmludes/status/1106170773780213760" TargetMode="External" /><Relationship Id="rId268" Type="http://schemas.openxmlformats.org/officeDocument/2006/relationships/hyperlink" Target="https://twitter.com/#!/pubstory/status/1106888163765698561" TargetMode="External" /><Relationship Id="rId269" Type="http://schemas.openxmlformats.org/officeDocument/2006/relationships/hyperlink" Target="https://twitter.com/#!/pubstory/status/1107039013867794437" TargetMode="External" /><Relationship Id="rId270" Type="http://schemas.openxmlformats.org/officeDocument/2006/relationships/hyperlink" Target="https://twitter.com/#!/pubstory/status/1107280821088669696" TargetMode="External" /><Relationship Id="rId271" Type="http://schemas.openxmlformats.org/officeDocument/2006/relationships/hyperlink" Target="https://twitter.com/#!/gwaynemiller/status/1106889482966573057" TargetMode="External" /><Relationship Id="rId272" Type="http://schemas.openxmlformats.org/officeDocument/2006/relationships/hyperlink" Target="https://twitter.com/#!/gwaynemiller/status/1106894956210343937" TargetMode="External" /><Relationship Id="rId273" Type="http://schemas.openxmlformats.org/officeDocument/2006/relationships/hyperlink" Target="https://twitter.com/#!/gwaynemiller/status/1107049404513640449" TargetMode="External" /><Relationship Id="rId274" Type="http://schemas.openxmlformats.org/officeDocument/2006/relationships/hyperlink" Target="https://twitter.com/#!/gwaynemiller/status/1107049438068072448" TargetMode="External" /><Relationship Id="rId275" Type="http://schemas.openxmlformats.org/officeDocument/2006/relationships/hyperlink" Target="https://twitter.com/#!/gwaynemiller/status/1107300436179062784" TargetMode="External" /><Relationship Id="rId276" Type="http://schemas.openxmlformats.org/officeDocument/2006/relationships/hyperlink" Target="https://twitter.com/#!/jmludes/status/1106892871662104576" TargetMode="External" /><Relationship Id="rId277" Type="http://schemas.openxmlformats.org/officeDocument/2006/relationships/hyperlink" Target="https://twitter.com/#!/jmludes/status/1107041358953492480" TargetMode="External" /><Relationship Id="rId278" Type="http://schemas.openxmlformats.org/officeDocument/2006/relationships/hyperlink" Target="https://twitter.com/#!/jmludes/status/1107043866522214400" TargetMode="External" /><Relationship Id="rId279" Type="http://schemas.openxmlformats.org/officeDocument/2006/relationships/hyperlink" Target="https://twitter.com/#!/jmludes/status/1107194861613125632" TargetMode="External" /><Relationship Id="rId280" Type="http://schemas.openxmlformats.org/officeDocument/2006/relationships/hyperlink" Target="https://twitter.com/#!/jmludes/status/1107293008519671810" TargetMode="External" /><Relationship Id="rId281" Type="http://schemas.openxmlformats.org/officeDocument/2006/relationships/hyperlink" Target="https://twitter.com/#!/jmludes/status/1107481751918731264" TargetMode="External" /><Relationship Id="rId282" Type="http://schemas.openxmlformats.org/officeDocument/2006/relationships/hyperlink" Target="https://twitter.com/#!/pubstory/status/1105514011230113792" TargetMode="External" /><Relationship Id="rId283" Type="http://schemas.openxmlformats.org/officeDocument/2006/relationships/hyperlink" Target="https://twitter.com/#!/pubstory/status/1108050771176771591" TargetMode="External" /><Relationship Id="rId284" Type="http://schemas.openxmlformats.org/officeDocument/2006/relationships/hyperlink" Target="https://twitter.com/#!/gwaynemiller/status/1105521730985054209" TargetMode="External" /><Relationship Id="rId285" Type="http://schemas.openxmlformats.org/officeDocument/2006/relationships/hyperlink" Target="https://twitter.com/#!/gwaynemiller/status/1108103045748006912" TargetMode="External" /><Relationship Id="rId286" Type="http://schemas.openxmlformats.org/officeDocument/2006/relationships/hyperlink" Target="https://twitter.com/#!/jmludes/status/1105530557868462082" TargetMode="External" /><Relationship Id="rId287" Type="http://schemas.openxmlformats.org/officeDocument/2006/relationships/hyperlink" Target="https://twitter.com/#!/jmludes/status/1108056352184848384" TargetMode="External" /><Relationship Id="rId288" Type="http://schemas.openxmlformats.org/officeDocument/2006/relationships/hyperlink" Target="https://twitter.com/#!/gwaynemiller/status/1108359201447911425" TargetMode="External" /><Relationship Id="rId289" Type="http://schemas.openxmlformats.org/officeDocument/2006/relationships/hyperlink" Target="https://twitter.com/#!/jmludes/status/1108356745708167168" TargetMode="External" /><Relationship Id="rId290" Type="http://schemas.openxmlformats.org/officeDocument/2006/relationships/hyperlink" Target="https://twitter.com/#!/pubstory/status/1108350026521198597" TargetMode="External" /><Relationship Id="rId291" Type="http://schemas.openxmlformats.org/officeDocument/2006/relationships/hyperlink" Target="https://twitter.com/#!/gwaynemiller/status/1108359201447911425" TargetMode="External" /><Relationship Id="rId292" Type="http://schemas.openxmlformats.org/officeDocument/2006/relationships/hyperlink" Target="https://twitter.com/#!/jmludes/status/1108356745708167168" TargetMode="External" /><Relationship Id="rId293" Type="http://schemas.openxmlformats.org/officeDocument/2006/relationships/hyperlink" Target="https://twitter.com/#!/pubstory/status/1105514011230113792" TargetMode="External" /><Relationship Id="rId294" Type="http://schemas.openxmlformats.org/officeDocument/2006/relationships/hyperlink" Target="https://twitter.com/#!/pubstory/status/1106205891576107010" TargetMode="External" /><Relationship Id="rId295" Type="http://schemas.openxmlformats.org/officeDocument/2006/relationships/hyperlink" Target="https://twitter.com/#!/pubstory/status/1107039013867794437" TargetMode="External" /><Relationship Id="rId296" Type="http://schemas.openxmlformats.org/officeDocument/2006/relationships/hyperlink" Target="https://twitter.com/#!/pubstory/status/1108050771176771591" TargetMode="External" /><Relationship Id="rId297" Type="http://schemas.openxmlformats.org/officeDocument/2006/relationships/hyperlink" Target="https://twitter.com/#!/pubstory/status/1108350026521198597" TargetMode="External" /><Relationship Id="rId298" Type="http://schemas.openxmlformats.org/officeDocument/2006/relationships/hyperlink" Target="https://twitter.com/#!/pubstory/status/1108742638423949312" TargetMode="External" /><Relationship Id="rId299" Type="http://schemas.openxmlformats.org/officeDocument/2006/relationships/hyperlink" Target="https://twitter.com/#!/gwaynemiller/status/1105521730985054209" TargetMode="External" /><Relationship Id="rId300" Type="http://schemas.openxmlformats.org/officeDocument/2006/relationships/hyperlink" Target="https://twitter.com/#!/gwaynemiller/status/1105521730985054209" TargetMode="External" /><Relationship Id="rId301" Type="http://schemas.openxmlformats.org/officeDocument/2006/relationships/hyperlink" Target="https://twitter.com/#!/gwaynemiller/status/1106230772564983808" TargetMode="External" /><Relationship Id="rId302" Type="http://schemas.openxmlformats.org/officeDocument/2006/relationships/hyperlink" Target="https://twitter.com/#!/gwaynemiller/status/1106230772564983808" TargetMode="External" /><Relationship Id="rId303" Type="http://schemas.openxmlformats.org/officeDocument/2006/relationships/hyperlink" Target="https://twitter.com/#!/gwaynemiller/status/1106230772564983808" TargetMode="External" /><Relationship Id="rId304" Type="http://schemas.openxmlformats.org/officeDocument/2006/relationships/hyperlink" Target="https://twitter.com/#!/gwaynemiller/status/1106230772564983808" TargetMode="External" /><Relationship Id="rId305" Type="http://schemas.openxmlformats.org/officeDocument/2006/relationships/hyperlink" Target="https://twitter.com/#!/gwaynemiller/status/1106889482966573057" TargetMode="External" /><Relationship Id="rId306" Type="http://schemas.openxmlformats.org/officeDocument/2006/relationships/hyperlink" Target="https://twitter.com/#!/gwaynemiller/status/1106894956210343937" TargetMode="External" /><Relationship Id="rId307" Type="http://schemas.openxmlformats.org/officeDocument/2006/relationships/hyperlink" Target="https://twitter.com/#!/gwaynemiller/status/1107049404513640449" TargetMode="External" /><Relationship Id="rId308" Type="http://schemas.openxmlformats.org/officeDocument/2006/relationships/hyperlink" Target="https://twitter.com/#!/gwaynemiller/status/1107049438068072448" TargetMode="External" /><Relationship Id="rId309" Type="http://schemas.openxmlformats.org/officeDocument/2006/relationships/hyperlink" Target="https://twitter.com/#!/gwaynemiller/status/1107049438068072448" TargetMode="External" /><Relationship Id="rId310" Type="http://schemas.openxmlformats.org/officeDocument/2006/relationships/hyperlink" Target="https://twitter.com/#!/gwaynemiller/status/1107300436179062784" TargetMode="External" /><Relationship Id="rId311" Type="http://schemas.openxmlformats.org/officeDocument/2006/relationships/hyperlink" Target="https://twitter.com/#!/gwaynemiller/status/1107300436179062784" TargetMode="External" /><Relationship Id="rId312" Type="http://schemas.openxmlformats.org/officeDocument/2006/relationships/hyperlink" Target="https://twitter.com/#!/gwaynemiller/status/1108020772793135104" TargetMode="External" /><Relationship Id="rId313" Type="http://schemas.openxmlformats.org/officeDocument/2006/relationships/hyperlink" Target="https://twitter.com/#!/gwaynemiller/status/1108085062812254211" TargetMode="External" /><Relationship Id="rId314" Type="http://schemas.openxmlformats.org/officeDocument/2006/relationships/hyperlink" Target="https://twitter.com/#!/gwaynemiller/status/1108103045748006912" TargetMode="External" /><Relationship Id="rId315" Type="http://schemas.openxmlformats.org/officeDocument/2006/relationships/hyperlink" Target="https://twitter.com/#!/gwaynemiller/status/1108103045748006912" TargetMode="External" /><Relationship Id="rId316" Type="http://schemas.openxmlformats.org/officeDocument/2006/relationships/hyperlink" Target="https://twitter.com/#!/gwaynemiller/status/1108359201447911425" TargetMode="External" /><Relationship Id="rId317" Type="http://schemas.openxmlformats.org/officeDocument/2006/relationships/hyperlink" Target="https://twitter.com/#!/gwaynemiller/status/1108359201447911425" TargetMode="External" /><Relationship Id="rId318" Type="http://schemas.openxmlformats.org/officeDocument/2006/relationships/hyperlink" Target="https://twitter.com/#!/gwaynemiller/status/1108776208962125824" TargetMode="External" /><Relationship Id="rId319" Type="http://schemas.openxmlformats.org/officeDocument/2006/relationships/hyperlink" Target="https://twitter.com/#!/gwaynemiller/status/1108776208962125824" TargetMode="External" /><Relationship Id="rId320" Type="http://schemas.openxmlformats.org/officeDocument/2006/relationships/hyperlink" Target="https://twitter.com/#!/gwaynemiller/status/1108776208962125824" TargetMode="External" /><Relationship Id="rId321" Type="http://schemas.openxmlformats.org/officeDocument/2006/relationships/hyperlink" Target="https://twitter.com/#!/gwaynemiller/status/1108776208962125824" TargetMode="External" /><Relationship Id="rId322" Type="http://schemas.openxmlformats.org/officeDocument/2006/relationships/hyperlink" Target="https://twitter.com/#!/jmludes/status/1105530557868462082" TargetMode="External" /><Relationship Id="rId323" Type="http://schemas.openxmlformats.org/officeDocument/2006/relationships/hyperlink" Target="https://twitter.com/#!/jmludes/status/1106216135458988034" TargetMode="External" /><Relationship Id="rId324" Type="http://schemas.openxmlformats.org/officeDocument/2006/relationships/hyperlink" Target="https://twitter.com/#!/jmludes/status/1106892871662104576" TargetMode="External" /><Relationship Id="rId325" Type="http://schemas.openxmlformats.org/officeDocument/2006/relationships/hyperlink" Target="https://twitter.com/#!/jmludes/status/1107041358953492480" TargetMode="External" /><Relationship Id="rId326" Type="http://schemas.openxmlformats.org/officeDocument/2006/relationships/hyperlink" Target="https://twitter.com/#!/jmludes/status/1107043866522214400" TargetMode="External" /><Relationship Id="rId327" Type="http://schemas.openxmlformats.org/officeDocument/2006/relationships/hyperlink" Target="https://twitter.com/#!/jmludes/status/1107194861613125632" TargetMode="External" /><Relationship Id="rId328" Type="http://schemas.openxmlformats.org/officeDocument/2006/relationships/hyperlink" Target="https://twitter.com/#!/jmludes/status/1107293008519671810" TargetMode="External" /><Relationship Id="rId329" Type="http://schemas.openxmlformats.org/officeDocument/2006/relationships/hyperlink" Target="https://twitter.com/#!/jmludes/status/1107481751918731264" TargetMode="External" /><Relationship Id="rId330" Type="http://schemas.openxmlformats.org/officeDocument/2006/relationships/hyperlink" Target="https://twitter.com/#!/jmludes/status/1108056352184848384" TargetMode="External" /><Relationship Id="rId331" Type="http://schemas.openxmlformats.org/officeDocument/2006/relationships/hyperlink" Target="https://twitter.com/#!/jmludes/status/1108356745708167168" TargetMode="External" /><Relationship Id="rId332" Type="http://schemas.openxmlformats.org/officeDocument/2006/relationships/hyperlink" Target="https://twitter.com/#!/jmludes/status/1108792851452833792" TargetMode="External" /><Relationship Id="rId333" Type="http://schemas.openxmlformats.org/officeDocument/2006/relationships/hyperlink" Target="https://twitter.com/#!/pubstory/status/1106205891576107010" TargetMode="External" /><Relationship Id="rId334" Type="http://schemas.openxmlformats.org/officeDocument/2006/relationships/hyperlink" Target="https://twitter.com/#!/pubstory/status/1108742638423949312" TargetMode="External" /><Relationship Id="rId335" Type="http://schemas.openxmlformats.org/officeDocument/2006/relationships/hyperlink" Target="https://twitter.com/#!/jmludes/status/1106216135458988034" TargetMode="External" /><Relationship Id="rId336" Type="http://schemas.openxmlformats.org/officeDocument/2006/relationships/hyperlink" Target="https://twitter.com/#!/jmludes/status/1108792851452833792" TargetMode="External" /><Relationship Id="rId337" Type="http://schemas.openxmlformats.org/officeDocument/2006/relationships/hyperlink" Target="https://twitter.com/#!/pubstory/status/1106205891576107010" TargetMode="External" /><Relationship Id="rId338" Type="http://schemas.openxmlformats.org/officeDocument/2006/relationships/hyperlink" Target="https://twitter.com/#!/pubstory/status/1108742638423949312" TargetMode="External" /><Relationship Id="rId339" Type="http://schemas.openxmlformats.org/officeDocument/2006/relationships/hyperlink" Target="https://twitter.com/#!/jmludes/status/1106216135458988034" TargetMode="External" /><Relationship Id="rId340" Type="http://schemas.openxmlformats.org/officeDocument/2006/relationships/hyperlink" Target="https://twitter.com/#!/jmludes/status/1108792851452833792" TargetMode="External" /><Relationship Id="rId341" Type="http://schemas.openxmlformats.org/officeDocument/2006/relationships/hyperlink" Target="https://twitter.com/#!/pubstory/status/1105514011230113792" TargetMode="External" /><Relationship Id="rId342" Type="http://schemas.openxmlformats.org/officeDocument/2006/relationships/hyperlink" Target="https://twitter.com/#!/pubstory/status/1106205891576107010" TargetMode="External" /><Relationship Id="rId343" Type="http://schemas.openxmlformats.org/officeDocument/2006/relationships/hyperlink" Target="https://twitter.com/#!/pubstory/status/1107039013867794437" TargetMode="External" /><Relationship Id="rId344" Type="http://schemas.openxmlformats.org/officeDocument/2006/relationships/hyperlink" Target="https://twitter.com/#!/pubstory/status/1107280821088669696" TargetMode="External" /><Relationship Id="rId345" Type="http://schemas.openxmlformats.org/officeDocument/2006/relationships/hyperlink" Target="https://twitter.com/#!/pubstory/status/1108050771176771591" TargetMode="External" /><Relationship Id="rId346" Type="http://schemas.openxmlformats.org/officeDocument/2006/relationships/hyperlink" Target="https://twitter.com/#!/pubstory/status/1108350026521198597" TargetMode="External" /><Relationship Id="rId347" Type="http://schemas.openxmlformats.org/officeDocument/2006/relationships/hyperlink" Target="https://twitter.com/#!/pubstory/status/1108742638423949312" TargetMode="External" /><Relationship Id="rId348" Type="http://schemas.openxmlformats.org/officeDocument/2006/relationships/hyperlink" Target="https://twitter.com/#!/jmludes/status/1105530557868462082" TargetMode="External" /><Relationship Id="rId349" Type="http://schemas.openxmlformats.org/officeDocument/2006/relationships/hyperlink" Target="https://twitter.com/#!/jmludes/status/1106216135458988034" TargetMode="External" /><Relationship Id="rId350" Type="http://schemas.openxmlformats.org/officeDocument/2006/relationships/hyperlink" Target="https://twitter.com/#!/jmludes/status/1107041358953492480" TargetMode="External" /><Relationship Id="rId351" Type="http://schemas.openxmlformats.org/officeDocument/2006/relationships/hyperlink" Target="https://twitter.com/#!/jmludes/status/1108056352184848384" TargetMode="External" /><Relationship Id="rId352" Type="http://schemas.openxmlformats.org/officeDocument/2006/relationships/hyperlink" Target="https://twitter.com/#!/jmludes/status/1108356745708167168" TargetMode="External" /><Relationship Id="rId353" Type="http://schemas.openxmlformats.org/officeDocument/2006/relationships/hyperlink" Target="https://twitter.com/#!/jmludes/status/1108792851452833792" TargetMode="External" /><Relationship Id="rId354" Type="http://schemas.openxmlformats.org/officeDocument/2006/relationships/hyperlink" Target="https://twitter.com/#!/nickmagrino/status/1108798300726140930" TargetMode="External" /><Relationship Id="rId355" Type="http://schemas.openxmlformats.org/officeDocument/2006/relationships/comments" Target="../comments1.xml" /><Relationship Id="rId356" Type="http://schemas.openxmlformats.org/officeDocument/2006/relationships/vmlDrawing" Target="../drawings/vmlDrawing1.vml" /><Relationship Id="rId357" Type="http://schemas.openxmlformats.org/officeDocument/2006/relationships/table" Target="../tables/table1.xml" /><Relationship Id="rId358"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t.co/rzcUWCjhR8" TargetMode="External" /><Relationship Id="rId2" Type="http://schemas.openxmlformats.org/officeDocument/2006/relationships/hyperlink" Target="https://t.co/DaVRdFwA2u" TargetMode="External" /><Relationship Id="rId3" Type="http://schemas.openxmlformats.org/officeDocument/2006/relationships/hyperlink" Target="https://t.co/AsAM44utw7" TargetMode="External" /><Relationship Id="rId4" Type="http://schemas.openxmlformats.org/officeDocument/2006/relationships/hyperlink" Target="https://t.co/OAoMfNsQ5w" TargetMode="External" /><Relationship Id="rId5" Type="http://schemas.openxmlformats.org/officeDocument/2006/relationships/hyperlink" Target="https://t.co/Yvdk6BWiQ3" TargetMode="External" /><Relationship Id="rId6" Type="http://schemas.openxmlformats.org/officeDocument/2006/relationships/hyperlink" Target="https://t.co/TcPzNeZrYZ" TargetMode="External" /><Relationship Id="rId7" Type="http://schemas.openxmlformats.org/officeDocument/2006/relationships/hyperlink" Target="http://t.co/BmTMSicx3u" TargetMode="External" /><Relationship Id="rId8" Type="http://schemas.openxmlformats.org/officeDocument/2006/relationships/hyperlink" Target="https://t.co/iwj6gO2Oc3" TargetMode="External" /><Relationship Id="rId9" Type="http://schemas.openxmlformats.org/officeDocument/2006/relationships/hyperlink" Target="https://t.co/rc9f5htEZT" TargetMode="External" /><Relationship Id="rId10" Type="http://schemas.openxmlformats.org/officeDocument/2006/relationships/hyperlink" Target="http://t.co/svqvjXTnz8" TargetMode="External" /><Relationship Id="rId11" Type="http://schemas.openxmlformats.org/officeDocument/2006/relationships/hyperlink" Target="https://t.co/4WKYct0mdq" TargetMode="External" /><Relationship Id="rId12" Type="http://schemas.openxmlformats.org/officeDocument/2006/relationships/hyperlink" Target="http://t.co/Vdh0z3GVFu" TargetMode="External" /><Relationship Id="rId13" Type="http://schemas.openxmlformats.org/officeDocument/2006/relationships/hyperlink" Target="https://t.co/jKGu2NHHIy" TargetMode="External" /><Relationship Id="rId14" Type="http://schemas.openxmlformats.org/officeDocument/2006/relationships/hyperlink" Target="https://t.co/8TU8SHnujl" TargetMode="External" /><Relationship Id="rId15" Type="http://schemas.openxmlformats.org/officeDocument/2006/relationships/hyperlink" Target="https://t.co/FS6EmaDVEM" TargetMode="External" /><Relationship Id="rId16" Type="http://schemas.openxmlformats.org/officeDocument/2006/relationships/hyperlink" Target="https://t.co/sOibv7hcQ0" TargetMode="External" /><Relationship Id="rId17" Type="http://schemas.openxmlformats.org/officeDocument/2006/relationships/hyperlink" Target="https://t.co/CLoBSDCCs6" TargetMode="External" /><Relationship Id="rId18" Type="http://schemas.openxmlformats.org/officeDocument/2006/relationships/hyperlink" Target="https://t.co/NXvddWZIEM" TargetMode="External" /><Relationship Id="rId19" Type="http://schemas.openxmlformats.org/officeDocument/2006/relationships/hyperlink" Target="https://t.co/alUc7SYy1N" TargetMode="External" /><Relationship Id="rId20" Type="http://schemas.openxmlformats.org/officeDocument/2006/relationships/hyperlink" Target="https://t.co/eIlTDIklMa" TargetMode="External" /><Relationship Id="rId21" Type="http://schemas.openxmlformats.org/officeDocument/2006/relationships/hyperlink" Target="https://t.co/sVr5zMBsK4" TargetMode="External" /><Relationship Id="rId22" Type="http://schemas.openxmlformats.org/officeDocument/2006/relationships/hyperlink" Target="https://t.co/uPKcE0Y84e" TargetMode="External" /><Relationship Id="rId23" Type="http://schemas.openxmlformats.org/officeDocument/2006/relationships/hyperlink" Target="https://t.co/Ix2Qkepym2" TargetMode="External" /><Relationship Id="rId24" Type="http://schemas.openxmlformats.org/officeDocument/2006/relationships/hyperlink" Target="https://t.co/kfVA6DNese" TargetMode="External" /><Relationship Id="rId25" Type="http://schemas.openxmlformats.org/officeDocument/2006/relationships/hyperlink" Target="http://t.co/CsyWfj8FK4" TargetMode="External" /><Relationship Id="rId26" Type="http://schemas.openxmlformats.org/officeDocument/2006/relationships/hyperlink" Target="http://t.co/anay8dzvJV" TargetMode="External" /><Relationship Id="rId27" Type="http://schemas.openxmlformats.org/officeDocument/2006/relationships/hyperlink" Target="https://t.co/u9FZcUd4ce" TargetMode="External" /><Relationship Id="rId28" Type="http://schemas.openxmlformats.org/officeDocument/2006/relationships/hyperlink" Target="https://t.co/3C5uWaAOoW" TargetMode="External" /><Relationship Id="rId29" Type="http://schemas.openxmlformats.org/officeDocument/2006/relationships/hyperlink" Target="http://t.co/09Uor0SyIt" TargetMode="External" /><Relationship Id="rId30" Type="http://schemas.openxmlformats.org/officeDocument/2006/relationships/hyperlink" Target="https://t.co/Ik5navDT0Y" TargetMode="External" /><Relationship Id="rId31" Type="http://schemas.openxmlformats.org/officeDocument/2006/relationships/hyperlink" Target="https://t.co/kaZDzMl4Ny" TargetMode="External" /><Relationship Id="rId32" Type="http://schemas.openxmlformats.org/officeDocument/2006/relationships/hyperlink" Target="https://t.co/8vZKbCkcWR" TargetMode="External" /><Relationship Id="rId33" Type="http://schemas.openxmlformats.org/officeDocument/2006/relationships/hyperlink" Target="http://t.co/75wQuR8GAp" TargetMode="External" /><Relationship Id="rId34" Type="http://schemas.openxmlformats.org/officeDocument/2006/relationships/hyperlink" Target="https://t.co/eS9ITahX1q" TargetMode="External" /><Relationship Id="rId35" Type="http://schemas.openxmlformats.org/officeDocument/2006/relationships/hyperlink" Target="https://t.co/pNSrlSGhOH" TargetMode="External" /><Relationship Id="rId36" Type="http://schemas.openxmlformats.org/officeDocument/2006/relationships/hyperlink" Target="http://t.co/g2XphqdJIo" TargetMode="External" /><Relationship Id="rId37" Type="http://schemas.openxmlformats.org/officeDocument/2006/relationships/hyperlink" Target="https://t.co/7IDoW8Ah9W" TargetMode="External" /><Relationship Id="rId38" Type="http://schemas.openxmlformats.org/officeDocument/2006/relationships/hyperlink" Target="https://t.co/8r1eDEgGY2" TargetMode="External" /><Relationship Id="rId39" Type="http://schemas.openxmlformats.org/officeDocument/2006/relationships/hyperlink" Target="https://t.co/4rCTl7cdyK" TargetMode="External" /><Relationship Id="rId40" Type="http://schemas.openxmlformats.org/officeDocument/2006/relationships/hyperlink" Target="https://t.co/hZ1FgrOC4T" TargetMode="External" /><Relationship Id="rId41" Type="http://schemas.openxmlformats.org/officeDocument/2006/relationships/hyperlink" Target="http://t.co/743jFf3g7b" TargetMode="External" /><Relationship Id="rId42" Type="http://schemas.openxmlformats.org/officeDocument/2006/relationships/hyperlink" Target="https://t.co/vULYUT4XZv" TargetMode="External" /><Relationship Id="rId43" Type="http://schemas.openxmlformats.org/officeDocument/2006/relationships/hyperlink" Target="https://t.co/ehtjWEJkph" TargetMode="External" /><Relationship Id="rId44" Type="http://schemas.openxmlformats.org/officeDocument/2006/relationships/hyperlink" Target="https://t.co/Br1SvlPI48" TargetMode="External" /><Relationship Id="rId45" Type="http://schemas.openxmlformats.org/officeDocument/2006/relationships/hyperlink" Target="https://t.co/ZqxzhEAhAu" TargetMode="External" /><Relationship Id="rId46" Type="http://schemas.openxmlformats.org/officeDocument/2006/relationships/hyperlink" Target="https://t.co/jWenTs2Tki" TargetMode="External" /><Relationship Id="rId47" Type="http://schemas.openxmlformats.org/officeDocument/2006/relationships/hyperlink" Target="https://t.co/PhxyjMC30t" TargetMode="External" /><Relationship Id="rId48" Type="http://schemas.openxmlformats.org/officeDocument/2006/relationships/hyperlink" Target="https://t.co/3QB3nOTFLs" TargetMode="External" /><Relationship Id="rId49" Type="http://schemas.openxmlformats.org/officeDocument/2006/relationships/hyperlink" Target="https://t.co/C0DPlsUW0B" TargetMode="External" /><Relationship Id="rId50" Type="http://schemas.openxmlformats.org/officeDocument/2006/relationships/hyperlink" Target="https://t.co/ACzVb8IDLx" TargetMode="External" /><Relationship Id="rId51" Type="http://schemas.openxmlformats.org/officeDocument/2006/relationships/hyperlink" Target="https://t.co/PbAstip7YE" TargetMode="External" /><Relationship Id="rId52" Type="http://schemas.openxmlformats.org/officeDocument/2006/relationships/hyperlink" Target="https://t.co/5BTYAn5iky" TargetMode="External" /><Relationship Id="rId53" Type="http://schemas.openxmlformats.org/officeDocument/2006/relationships/hyperlink" Target="https://t.co/yAs82fv7S5" TargetMode="External" /><Relationship Id="rId54" Type="http://schemas.openxmlformats.org/officeDocument/2006/relationships/hyperlink" Target="https://t.co/oizLjroz88" TargetMode="External" /><Relationship Id="rId55" Type="http://schemas.openxmlformats.org/officeDocument/2006/relationships/hyperlink" Target="https://t.co/LcxIwSReqC" TargetMode="External" /><Relationship Id="rId56" Type="http://schemas.openxmlformats.org/officeDocument/2006/relationships/hyperlink" Target="https://t.co/tYwPLwzPGt" TargetMode="External" /><Relationship Id="rId57" Type="http://schemas.openxmlformats.org/officeDocument/2006/relationships/hyperlink" Target="https://t.co/OXooZW6GbN" TargetMode="External" /><Relationship Id="rId58" Type="http://schemas.openxmlformats.org/officeDocument/2006/relationships/hyperlink" Target="https://t.co/cJ2s1KtJGj" TargetMode="External" /><Relationship Id="rId59" Type="http://schemas.openxmlformats.org/officeDocument/2006/relationships/hyperlink" Target="http://t.co/677vdOT3Sy" TargetMode="External" /><Relationship Id="rId60" Type="http://schemas.openxmlformats.org/officeDocument/2006/relationships/hyperlink" Target="http://t.co/BJuSZN4ooi" TargetMode="External" /><Relationship Id="rId61" Type="http://schemas.openxmlformats.org/officeDocument/2006/relationships/hyperlink" Target="https://t.co/CzsLsJlm2G" TargetMode="External" /><Relationship Id="rId62" Type="http://schemas.openxmlformats.org/officeDocument/2006/relationships/hyperlink" Target="https://t.co/zfYpFljwkh" TargetMode="External" /><Relationship Id="rId63" Type="http://schemas.openxmlformats.org/officeDocument/2006/relationships/hyperlink" Target="https://t.co/wKeDGHM0wo" TargetMode="External" /><Relationship Id="rId64" Type="http://schemas.openxmlformats.org/officeDocument/2006/relationships/hyperlink" Target="http://t.co/GUAjXtQYU6" TargetMode="External" /><Relationship Id="rId65" Type="http://schemas.openxmlformats.org/officeDocument/2006/relationships/hyperlink" Target="https://t.co/lmx5gLNcxk" TargetMode="External" /><Relationship Id="rId66" Type="http://schemas.openxmlformats.org/officeDocument/2006/relationships/hyperlink" Target="https://t.co/eERFtZfWOU" TargetMode="External" /><Relationship Id="rId67" Type="http://schemas.openxmlformats.org/officeDocument/2006/relationships/hyperlink" Target="https://t.co/bmL3DeUBcP" TargetMode="External" /><Relationship Id="rId68" Type="http://schemas.openxmlformats.org/officeDocument/2006/relationships/hyperlink" Target="https://t.co/55VmvX3awW" TargetMode="External" /><Relationship Id="rId69" Type="http://schemas.openxmlformats.org/officeDocument/2006/relationships/hyperlink" Target="https://t.co/hzqv93ieyy" TargetMode="External" /><Relationship Id="rId70" Type="http://schemas.openxmlformats.org/officeDocument/2006/relationships/hyperlink" Target="https://t.co/0Ucg4zMV70" TargetMode="External" /><Relationship Id="rId71" Type="http://schemas.openxmlformats.org/officeDocument/2006/relationships/hyperlink" Target="https://t.co/YCvEcfLw15" TargetMode="External" /><Relationship Id="rId72" Type="http://schemas.openxmlformats.org/officeDocument/2006/relationships/hyperlink" Target="https://t.co/u5si4qNDBx" TargetMode="External" /><Relationship Id="rId73" Type="http://schemas.openxmlformats.org/officeDocument/2006/relationships/hyperlink" Target="https://t.co/Xfy1iZncjt" TargetMode="External" /><Relationship Id="rId74" Type="http://schemas.openxmlformats.org/officeDocument/2006/relationships/hyperlink" Target="https://t.co/1Y5Vkxd2ft" TargetMode="External" /><Relationship Id="rId75" Type="http://schemas.openxmlformats.org/officeDocument/2006/relationships/hyperlink" Target="https://t.co/PTNC6yzVif" TargetMode="External" /><Relationship Id="rId76" Type="http://schemas.openxmlformats.org/officeDocument/2006/relationships/hyperlink" Target="https://t.co/b7C1RaR7a7" TargetMode="External" /><Relationship Id="rId77" Type="http://schemas.openxmlformats.org/officeDocument/2006/relationships/hyperlink" Target="https://t.co/CD2lfRlCsS" TargetMode="External" /><Relationship Id="rId78" Type="http://schemas.openxmlformats.org/officeDocument/2006/relationships/hyperlink" Target="https://t.co/s3YRzJMetG" TargetMode="External" /><Relationship Id="rId79" Type="http://schemas.openxmlformats.org/officeDocument/2006/relationships/hyperlink" Target="https://t.co/2LoYaxBAJT" TargetMode="External" /><Relationship Id="rId80" Type="http://schemas.openxmlformats.org/officeDocument/2006/relationships/hyperlink" Target="https://t.co/f7vHA5xL6C" TargetMode="External" /><Relationship Id="rId81" Type="http://schemas.openxmlformats.org/officeDocument/2006/relationships/hyperlink" Target="https://t.co/CUCgMo8gZy" TargetMode="External" /><Relationship Id="rId82" Type="http://schemas.openxmlformats.org/officeDocument/2006/relationships/hyperlink" Target="https://t.co/qZWS4W3tkR" TargetMode="External" /><Relationship Id="rId83" Type="http://schemas.openxmlformats.org/officeDocument/2006/relationships/hyperlink" Target="https://t.co/BlocW0szJG" TargetMode="External" /><Relationship Id="rId84" Type="http://schemas.openxmlformats.org/officeDocument/2006/relationships/hyperlink" Target="https://t.co/tqGROrfwe1" TargetMode="External" /><Relationship Id="rId85" Type="http://schemas.openxmlformats.org/officeDocument/2006/relationships/hyperlink" Target="https://t.co/xiJArNlCt2" TargetMode="External" /><Relationship Id="rId86" Type="http://schemas.openxmlformats.org/officeDocument/2006/relationships/hyperlink" Target="https://t.co/i7okfR7Fu6" TargetMode="External" /><Relationship Id="rId87" Type="http://schemas.openxmlformats.org/officeDocument/2006/relationships/hyperlink" Target="http://t.co/gzZ5qEdGBD" TargetMode="External" /><Relationship Id="rId88" Type="http://schemas.openxmlformats.org/officeDocument/2006/relationships/hyperlink" Target="http://t.co/kKpuwFJoVU" TargetMode="External" /><Relationship Id="rId89" Type="http://schemas.openxmlformats.org/officeDocument/2006/relationships/hyperlink" Target="https://t.co/8YkRpWr2UF" TargetMode="External" /><Relationship Id="rId90" Type="http://schemas.openxmlformats.org/officeDocument/2006/relationships/hyperlink" Target="https://t.co/uJePhsJZFs" TargetMode="External" /><Relationship Id="rId91" Type="http://schemas.openxmlformats.org/officeDocument/2006/relationships/hyperlink" Target="https://t.co/6h93PhA5cz" TargetMode="External" /><Relationship Id="rId92" Type="http://schemas.openxmlformats.org/officeDocument/2006/relationships/hyperlink" Target="https://t.co/THmpAbv6hu" TargetMode="External" /><Relationship Id="rId93" Type="http://schemas.openxmlformats.org/officeDocument/2006/relationships/hyperlink" Target="http://t.co/31ktzbFWQt" TargetMode="External" /><Relationship Id="rId94" Type="http://schemas.openxmlformats.org/officeDocument/2006/relationships/hyperlink" Target="http://t.co/di7Tld8P5g" TargetMode="External" /><Relationship Id="rId95" Type="http://schemas.openxmlformats.org/officeDocument/2006/relationships/hyperlink" Target="http://t.co/lDQjI6VeW4" TargetMode="External" /><Relationship Id="rId96" Type="http://schemas.openxmlformats.org/officeDocument/2006/relationships/hyperlink" Target="https://t.co/O1UdlGIxfx" TargetMode="External" /><Relationship Id="rId97" Type="http://schemas.openxmlformats.org/officeDocument/2006/relationships/hyperlink" Target="http://t.co/ArtDKSwjHb" TargetMode="External" /><Relationship Id="rId98" Type="http://schemas.openxmlformats.org/officeDocument/2006/relationships/hyperlink" Target="https://t.co/YyJvkGOuOh" TargetMode="External" /><Relationship Id="rId99" Type="http://schemas.openxmlformats.org/officeDocument/2006/relationships/hyperlink" Target="https://t.co/gtEWnCtfeO" TargetMode="External" /><Relationship Id="rId100" Type="http://schemas.openxmlformats.org/officeDocument/2006/relationships/hyperlink" Target="http://t.co/Bzv6jrAQL5" TargetMode="External" /><Relationship Id="rId101" Type="http://schemas.openxmlformats.org/officeDocument/2006/relationships/hyperlink" Target="https://t.co/F3fLcfn45H" TargetMode="External" /><Relationship Id="rId102" Type="http://schemas.openxmlformats.org/officeDocument/2006/relationships/hyperlink" Target="http://t.co/XPtsm6YGPu" TargetMode="External" /><Relationship Id="rId103" Type="http://schemas.openxmlformats.org/officeDocument/2006/relationships/hyperlink" Target="https://t.co/iXgd68hOQm" TargetMode="External" /><Relationship Id="rId104" Type="http://schemas.openxmlformats.org/officeDocument/2006/relationships/hyperlink" Target="https://t.co/JGuajl9JGJ" TargetMode="External" /><Relationship Id="rId105" Type="http://schemas.openxmlformats.org/officeDocument/2006/relationships/hyperlink" Target="http://t.co/GNpSPhjR4J" TargetMode="External" /><Relationship Id="rId106" Type="http://schemas.openxmlformats.org/officeDocument/2006/relationships/hyperlink" Target="https://t.co/lxDNQLqzYO" TargetMode="External" /><Relationship Id="rId107" Type="http://schemas.openxmlformats.org/officeDocument/2006/relationships/hyperlink" Target="https://t.co/BgHYTUpvHG" TargetMode="External" /><Relationship Id="rId108" Type="http://schemas.openxmlformats.org/officeDocument/2006/relationships/hyperlink" Target="http://pbs.twimg.com/profile_images/903270983028662274/VV3IgMtL_normal.jpg" TargetMode="External" /><Relationship Id="rId109" Type="http://schemas.openxmlformats.org/officeDocument/2006/relationships/hyperlink" Target="http://pbs.twimg.com/profile_images/1072528648102666240/_9lMVEN7_normal.jpg" TargetMode="External" /><Relationship Id="rId110" Type="http://schemas.openxmlformats.org/officeDocument/2006/relationships/hyperlink" Target="http://pbs.twimg.com/profile_images/1084109250333425664/Z3ANkKG2_normal.jpg" TargetMode="External" /><Relationship Id="rId111" Type="http://schemas.openxmlformats.org/officeDocument/2006/relationships/hyperlink" Target="http://pbs.twimg.com/profile_images/1035187939855163392/4vccK_S1_normal.jpg" TargetMode="External" /><Relationship Id="rId112" Type="http://schemas.openxmlformats.org/officeDocument/2006/relationships/hyperlink" Target="http://pbs.twimg.com/profile_images/1106347336102346752/dDIKX2K__normal.jpg" TargetMode="External" /><Relationship Id="rId113" Type="http://schemas.openxmlformats.org/officeDocument/2006/relationships/hyperlink" Target="http://pbs.twimg.com/profile_images/908095692773761025/Cq69zCmD_normal.jpg" TargetMode="External" /><Relationship Id="rId114" Type="http://schemas.openxmlformats.org/officeDocument/2006/relationships/hyperlink" Target="http://pbs.twimg.com/profile_images/463050255941259265/aTIYIO05_normal.jpeg" TargetMode="External" /><Relationship Id="rId115" Type="http://schemas.openxmlformats.org/officeDocument/2006/relationships/hyperlink" Target="http://pbs.twimg.com/profile_images/924985978711707648/IChoF1Bp_normal.jpg" TargetMode="External" /><Relationship Id="rId116" Type="http://schemas.openxmlformats.org/officeDocument/2006/relationships/hyperlink" Target="http://pbs.twimg.com/profile_images/924988134651133952/90ZisZde_normal.jpg" TargetMode="External" /><Relationship Id="rId117" Type="http://schemas.openxmlformats.org/officeDocument/2006/relationships/hyperlink" Target="http://pbs.twimg.com/profile_images/1001877616050298880/InEQMq7v_normal.jpg" TargetMode="External" /><Relationship Id="rId118" Type="http://schemas.openxmlformats.org/officeDocument/2006/relationships/hyperlink" Target="http://pbs.twimg.com/profile_images/1013779792141914120/FJ0U_8zw_normal.jpg" TargetMode="External" /><Relationship Id="rId119" Type="http://schemas.openxmlformats.org/officeDocument/2006/relationships/hyperlink" Target="http://pbs.twimg.com/profile_images/658513770944180225/UfXDRaWW_normal.png" TargetMode="External" /><Relationship Id="rId120" Type="http://schemas.openxmlformats.org/officeDocument/2006/relationships/hyperlink" Target="http://pbs.twimg.com/profile_images/1541969322/Wave_normal.gif" TargetMode="External" /><Relationship Id="rId121" Type="http://schemas.openxmlformats.org/officeDocument/2006/relationships/hyperlink" Target="http://pbs.twimg.com/profile_images/1099450492067999745/fXhwFnp__normal.jpg" TargetMode="External" /><Relationship Id="rId122" Type="http://schemas.openxmlformats.org/officeDocument/2006/relationships/hyperlink" Target="http://pbs.twimg.com/profile_images/773710811407740928/GAiq8yn7_normal.jpg" TargetMode="External" /><Relationship Id="rId123" Type="http://schemas.openxmlformats.org/officeDocument/2006/relationships/hyperlink" Target="http://pbs.twimg.com/profile_images/876784982932508673/QmnUx8UK_normal.jpg" TargetMode="External" /><Relationship Id="rId124" Type="http://schemas.openxmlformats.org/officeDocument/2006/relationships/hyperlink" Target="http://pbs.twimg.com/profile_images/571318811232464896/C2X8nEI2_normal.jpeg" TargetMode="External" /><Relationship Id="rId125" Type="http://schemas.openxmlformats.org/officeDocument/2006/relationships/hyperlink" Target="http://pbs.twimg.com/profile_images/870666011/3829162_859f_rss_normal.jpg" TargetMode="External" /><Relationship Id="rId126" Type="http://schemas.openxmlformats.org/officeDocument/2006/relationships/hyperlink" Target="http://pbs.twimg.com/profile_images/819005111330488320/I3cHZvpK_normal.jpg" TargetMode="External" /><Relationship Id="rId127" Type="http://schemas.openxmlformats.org/officeDocument/2006/relationships/hyperlink" Target="http://pbs.twimg.com/profile_images/1095861923902640128/ZU0IZ2EN_normal.jpg" TargetMode="External" /><Relationship Id="rId128" Type="http://schemas.openxmlformats.org/officeDocument/2006/relationships/hyperlink" Target="http://pbs.twimg.com/profile_images/955327030098247681/8pdMgtgf_normal.jpg" TargetMode="External" /><Relationship Id="rId129" Type="http://schemas.openxmlformats.org/officeDocument/2006/relationships/hyperlink" Target="http://pbs.twimg.com/profile_images/916936902661591040/vvb7Bu1m_normal.jpg" TargetMode="External" /><Relationship Id="rId130" Type="http://schemas.openxmlformats.org/officeDocument/2006/relationships/hyperlink" Target="http://pbs.twimg.com/profile_images/1093108136272191488/khYG0i77_normal.jpg" TargetMode="External" /><Relationship Id="rId131" Type="http://schemas.openxmlformats.org/officeDocument/2006/relationships/hyperlink" Target="http://pbs.twimg.com/profile_images/1089133841585971200/BSNgGWWK_normal.jpg" TargetMode="External" /><Relationship Id="rId132" Type="http://schemas.openxmlformats.org/officeDocument/2006/relationships/hyperlink" Target="http://pbs.twimg.com/profile_images/1083266409965281281/zEi96yyh_normal.jpg" TargetMode="External" /><Relationship Id="rId133" Type="http://schemas.openxmlformats.org/officeDocument/2006/relationships/hyperlink" Target="http://pbs.twimg.com/profile_images/3451591754/49d33d407054482415471dcadc2b134c_normal.jpeg" TargetMode="External" /><Relationship Id="rId134" Type="http://schemas.openxmlformats.org/officeDocument/2006/relationships/hyperlink" Target="http://pbs.twimg.com/profile_images/1016370791401877504/0DWTr7rD_normal.jpg" TargetMode="External" /><Relationship Id="rId135" Type="http://schemas.openxmlformats.org/officeDocument/2006/relationships/hyperlink" Target="http://pbs.twimg.com/profile_images/870569053273849856/zyqNP5AJ_normal.jpg" TargetMode="External" /><Relationship Id="rId136" Type="http://schemas.openxmlformats.org/officeDocument/2006/relationships/hyperlink" Target="http://pbs.twimg.com/profile_images/378800000323275501/a354891d9c59e288604fcced58a86d11_normal.jpeg" TargetMode="External" /><Relationship Id="rId137" Type="http://schemas.openxmlformats.org/officeDocument/2006/relationships/hyperlink" Target="http://pbs.twimg.com/profile_images/886231769636327424/Vl5ECqvC_normal.jpg" TargetMode="External" /><Relationship Id="rId138" Type="http://schemas.openxmlformats.org/officeDocument/2006/relationships/hyperlink" Target="http://pbs.twimg.com/profile_images/1091287116556906496/juh24Kdl_normal.jpg" TargetMode="External" /><Relationship Id="rId139" Type="http://schemas.openxmlformats.org/officeDocument/2006/relationships/hyperlink" Target="http://pbs.twimg.com/profile_images/1013688203314950145/G4X6SeSP_normal.jpg" TargetMode="External" /><Relationship Id="rId140" Type="http://schemas.openxmlformats.org/officeDocument/2006/relationships/hyperlink" Target="http://pbs.twimg.com/profile_images/1067648916567613440/PB_FXiYv_normal.jpg" TargetMode="External" /><Relationship Id="rId141" Type="http://schemas.openxmlformats.org/officeDocument/2006/relationships/hyperlink" Target="http://pbs.twimg.com/profile_images/1089618324542103552/Eq4vh5ac_normal.jpg" TargetMode="External" /><Relationship Id="rId142" Type="http://schemas.openxmlformats.org/officeDocument/2006/relationships/hyperlink" Target="http://pbs.twimg.com/profile_images/947628055454822401/CQbnxLR4_normal.jpg" TargetMode="External" /><Relationship Id="rId143" Type="http://schemas.openxmlformats.org/officeDocument/2006/relationships/hyperlink" Target="http://pbs.twimg.com/profile_images/1108362970336235521/XiE0bjbx_normal.png" TargetMode="External" /><Relationship Id="rId144" Type="http://schemas.openxmlformats.org/officeDocument/2006/relationships/hyperlink" Target="http://pbs.twimg.com/profile_images/672839411541794816/rNwrV-gq_normal.jpg" TargetMode="External" /><Relationship Id="rId145" Type="http://schemas.openxmlformats.org/officeDocument/2006/relationships/hyperlink" Target="http://pbs.twimg.com/profile_images/991387515046322176/GtiBiUby_normal.jpg" TargetMode="External" /><Relationship Id="rId146" Type="http://schemas.openxmlformats.org/officeDocument/2006/relationships/hyperlink" Target="http://pbs.twimg.com/profile_images/650112474491015168/BWrN2tHj_normal.png" TargetMode="External" /><Relationship Id="rId147" Type="http://schemas.openxmlformats.org/officeDocument/2006/relationships/hyperlink" Target="http://pbs.twimg.com/profile_images/666473888008634368/nB3FA6bv_normal.png" TargetMode="External" /><Relationship Id="rId148" Type="http://schemas.openxmlformats.org/officeDocument/2006/relationships/hyperlink" Target="http://pbs.twimg.com/profile_images/828172858777956353/k8cZ5N3x_normal.jpg" TargetMode="External" /><Relationship Id="rId149" Type="http://schemas.openxmlformats.org/officeDocument/2006/relationships/hyperlink" Target="http://pbs.twimg.com/profile_images/1076159502590722048/iG_xOb89_normal.jpg" TargetMode="External" /><Relationship Id="rId150" Type="http://schemas.openxmlformats.org/officeDocument/2006/relationships/hyperlink" Target="http://pbs.twimg.com/profile_images/1097675596908449792/ppDxwhho_normal.jpg" TargetMode="External" /><Relationship Id="rId151" Type="http://schemas.openxmlformats.org/officeDocument/2006/relationships/hyperlink" Target="http://pbs.twimg.com/profile_images/910859586541953026/Xf8Ityfg_normal.jpg" TargetMode="External" /><Relationship Id="rId152" Type="http://schemas.openxmlformats.org/officeDocument/2006/relationships/hyperlink" Target="http://pbs.twimg.com/profile_images/630291562719801344/DKxFwXv8_normal.jpg" TargetMode="External" /><Relationship Id="rId153" Type="http://schemas.openxmlformats.org/officeDocument/2006/relationships/hyperlink" Target="http://pbs.twimg.com/profile_images/1010234762164760576/H74e0Xiv_normal.jpg" TargetMode="External" /><Relationship Id="rId154" Type="http://schemas.openxmlformats.org/officeDocument/2006/relationships/hyperlink" Target="http://pbs.twimg.com/profile_images/815310723307835392/C7vn8ALQ_normal.jpg" TargetMode="External" /><Relationship Id="rId155" Type="http://schemas.openxmlformats.org/officeDocument/2006/relationships/hyperlink" Target="http://pbs.twimg.com/profile_images/1100245765182636032/zd2fiNJA_normal.png" TargetMode="External" /><Relationship Id="rId156" Type="http://schemas.openxmlformats.org/officeDocument/2006/relationships/hyperlink" Target="http://pbs.twimg.com/profile_images/1034455576309198848/3yxsqcb7_normal.jpg" TargetMode="External" /><Relationship Id="rId157" Type="http://schemas.openxmlformats.org/officeDocument/2006/relationships/hyperlink" Target="http://pbs.twimg.com/profile_images/1107246912950935563/Lr5_CpkY_normal.jpg" TargetMode="External" /><Relationship Id="rId158" Type="http://schemas.openxmlformats.org/officeDocument/2006/relationships/hyperlink" Target="http://pbs.twimg.com/profile_images/727831085778788353/C3OeJT7h_normal.jpg" TargetMode="External" /><Relationship Id="rId159" Type="http://schemas.openxmlformats.org/officeDocument/2006/relationships/hyperlink" Target="http://pbs.twimg.com/profile_images/825420255031758848/72z-m9aq_normal.jpg" TargetMode="External" /><Relationship Id="rId160" Type="http://schemas.openxmlformats.org/officeDocument/2006/relationships/hyperlink" Target="http://pbs.twimg.com/profile_images/497752380927401984/-J2J0Irk_normal.jpeg" TargetMode="External" /><Relationship Id="rId161" Type="http://schemas.openxmlformats.org/officeDocument/2006/relationships/hyperlink" Target="http://pbs.twimg.com/profile_images/1060251110383013892/s-CDDKNI_normal.jpg" TargetMode="External" /><Relationship Id="rId162" Type="http://schemas.openxmlformats.org/officeDocument/2006/relationships/hyperlink" Target="http://pbs.twimg.com/profile_images/1108031262780878848/B_VjlMkm_normal.png" TargetMode="External" /><Relationship Id="rId163" Type="http://schemas.openxmlformats.org/officeDocument/2006/relationships/hyperlink" Target="http://pbs.twimg.com/profile_images/1108589027513520128/evMHWY5T_normal.png" TargetMode="External" /><Relationship Id="rId164" Type="http://schemas.openxmlformats.org/officeDocument/2006/relationships/hyperlink" Target="http://pbs.twimg.com/profile_images/221576603/Loueyville-Logo-avatar-_SM_normal.JPG" TargetMode="External" /><Relationship Id="rId165" Type="http://schemas.openxmlformats.org/officeDocument/2006/relationships/hyperlink" Target="http://pbs.twimg.com/profile_images/1069070536150536193/r1ME1km0_normal.jpg" TargetMode="External" /><Relationship Id="rId166" Type="http://schemas.openxmlformats.org/officeDocument/2006/relationships/hyperlink" Target="http://pbs.twimg.com/profile_images/378800000605920370/3fb03a427df9ea0cb20a27159ce55bf5_normal.jpeg" TargetMode="External" /><Relationship Id="rId167" Type="http://schemas.openxmlformats.org/officeDocument/2006/relationships/hyperlink" Target="http://pbs.twimg.com/profile_images/1108023446733275137/ciBgI3u2_normal.jpg" TargetMode="External" /><Relationship Id="rId168" Type="http://schemas.openxmlformats.org/officeDocument/2006/relationships/hyperlink" Target="http://pbs.twimg.com/profile_images/1054530800140668928/B2NvshGN_normal.jpg" TargetMode="External" /><Relationship Id="rId169" Type="http://schemas.openxmlformats.org/officeDocument/2006/relationships/hyperlink" Target="http://pbs.twimg.com/profile_images/639445729631694848/y0MVteh4_normal.jpg" TargetMode="External" /><Relationship Id="rId170" Type="http://schemas.openxmlformats.org/officeDocument/2006/relationships/hyperlink" Target="http://pbs.twimg.com/profile_images/1103613791/BenTwitterPhoto_normal.jpg" TargetMode="External" /><Relationship Id="rId171" Type="http://schemas.openxmlformats.org/officeDocument/2006/relationships/hyperlink" Target="http://pbs.twimg.com/profile_images/881559107299401729/1Jh2AKJt_normal.jpg" TargetMode="External" /><Relationship Id="rId172" Type="http://schemas.openxmlformats.org/officeDocument/2006/relationships/hyperlink" Target="http://pbs.twimg.com/profile_images/1108549513810231297/QJRMuLzo_normal.png" TargetMode="External" /><Relationship Id="rId173" Type="http://schemas.openxmlformats.org/officeDocument/2006/relationships/hyperlink" Target="http://pbs.twimg.com/profile_images/478307613/artful2_normal.jpg" TargetMode="External" /><Relationship Id="rId174" Type="http://schemas.openxmlformats.org/officeDocument/2006/relationships/hyperlink" Target="http://pbs.twimg.com/profile_images/771017804501938176/B5u3RVgF_normal.jpg" TargetMode="External" /><Relationship Id="rId175" Type="http://schemas.openxmlformats.org/officeDocument/2006/relationships/hyperlink" Target="http://pbs.twimg.com/profile_images/835945066040541185/kgM_57Cm_normal.jpg" TargetMode="External" /><Relationship Id="rId176" Type="http://schemas.openxmlformats.org/officeDocument/2006/relationships/hyperlink" Target="http://pbs.twimg.com/profile_images/934567581666639873/g_UMjsLW_normal.jpg" TargetMode="External" /><Relationship Id="rId177" Type="http://schemas.openxmlformats.org/officeDocument/2006/relationships/hyperlink" Target="http://pbs.twimg.com/profile_images/1084188983016521728/ylHohega_normal.jpg" TargetMode="External" /><Relationship Id="rId178" Type="http://schemas.openxmlformats.org/officeDocument/2006/relationships/hyperlink" Target="http://pbs.twimg.com/profile_images/1099730852102262785/vp3SoMyB_normal.jpg" TargetMode="External" /><Relationship Id="rId179" Type="http://schemas.openxmlformats.org/officeDocument/2006/relationships/hyperlink" Target="http://pbs.twimg.com/profile_images/642356791704223744/IaxWz08s_normal.jpg" TargetMode="External" /><Relationship Id="rId180" Type="http://schemas.openxmlformats.org/officeDocument/2006/relationships/hyperlink" Target="http://pbs.twimg.com/profile_images/1017103103902900224/-wlDZQym_normal.jpg" TargetMode="External" /><Relationship Id="rId181" Type="http://schemas.openxmlformats.org/officeDocument/2006/relationships/hyperlink" Target="http://pbs.twimg.com/profile_images/931157287288360960/CY3xX2uu_normal.jpg" TargetMode="External" /><Relationship Id="rId182" Type="http://schemas.openxmlformats.org/officeDocument/2006/relationships/hyperlink" Target="http://pbs.twimg.com/profile_images/973572742829223936/-33tgcvm_normal.jpg" TargetMode="External" /><Relationship Id="rId183" Type="http://schemas.openxmlformats.org/officeDocument/2006/relationships/hyperlink" Target="http://pbs.twimg.com/profile_images/1062042333275926528/70q3RbMg_normal.jpg" TargetMode="External" /><Relationship Id="rId184" Type="http://schemas.openxmlformats.org/officeDocument/2006/relationships/hyperlink" Target="http://pbs.twimg.com/profile_images/3749920489/1df8a294628db6265185eebb8e2a2544_normal.jpeg" TargetMode="External" /><Relationship Id="rId185" Type="http://schemas.openxmlformats.org/officeDocument/2006/relationships/hyperlink" Target="http://pbs.twimg.com/profile_images/1102651415401508866/jcC_iAwZ_normal.png" TargetMode="External" /><Relationship Id="rId186" Type="http://schemas.openxmlformats.org/officeDocument/2006/relationships/hyperlink" Target="http://pbs.twimg.com/profile_images/1096890963006504960/TA1SwQka_normal.png" TargetMode="External" /><Relationship Id="rId187" Type="http://schemas.openxmlformats.org/officeDocument/2006/relationships/hyperlink" Target="http://pbs.twimg.com/profile_images/2095918482/MARVINScreen_Shot_2012-04-09_at_3.57.05_PM_normal.jpg" TargetMode="External" /><Relationship Id="rId188" Type="http://schemas.openxmlformats.org/officeDocument/2006/relationships/hyperlink" Target="http://pbs.twimg.com/profile_images/1079896595863429121/UG2FRTvl_normal.jpg" TargetMode="External" /><Relationship Id="rId189" Type="http://schemas.openxmlformats.org/officeDocument/2006/relationships/hyperlink" Target="http://pbs.twimg.com/profile_images/3387563154/bd414feaab01c8fa52952a1087beea4d_normal.jpeg" TargetMode="External" /><Relationship Id="rId190" Type="http://schemas.openxmlformats.org/officeDocument/2006/relationships/hyperlink" Target="http://pbs.twimg.com/profile_images/728622163767365632/-ECzTRYc_normal.jpg" TargetMode="External" /><Relationship Id="rId191" Type="http://schemas.openxmlformats.org/officeDocument/2006/relationships/hyperlink" Target="http://pbs.twimg.com/profile_images/799382734036729856/dbyTwAkk_normal.jpg" TargetMode="External" /><Relationship Id="rId192" Type="http://schemas.openxmlformats.org/officeDocument/2006/relationships/hyperlink" Target="http://pbs.twimg.com/profile_images/649342647383887872/Wy2RuEFo_normal.jpg" TargetMode="External" /><Relationship Id="rId193" Type="http://schemas.openxmlformats.org/officeDocument/2006/relationships/hyperlink" Target="http://pbs.twimg.com/profile_images/1104546927138488320/BwPJA0tb_normal.jpg" TargetMode="External" /><Relationship Id="rId194" Type="http://schemas.openxmlformats.org/officeDocument/2006/relationships/hyperlink" Target="http://pbs.twimg.com/profile_images/797524359011241984/Zug2HjjN_normal.jpg" TargetMode="External" /><Relationship Id="rId195" Type="http://schemas.openxmlformats.org/officeDocument/2006/relationships/hyperlink" Target="http://pbs.twimg.com/profile_images/1093297733568479233/JzvsDtAs_normal.jpg" TargetMode="External" /><Relationship Id="rId196" Type="http://schemas.openxmlformats.org/officeDocument/2006/relationships/hyperlink" Target="http://pbs.twimg.com/profile_images/443200032549142528/FoLcec44_normal.jpeg" TargetMode="External" /><Relationship Id="rId197" Type="http://schemas.openxmlformats.org/officeDocument/2006/relationships/hyperlink" Target="http://pbs.twimg.com/profile_images/689911549276848128/TMclaZSM_normal.jpg" TargetMode="External" /><Relationship Id="rId198" Type="http://schemas.openxmlformats.org/officeDocument/2006/relationships/hyperlink" Target="http://pbs.twimg.com/profile_images/1037702122442313730/WY--JmB3_normal.jpg" TargetMode="External" /><Relationship Id="rId199" Type="http://schemas.openxmlformats.org/officeDocument/2006/relationships/hyperlink" Target="http://pbs.twimg.com/profile_images/749063097080487936/I3WZrHuy_normal.jpg" TargetMode="External" /><Relationship Id="rId200" Type="http://schemas.openxmlformats.org/officeDocument/2006/relationships/hyperlink" Target="http://pbs.twimg.com/profile_images/1034850008313606144/KR1g8yUN_normal.jpg" TargetMode="External" /><Relationship Id="rId201" Type="http://schemas.openxmlformats.org/officeDocument/2006/relationships/hyperlink" Target="http://pbs.twimg.com/profile_images/602138215521198080/2_JT25_A_normal.jpg" TargetMode="External" /><Relationship Id="rId202" Type="http://schemas.openxmlformats.org/officeDocument/2006/relationships/hyperlink" Target="http://pbs.twimg.com/profile_images/717456093178380290/Me-q_v41_normal.jpg" TargetMode="External" /><Relationship Id="rId203" Type="http://schemas.openxmlformats.org/officeDocument/2006/relationships/hyperlink" Target="http://pbs.twimg.com/profile_images/87724015/possess_normal.PNG" TargetMode="External" /><Relationship Id="rId204" Type="http://schemas.openxmlformats.org/officeDocument/2006/relationships/hyperlink" Target="http://pbs.twimg.com/profile_images/711673291728146432/YM7HJNWc_normal.jpg" TargetMode="External" /><Relationship Id="rId205" Type="http://schemas.openxmlformats.org/officeDocument/2006/relationships/hyperlink" Target="http://pbs.twimg.com/profile_images/907796709354418176/UfzidhOv_normal.jpg" TargetMode="External" /><Relationship Id="rId206" Type="http://schemas.openxmlformats.org/officeDocument/2006/relationships/hyperlink" Target="http://pbs.twimg.com/profile_images/63269796/BD86320DE040CA34E1D0AA0D712AC90A_normal.jpg" TargetMode="External" /><Relationship Id="rId207" Type="http://schemas.openxmlformats.org/officeDocument/2006/relationships/hyperlink" Target="http://pbs.twimg.com/profile_images/911276671721984002/M9hxe7Gd_normal.jpg" TargetMode="External" /><Relationship Id="rId208" Type="http://schemas.openxmlformats.org/officeDocument/2006/relationships/hyperlink" Target="http://pbs.twimg.com/profile_images/378800000200595943/f80ee7e023a15da64599e45f6f47b63d_normal.jpeg" TargetMode="External" /><Relationship Id="rId209" Type="http://schemas.openxmlformats.org/officeDocument/2006/relationships/hyperlink" Target="http://pbs.twimg.com/profile_images/1062546195443118080/bkVWU_6L_normal.jpg" TargetMode="External" /><Relationship Id="rId210" Type="http://schemas.openxmlformats.org/officeDocument/2006/relationships/hyperlink" Target="http://pbs.twimg.com/profile_images/742313843095834624/FYpMWp0e_normal.jpg" TargetMode="External" /><Relationship Id="rId211" Type="http://schemas.openxmlformats.org/officeDocument/2006/relationships/hyperlink" Target="http://pbs.twimg.com/profile_images/863150028461944833/hlzrGgnq_normal.jpg" TargetMode="External" /><Relationship Id="rId212" Type="http://schemas.openxmlformats.org/officeDocument/2006/relationships/hyperlink" Target="http://pbs.twimg.com/profile_images/854884811701407744/X5-oUb_z_normal.jpg" TargetMode="External" /><Relationship Id="rId213" Type="http://schemas.openxmlformats.org/officeDocument/2006/relationships/hyperlink" Target="http://pbs.twimg.com/profile_images/1601687063/TheMiddleFanart_Icon3b_normal.jpg" TargetMode="External" /><Relationship Id="rId214" Type="http://schemas.openxmlformats.org/officeDocument/2006/relationships/hyperlink" Target="http://pbs.twimg.com/profile_images/3591886034/8f269ce920c7c3211299b39d966369f1_normal.jpeg" TargetMode="External" /><Relationship Id="rId215" Type="http://schemas.openxmlformats.org/officeDocument/2006/relationships/hyperlink" Target="http://pbs.twimg.com/profile_images/571140679340040192/AFPUr2VR_normal.jpeg" TargetMode="External" /><Relationship Id="rId216" Type="http://schemas.openxmlformats.org/officeDocument/2006/relationships/hyperlink" Target="http://pbs.twimg.com/profile_images/1045431395529699328/7qJndCoP_normal.jpg" TargetMode="External" /><Relationship Id="rId217" Type="http://schemas.openxmlformats.org/officeDocument/2006/relationships/hyperlink" Target="http://pbs.twimg.com/profile_images/378800000468293905/67fd2211fea86ba1d3bf85b43e614d43_normal.jpeg" TargetMode="External" /><Relationship Id="rId218" Type="http://schemas.openxmlformats.org/officeDocument/2006/relationships/hyperlink" Target="http://pbs.twimg.com/profile_images/1108101034143088641/NANKla7Q_normal.png" TargetMode="External" /><Relationship Id="rId219" Type="http://schemas.openxmlformats.org/officeDocument/2006/relationships/hyperlink" Target="http://pbs.twimg.com/profile_images/1104561996366790656/5hip3fb3_normal.png" TargetMode="External" /><Relationship Id="rId220" Type="http://schemas.openxmlformats.org/officeDocument/2006/relationships/hyperlink" Target="http://pbs.twimg.com/profile_images/472383978968588289/Ve4W3faM_normal.jpeg" TargetMode="External" /><Relationship Id="rId221" Type="http://schemas.openxmlformats.org/officeDocument/2006/relationships/hyperlink" Target="http://pbs.twimg.com/profile_images/1005303606088626176/bpBJDvn5_normal.jpg" TargetMode="External" /><Relationship Id="rId222" Type="http://schemas.openxmlformats.org/officeDocument/2006/relationships/hyperlink" Target="http://pbs.twimg.com/profile_images/884204236438896640/TcgZigo7_normal.jpg" TargetMode="External" /><Relationship Id="rId223" Type="http://schemas.openxmlformats.org/officeDocument/2006/relationships/hyperlink" Target="http://pbs.twimg.com/profile_images/900189994945589248/Doml7A0T_normal.jpg" TargetMode="External" /><Relationship Id="rId224" Type="http://schemas.openxmlformats.org/officeDocument/2006/relationships/hyperlink" Target="http://pbs.twimg.com/profile_images/1044012666065481730/AD9ewIXx_normal.jpg" TargetMode="External" /><Relationship Id="rId225" Type="http://schemas.openxmlformats.org/officeDocument/2006/relationships/hyperlink" Target="http://pbs.twimg.com/profile_images/1076259260957376512/IMWxfDxD_normal.jpg" TargetMode="External" /><Relationship Id="rId226" Type="http://schemas.openxmlformats.org/officeDocument/2006/relationships/hyperlink" Target="http://pbs.twimg.com/profile_images/860253936229400577/EBZVWlzO_normal.jpg" TargetMode="External" /><Relationship Id="rId227" Type="http://schemas.openxmlformats.org/officeDocument/2006/relationships/hyperlink" Target="http://pbs.twimg.com/profile_images/1084239360348864513/jRBfoktd_normal.jpg" TargetMode="External" /><Relationship Id="rId228" Type="http://schemas.openxmlformats.org/officeDocument/2006/relationships/hyperlink" Target="http://pbs.twimg.com/profile_images/1108396489942937601/-0Bvz5Qa_normal.jpg" TargetMode="External" /><Relationship Id="rId229" Type="http://schemas.openxmlformats.org/officeDocument/2006/relationships/hyperlink" Target="http://pbs.twimg.com/profile_images/780489470198046721/U2Rg7Lr3_normal.jpg" TargetMode="External" /><Relationship Id="rId230" Type="http://schemas.openxmlformats.org/officeDocument/2006/relationships/hyperlink" Target="http://pbs.twimg.com/profile_images/2463447239/hep7d05ooi6inrhf1bdl_normal.gif" TargetMode="External" /><Relationship Id="rId231" Type="http://schemas.openxmlformats.org/officeDocument/2006/relationships/hyperlink" Target="http://pbs.twimg.com/profile_images/1107466902262239238/GOgYbKul_normal.jpg" TargetMode="External" /><Relationship Id="rId232" Type="http://schemas.openxmlformats.org/officeDocument/2006/relationships/hyperlink" Target="http://pbs.twimg.com/profile_images/1739872446/image_normal.jpg" TargetMode="External" /><Relationship Id="rId233" Type="http://schemas.openxmlformats.org/officeDocument/2006/relationships/hyperlink" Target="http://pbs.twimg.com/profile_images/1065338566744502273/JXRulPUU_normal.jpg" TargetMode="External" /><Relationship Id="rId234" Type="http://schemas.openxmlformats.org/officeDocument/2006/relationships/hyperlink" Target="http://pbs.twimg.com/profile_images/1059625058929381376/uuFgX4Zx_normal.jpg" TargetMode="External" /><Relationship Id="rId235" Type="http://schemas.openxmlformats.org/officeDocument/2006/relationships/hyperlink" Target="http://pbs.twimg.com/profile_images/674834590721118208/QCqGxVsL_normal.jpg" TargetMode="External" /><Relationship Id="rId236" Type="http://schemas.openxmlformats.org/officeDocument/2006/relationships/hyperlink" Target="http://pbs.twimg.com/profile_images/967674632626212864/sj8Tyv-V_normal.jpg" TargetMode="External" /><Relationship Id="rId237" Type="http://schemas.openxmlformats.org/officeDocument/2006/relationships/hyperlink" Target="http://pbs.twimg.com/profile_images/806201182960160768/g2O3tx7F_normal.jpg" TargetMode="External" /><Relationship Id="rId238" Type="http://schemas.openxmlformats.org/officeDocument/2006/relationships/hyperlink" Target="http://pbs.twimg.com/profile_images/424719773/tor_einar_normal.jpg" TargetMode="External" /><Relationship Id="rId239" Type="http://schemas.openxmlformats.org/officeDocument/2006/relationships/hyperlink" Target="http://pbs.twimg.com/profile_images/1049436119677456384/GJvqZa2U_normal.jpg" TargetMode="External" /><Relationship Id="rId240" Type="http://schemas.openxmlformats.org/officeDocument/2006/relationships/hyperlink" Target="http://pbs.twimg.com/profile_images/949721052053102593/DjmS7ALe_normal.jpg" TargetMode="External" /><Relationship Id="rId241" Type="http://schemas.openxmlformats.org/officeDocument/2006/relationships/hyperlink" Target="http://pbs.twimg.com/profile_images/1082925145440903168/VCbs43ry_normal.jpg" TargetMode="External" /><Relationship Id="rId242" Type="http://schemas.openxmlformats.org/officeDocument/2006/relationships/hyperlink" Target="http://pbs.twimg.com/profile_images/755475271445282816/PaZPmIgj_normal.jpg" TargetMode="External" /><Relationship Id="rId243" Type="http://schemas.openxmlformats.org/officeDocument/2006/relationships/hyperlink" Target="http://pbs.twimg.com/profile_images/1080210147027415040/w5EZbbMi_normal.jpg" TargetMode="External" /><Relationship Id="rId244" Type="http://schemas.openxmlformats.org/officeDocument/2006/relationships/hyperlink" Target="http://pbs.twimg.com/profile_images/662632293484339200/4E_9xXR8_normal.jpg" TargetMode="External" /><Relationship Id="rId245" Type="http://schemas.openxmlformats.org/officeDocument/2006/relationships/hyperlink" Target="http://pbs.twimg.com/profile_images/1056026647286157313/lgdA7q8-_normal.jpg" TargetMode="External" /><Relationship Id="rId246" Type="http://schemas.openxmlformats.org/officeDocument/2006/relationships/hyperlink" Target="http://pbs.twimg.com/profile_images/1026548658018439168/56ngHcMU_normal.jpg" TargetMode="External" /><Relationship Id="rId247" Type="http://schemas.openxmlformats.org/officeDocument/2006/relationships/hyperlink" Target="http://pbs.twimg.com/profile_images/793097469131386880/Eb3qJAlQ_normal.jpg" TargetMode="External" /><Relationship Id="rId248" Type="http://schemas.openxmlformats.org/officeDocument/2006/relationships/hyperlink" Target="http://pbs.twimg.com/profile_images/890568437470199808/oxr2fkl7_normal.jpg" TargetMode="External" /><Relationship Id="rId249" Type="http://schemas.openxmlformats.org/officeDocument/2006/relationships/hyperlink" Target="http://pbs.twimg.com/profile_images/829085314060845056/JamtAVF7_normal.jpg" TargetMode="External" /><Relationship Id="rId250" Type="http://schemas.openxmlformats.org/officeDocument/2006/relationships/hyperlink" Target="http://pbs.twimg.com/profile_images/1055510355424829440/nQ1QZgt3_normal.jpg" TargetMode="External" /><Relationship Id="rId251" Type="http://schemas.openxmlformats.org/officeDocument/2006/relationships/hyperlink" Target="http://pbs.twimg.com/profile_images/1487241629/2e_normal.jpg" TargetMode="External" /><Relationship Id="rId252" Type="http://schemas.openxmlformats.org/officeDocument/2006/relationships/hyperlink" Target="http://pbs.twimg.com/profile_images/1097373397795762176/Y_m7ZVt-_normal.jpg" TargetMode="External" /><Relationship Id="rId253" Type="http://schemas.openxmlformats.org/officeDocument/2006/relationships/hyperlink" Target="http://pbs.twimg.com/profile_images/558126214150254592/JKdEtubW_normal.jpeg" TargetMode="External" /><Relationship Id="rId254" Type="http://schemas.openxmlformats.org/officeDocument/2006/relationships/hyperlink" Target="http://pbs.twimg.com/profile_images/1094327189133295621/oOmP_8k7_normal.jpg" TargetMode="External" /><Relationship Id="rId255" Type="http://schemas.openxmlformats.org/officeDocument/2006/relationships/hyperlink" Target="http://pbs.twimg.com/profile_images/1056713429967364096/zsUFvIhb_normal.jpg" TargetMode="External" /><Relationship Id="rId256" Type="http://schemas.openxmlformats.org/officeDocument/2006/relationships/hyperlink" Target="http://pbs.twimg.com/profile_images/956503701870477312/IW_qZO7k_normal.jpg" TargetMode="External" /><Relationship Id="rId257" Type="http://schemas.openxmlformats.org/officeDocument/2006/relationships/hyperlink" Target="http://pbs.twimg.com/profile_images/663374783845896192/I26owryQ_normal.jpg" TargetMode="External" /><Relationship Id="rId258" Type="http://schemas.openxmlformats.org/officeDocument/2006/relationships/hyperlink" Target="http://pbs.twimg.com/profile_images/1081209418023350273/ma4CXdy5_normal.jpg" TargetMode="External" /><Relationship Id="rId259" Type="http://schemas.openxmlformats.org/officeDocument/2006/relationships/hyperlink" Target="http://pbs.twimg.com/profile_images/473140472580280320/YvbpXG6s_normal.jpeg" TargetMode="External" /><Relationship Id="rId260" Type="http://schemas.openxmlformats.org/officeDocument/2006/relationships/hyperlink" Target="http://pbs.twimg.com/profile_images/942960732492230656/qjpGcd5q_normal.jpg" TargetMode="External" /><Relationship Id="rId261" Type="http://schemas.openxmlformats.org/officeDocument/2006/relationships/hyperlink" Target="http://pbs.twimg.com/profile_images/1105238298811875328/5SE6XvPT_normal.jpg" TargetMode="External" /><Relationship Id="rId262" Type="http://schemas.openxmlformats.org/officeDocument/2006/relationships/hyperlink" Target="http://pbs.twimg.com/profile_images/1062477590752096256/2oBIik8d_normal.jpg" TargetMode="External" /><Relationship Id="rId263" Type="http://schemas.openxmlformats.org/officeDocument/2006/relationships/hyperlink" Target="http://pbs.twimg.com/profile_images/1099573223774085120/NhExJFo__normal.jpg" TargetMode="External" /><Relationship Id="rId264" Type="http://schemas.openxmlformats.org/officeDocument/2006/relationships/hyperlink" Target="http://pbs.twimg.com/profile_images/1010610559094525952/m-krwAG__normal.jpg" TargetMode="External" /><Relationship Id="rId265" Type="http://schemas.openxmlformats.org/officeDocument/2006/relationships/hyperlink" Target="http://pbs.twimg.com/profile_images/1105216247447384066/pCend9_E_normal.jpg" TargetMode="External" /><Relationship Id="rId266" Type="http://schemas.openxmlformats.org/officeDocument/2006/relationships/hyperlink" Target="http://abs.twimg.com/sticky/default_profile_images/default_profile_normal.png" TargetMode="External" /><Relationship Id="rId267" Type="http://schemas.openxmlformats.org/officeDocument/2006/relationships/hyperlink" Target="http://pbs.twimg.com/profile_images/992158333166538752/9Haf0_Ja_normal.jpg" TargetMode="External" /><Relationship Id="rId268" Type="http://schemas.openxmlformats.org/officeDocument/2006/relationships/hyperlink" Target="http://pbs.twimg.com/profile_images/3419507145/f916ef0ba86e677dbf56c3b10cc676e2_normal.png" TargetMode="External" /><Relationship Id="rId269" Type="http://schemas.openxmlformats.org/officeDocument/2006/relationships/hyperlink" Target="http://pbs.twimg.com/profile_images/798190694619840512/TM4lgk8h_normal.jpg" TargetMode="External" /><Relationship Id="rId270" Type="http://schemas.openxmlformats.org/officeDocument/2006/relationships/hyperlink" Target="http://pbs.twimg.com/profile_images/809590356383846400/MuBjpgZn_normal.jpg" TargetMode="External" /><Relationship Id="rId271" Type="http://schemas.openxmlformats.org/officeDocument/2006/relationships/hyperlink" Target="http://pbs.twimg.com/profile_images/689251761232609280/AZDTUbKx_normal.jpg" TargetMode="External" /><Relationship Id="rId272" Type="http://schemas.openxmlformats.org/officeDocument/2006/relationships/hyperlink" Target="http://pbs.twimg.com/profile_images/424572273522384896/ItUbJUtE_normal.jpeg" TargetMode="External" /><Relationship Id="rId273" Type="http://schemas.openxmlformats.org/officeDocument/2006/relationships/hyperlink" Target="http://pbs.twimg.com/profile_images/1108181775501545472/RIs5inTy_normal.jpg" TargetMode="External" /><Relationship Id="rId274" Type="http://schemas.openxmlformats.org/officeDocument/2006/relationships/hyperlink" Target="http://pbs.twimg.com/profile_images/1011984350940975104/q8EOZ9Bt_normal.jpg" TargetMode="External" /><Relationship Id="rId275" Type="http://schemas.openxmlformats.org/officeDocument/2006/relationships/hyperlink" Target="http://pbs.twimg.com/profile_images/936712188898705414/M2K5zzzj_normal.jpg" TargetMode="External" /><Relationship Id="rId276" Type="http://schemas.openxmlformats.org/officeDocument/2006/relationships/hyperlink" Target="http://pbs.twimg.com/profile_images/784084979445739520/32ILiK4B_normal.jpg" TargetMode="External" /><Relationship Id="rId277" Type="http://schemas.openxmlformats.org/officeDocument/2006/relationships/hyperlink" Target="http://pbs.twimg.com/profile_images/1024074059909222400/bixna8VK_normal.jpg" TargetMode="External" /><Relationship Id="rId278" Type="http://schemas.openxmlformats.org/officeDocument/2006/relationships/hyperlink" Target="http://pbs.twimg.com/profile_images/1080655505725575169/_MsQ3fKw_normal.jpg" TargetMode="External" /><Relationship Id="rId279" Type="http://schemas.openxmlformats.org/officeDocument/2006/relationships/hyperlink" Target="http://pbs.twimg.com/profile_images/1095475170222006273/K6PhBL2R_normal.jpg" TargetMode="External" /><Relationship Id="rId280" Type="http://schemas.openxmlformats.org/officeDocument/2006/relationships/hyperlink" Target="http://pbs.twimg.com/profile_images/527185976515260416/LGHx1PmO_normal.png" TargetMode="External" /><Relationship Id="rId281" Type="http://schemas.openxmlformats.org/officeDocument/2006/relationships/hyperlink" Target="http://pbs.twimg.com/profile_images/924743166263259137/VVe001_6_normal.jpg" TargetMode="External" /><Relationship Id="rId282" Type="http://schemas.openxmlformats.org/officeDocument/2006/relationships/hyperlink" Target="http://pbs.twimg.com/profile_images/658120737174220800/YLo8xAkw_normal.jpg" TargetMode="External" /><Relationship Id="rId283" Type="http://schemas.openxmlformats.org/officeDocument/2006/relationships/hyperlink" Target="http://pbs.twimg.com/profile_images/524221333899870208/oONCHCE8_normal.jpeg" TargetMode="External" /><Relationship Id="rId284" Type="http://schemas.openxmlformats.org/officeDocument/2006/relationships/hyperlink" Target="http://pbs.twimg.com/profile_images/923713364550914048/WCBT5vfo_normal.jpg" TargetMode="External" /><Relationship Id="rId285" Type="http://schemas.openxmlformats.org/officeDocument/2006/relationships/hyperlink" Target="http://pbs.twimg.com/profile_images/639258990526996480/JSm0SLAQ_normal.jpg" TargetMode="External" /><Relationship Id="rId286" Type="http://schemas.openxmlformats.org/officeDocument/2006/relationships/hyperlink" Target="http://pbs.twimg.com/profile_images/1095832071887454208/RtMTTnOE_normal.png" TargetMode="External" /><Relationship Id="rId287" Type="http://schemas.openxmlformats.org/officeDocument/2006/relationships/hyperlink" Target="http://pbs.twimg.com/profile_images/1013436760859299847/aQltRN9T_normal.jpg" TargetMode="External" /><Relationship Id="rId288" Type="http://schemas.openxmlformats.org/officeDocument/2006/relationships/hyperlink" Target="http://pbs.twimg.com/profile_images/579937783436865538/8pasOQT6_normal.jpg" TargetMode="External" /><Relationship Id="rId289" Type="http://schemas.openxmlformats.org/officeDocument/2006/relationships/hyperlink" Target="http://pbs.twimg.com/profile_images/1082727366789603334/AECQF8T8_normal.jpg" TargetMode="External" /><Relationship Id="rId290" Type="http://schemas.openxmlformats.org/officeDocument/2006/relationships/hyperlink" Target="http://pbs.twimg.com/profile_images/920251477414866944/3klpL6Qy_normal.jpg" TargetMode="External" /><Relationship Id="rId291" Type="http://schemas.openxmlformats.org/officeDocument/2006/relationships/hyperlink" Target="http://pbs.twimg.com/profile_images/471720700428812288/uF7on1Wa_normal.png" TargetMode="External" /><Relationship Id="rId292" Type="http://schemas.openxmlformats.org/officeDocument/2006/relationships/hyperlink" Target="http://pbs.twimg.com/profile_images/846413503195840512/xNM769bt_normal.jpg" TargetMode="External" /><Relationship Id="rId293" Type="http://schemas.openxmlformats.org/officeDocument/2006/relationships/hyperlink" Target="http://pbs.twimg.com/profile_images/983775946573365248/IaWCJNPb_normal.jpg" TargetMode="External" /><Relationship Id="rId294" Type="http://schemas.openxmlformats.org/officeDocument/2006/relationships/hyperlink" Target="https://twitter.com/takethemdownnow" TargetMode="External" /><Relationship Id="rId295" Type="http://schemas.openxmlformats.org/officeDocument/2006/relationships/hyperlink" Target="https://twitter.com/emgemsays" TargetMode="External" /><Relationship Id="rId296" Type="http://schemas.openxmlformats.org/officeDocument/2006/relationships/hyperlink" Target="https://twitter.com/starsmoonandsun" TargetMode="External" /><Relationship Id="rId297" Type="http://schemas.openxmlformats.org/officeDocument/2006/relationships/hyperlink" Target="https://twitter.com/t_seele" TargetMode="External" /><Relationship Id="rId298" Type="http://schemas.openxmlformats.org/officeDocument/2006/relationships/hyperlink" Target="https://twitter.com/highkin" TargetMode="External" /><Relationship Id="rId299" Type="http://schemas.openxmlformats.org/officeDocument/2006/relationships/hyperlink" Target="https://twitter.com/jeffzillgitt" TargetMode="External" /><Relationship Id="rId300" Type="http://schemas.openxmlformats.org/officeDocument/2006/relationships/hyperlink" Target="https://twitter.com/edgar_rios124" TargetMode="External" /><Relationship Id="rId301" Type="http://schemas.openxmlformats.org/officeDocument/2006/relationships/hyperlink" Target="https://twitter.com/usatodaysports" TargetMode="External" /><Relationship Id="rId302" Type="http://schemas.openxmlformats.org/officeDocument/2006/relationships/hyperlink" Target="https://twitter.com/usatodaynba" TargetMode="External" /><Relationship Id="rId303" Type="http://schemas.openxmlformats.org/officeDocument/2006/relationships/hyperlink" Target="https://twitter.com/cincybell" TargetMode="External" /><Relationship Id="rId304" Type="http://schemas.openxmlformats.org/officeDocument/2006/relationships/hyperlink" Target="https://twitter.com/fifththird" TargetMode="External" /><Relationship Id="rId305" Type="http://schemas.openxmlformats.org/officeDocument/2006/relationships/hyperlink" Target="https://twitter.com/edwardaprice" TargetMode="External" /><Relationship Id="rId306" Type="http://schemas.openxmlformats.org/officeDocument/2006/relationships/hyperlink" Target="https://twitter.com/pandeism" TargetMode="External" /><Relationship Id="rId307" Type="http://schemas.openxmlformats.org/officeDocument/2006/relationships/hyperlink" Target="https://twitter.com/smurp3131" TargetMode="External" /><Relationship Id="rId308" Type="http://schemas.openxmlformats.org/officeDocument/2006/relationships/hyperlink" Target="https://twitter.com/llewellynking2" TargetMode="External" /><Relationship Id="rId309" Type="http://schemas.openxmlformats.org/officeDocument/2006/relationships/hyperlink" Target="https://twitter.com/pubstory" TargetMode="External" /><Relationship Id="rId310" Type="http://schemas.openxmlformats.org/officeDocument/2006/relationships/hyperlink" Target="https://twitter.com/teresahaas2" TargetMode="External" /><Relationship Id="rId311" Type="http://schemas.openxmlformats.org/officeDocument/2006/relationships/hyperlink" Target="https://twitter.com/chscrow" TargetMode="External" /><Relationship Id="rId312" Type="http://schemas.openxmlformats.org/officeDocument/2006/relationships/hyperlink" Target="https://twitter.com/solitairystorm" TargetMode="External" /><Relationship Id="rId313" Type="http://schemas.openxmlformats.org/officeDocument/2006/relationships/hyperlink" Target="https://twitter.com/skalvord" TargetMode="External" /><Relationship Id="rId314" Type="http://schemas.openxmlformats.org/officeDocument/2006/relationships/hyperlink" Target="https://twitter.com/papafavour" TargetMode="External" /><Relationship Id="rId315" Type="http://schemas.openxmlformats.org/officeDocument/2006/relationships/hyperlink" Target="https://twitter.com/jknjenga" TargetMode="External" /><Relationship Id="rId316" Type="http://schemas.openxmlformats.org/officeDocument/2006/relationships/hyperlink" Target="https://twitter.com/nyoiketj" TargetMode="External" /><Relationship Id="rId317" Type="http://schemas.openxmlformats.org/officeDocument/2006/relationships/hyperlink" Target="https://twitter.com/cirunjoroge_" TargetMode="External" /><Relationship Id="rId318" Type="http://schemas.openxmlformats.org/officeDocument/2006/relationships/hyperlink" Target="https://twitter.com/ghettoradio895" TargetMode="External" /><Relationship Id="rId319" Type="http://schemas.openxmlformats.org/officeDocument/2006/relationships/hyperlink" Target="https://twitter.com/kenyaredcross" TargetMode="External" /><Relationship Id="rId320" Type="http://schemas.openxmlformats.org/officeDocument/2006/relationships/hyperlink" Target="https://twitter.com/redcross" TargetMode="External" /><Relationship Id="rId321" Type="http://schemas.openxmlformats.org/officeDocument/2006/relationships/hyperlink" Target="https://twitter.com/governornanok" TargetMode="External" /><Relationship Id="rId322" Type="http://schemas.openxmlformats.org/officeDocument/2006/relationships/hyperlink" Target="https://twitter.com/williamsruto" TargetMode="External" /><Relationship Id="rId323" Type="http://schemas.openxmlformats.org/officeDocument/2006/relationships/hyperlink" Target="https://twitter.com/ukenyatta" TargetMode="External" /><Relationship Id="rId324" Type="http://schemas.openxmlformats.org/officeDocument/2006/relationships/hyperlink" Target="https://twitter.com/itshemantsharma" TargetMode="External" /><Relationship Id="rId325" Type="http://schemas.openxmlformats.org/officeDocument/2006/relationships/hyperlink" Target="https://twitter.com/buffer" TargetMode="External" /><Relationship Id="rId326" Type="http://schemas.openxmlformats.org/officeDocument/2006/relationships/hyperlink" Target="https://twitter.com/sparksdonovan1" TargetMode="External" /><Relationship Id="rId327" Type="http://schemas.openxmlformats.org/officeDocument/2006/relationships/hyperlink" Target="https://twitter.com/charlesmblow" TargetMode="External" /><Relationship Id="rId328" Type="http://schemas.openxmlformats.org/officeDocument/2006/relationships/hyperlink" Target="https://twitter.com/ripbs36" TargetMode="External" /><Relationship Id="rId329" Type="http://schemas.openxmlformats.org/officeDocument/2006/relationships/hyperlink" Target="https://twitter.com/gwaynemiller" TargetMode="External" /><Relationship Id="rId330" Type="http://schemas.openxmlformats.org/officeDocument/2006/relationships/hyperlink" Target="https://twitter.com/jmludes" TargetMode="External" /><Relationship Id="rId331" Type="http://schemas.openxmlformats.org/officeDocument/2006/relationships/hyperlink" Target="https://twitter.com/bostonbackbay" TargetMode="External" /><Relationship Id="rId332" Type="http://schemas.openxmlformats.org/officeDocument/2006/relationships/hyperlink" Target="https://twitter.com/studiogang" TargetMode="External" /><Relationship Id="rId333" Type="http://schemas.openxmlformats.org/officeDocument/2006/relationships/hyperlink" Target="https://twitter.com/mlm_success_" TargetMode="External" /><Relationship Id="rId334" Type="http://schemas.openxmlformats.org/officeDocument/2006/relationships/hyperlink" Target="https://twitter.com/sentineljust" TargetMode="External" /><Relationship Id="rId335" Type="http://schemas.openxmlformats.org/officeDocument/2006/relationships/hyperlink" Target="https://twitter.com/pioneerpublictv" TargetMode="External" /><Relationship Id="rId336" Type="http://schemas.openxmlformats.org/officeDocument/2006/relationships/hyperlink" Target="https://twitter.com/dlamante" TargetMode="External" /><Relationship Id="rId337" Type="http://schemas.openxmlformats.org/officeDocument/2006/relationships/hyperlink" Target="https://twitter.com/universalhub" TargetMode="External" /><Relationship Id="rId338" Type="http://schemas.openxmlformats.org/officeDocument/2006/relationships/hyperlink" Target="https://twitter.com/jaclynreiss" TargetMode="External" /><Relationship Id="rId339" Type="http://schemas.openxmlformats.org/officeDocument/2006/relationships/hyperlink" Target="https://twitter.com/cc_chapman" TargetMode="External" /><Relationship Id="rId340" Type="http://schemas.openxmlformats.org/officeDocument/2006/relationships/hyperlink" Target="https://twitter.com/stoopidtallkid" TargetMode="External" /><Relationship Id="rId341" Type="http://schemas.openxmlformats.org/officeDocument/2006/relationships/hyperlink" Target="https://twitter.com/iwasabaddog" TargetMode="External" /><Relationship Id="rId342" Type="http://schemas.openxmlformats.org/officeDocument/2006/relationships/hyperlink" Target="https://twitter.com/bostonglobe" TargetMode="External" /><Relationship Id="rId343" Type="http://schemas.openxmlformats.org/officeDocument/2006/relationships/hyperlink" Target="https://twitter.com/breakingnewzman" TargetMode="External" /><Relationship Id="rId344" Type="http://schemas.openxmlformats.org/officeDocument/2006/relationships/hyperlink" Target="https://twitter.com/arparthum" TargetMode="External" /><Relationship Id="rId345" Type="http://schemas.openxmlformats.org/officeDocument/2006/relationships/hyperlink" Target="https://twitter.com/glorialaw5" TargetMode="External" /><Relationship Id="rId346" Type="http://schemas.openxmlformats.org/officeDocument/2006/relationships/hyperlink" Target="https://twitter.com/tj_fitzpatrick" TargetMode="External" /><Relationship Id="rId347" Type="http://schemas.openxmlformats.org/officeDocument/2006/relationships/hyperlink" Target="https://twitter.com/kskm3" TargetMode="External" /><Relationship Id="rId348" Type="http://schemas.openxmlformats.org/officeDocument/2006/relationships/hyperlink" Target="https://twitter.com/jmhardinboston" TargetMode="External" /><Relationship Id="rId349" Type="http://schemas.openxmlformats.org/officeDocument/2006/relationships/hyperlink" Target="https://twitter.com/auntieentropy" TargetMode="External" /><Relationship Id="rId350" Type="http://schemas.openxmlformats.org/officeDocument/2006/relationships/hyperlink" Target="https://twitter.com/loueyville" TargetMode="External" /><Relationship Id="rId351" Type="http://schemas.openxmlformats.org/officeDocument/2006/relationships/hyperlink" Target="https://twitter.com/litandlife" TargetMode="External" /><Relationship Id="rId352" Type="http://schemas.openxmlformats.org/officeDocument/2006/relationships/hyperlink" Target="https://twitter.com/globehayleyk" TargetMode="External" /><Relationship Id="rId353" Type="http://schemas.openxmlformats.org/officeDocument/2006/relationships/hyperlink" Target="https://twitter.com/macdougall4" TargetMode="External" /><Relationship Id="rId354" Type="http://schemas.openxmlformats.org/officeDocument/2006/relationships/hyperlink" Target="https://twitter.com/pacshane" TargetMode="External" /><Relationship Id="rId355" Type="http://schemas.openxmlformats.org/officeDocument/2006/relationships/hyperlink" Target="https://twitter.com/kelly_markland" TargetMode="External" /><Relationship Id="rId356" Type="http://schemas.openxmlformats.org/officeDocument/2006/relationships/hyperlink" Target="https://twitter.com/bostonhistory" TargetMode="External" /><Relationship Id="rId357" Type="http://schemas.openxmlformats.org/officeDocument/2006/relationships/hyperlink" Target="https://twitter.com/josiegl" TargetMode="External" /><Relationship Id="rId358" Type="http://schemas.openxmlformats.org/officeDocument/2006/relationships/hyperlink" Target="https://twitter.com/tamoakohene" TargetMode="External" /><Relationship Id="rId359" Type="http://schemas.openxmlformats.org/officeDocument/2006/relationships/hyperlink" Target="https://twitter.com/artstudio99" TargetMode="External" /><Relationship Id="rId360" Type="http://schemas.openxmlformats.org/officeDocument/2006/relationships/hyperlink" Target="https://twitter.com/jsmitche_bidmc" TargetMode="External" /><Relationship Id="rId361" Type="http://schemas.openxmlformats.org/officeDocument/2006/relationships/hyperlink" Target="https://twitter.com/shawnlacountc1" TargetMode="External" /><Relationship Id="rId362" Type="http://schemas.openxmlformats.org/officeDocument/2006/relationships/hyperlink" Target="https://twitter.com/ldmcapital" TargetMode="External" /><Relationship Id="rId363" Type="http://schemas.openxmlformats.org/officeDocument/2006/relationships/hyperlink" Target="https://twitter.com/jeanette607" TargetMode="External" /><Relationship Id="rId364" Type="http://schemas.openxmlformats.org/officeDocument/2006/relationships/hyperlink" Target="https://twitter.com/kspadegal" TargetMode="External" /><Relationship Id="rId365" Type="http://schemas.openxmlformats.org/officeDocument/2006/relationships/hyperlink" Target="https://twitter.com/artsbrandeis" TargetMode="External" /><Relationship Id="rId366" Type="http://schemas.openxmlformats.org/officeDocument/2006/relationships/hyperlink" Target="https://twitter.com/alisonmarie33" TargetMode="External" /><Relationship Id="rId367" Type="http://schemas.openxmlformats.org/officeDocument/2006/relationships/hyperlink" Target="https://twitter.com/alliklein" TargetMode="External" /><Relationship Id="rId368" Type="http://schemas.openxmlformats.org/officeDocument/2006/relationships/hyperlink" Target="https://twitter.com/ljuszczyszyn" TargetMode="External" /><Relationship Id="rId369" Type="http://schemas.openxmlformats.org/officeDocument/2006/relationships/hyperlink" Target="https://twitter.com/amyalex63" TargetMode="External" /><Relationship Id="rId370" Type="http://schemas.openxmlformats.org/officeDocument/2006/relationships/hyperlink" Target="https://twitter.com/handmadebyjaia" TargetMode="External" /><Relationship Id="rId371" Type="http://schemas.openxmlformats.org/officeDocument/2006/relationships/hyperlink" Target="https://twitter.com/blairnecessity" TargetMode="External" /><Relationship Id="rId372" Type="http://schemas.openxmlformats.org/officeDocument/2006/relationships/hyperlink" Target="https://twitter.com/nhrepporter" TargetMode="External" /><Relationship Id="rId373" Type="http://schemas.openxmlformats.org/officeDocument/2006/relationships/hyperlink" Target="https://twitter.com/gigabarb" TargetMode="External" /><Relationship Id="rId374" Type="http://schemas.openxmlformats.org/officeDocument/2006/relationships/hyperlink" Target="https://twitter.com/liasynthis" TargetMode="External" /><Relationship Id="rId375" Type="http://schemas.openxmlformats.org/officeDocument/2006/relationships/hyperlink" Target="https://twitter.com/isari1920" TargetMode="External" /><Relationship Id="rId376" Type="http://schemas.openxmlformats.org/officeDocument/2006/relationships/hyperlink" Target="https://twitter.com/firerooster7" TargetMode="External" /><Relationship Id="rId377" Type="http://schemas.openxmlformats.org/officeDocument/2006/relationships/hyperlink" Target="https://twitter.com/amandakelly4" TargetMode="External" /><Relationship Id="rId378" Type="http://schemas.openxmlformats.org/officeDocument/2006/relationships/hyperlink" Target="https://twitter.com/suffrinsuffrage" TargetMode="External" /><Relationship Id="rId379" Type="http://schemas.openxmlformats.org/officeDocument/2006/relationships/hyperlink" Target="https://twitter.com/hrosebourgeois" TargetMode="External" /><Relationship Id="rId380" Type="http://schemas.openxmlformats.org/officeDocument/2006/relationships/hyperlink" Target="https://twitter.com/freshnewengland" TargetMode="External" /><Relationship Id="rId381" Type="http://schemas.openxmlformats.org/officeDocument/2006/relationships/hyperlink" Target="https://twitter.com/analisamendment" TargetMode="External" /><Relationship Id="rId382" Type="http://schemas.openxmlformats.org/officeDocument/2006/relationships/hyperlink" Target="https://twitter.com/robini_pearl" TargetMode="External" /><Relationship Id="rId383" Type="http://schemas.openxmlformats.org/officeDocument/2006/relationships/hyperlink" Target="https://twitter.com/kimberlyhebert" TargetMode="External" /><Relationship Id="rId384" Type="http://schemas.openxmlformats.org/officeDocument/2006/relationships/hyperlink" Target="https://twitter.com/thenerdybun96" TargetMode="External" /><Relationship Id="rId385" Type="http://schemas.openxmlformats.org/officeDocument/2006/relationships/hyperlink" Target="https://twitter.com/maxielu" TargetMode="External" /><Relationship Id="rId386" Type="http://schemas.openxmlformats.org/officeDocument/2006/relationships/hyperlink" Target="https://twitter.com/daviddealencaa" TargetMode="External" /><Relationship Id="rId387" Type="http://schemas.openxmlformats.org/officeDocument/2006/relationships/hyperlink" Target="https://twitter.com/visitbostonapp" TargetMode="External" /><Relationship Id="rId388" Type="http://schemas.openxmlformats.org/officeDocument/2006/relationships/hyperlink" Target="https://twitter.com/remcgrail" TargetMode="External" /><Relationship Id="rId389" Type="http://schemas.openxmlformats.org/officeDocument/2006/relationships/hyperlink" Target="https://twitter.com/zeenell" TargetMode="External" /><Relationship Id="rId390" Type="http://schemas.openxmlformats.org/officeDocument/2006/relationships/hyperlink" Target="https://twitter.com/irishgirlgrace" TargetMode="External" /><Relationship Id="rId391" Type="http://schemas.openxmlformats.org/officeDocument/2006/relationships/hyperlink" Target="https://twitter.com/shannonatighe" TargetMode="External" /><Relationship Id="rId392" Type="http://schemas.openxmlformats.org/officeDocument/2006/relationships/hyperlink" Target="https://twitter.com/jt_interactive" TargetMode="External" /><Relationship Id="rId393" Type="http://schemas.openxmlformats.org/officeDocument/2006/relationships/hyperlink" Target="https://twitter.com/bryannab97" TargetMode="External" /><Relationship Id="rId394" Type="http://schemas.openxmlformats.org/officeDocument/2006/relationships/hyperlink" Target="https://twitter.com/kat_missouri" TargetMode="External" /><Relationship Id="rId395" Type="http://schemas.openxmlformats.org/officeDocument/2006/relationships/hyperlink" Target="https://twitter.com/cassiacoelho11" TargetMode="External" /><Relationship Id="rId396" Type="http://schemas.openxmlformats.org/officeDocument/2006/relationships/hyperlink" Target="https://twitter.com/meras28" TargetMode="External" /><Relationship Id="rId397" Type="http://schemas.openxmlformats.org/officeDocument/2006/relationships/hyperlink" Target="https://twitter.com/amziahesq" TargetMode="External" /><Relationship Id="rId398" Type="http://schemas.openxmlformats.org/officeDocument/2006/relationships/hyperlink" Target="https://twitter.com/rfgpolijunkie" TargetMode="External" /><Relationship Id="rId399" Type="http://schemas.openxmlformats.org/officeDocument/2006/relationships/hyperlink" Target="https://twitter.com/torra_k" TargetMode="External" /><Relationship Id="rId400" Type="http://schemas.openxmlformats.org/officeDocument/2006/relationships/hyperlink" Target="https://twitter.com/bosfoodtours" TargetMode="External" /><Relationship Id="rId401" Type="http://schemas.openxmlformats.org/officeDocument/2006/relationships/hyperlink" Target="https://twitter.com/pamelarcarver" TargetMode="External" /><Relationship Id="rId402" Type="http://schemas.openxmlformats.org/officeDocument/2006/relationships/hyperlink" Target="https://twitter.com/jarjoh" TargetMode="External" /><Relationship Id="rId403" Type="http://schemas.openxmlformats.org/officeDocument/2006/relationships/hyperlink" Target="https://twitter.com/joanna_here" TargetMode="External" /><Relationship Id="rId404" Type="http://schemas.openxmlformats.org/officeDocument/2006/relationships/hyperlink" Target="https://twitter.com/theeurokate" TargetMode="External" /><Relationship Id="rId405" Type="http://schemas.openxmlformats.org/officeDocument/2006/relationships/hyperlink" Target="https://twitter.com/theradrebe" TargetMode="External" /><Relationship Id="rId406" Type="http://schemas.openxmlformats.org/officeDocument/2006/relationships/hyperlink" Target="https://twitter.com/fortpointer" TargetMode="External" /><Relationship Id="rId407" Type="http://schemas.openxmlformats.org/officeDocument/2006/relationships/hyperlink" Target="https://twitter.com/yeager_steve" TargetMode="External" /><Relationship Id="rId408" Type="http://schemas.openxmlformats.org/officeDocument/2006/relationships/hyperlink" Target="https://twitter.com/adashofrho" TargetMode="External" /><Relationship Id="rId409" Type="http://schemas.openxmlformats.org/officeDocument/2006/relationships/hyperlink" Target="https://twitter.com/markgrassojr" TargetMode="External" /><Relationship Id="rId410" Type="http://schemas.openxmlformats.org/officeDocument/2006/relationships/hyperlink" Target="https://twitter.com/hattie413" TargetMode="External" /><Relationship Id="rId411" Type="http://schemas.openxmlformats.org/officeDocument/2006/relationships/hyperlink" Target="https://twitter.com/pistachio" TargetMode="External" /><Relationship Id="rId412" Type="http://schemas.openxmlformats.org/officeDocument/2006/relationships/hyperlink" Target="https://twitter.com/mikelltaylor" TargetMode="External" /><Relationship Id="rId413" Type="http://schemas.openxmlformats.org/officeDocument/2006/relationships/hyperlink" Target="https://twitter.com/sunnybrussels" TargetMode="External" /><Relationship Id="rId414" Type="http://schemas.openxmlformats.org/officeDocument/2006/relationships/hyperlink" Target="https://twitter.com/karenavocado" TargetMode="External" /><Relationship Id="rId415" Type="http://schemas.openxmlformats.org/officeDocument/2006/relationships/hyperlink" Target="https://twitter.com/dellmhamilton" TargetMode="External" /><Relationship Id="rId416" Type="http://schemas.openxmlformats.org/officeDocument/2006/relationships/hyperlink" Target="https://twitter.com/beccamb" TargetMode="External" /><Relationship Id="rId417" Type="http://schemas.openxmlformats.org/officeDocument/2006/relationships/hyperlink" Target="https://twitter.com/giannaporcaro" TargetMode="External" /><Relationship Id="rId418" Type="http://schemas.openxmlformats.org/officeDocument/2006/relationships/hyperlink" Target="https://twitter.com/robindperera" TargetMode="External" /><Relationship Id="rId419" Type="http://schemas.openxmlformats.org/officeDocument/2006/relationships/hyperlink" Target="https://twitter.com/gardenclubbbay" TargetMode="External" /><Relationship Id="rId420" Type="http://schemas.openxmlformats.org/officeDocument/2006/relationships/hyperlink" Target="https://twitter.com/iam_dj_michael" TargetMode="External" /><Relationship Id="rId421" Type="http://schemas.openxmlformats.org/officeDocument/2006/relationships/hyperlink" Target="https://twitter.com/gemitaylor" TargetMode="External" /><Relationship Id="rId422" Type="http://schemas.openxmlformats.org/officeDocument/2006/relationships/hyperlink" Target="https://twitter.com/gwizynot" TargetMode="External" /><Relationship Id="rId423" Type="http://schemas.openxmlformats.org/officeDocument/2006/relationships/hyperlink" Target="https://twitter.com/mjbcn77" TargetMode="External" /><Relationship Id="rId424" Type="http://schemas.openxmlformats.org/officeDocument/2006/relationships/hyperlink" Target="https://twitter.com/teisam" TargetMode="External" /><Relationship Id="rId425" Type="http://schemas.openxmlformats.org/officeDocument/2006/relationships/hyperlink" Target="https://twitter.com/huntestatesales" TargetMode="External" /><Relationship Id="rId426" Type="http://schemas.openxmlformats.org/officeDocument/2006/relationships/hyperlink" Target="https://twitter.com/sabrinacostell3" TargetMode="External" /><Relationship Id="rId427" Type="http://schemas.openxmlformats.org/officeDocument/2006/relationships/hyperlink" Target="https://twitter.com/richslate" TargetMode="External" /><Relationship Id="rId428" Type="http://schemas.openxmlformats.org/officeDocument/2006/relationships/hyperlink" Target="https://twitter.com/joyceneedle" TargetMode="External" /><Relationship Id="rId429" Type="http://schemas.openxmlformats.org/officeDocument/2006/relationships/hyperlink" Target="https://twitter.com/sillygoose1013" TargetMode="External" /><Relationship Id="rId430" Type="http://schemas.openxmlformats.org/officeDocument/2006/relationships/hyperlink" Target="https://twitter.com/slizmerino" TargetMode="External" /><Relationship Id="rId431" Type="http://schemas.openxmlformats.org/officeDocument/2006/relationships/hyperlink" Target="https://twitter.com/digitalsciguy" TargetMode="External" /><Relationship Id="rId432" Type="http://schemas.openxmlformats.org/officeDocument/2006/relationships/hyperlink" Target="https://twitter.com/portiafendeman" TargetMode="External" /><Relationship Id="rId433" Type="http://schemas.openxmlformats.org/officeDocument/2006/relationships/hyperlink" Target="https://twitter.com/joanaortiz" TargetMode="External" /><Relationship Id="rId434" Type="http://schemas.openxmlformats.org/officeDocument/2006/relationships/hyperlink" Target="https://twitter.com/jacoblyons16" TargetMode="External" /><Relationship Id="rId435" Type="http://schemas.openxmlformats.org/officeDocument/2006/relationships/hyperlink" Target="https://twitter.com/biggie_mahls" TargetMode="External" /><Relationship Id="rId436" Type="http://schemas.openxmlformats.org/officeDocument/2006/relationships/hyperlink" Target="https://twitter.com/rachdelaguila" TargetMode="External" /><Relationship Id="rId437" Type="http://schemas.openxmlformats.org/officeDocument/2006/relationships/hyperlink" Target="https://twitter.com/jtuohey21" TargetMode="External" /><Relationship Id="rId438" Type="http://schemas.openxmlformats.org/officeDocument/2006/relationships/hyperlink" Target="https://twitter.com/kristenorthman" TargetMode="External" /><Relationship Id="rId439" Type="http://schemas.openxmlformats.org/officeDocument/2006/relationships/hyperlink" Target="https://twitter.com/cheeziologist" TargetMode="External" /><Relationship Id="rId440" Type="http://schemas.openxmlformats.org/officeDocument/2006/relationships/hyperlink" Target="https://twitter.com/christina_ette" TargetMode="External" /><Relationship Id="rId441" Type="http://schemas.openxmlformats.org/officeDocument/2006/relationships/hyperlink" Target="https://twitter.com/taged" TargetMode="External" /><Relationship Id="rId442" Type="http://schemas.openxmlformats.org/officeDocument/2006/relationships/hyperlink" Target="https://twitter.com/kcgirl2003" TargetMode="External" /><Relationship Id="rId443" Type="http://schemas.openxmlformats.org/officeDocument/2006/relationships/hyperlink" Target="https://twitter.com/scottistvan" TargetMode="External" /><Relationship Id="rId444" Type="http://schemas.openxmlformats.org/officeDocument/2006/relationships/hyperlink" Target="https://twitter.com/lancerno" TargetMode="External" /><Relationship Id="rId445" Type="http://schemas.openxmlformats.org/officeDocument/2006/relationships/hyperlink" Target="https://twitter.com/roundtrip" TargetMode="External" /><Relationship Id="rId446" Type="http://schemas.openxmlformats.org/officeDocument/2006/relationships/hyperlink" Target="https://twitter.com/sandrafornow" TargetMode="External" /><Relationship Id="rId447" Type="http://schemas.openxmlformats.org/officeDocument/2006/relationships/hyperlink" Target="https://twitter.com/damonbethea1" TargetMode="External" /><Relationship Id="rId448" Type="http://schemas.openxmlformats.org/officeDocument/2006/relationships/hyperlink" Target="https://twitter.com/missbrazille" TargetMode="External" /><Relationship Id="rId449" Type="http://schemas.openxmlformats.org/officeDocument/2006/relationships/hyperlink" Target="https://twitter.com/prskey" TargetMode="External" /><Relationship Id="rId450" Type="http://schemas.openxmlformats.org/officeDocument/2006/relationships/hyperlink" Target="https://twitter.com/ekchow" TargetMode="External" /><Relationship Id="rId451" Type="http://schemas.openxmlformats.org/officeDocument/2006/relationships/hyperlink" Target="https://twitter.com/ktsolares" TargetMode="External" /><Relationship Id="rId452" Type="http://schemas.openxmlformats.org/officeDocument/2006/relationships/hyperlink" Target="https://twitter.com/cart74775122" TargetMode="External" /><Relationship Id="rId453" Type="http://schemas.openxmlformats.org/officeDocument/2006/relationships/hyperlink" Target="https://twitter.com/nmpbs" TargetMode="External" /><Relationship Id="rId454" Type="http://schemas.openxmlformats.org/officeDocument/2006/relationships/hyperlink" Target="https://twitter.com/dlaman" TargetMode="External" /><Relationship Id="rId455" Type="http://schemas.openxmlformats.org/officeDocument/2006/relationships/hyperlink" Target="https://twitter.com/whuttv" TargetMode="External" /><Relationship Id="rId456" Type="http://schemas.openxmlformats.org/officeDocument/2006/relationships/hyperlink" Target="https://twitter.com/kaosnklutter" TargetMode="External" /><Relationship Id="rId457" Type="http://schemas.openxmlformats.org/officeDocument/2006/relationships/hyperlink" Target="https://twitter.com/cindymccain" TargetMode="External" /><Relationship Id="rId458" Type="http://schemas.openxmlformats.org/officeDocument/2006/relationships/hyperlink" Target="https://twitter.com/ceoterrio" TargetMode="External" /><Relationship Id="rId459" Type="http://schemas.openxmlformats.org/officeDocument/2006/relationships/hyperlink" Target="https://twitter.com/path616" TargetMode="External" /><Relationship Id="rId460" Type="http://schemas.openxmlformats.org/officeDocument/2006/relationships/hyperlink" Target="https://twitter.com/fuzzy_redhead" TargetMode="External" /><Relationship Id="rId461" Type="http://schemas.openxmlformats.org/officeDocument/2006/relationships/hyperlink" Target="https://twitter.com/urbanlibcouncil" TargetMode="External" /><Relationship Id="rId462" Type="http://schemas.openxmlformats.org/officeDocument/2006/relationships/hyperlink" Target="https://twitter.com/bplboston" TargetMode="External" /><Relationship Id="rId463" Type="http://schemas.openxmlformats.org/officeDocument/2006/relationships/hyperlink" Target="https://twitter.com/publicpunzie" TargetMode="External" /><Relationship Id="rId464" Type="http://schemas.openxmlformats.org/officeDocument/2006/relationships/hyperlink" Target="https://twitter.com/pkgm" TargetMode="External" /><Relationship Id="rId465" Type="http://schemas.openxmlformats.org/officeDocument/2006/relationships/hyperlink" Target="https://twitter.com/sherwinlong" TargetMode="External" /><Relationship Id="rId466" Type="http://schemas.openxmlformats.org/officeDocument/2006/relationships/hyperlink" Target="https://twitter.com/minkrose" TargetMode="External" /><Relationship Id="rId467" Type="http://schemas.openxmlformats.org/officeDocument/2006/relationships/hyperlink" Target="https://twitter.com/laurenreinhold" TargetMode="External" /><Relationship Id="rId468" Type="http://schemas.openxmlformats.org/officeDocument/2006/relationships/hyperlink" Target="https://twitter.com/gftribune" TargetMode="External" /><Relationship Id="rId469" Type="http://schemas.openxmlformats.org/officeDocument/2006/relationships/hyperlink" Target="https://twitter.com/conciergeboston" TargetMode="External" /><Relationship Id="rId470" Type="http://schemas.openxmlformats.org/officeDocument/2006/relationships/hyperlink" Target="https://twitter.com/beccagrawl" TargetMode="External" /><Relationship Id="rId471" Type="http://schemas.openxmlformats.org/officeDocument/2006/relationships/hyperlink" Target="https://twitter.com/a_kabaker" TargetMode="External" /><Relationship Id="rId472" Type="http://schemas.openxmlformats.org/officeDocument/2006/relationships/hyperlink" Target="https://twitter.com/mshafae" TargetMode="External" /><Relationship Id="rId473" Type="http://schemas.openxmlformats.org/officeDocument/2006/relationships/hyperlink" Target="https://twitter.com/youtube" TargetMode="External" /><Relationship Id="rId474" Type="http://schemas.openxmlformats.org/officeDocument/2006/relationships/hyperlink" Target="https://twitter.com/jnjcasper" TargetMode="External" /><Relationship Id="rId475" Type="http://schemas.openxmlformats.org/officeDocument/2006/relationships/hyperlink" Target="https://twitter.com/wyestv" TargetMode="External" /><Relationship Id="rId476" Type="http://schemas.openxmlformats.org/officeDocument/2006/relationships/hyperlink" Target="https://twitter.com/morningbriefing" TargetMode="External" /><Relationship Id="rId477" Type="http://schemas.openxmlformats.org/officeDocument/2006/relationships/hyperlink" Target="https://twitter.com/wkar" TargetMode="External" /><Relationship Id="rId478" Type="http://schemas.openxmlformats.org/officeDocument/2006/relationships/hyperlink" Target="https://twitter.com/detroitpublictv" TargetMode="External" /><Relationship Id="rId479" Type="http://schemas.openxmlformats.org/officeDocument/2006/relationships/hyperlink" Target="https://twitter.com/nickmagrino" TargetMode="External" /><Relationship Id="rId480" Type="http://schemas.openxmlformats.org/officeDocument/2006/relationships/comments" Target="../comments2.xml" /><Relationship Id="rId481" Type="http://schemas.openxmlformats.org/officeDocument/2006/relationships/vmlDrawing" Target="../drawings/vmlDrawing2.vml" /><Relationship Id="rId482" Type="http://schemas.openxmlformats.org/officeDocument/2006/relationships/table" Target="../tables/table2.xml" /><Relationship Id="rId48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287"/>
  <sheetViews>
    <sheetView tabSelected="1" workbookViewId="0" topLeftCell="A1">
      <pane xSplit="2" ySplit="2" topLeftCell="C170" activePane="bottomRight" state="frozen"/>
      <selection pane="topRight" activeCell="C1" sqref="C1"/>
      <selection pane="bottomLeft" activeCell="A3" sqref="A3"/>
      <selection pane="bottomRight" activeCell="A2" sqref="A2:Z2"/>
    </sheetView>
  </sheetViews>
  <sheetFormatPr defaultColWidth="9.140625" defaultRowHeight="15"/>
  <cols>
    <col min="1" max="1" width="20.7109375" style="1" customWidth="1"/>
    <col min="2" max="2" width="10.421875" style="1" customWidth="1"/>
    <col min="3" max="3" width="7.8515625" style="3" bestFit="1" customWidth="1"/>
    <col min="4" max="4" width="8.7109375" style="2" bestFit="1" customWidth="1"/>
    <col min="5" max="5" width="7.7109375" style="2" bestFit="1" customWidth="1"/>
    <col min="6" max="6" width="9.8515625" style="2" bestFit="1" customWidth="1"/>
    <col min="7" max="7" width="11.00390625" style="3" bestFit="1" customWidth="1"/>
    <col min="8" max="8" width="8.00390625" style="1" bestFit="1" customWidth="1"/>
    <col min="9" max="9" width="12.28125" style="3" bestFit="1" customWidth="1"/>
    <col min="10" max="10" width="12.421875" style="3" bestFit="1" customWidth="1"/>
    <col min="11" max="11" width="15.57421875" style="3" hidden="1"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3.421875" style="0" bestFit="1" customWidth="1"/>
    <col min="22" max="22" width="14.421875" style="0" bestFit="1" customWidth="1"/>
    <col min="23" max="23" width="10.57421875" style="0" bestFit="1" customWidth="1"/>
    <col min="24" max="24" width="12.140625" style="0" bestFit="1" customWidth="1"/>
    <col min="25" max="25" width="11.57421875" style="0" bestFit="1" customWidth="1"/>
    <col min="26" max="26" width="13.57421875" style="0" bestFit="1" customWidth="1"/>
  </cols>
  <sheetData>
    <row r="1" spans="3:14" ht="15">
      <c r="C1" s="18" t="s">
        <v>39</v>
      </c>
      <c r="D1" s="19"/>
      <c r="E1" s="19"/>
      <c r="F1" s="19"/>
      <c r="G1" s="18"/>
      <c r="H1" s="16" t="s">
        <v>43</v>
      </c>
      <c r="I1" s="54"/>
      <c r="J1" s="54"/>
      <c r="K1" s="35" t="s">
        <v>42</v>
      </c>
      <c r="L1" s="20" t="s">
        <v>40</v>
      </c>
      <c r="M1" s="20"/>
      <c r="N1" s="17" t="s">
        <v>41</v>
      </c>
    </row>
    <row r="2" spans="1:2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177</v>
      </c>
      <c r="P2" s="13" t="s">
        <v>178</v>
      </c>
      <c r="Q2" s="13" t="s">
        <v>179</v>
      </c>
      <c r="R2" s="13" t="s">
        <v>180</v>
      </c>
      <c r="S2" s="13" t="s">
        <v>181</v>
      </c>
      <c r="T2" s="13" t="s">
        <v>182</v>
      </c>
      <c r="U2" s="13" t="s">
        <v>183</v>
      </c>
      <c r="V2" s="13" t="s">
        <v>184</v>
      </c>
      <c r="W2" s="13" t="s">
        <v>185</v>
      </c>
      <c r="X2" s="13" t="s">
        <v>186</v>
      </c>
      <c r="Y2" s="13" t="s">
        <v>187</v>
      </c>
      <c r="Z2" s="13" t="s">
        <v>188</v>
      </c>
    </row>
    <row r="3" spans="1:26" ht="15" customHeight="1">
      <c r="A3" s="66" t="s">
        <v>189</v>
      </c>
      <c r="B3" s="66" t="s">
        <v>189</v>
      </c>
      <c r="C3" s="67"/>
      <c r="D3" s="68"/>
      <c r="E3" s="69"/>
      <c r="F3" s="70"/>
      <c r="G3" s="67"/>
      <c r="H3" s="71"/>
      <c r="I3" s="72"/>
      <c r="J3" s="72"/>
      <c r="K3" s="36"/>
      <c r="L3" s="73">
        <v>3</v>
      </c>
      <c r="M3" s="73"/>
      <c r="N3" s="74"/>
      <c r="O3" s="80" t="s">
        <v>179</v>
      </c>
      <c r="P3" s="82">
        <v>43537.11099537037</v>
      </c>
      <c r="Q3" s="80" t="s">
        <v>377</v>
      </c>
      <c r="R3" s="84" t="s">
        <v>436</v>
      </c>
      <c r="S3" s="80" t="s">
        <v>476</v>
      </c>
      <c r="T3" s="80"/>
      <c r="U3" s="82">
        <v>43537.11099537037</v>
      </c>
      <c r="V3" s="84" t="s">
        <v>481</v>
      </c>
      <c r="W3" s="80"/>
      <c r="X3" s="80"/>
      <c r="Y3" s="86" t="s">
        <v>676</v>
      </c>
      <c r="Z3" s="80"/>
    </row>
    <row r="4" spans="1:26" ht="15" customHeight="1">
      <c r="A4" s="66" t="s">
        <v>190</v>
      </c>
      <c r="B4" s="66" t="s">
        <v>191</v>
      </c>
      <c r="C4" s="67"/>
      <c r="D4" s="68"/>
      <c r="E4" s="69"/>
      <c r="F4" s="70"/>
      <c r="G4" s="67"/>
      <c r="H4" s="71"/>
      <c r="I4" s="72"/>
      <c r="J4" s="72"/>
      <c r="K4" s="36"/>
      <c r="L4" s="79">
        <v>4</v>
      </c>
      <c r="M4" s="79"/>
      <c r="N4" s="74"/>
      <c r="O4" s="81" t="s">
        <v>375</v>
      </c>
      <c r="P4" s="83">
        <v>43537.683333333334</v>
      </c>
      <c r="Q4" s="81" t="s">
        <v>378</v>
      </c>
      <c r="R4" s="81"/>
      <c r="S4" s="81"/>
      <c r="T4" s="81"/>
      <c r="U4" s="83">
        <v>43537.683333333334</v>
      </c>
      <c r="V4" s="85" t="s">
        <v>482</v>
      </c>
      <c r="W4" s="81"/>
      <c r="X4" s="81"/>
      <c r="Y4" s="87" t="s">
        <v>677</v>
      </c>
      <c r="Z4" s="81"/>
    </row>
    <row r="5" spans="1:26" ht="15">
      <c r="A5" s="66" t="s">
        <v>191</v>
      </c>
      <c r="B5" s="66" t="s">
        <v>191</v>
      </c>
      <c r="C5" s="67"/>
      <c r="D5" s="68"/>
      <c r="E5" s="69"/>
      <c r="F5" s="70"/>
      <c r="G5" s="67"/>
      <c r="H5" s="71"/>
      <c r="I5" s="72"/>
      <c r="J5" s="72"/>
      <c r="K5" s="36"/>
      <c r="L5" s="79">
        <v>5</v>
      </c>
      <c r="M5" s="79"/>
      <c r="N5" s="74"/>
      <c r="O5" s="81" t="s">
        <v>179</v>
      </c>
      <c r="P5" s="83">
        <v>43537.68239583333</v>
      </c>
      <c r="Q5" s="81" t="s">
        <v>379</v>
      </c>
      <c r="R5" s="85" t="s">
        <v>437</v>
      </c>
      <c r="S5" s="81" t="s">
        <v>476</v>
      </c>
      <c r="T5" s="81"/>
      <c r="U5" s="83">
        <v>43537.68239583333</v>
      </c>
      <c r="V5" s="85" t="s">
        <v>483</v>
      </c>
      <c r="W5" s="81"/>
      <c r="X5" s="81"/>
      <c r="Y5" s="87" t="s">
        <v>678</v>
      </c>
      <c r="Z5" s="81"/>
    </row>
    <row r="6" spans="1:26" ht="15">
      <c r="A6" s="66" t="s">
        <v>192</v>
      </c>
      <c r="B6" s="66" t="s">
        <v>191</v>
      </c>
      <c r="C6" s="67"/>
      <c r="D6" s="68"/>
      <c r="E6" s="69"/>
      <c r="F6" s="70"/>
      <c r="G6" s="67"/>
      <c r="H6" s="71"/>
      <c r="I6" s="72"/>
      <c r="J6" s="72"/>
      <c r="K6" s="36"/>
      <c r="L6" s="79">
        <v>6</v>
      </c>
      <c r="M6" s="79"/>
      <c r="N6" s="74"/>
      <c r="O6" s="81" t="s">
        <v>375</v>
      </c>
      <c r="P6" s="83">
        <v>43537.719143518516</v>
      </c>
      <c r="Q6" s="81" t="s">
        <v>378</v>
      </c>
      <c r="R6" s="81"/>
      <c r="S6" s="81"/>
      <c r="T6" s="81"/>
      <c r="U6" s="83">
        <v>43537.719143518516</v>
      </c>
      <c r="V6" s="85" t="s">
        <v>484</v>
      </c>
      <c r="W6" s="81"/>
      <c r="X6" s="81"/>
      <c r="Y6" s="87" t="s">
        <v>679</v>
      </c>
      <c r="Z6" s="81"/>
    </row>
    <row r="7" spans="1:26" ht="15">
      <c r="A7" s="66" t="s">
        <v>193</v>
      </c>
      <c r="B7" s="66" t="s">
        <v>195</v>
      </c>
      <c r="C7" s="67"/>
      <c r="D7" s="68"/>
      <c r="E7" s="69"/>
      <c r="F7" s="70"/>
      <c r="G7" s="67"/>
      <c r="H7" s="71"/>
      <c r="I7" s="72"/>
      <c r="J7" s="72"/>
      <c r="K7" s="36"/>
      <c r="L7" s="79">
        <v>7</v>
      </c>
      <c r="M7" s="79"/>
      <c r="N7" s="74"/>
      <c r="O7" s="81" t="s">
        <v>375</v>
      </c>
      <c r="P7" s="83">
        <v>43537.80630787037</v>
      </c>
      <c r="Q7" s="81" t="s">
        <v>380</v>
      </c>
      <c r="R7" s="81"/>
      <c r="S7" s="81"/>
      <c r="T7" s="81"/>
      <c r="U7" s="83">
        <v>43537.80630787037</v>
      </c>
      <c r="V7" s="85" t="s">
        <v>485</v>
      </c>
      <c r="W7" s="81"/>
      <c r="X7" s="81"/>
      <c r="Y7" s="87" t="s">
        <v>680</v>
      </c>
      <c r="Z7" s="81"/>
    </row>
    <row r="8" spans="1:26" ht="15">
      <c r="A8" s="66" t="s">
        <v>194</v>
      </c>
      <c r="B8" s="66" t="s">
        <v>195</v>
      </c>
      <c r="C8" s="67"/>
      <c r="D8" s="68"/>
      <c r="E8" s="69"/>
      <c r="F8" s="70"/>
      <c r="G8" s="67"/>
      <c r="H8" s="71"/>
      <c r="I8" s="72"/>
      <c r="J8" s="72"/>
      <c r="K8" s="36"/>
      <c r="L8" s="79">
        <v>8</v>
      </c>
      <c r="M8" s="79"/>
      <c r="N8" s="74"/>
      <c r="O8" s="81" t="s">
        <v>375</v>
      </c>
      <c r="P8" s="83">
        <v>43537.92994212963</v>
      </c>
      <c r="Q8" s="81" t="s">
        <v>380</v>
      </c>
      <c r="R8" s="81"/>
      <c r="S8" s="81"/>
      <c r="T8" s="81"/>
      <c r="U8" s="83">
        <v>43537.92994212963</v>
      </c>
      <c r="V8" s="85" t="s">
        <v>486</v>
      </c>
      <c r="W8" s="81"/>
      <c r="X8" s="81"/>
      <c r="Y8" s="87" t="s">
        <v>681</v>
      </c>
      <c r="Z8" s="81"/>
    </row>
    <row r="9" spans="1:26" ht="15">
      <c r="A9" s="66" t="s">
        <v>195</v>
      </c>
      <c r="B9" s="66" t="s">
        <v>195</v>
      </c>
      <c r="C9" s="67"/>
      <c r="D9" s="68"/>
      <c r="E9" s="69"/>
      <c r="F9" s="70"/>
      <c r="G9" s="67"/>
      <c r="H9" s="71"/>
      <c r="I9" s="72"/>
      <c r="J9" s="72"/>
      <c r="K9" s="36"/>
      <c r="L9" s="79">
        <v>9</v>
      </c>
      <c r="M9" s="79"/>
      <c r="N9" s="74"/>
      <c r="O9" s="81" t="s">
        <v>179</v>
      </c>
      <c r="P9" s="83">
        <v>43537.80571759259</v>
      </c>
      <c r="Q9" s="81" t="s">
        <v>381</v>
      </c>
      <c r="R9" s="85" t="s">
        <v>438</v>
      </c>
      <c r="S9" s="81" t="s">
        <v>476</v>
      </c>
      <c r="T9" s="81"/>
      <c r="U9" s="83">
        <v>43537.80571759259</v>
      </c>
      <c r="V9" s="85" t="s">
        <v>487</v>
      </c>
      <c r="W9" s="81"/>
      <c r="X9" s="81"/>
      <c r="Y9" s="87" t="s">
        <v>682</v>
      </c>
      <c r="Z9" s="81"/>
    </row>
    <row r="10" spans="1:26" ht="15">
      <c r="A10" s="66" t="s">
        <v>196</v>
      </c>
      <c r="B10" s="66" t="s">
        <v>195</v>
      </c>
      <c r="C10" s="67"/>
      <c r="D10" s="68"/>
      <c r="E10" s="69"/>
      <c r="F10" s="70"/>
      <c r="G10" s="67"/>
      <c r="H10" s="71"/>
      <c r="I10" s="72"/>
      <c r="J10" s="72"/>
      <c r="K10" s="36"/>
      <c r="L10" s="79">
        <v>10</v>
      </c>
      <c r="M10" s="79"/>
      <c r="N10" s="74"/>
      <c r="O10" s="81" t="s">
        <v>375</v>
      </c>
      <c r="P10" s="83">
        <v>43538.238229166665</v>
      </c>
      <c r="Q10" s="81" t="s">
        <v>380</v>
      </c>
      <c r="R10" s="81"/>
      <c r="S10" s="81"/>
      <c r="T10" s="81"/>
      <c r="U10" s="83">
        <v>43538.238229166665</v>
      </c>
      <c r="V10" s="85" t="s">
        <v>488</v>
      </c>
      <c r="W10" s="81"/>
      <c r="X10" s="81"/>
      <c r="Y10" s="87" t="s">
        <v>683</v>
      </c>
      <c r="Z10" s="81"/>
    </row>
    <row r="11" spans="1:26" ht="15">
      <c r="A11" s="66" t="s">
        <v>197</v>
      </c>
      <c r="B11" s="66" t="s">
        <v>197</v>
      </c>
      <c r="C11" s="67"/>
      <c r="D11" s="68"/>
      <c r="E11" s="69"/>
      <c r="F11" s="70"/>
      <c r="G11" s="67"/>
      <c r="H11" s="71"/>
      <c r="I11" s="72"/>
      <c r="J11" s="72"/>
      <c r="K11" s="36"/>
      <c r="L11" s="79">
        <v>11</v>
      </c>
      <c r="M11" s="79"/>
      <c r="N11" s="74"/>
      <c r="O11" s="81" t="s">
        <v>179</v>
      </c>
      <c r="P11" s="83">
        <v>43538</v>
      </c>
      <c r="Q11" s="81" t="s">
        <v>382</v>
      </c>
      <c r="R11" s="85" t="s">
        <v>439</v>
      </c>
      <c r="S11" s="81" t="s">
        <v>476</v>
      </c>
      <c r="T11" s="81"/>
      <c r="U11" s="83">
        <v>43538</v>
      </c>
      <c r="V11" s="85" t="s">
        <v>489</v>
      </c>
      <c r="W11" s="81"/>
      <c r="X11" s="81"/>
      <c r="Y11" s="87" t="s">
        <v>684</v>
      </c>
      <c r="Z11" s="81"/>
    </row>
    <row r="12" spans="1:26" ht="15">
      <c r="A12" s="66" t="s">
        <v>197</v>
      </c>
      <c r="B12" s="66" t="s">
        <v>197</v>
      </c>
      <c r="C12" s="67"/>
      <c r="D12" s="68"/>
      <c r="E12" s="69"/>
      <c r="F12" s="70"/>
      <c r="G12" s="67"/>
      <c r="H12" s="71"/>
      <c r="I12" s="72"/>
      <c r="J12" s="72"/>
      <c r="K12" s="36"/>
      <c r="L12" s="79">
        <v>12</v>
      </c>
      <c r="M12" s="79"/>
      <c r="N12" s="74"/>
      <c r="O12" s="81" t="s">
        <v>179</v>
      </c>
      <c r="P12" s="83">
        <v>43538.90625</v>
      </c>
      <c r="Q12" s="81" t="s">
        <v>383</v>
      </c>
      <c r="R12" s="85" t="s">
        <v>440</v>
      </c>
      <c r="S12" s="81" t="s">
        <v>476</v>
      </c>
      <c r="T12" s="81"/>
      <c r="U12" s="83">
        <v>43538.90625</v>
      </c>
      <c r="V12" s="85" t="s">
        <v>490</v>
      </c>
      <c r="W12" s="81"/>
      <c r="X12" s="81"/>
      <c r="Y12" s="87" t="s">
        <v>685</v>
      </c>
      <c r="Z12" s="81"/>
    </row>
    <row r="13" spans="1:26" ht="15">
      <c r="A13" s="66" t="s">
        <v>198</v>
      </c>
      <c r="B13" s="66" t="s">
        <v>348</v>
      </c>
      <c r="C13" s="67"/>
      <c r="D13" s="68"/>
      <c r="E13" s="69"/>
      <c r="F13" s="70"/>
      <c r="G13" s="67"/>
      <c r="H13" s="71"/>
      <c r="I13" s="72"/>
      <c r="J13" s="72"/>
      <c r="K13" s="36"/>
      <c r="L13" s="79">
        <v>13</v>
      </c>
      <c r="M13" s="79"/>
      <c r="N13" s="74"/>
      <c r="O13" s="81" t="s">
        <v>375</v>
      </c>
      <c r="P13" s="83">
        <v>43539.76047453703</v>
      </c>
      <c r="Q13" s="81" t="s">
        <v>384</v>
      </c>
      <c r="R13" s="85" t="s">
        <v>441</v>
      </c>
      <c r="S13" s="81" t="s">
        <v>476</v>
      </c>
      <c r="T13" s="81"/>
      <c r="U13" s="83">
        <v>43539.76047453703</v>
      </c>
      <c r="V13" s="85" t="s">
        <v>491</v>
      </c>
      <c r="W13" s="81"/>
      <c r="X13" s="81"/>
      <c r="Y13" s="87" t="s">
        <v>686</v>
      </c>
      <c r="Z13" s="81"/>
    </row>
    <row r="14" spans="1:26" ht="15">
      <c r="A14" s="66" t="s">
        <v>199</v>
      </c>
      <c r="B14" s="66" t="s">
        <v>349</v>
      </c>
      <c r="C14" s="67"/>
      <c r="D14" s="68"/>
      <c r="E14" s="69"/>
      <c r="F14" s="70"/>
      <c r="G14" s="67"/>
      <c r="H14" s="71"/>
      <c r="I14" s="72"/>
      <c r="J14" s="72"/>
      <c r="K14" s="36"/>
      <c r="L14" s="79">
        <v>14</v>
      </c>
      <c r="M14" s="79"/>
      <c r="N14" s="74"/>
      <c r="O14" s="81" t="s">
        <v>376</v>
      </c>
      <c r="P14" s="83">
        <v>43540.283159722225</v>
      </c>
      <c r="Q14" s="81" t="s">
        <v>385</v>
      </c>
      <c r="R14" s="85" t="s">
        <v>442</v>
      </c>
      <c r="S14" s="81" t="s">
        <v>476</v>
      </c>
      <c r="T14" s="81"/>
      <c r="U14" s="83">
        <v>43540.283159722225</v>
      </c>
      <c r="V14" s="85" t="s">
        <v>492</v>
      </c>
      <c r="W14" s="81"/>
      <c r="X14" s="81"/>
      <c r="Y14" s="87" t="s">
        <v>687</v>
      </c>
      <c r="Z14" s="87" t="s">
        <v>871</v>
      </c>
    </row>
    <row r="15" spans="1:26" ht="15">
      <c r="A15" s="66" t="s">
        <v>200</v>
      </c>
      <c r="B15" s="66" t="s">
        <v>350</v>
      </c>
      <c r="C15" s="67"/>
      <c r="D15" s="68"/>
      <c r="E15" s="69"/>
      <c r="F15" s="70"/>
      <c r="G15" s="67"/>
      <c r="H15" s="71"/>
      <c r="I15" s="72"/>
      <c r="J15" s="72"/>
      <c r="K15" s="36"/>
      <c r="L15" s="79">
        <v>15</v>
      </c>
      <c r="M15" s="79"/>
      <c r="N15" s="74"/>
      <c r="O15" s="81" t="s">
        <v>375</v>
      </c>
      <c r="P15" s="83">
        <v>43540.507523148146</v>
      </c>
      <c r="Q15" s="81" t="s">
        <v>386</v>
      </c>
      <c r="R15" s="81"/>
      <c r="S15" s="81"/>
      <c r="T15" s="81"/>
      <c r="U15" s="83">
        <v>43540.507523148146</v>
      </c>
      <c r="V15" s="85" t="s">
        <v>493</v>
      </c>
      <c r="W15" s="81"/>
      <c r="X15" s="81"/>
      <c r="Y15" s="87" t="s">
        <v>688</v>
      </c>
      <c r="Z15" s="81"/>
    </row>
    <row r="16" spans="1:26" ht="15">
      <c r="A16" s="66" t="s">
        <v>200</v>
      </c>
      <c r="B16" s="66" t="s">
        <v>344</v>
      </c>
      <c r="C16" s="67"/>
      <c r="D16" s="68"/>
      <c r="E16" s="69"/>
      <c r="F16" s="70"/>
      <c r="G16" s="67"/>
      <c r="H16" s="71"/>
      <c r="I16" s="72"/>
      <c r="J16" s="72"/>
      <c r="K16" s="36"/>
      <c r="L16" s="79">
        <v>16</v>
      </c>
      <c r="M16" s="79"/>
      <c r="N16" s="74"/>
      <c r="O16" s="81" t="s">
        <v>375</v>
      </c>
      <c r="P16" s="83">
        <v>43540.507523148146</v>
      </c>
      <c r="Q16" s="81" t="s">
        <v>386</v>
      </c>
      <c r="R16" s="81"/>
      <c r="S16" s="81"/>
      <c r="T16" s="81"/>
      <c r="U16" s="83">
        <v>43540.507523148146</v>
      </c>
      <c r="V16" s="85" t="s">
        <v>493</v>
      </c>
      <c r="W16" s="81"/>
      <c r="X16" s="81"/>
      <c r="Y16" s="87" t="s">
        <v>688</v>
      </c>
      <c r="Z16" s="81"/>
    </row>
    <row r="17" spans="1:26" ht="15">
      <c r="A17" s="66" t="s">
        <v>201</v>
      </c>
      <c r="B17" s="66" t="s">
        <v>350</v>
      </c>
      <c r="C17" s="67"/>
      <c r="D17" s="68"/>
      <c r="E17" s="69"/>
      <c r="F17" s="70"/>
      <c r="G17" s="67"/>
      <c r="H17" s="71"/>
      <c r="I17" s="72"/>
      <c r="J17" s="72"/>
      <c r="K17" s="36"/>
      <c r="L17" s="79">
        <v>17</v>
      </c>
      <c r="M17" s="79"/>
      <c r="N17" s="74"/>
      <c r="O17" s="81" t="s">
        <v>375</v>
      </c>
      <c r="P17" s="83">
        <v>43540.638136574074</v>
      </c>
      <c r="Q17" s="81" t="s">
        <v>386</v>
      </c>
      <c r="R17" s="81"/>
      <c r="S17" s="81"/>
      <c r="T17" s="81"/>
      <c r="U17" s="83">
        <v>43540.638136574074</v>
      </c>
      <c r="V17" s="85" t="s">
        <v>494</v>
      </c>
      <c r="W17" s="81"/>
      <c r="X17" s="81"/>
      <c r="Y17" s="87" t="s">
        <v>689</v>
      </c>
      <c r="Z17" s="81"/>
    </row>
    <row r="18" spans="1:26" ht="15">
      <c r="A18" s="66" t="s">
        <v>201</v>
      </c>
      <c r="B18" s="66" t="s">
        <v>344</v>
      </c>
      <c r="C18" s="67"/>
      <c r="D18" s="68"/>
      <c r="E18" s="69"/>
      <c r="F18" s="70"/>
      <c r="G18" s="67"/>
      <c r="H18" s="71"/>
      <c r="I18" s="72"/>
      <c r="J18" s="72"/>
      <c r="K18" s="36"/>
      <c r="L18" s="79">
        <v>18</v>
      </c>
      <c r="M18" s="79"/>
      <c r="N18" s="74"/>
      <c r="O18" s="81" t="s">
        <v>375</v>
      </c>
      <c r="P18" s="83">
        <v>43540.638136574074</v>
      </c>
      <c r="Q18" s="81" t="s">
        <v>386</v>
      </c>
      <c r="R18" s="81"/>
      <c r="S18" s="81"/>
      <c r="T18" s="81"/>
      <c r="U18" s="83">
        <v>43540.638136574074</v>
      </c>
      <c r="V18" s="85" t="s">
        <v>494</v>
      </c>
      <c r="W18" s="81"/>
      <c r="X18" s="81"/>
      <c r="Y18" s="87" t="s">
        <v>689</v>
      </c>
      <c r="Z18" s="81"/>
    </row>
    <row r="19" spans="1:26" ht="15">
      <c r="A19" s="66" t="s">
        <v>202</v>
      </c>
      <c r="B19" s="66" t="s">
        <v>202</v>
      </c>
      <c r="C19" s="67"/>
      <c r="D19" s="68"/>
      <c r="E19" s="69"/>
      <c r="F19" s="70"/>
      <c r="G19" s="67"/>
      <c r="H19" s="71"/>
      <c r="I19" s="72"/>
      <c r="J19" s="72"/>
      <c r="K19" s="36"/>
      <c r="L19" s="79">
        <v>19</v>
      </c>
      <c r="M19" s="79"/>
      <c r="N19" s="74"/>
      <c r="O19" s="81" t="s">
        <v>179</v>
      </c>
      <c r="P19" s="83">
        <v>43540.28892361111</v>
      </c>
      <c r="Q19" s="81" t="s">
        <v>387</v>
      </c>
      <c r="R19" s="85" t="s">
        <v>443</v>
      </c>
      <c r="S19" s="81" t="s">
        <v>476</v>
      </c>
      <c r="T19" s="81"/>
      <c r="U19" s="83">
        <v>43540.28892361111</v>
      </c>
      <c r="V19" s="85" t="s">
        <v>495</v>
      </c>
      <c r="W19" s="81"/>
      <c r="X19" s="81"/>
      <c r="Y19" s="87" t="s">
        <v>690</v>
      </c>
      <c r="Z19" s="81"/>
    </row>
    <row r="20" spans="1:26" ht="15">
      <c r="A20" s="66" t="s">
        <v>203</v>
      </c>
      <c r="B20" s="66" t="s">
        <v>202</v>
      </c>
      <c r="C20" s="67"/>
      <c r="D20" s="68"/>
      <c r="E20" s="69"/>
      <c r="F20" s="70"/>
      <c r="G20" s="67"/>
      <c r="H20" s="71"/>
      <c r="I20" s="72"/>
      <c r="J20" s="72"/>
      <c r="K20" s="36"/>
      <c r="L20" s="79">
        <v>20</v>
      </c>
      <c r="M20" s="79"/>
      <c r="N20" s="74"/>
      <c r="O20" s="81" t="s">
        <v>375</v>
      </c>
      <c r="P20" s="83">
        <v>43540.86586805555</v>
      </c>
      <c r="Q20" s="81" t="s">
        <v>388</v>
      </c>
      <c r="R20" s="81"/>
      <c r="S20" s="81"/>
      <c r="T20" s="81"/>
      <c r="U20" s="83">
        <v>43540.86586805555</v>
      </c>
      <c r="V20" s="85" t="s">
        <v>496</v>
      </c>
      <c r="W20" s="81"/>
      <c r="X20" s="81"/>
      <c r="Y20" s="87" t="s">
        <v>691</v>
      </c>
      <c r="Z20" s="81"/>
    </row>
    <row r="21" spans="1:26" ht="15">
      <c r="A21" s="66" t="s">
        <v>204</v>
      </c>
      <c r="B21" s="66" t="s">
        <v>204</v>
      </c>
      <c r="C21" s="67"/>
      <c r="D21" s="68"/>
      <c r="E21" s="69"/>
      <c r="F21" s="70"/>
      <c r="G21" s="67"/>
      <c r="H21" s="71"/>
      <c r="I21" s="72"/>
      <c r="J21" s="72"/>
      <c r="K21" s="36"/>
      <c r="L21" s="79">
        <v>21</v>
      </c>
      <c r="M21" s="79"/>
      <c r="N21" s="74"/>
      <c r="O21" s="81" t="s">
        <v>179</v>
      </c>
      <c r="P21" s="83">
        <v>43541.076157407406</v>
      </c>
      <c r="Q21" s="81" t="s">
        <v>389</v>
      </c>
      <c r="R21" s="85" t="s">
        <v>444</v>
      </c>
      <c r="S21" s="81" t="s">
        <v>476</v>
      </c>
      <c r="T21" s="81"/>
      <c r="U21" s="83">
        <v>43541.076157407406</v>
      </c>
      <c r="V21" s="85" t="s">
        <v>497</v>
      </c>
      <c r="W21" s="81"/>
      <c r="X21" s="81"/>
      <c r="Y21" s="87" t="s">
        <v>692</v>
      </c>
      <c r="Z21" s="81"/>
    </row>
    <row r="22" spans="1:26" ht="15">
      <c r="A22" s="66" t="s">
        <v>205</v>
      </c>
      <c r="B22" s="66" t="s">
        <v>351</v>
      </c>
      <c r="C22" s="67"/>
      <c r="D22" s="68"/>
      <c r="E22" s="69"/>
      <c r="F22" s="70"/>
      <c r="G22" s="67"/>
      <c r="H22" s="71"/>
      <c r="I22" s="72"/>
      <c r="J22" s="72"/>
      <c r="K22" s="36"/>
      <c r="L22" s="79">
        <v>22</v>
      </c>
      <c r="M22" s="79"/>
      <c r="N22" s="74"/>
      <c r="O22" s="81" t="s">
        <v>375</v>
      </c>
      <c r="P22" s="83">
        <v>43541.70600694444</v>
      </c>
      <c r="Q22" s="81" t="s">
        <v>390</v>
      </c>
      <c r="R22" s="81"/>
      <c r="S22" s="81"/>
      <c r="T22" s="81"/>
      <c r="U22" s="83">
        <v>43541.70600694444</v>
      </c>
      <c r="V22" s="85" t="s">
        <v>498</v>
      </c>
      <c r="W22" s="81"/>
      <c r="X22" s="81"/>
      <c r="Y22" s="87" t="s">
        <v>693</v>
      </c>
      <c r="Z22" s="81"/>
    </row>
    <row r="23" spans="1:26" ht="15">
      <c r="A23" s="66" t="s">
        <v>206</v>
      </c>
      <c r="B23" s="66" t="s">
        <v>352</v>
      </c>
      <c r="C23" s="67"/>
      <c r="D23" s="68"/>
      <c r="E23" s="69"/>
      <c r="F23" s="70"/>
      <c r="G23" s="67"/>
      <c r="H23" s="71"/>
      <c r="I23" s="72"/>
      <c r="J23" s="72"/>
      <c r="K23" s="36"/>
      <c r="L23" s="79">
        <v>23</v>
      </c>
      <c r="M23" s="79"/>
      <c r="N23" s="74"/>
      <c r="O23" s="81" t="s">
        <v>375</v>
      </c>
      <c r="P23" s="83">
        <v>43541.70538194444</v>
      </c>
      <c r="Q23" s="81" t="s">
        <v>391</v>
      </c>
      <c r="R23" s="85" t="s">
        <v>445</v>
      </c>
      <c r="S23" s="81" t="s">
        <v>476</v>
      </c>
      <c r="T23" s="81"/>
      <c r="U23" s="83">
        <v>43541.70538194444</v>
      </c>
      <c r="V23" s="85" t="s">
        <v>499</v>
      </c>
      <c r="W23" s="81"/>
      <c r="X23" s="81"/>
      <c r="Y23" s="87" t="s">
        <v>694</v>
      </c>
      <c r="Z23" s="87" t="s">
        <v>872</v>
      </c>
    </row>
    <row r="24" spans="1:26" ht="15">
      <c r="A24" s="66" t="s">
        <v>205</v>
      </c>
      <c r="B24" s="66" t="s">
        <v>352</v>
      </c>
      <c r="C24" s="67"/>
      <c r="D24" s="68"/>
      <c r="E24" s="69"/>
      <c r="F24" s="70"/>
      <c r="G24" s="67"/>
      <c r="H24" s="71"/>
      <c r="I24" s="72"/>
      <c r="J24" s="72"/>
      <c r="K24" s="36"/>
      <c r="L24" s="79">
        <v>24</v>
      </c>
      <c r="M24" s="79"/>
      <c r="N24" s="74"/>
      <c r="O24" s="81" t="s">
        <v>375</v>
      </c>
      <c r="P24" s="83">
        <v>43541.70600694444</v>
      </c>
      <c r="Q24" s="81" t="s">
        <v>390</v>
      </c>
      <c r="R24" s="81"/>
      <c r="S24" s="81"/>
      <c r="T24" s="81"/>
      <c r="U24" s="83">
        <v>43541.70600694444</v>
      </c>
      <c r="V24" s="85" t="s">
        <v>498</v>
      </c>
      <c r="W24" s="81"/>
      <c r="X24" s="81"/>
      <c r="Y24" s="87" t="s">
        <v>693</v>
      </c>
      <c r="Z24" s="81"/>
    </row>
    <row r="25" spans="1:26" ht="15">
      <c r="A25" s="66" t="s">
        <v>206</v>
      </c>
      <c r="B25" s="66" t="s">
        <v>353</v>
      </c>
      <c r="C25" s="67"/>
      <c r="D25" s="68"/>
      <c r="E25" s="69"/>
      <c r="F25" s="70"/>
      <c r="G25" s="67"/>
      <c r="H25" s="71"/>
      <c r="I25" s="72"/>
      <c r="J25" s="72"/>
      <c r="K25" s="36"/>
      <c r="L25" s="79">
        <v>25</v>
      </c>
      <c r="M25" s="79"/>
      <c r="N25" s="74"/>
      <c r="O25" s="81" t="s">
        <v>375</v>
      </c>
      <c r="P25" s="83">
        <v>43541.70538194444</v>
      </c>
      <c r="Q25" s="81" t="s">
        <v>391</v>
      </c>
      <c r="R25" s="85" t="s">
        <v>445</v>
      </c>
      <c r="S25" s="81" t="s">
        <v>476</v>
      </c>
      <c r="T25" s="81"/>
      <c r="U25" s="83">
        <v>43541.70538194444</v>
      </c>
      <c r="V25" s="85" t="s">
        <v>499</v>
      </c>
      <c r="W25" s="81"/>
      <c r="X25" s="81"/>
      <c r="Y25" s="87" t="s">
        <v>694</v>
      </c>
      <c r="Z25" s="87" t="s">
        <v>872</v>
      </c>
    </row>
    <row r="26" spans="1:26" ht="15">
      <c r="A26" s="66" t="s">
        <v>205</v>
      </c>
      <c r="B26" s="66" t="s">
        <v>353</v>
      </c>
      <c r="C26" s="67"/>
      <c r="D26" s="68"/>
      <c r="E26" s="69"/>
      <c r="F26" s="70"/>
      <c r="G26" s="67"/>
      <c r="H26" s="71"/>
      <c r="I26" s="72"/>
      <c r="J26" s="72"/>
      <c r="K26" s="36"/>
      <c r="L26" s="79">
        <v>26</v>
      </c>
      <c r="M26" s="79"/>
      <c r="N26" s="74"/>
      <c r="O26" s="81" t="s">
        <v>375</v>
      </c>
      <c r="P26" s="83">
        <v>43541.70600694444</v>
      </c>
      <c r="Q26" s="81" t="s">
        <v>390</v>
      </c>
      <c r="R26" s="81"/>
      <c r="S26" s="81"/>
      <c r="T26" s="81"/>
      <c r="U26" s="83">
        <v>43541.70600694444</v>
      </c>
      <c r="V26" s="85" t="s">
        <v>498</v>
      </c>
      <c r="W26" s="81"/>
      <c r="X26" s="81"/>
      <c r="Y26" s="87" t="s">
        <v>693</v>
      </c>
      <c r="Z26" s="81"/>
    </row>
    <row r="27" spans="1:26" ht="15">
      <c r="A27" s="66" t="s">
        <v>206</v>
      </c>
      <c r="B27" s="66" t="s">
        <v>354</v>
      </c>
      <c r="C27" s="67"/>
      <c r="D27" s="68"/>
      <c r="E27" s="69"/>
      <c r="F27" s="70"/>
      <c r="G27" s="67"/>
      <c r="H27" s="71"/>
      <c r="I27" s="72"/>
      <c r="J27" s="72"/>
      <c r="K27" s="36"/>
      <c r="L27" s="79">
        <v>27</v>
      </c>
      <c r="M27" s="79"/>
      <c r="N27" s="74"/>
      <c r="O27" s="81" t="s">
        <v>375</v>
      </c>
      <c r="P27" s="83">
        <v>43541.70538194444</v>
      </c>
      <c r="Q27" s="81" t="s">
        <v>391</v>
      </c>
      <c r="R27" s="85" t="s">
        <v>445</v>
      </c>
      <c r="S27" s="81" t="s">
        <v>476</v>
      </c>
      <c r="T27" s="81"/>
      <c r="U27" s="83">
        <v>43541.70538194444</v>
      </c>
      <c r="V27" s="85" t="s">
        <v>499</v>
      </c>
      <c r="W27" s="81"/>
      <c r="X27" s="81"/>
      <c r="Y27" s="87" t="s">
        <v>694</v>
      </c>
      <c r="Z27" s="87" t="s">
        <v>872</v>
      </c>
    </row>
    <row r="28" spans="1:26" ht="15">
      <c r="A28" s="66" t="s">
        <v>205</v>
      </c>
      <c r="B28" s="66" t="s">
        <v>354</v>
      </c>
      <c r="C28" s="67"/>
      <c r="D28" s="68"/>
      <c r="E28" s="69"/>
      <c r="F28" s="70"/>
      <c r="G28" s="67"/>
      <c r="H28" s="71"/>
      <c r="I28" s="72"/>
      <c r="J28" s="72"/>
      <c r="K28" s="36"/>
      <c r="L28" s="79">
        <v>28</v>
      </c>
      <c r="M28" s="79"/>
      <c r="N28" s="74"/>
      <c r="O28" s="81" t="s">
        <v>375</v>
      </c>
      <c r="P28" s="83">
        <v>43541.70600694444</v>
      </c>
      <c r="Q28" s="81" t="s">
        <v>390</v>
      </c>
      <c r="R28" s="81"/>
      <c r="S28" s="81"/>
      <c r="T28" s="81"/>
      <c r="U28" s="83">
        <v>43541.70600694444</v>
      </c>
      <c r="V28" s="85" t="s">
        <v>498</v>
      </c>
      <c r="W28" s="81"/>
      <c r="X28" s="81"/>
      <c r="Y28" s="87" t="s">
        <v>693</v>
      </c>
      <c r="Z28" s="81"/>
    </row>
    <row r="29" spans="1:26" ht="15">
      <c r="A29" s="66" t="s">
        <v>206</v>
      </c>
      <c r="B29" s="66" t="s">
        <v>355</v>
      </c>
      <c r="C29" s="67"/>
      <c r="D29" s="68"/>
      <c r="E29" s="69"/>
      <c r="F29" s="70"/>
      <c r="G29" s="67"/>
      <c r="H29" s="71"/>
      <c r="I29" s="72"/>
      <c r="J29" s="72"/>
      <c r="K29" s="36"/>
      <c r="L29" s="79">
        <v>29</v>
      </c>
      <c r="M29" s="79"/>
      <c r="N29" s="74"/>
      <c r="O29" s="81" t="s">
        <v>375</v>
      </c>
      <c r="P29" s="83">
        <v>43541.70538194444</v>
      </c>
      <c r="Q29" s="81" t="s">
        <v>391</v>
      </c>
      <c r="R29" s="85" t="s">
        <v>445</v>
      </c>
      <c r="S29" s="81" t="s">
        <v>476</v>
      </c>
      <c r="T29" s="81"/>
      <c r="U29" s="83">
        <v>43541.70538194444</v>
      </c>
      <c r="V29" s="85" t="s">
        <v>499</v>
      </c>
      <c r="W29" s="81"/>
      <c r="X29" s="81"/>
      <c r="Y29" s="87" t="s">
        <v>694</v>
      </c>
      <c r="Z29" s="87" t="s">
        <v>872</v>
      </c>
    </row>
    <row r="30" spans="1:26" ht="15">
      <c r="A30" s="66" t="s">
        <v>205</v>
      </c>
      <c r="B30" s="66" t="s">
        <v>355</v>
      </c>
      <c r="C30" s="67"/>
      <c r="D30" s="68"/>
      <c r="E30" s="69"/>
      <c r="F30" s="70"/>
      <c r="G30" s="67"/>
      <c r="H30" s="71"/>
      <c r="I30" s="72"/>
      <c r="J30" s="72"/>
      <c r="K30" s="36"/>
      <c r="L30" s="79">
        <v>30</v>
      </c>
      <c r="M30" s="79"/>
      <c r="N30" s="74"/>
      <c r="O30" s="81" t="s">
        <v>375</v>
      </c>
      <c r="P30" s="83">
        <v>43541.70600694444</v>
      </c>
      <c r="Q30" s="81" t="s">
        <v>390</v>
      </c>
      <c r="R30" s="81"/>
      <c r="S30" s="81"/>
      <c r="T30" s="81"/>
      <c r="U30" s="83">
        <v>43541.70600694444</v>
      </c>
      <c r="V30" s="85" t="s">
        <v>498</v>
      </c>
      <c r="W30" s="81"/>
      <c r="X30" s="81"/>
      <c r="Y30" s="87" t="s">
        <v>693</v>
      </c>
      <c r="Z30" s="81"/>
    </row>
    <row r="31" spans="1:26" ht="15">
      <c r="A31" s="66" t="s">
        <v>206</v>
      </c>
      <c r="B31" s="66" t="s">
        <v>356</v>
      </c>
      <c r="C31" s="67"/>
      <c r="D31" s="68"/>
      <c r="E31" s="69"/>
      <c r="F31" s="70"/>
      <c r="G31" s="67"/>
      <c r="H31" s="71"/>
      <c r="I31" s="72"/>
      <c r="J31" s="72"/>
      <c r="K31" s="36"/>
      <c r="L31" s="79">
        <v>31</v>
      </c>
      <c r="M31" s="79"/>
      <c r="N31" s="74"/>
      <c r="O31" s="81" t="s">
        <v>375</v>
      </c>
      <c r="P31" s="83">
        <v>43541.70538194444</v>
      </c>
      <c r="Q31" s="81" t="s">
        <v>391</v>
      </c>
      <c r="R31" s="85" t="s">
        <v>445</v>
      </c>
      <c r="S31" s="81" t="s">
        <v>476</v>
      </c>
      <c r="T31" s="81"/>
      <c r="U31" s="83">
        <v>43541.70538194444</v>
      </c>
      <c r="V31" s="85" t="s">
        <v>499</v>
      </c>
      <c r="W31" s="81"/>
      <c r="X31" s="81"/>
      <c r="Y31" s="87" t="s">
        <v>694</v>
      </c>
      <c r="Z31" s="87" t="s">
        <v>872</v>
      </c>
    </row>
    <row r="32" spans="1:26" ht="15">
      <c r="A32" s="66" t="s">
        <v>205</v>
      </c>
      <c r="B32" s="66" t="s">
        <v>356</v>
      </c>
      <c r="C32" s="67"/>
      <c r="D32" s="68"/>
      <c r="E32" s="69"/>
      <c r="F32" s="70"/>
      <c r="G32" s="67"/>
      <c r="H32" s="71"/>
      <c r="I32" s="72"/>
      <c r="J32" s="72"/>
      <c r="K32" s="36"/>
      <c r="L32" s="79">
        <v>32</v>
      </c>
      <c r="M32" s="79"/>
      <c r="N32" s="74"/>
      <c r="O32" s="81" t="s">
        <v>375</v>
      </c>
      <c r="P32" s="83">
        <v>43541.70600694444</v>
      </c>
      <c r="Q32" s="81" t="s">
        <v>390</v>
      </c>
      <c r="R32" s="81"/>
      <c r="S32" s="81"/>
      <c r="T32" s="81"/>
      <c r="U32" s="83">
        <v>43541.70600694444</v>
      </c>
      <c r="V32" s="85" t="s">
        <v>498</v>
      </c>
      <c r="W32" s="81"/>
      <c r="X32" s="81"/>
      <c r="Y32" s="87" t="s">
        <v>693</v>
      </c>
      <c r="Z32" s="81"/>
    </row>
    <row r="33" spans="1:26" ht="15">
      <c r="A33" s="66" t="s">
        <v>206</v>
      </c>
      <c r="B33" s="66" t="s">
        <v>357</v>
      </c>
      <c r="C33" s="67"/>
      <c r="D33" s="68"/>
      <c r="E33" s="69"/>
      <c r="F33" s="70"/>
      <c r="G33" s="67"/>
      <c r="H33" s="71"/>
      <c r="I33" s="72"/>
      <c r="J33" s="72"/>
      <c r="K33" s="36"/>
      <c r="L33" s="79">
        <v>33</v>
      </c>
      <c r="M33" s="79"/>
      <c r="N33" s="74"/>
      <c r="O33" s="81" t="s">
        <v>375</v>
      </c>
      <c r="P33" s="83">
        <v>43541.70538194444</v>
      </c>
      <c r="Q33" s="81" t="s">
        <v>391</v>
      </c>
      <c r="R33" s="85" t="s">
        <v>445</v>
      </c>
      <c r="S33" s="81" t="s">
        <v>476</v>
      </c>
      <c r="T33" s="81"/>
      <c r="U33" s="83">
        <v>43541.70538194444</v>
      </c>
      <c r="V33" s="85" t="s">
        <v>499</v>
      </c>
      <c r="W33" s="81"/>
      <c r="X33" s="81"/>
      <c r="Y33" s="87" t="s">
        <v>694</v>
      </c>
      <c r="Z33" s="87" t="s">
        <v>872</v>
      </c>
    </row>
    <row r="34" spans="1:26" ht="15">
      <c r="A34" s="66" t="s">
        <v>205</v>
      </c>
      <c r="B34" s="66" t="s">
        <v>357</v>
      </c>
      <c r="C34" s="67"/>
      <c r="D34" s="68"/>
      <c r="E34" s="69"/>
      <c r="F34" s="70"/>
      <c r="G34" s="67"/>
      <c r="H34" s="71"/>
      <c r="I34" s="72"/>
      <c r="J34" s="72"/>
      <c r="K34" s="36"/>
      <c r="L34" s="79">
        <v>34</v>
      </c>
      <c r="M34" s="79"/>
      <c r="N34" s="74"/>
      <c r="O34" s="81" t="s">
        <v>375</v>
      </c>
      <c r="P34" s="83">
        <v>43541.70600694444</v>
      </c>
      <c r="Q34" s="81" t="s">
        <v>390</v>
      </c>
      <c r="R34" s="81"/>
      <c r="S34" s="81"/>
      <c r="T34" s="81"/>
      <c r="U34" s="83">
        <v>43541.70600694444</v>
      </c>
      <c r="V34" s="85" t="s">
        <v>498</v>
      </c>
      <c r="W34" s="81"/>
      <c r="X34" s="81"/>
      <c r="Y34" s="87" t="s">
        <v>693</v>
      </c>
      <c r="Z34" s="81"/>
    </row>
    <row r="35" spans="1:26" ht="15">
      <c r="A35" s="66" t="s">
        <v>206</v>
      </c>
      <c r="B35" s="66" t="s">
        <v>358</v>
      </c>
      <c r="C35" s="67"/>
      <c r="D35" s="68"/>
      <c r="E35" s="69"/>
      <c r="F35" s="70"/>
      <c r="G35" s="67"/>
      <c r="H35" s="71"/>
      <c r="I35" s="72"/>
      <c r="J35" s="72"/>
      <c r="K35" s="36"/>
      <c r="L35" s="79">
        <v>35</v>
      </c>
      <c r="M35" s="79"/>
      <c r="N35" s="74"/>
      <c r="O35" s="81" t="s">
        <v>375</v>
      </c>
      <c r="P35" s="83">
        <v>43541.70538194444</v>
      </c>
      <c r="Q35" s="81" t="s">
        <v>391</v>
      </c>
      <c r="R35" s="85" t="s">
        <v>445</v>
      </c>
      <c r="S35" s="81" t="s">
        <v>476</v>
      </c>
      <c r="T35" s="81"/>
      <c r="U35" s="83">
        <v>43541.70538194444</v>
      </c>
      <c r="V35" s="85" t="s">
        <v>499</v>
      </c>
      <c r="W35" s="81"/>
      <c r="X35" s="81"/>
      <c r="Y35" s="87" t="s">
        <v>694</v>
      </c>
      <c r="Z35" s="87" t="s">
        <v>872</v>
      </c>
    </row>
    <row r="36" spans="1:26" ht="15">
      <c r="A36" s="66" t="s">
        <v>205</v>
      </c>
      <c r="B36" s="66" t="s">
        <v>358</v>
      </c>
      <c r="C36" s="67"/>
      <c r="D36" s="68"/>
      <c r="E36" s="69"/>
      <c r="F36" s="70"/>
      <c r="G36" s="67"/>
      <c r="H36" s="71"/>
      <c r="I36" s="72"/>
      <c r="J36" s="72"/>
      <c r="K36" s="36"/>
      <c r="L36" s="79">
        <v>36</v>
      </c>
      <c r="M36" s="79"/>
      <c r="N36" s="74"/>
      <c r="O36" s="81" t="s">
        <v>375</v>
      </c>
      <c r="P36" s="83">
        <v>43541.70600694444</v>
      </c>
      <c r="Q36" s="81" t="s">
        <v>390</v>
      </c>
      <c r="R36" s="81"/>
      <c r="S36" s="81"/>
      <c r="T36" s="81"/>
      <c r="U36" s="83">
        <v>43541.70600694444</v>
      </c>
      <c r="V36" s="85" t="s">
        <v>498</v>
      </c>
      <c r="W36" s="81"/>
      <c r="X36" s="81"/>
      <c r="Y36" s="87" t="s">
        <v>693</v>
      </c>
      <c r="Z36" s="81"/>
    </row>
    <row r="37" spans="1:26" ht="15">
      <c r="A37" s="66" t="s">
        <v>206</v>
      </c>
      <c r="B37" s="66" t="s">
        <v>205</v>
      </c>
      <c r="C37" s="67"/>
      <c r="D37" s="68"/>
      <c r="E37" s="69"/>
      <c r="F37" s="70"/>
      <c r="G37" s="67"/>
      <c r="H37" s="71"/>
      <c r="I37" s="72"/>
      <c r="J37" s="72"/>
      <c r="K37" s="36"/>
      <c r="L37" s="79">
        <v>37</v>
      </c>
      <c r="M37" s="79"/>
      <c r="N37" s="74"/>
      <c r="O37" s="81" t="s">
        <v>376</v>
      </c>
      <c r="P37" s="83">
        <v>43541.70538194444</v>
      </c>
      <c r="Q37" s="81" t="s">
        <v>391</v>
      </c>
      <c r="R37" s="85" t="s">
        <v>445</v>
      </c>
      <c r="S37" s="81" t="s">
        <v>476</v>
      </c>
      <c r="T37" s="81"/>
      <c r="U37" s="83">
        <v>43541.70538194444</v>
      </c>
      <c r="V37" s="85" t="s">
        <v>499</v>
      </c>
      <c r="W37" s="81"/>
      <c r="X37" s="81"/>
      <c r="Y37" s="87" t="s">
        <v>694</v>
      </c>
      <c r="Z37" s="87" t="s">
        <v>872</v>
      </c>
    </row>
    <row r="38" spans="1:26" ht="15">
      <c r="A38" s="66" t="s">
        <v>205</v>
      </c>
      <c r="B38" s="66" t="s">
        <v>206</v>
      </c>
      <c r="C38" s="67"/>
      <c r="D38" s="68"/>
      <c r="E38" s="69"/>
      <c r="F38" s="70"/>
      <c r="G38" s="67"/>
      <c r="H38" s="71"/>
      <c r="I38" s="72"/>
      <c r="J38" s="72"/>
      <c r="K38" s="36"/>
      <c r="L38" s="79">
        <v>38</v>
      </c>
      <c r="M38" s="79"/>
      <c r="N38" s="74"/>
      <c r="O38" s="81" t="s">
        <v>375</v>
      </c>
      <c r="P38" s="83">
        <v>43541.70600694444</v>
      </c>
      <c r="Q38" s="81" t="s">
        <v>390</v>
      </c>
      <c r="R38" s="81"/>
      <c r="S38" s="81"/>
      <c r="T38" s="81"/>
      <c r="U38" s="83">
        <v>43541.70600694444</v>
      </c>
      <c r="V38" s="85" t="s">
        <v>498</v>
      </c>
      <c r="W38" s="81"/>
      <c r="X38" s="81"/>
      <c r="Y38" s="87" t="s">
        <v>693</v>
      </c>
      <c r="Z38" s="81"/>
    </row>
    <row r="39" spans="1:26" ht="15">
      <c r="A39" s="66" t="s">
        <v>207</v>
      </c>
      <c r="B39" s="66" t="s">
        <v>211</v>
      </c>
      <c r="C39" s="67"/>
      <c r="D39" s="68"/>
      <c r="E39" s="69"/>
      <c r="F39" s="70"/>
      <c r="G39" s="67"/>
      <c r="H39" s="71"/>
      <c r="I39" s="72"/>
      <c r="J39" s="72"/>
      <c r="K39" s="36"/>
      <c r="L39" s="79">
        <v>39</v>
      </c>
      <c r="M39" s="79"/>
      <c r="N39" s="74"/>
      <c r="O39" s="81" t="s">
        <v>375</v>
      </c>
      <c r="P39" s="83">
        <v>43541.71980324074</v>
      </c>
      <c r="Q39" s="81" t="s">
        <v>392</v>
      </c>
      <c r="R39" s="81"/>
      <c r="S39" s="81"/>
      <c r="T39" s="81"/>
      <c r="U39" s="83">
        <v>43541.71980324074</v>
      </c>
      <c r="V39" s="85" t="s">
        <v>500</v>
      </c>
      <c r="W39" s="81"/>
      <c r="X39" s="81"/>
      <c r="Y39" s="87" t="s">
        <v>695</v>
      </c>
      <c r="Z39" s="81"/>
    </row>
    <row r="40" spans="1:26" ht="15">
      <c r="A40" s="66" t="s">
        <v>208</v>
      </c>
      <c r="B40" s="66" t="s">
        <v>359</v>
      </c>
      <c r="C40" s="67"/>
      <c r="D40" s="68"/>
      <c r="E40" s="69"/>
      <c r="F40" s="70"/>
      <c r="G40" s="67"/>
      <c r="H40" s="71"/>
      <c r="I40" s="72"/>
      <c r="J40" s="72"/>
      <c r="K40" s="36"/>
      <c r="L40" s="79">
        <v>40</v>
      </c>
      <c r="M40" s="79"/>
      <c r="N40" s="74"/>
      <c r="O40" s="81" t="s">
        <v>376</v>
      </c>
      <c r="P40" s="83">
        <v>43541.77515046296</v>
      </c>
      <c r="Q40" s="81" t="s">
        <v>393</v>
      </c>
      <c r="R40" s="85" t="s">
        <v>446</v>
      </c>
      <c r="S40" s="81" t="s">
        <v>476</v>
      </c>
      <c r="T40" s="81"/>
      <c r="U40" s="83">
        <v>43541.77515046296</v>
      </c>
      <c r="V40" s="85" t="s">
        <v>501</v>
      </c>
      <c r="W40" s="81"/>
      <c r="X40" s="81"/>
      <c r="Y40" s="87" t="s">
        <v>696</v>
      </c>
      <c r="Z40" s="87" t="s">
        <v>873</v>
      </c>
    </row>
    <row r="41" spans="1:26" ht="15">
      <c r="A41" s="66" t="s">
        <v>209</v>
      </c>
      <c r="B41" s="66" t="s">
        <v>345</v>
      </c>
      <c r="C41" s="67"/>
      <c r="D41" s="68"/>
      <c r="E41" s="69"/>
      <c r="F41" s="70"/>
      <c r="G41" s="67"/>
      <c r="H41" s="71"/>
      <c r="I41" s="72"/>
      <c r="J41" s="72"/>
      <c r="K41" s="36"/>
      <c r="L41" s="79">
        <v>41</v>
      </c>
      <c r="M41" s="79"/>
      <c r="N41" s="74"/>
      <c r="O41" s="81" t="s">
        <v>375</v>
      </c>
      <c r="P41" s="83">
        <v>43541.96497685185</v>
      </c>
      <c r="Q41" s="81" t="s">
        <v>394</v>
      </c>
      <c r="R41" s="81"/>
      <c r="S41" s="81"/>
      <c r="T41" s="81"/>
      <c r="U41" s="83">
        <v>43541.96497685185</v>
      </c>
      <c r="V41" s="85" t="s">
        <v>502</v>
      </c>
      <c r="W41" s="81"/>
      <c r="X41" s="81"/>
      <c r="Y41" s="87" t="s">
        <v>697</v>
      </c>
      <c r="Z41" s="81"/>
    </row>
    <row r="42" spans="1:26" ht="15">
      <c r="A42" s="66" t="s">
        <v>209</v>
      </c>
      <c r="B42" s="66" t="s">
        <v>346</v>
      </c>
      <c r="C42" s="67"/>
      <c r="D42" s="68"/>
      <c r="E42" s="69"/>
      <c r="F42" s="70"/>
      <c r="G42" s="67"/>
      <c r="H42" s="71"/>
      <c r="I42" s="72"/>
      <c r="J42" s="72"/>
      <c r="K42" s="36"/>
      <c r="L42" s="79">
        <v>42</v>
      </c>
      <c r="M42" s="79"/>
      <c r="N42" s="74"/>
      <c r="O42" s="81" t="s">
        <v>375</v>
      </c>
      <c r="P42" s="83">
        <v>43541.96497685185</v>
      </c>
      <c r="Q42" s="81" t="s">
        <v>394</v>
      </c>
      <c r="R42" s="81"/>
      <c r="S42" s="81"/>
      <c r="T42" s="81"/>
      <c r="U42" s="83">
        <v>43541.96497685185</v>
      </c>
      <c r="V42" s="85" t="s">
        <v>502</v>
      </c>
      <c r="W42" s="81"/>
      <c r="X42" s="81"/>
      <c r="Y42" s="87" t="s">
        <v>697</v>
      </c>
      <c r="Z42" s="81"/>
    </row>
    <row r="43" spans="1:26" ht="15">
      <c r="A43" s="66" t="s">
        <v>209</v>
      </c>
      <c r="B43" s="66" t="s">
        <v>350</v>
      </c>
      <c r="C43" s="67"/>
      <c r="D43" s="68"/>
      <c r="E43" s="69"/>
      <c r="F43" s="70"/>
      <c r="G43" s="67"/>
      <c r="H43" s="71"/>
      <c r="I43" s="72"/>
      <c r="J43" s="72"/>
      <c r="K43" s="36"/>
      <c r="L43" s="79">
        <v>43</v>
      </c>
      <c r="M43" s="79"/>
      <c r="N43" s="74"/>
      <c r="O43" s="81" t="s">
        <v>375</v>
      </c>
      <c r="P43" s="83">
        <v>43541.96497685185</v>
      </c>
      <c r="Q43" s="81" t="s">
        <v>394</v>
      </c>
      <c r="R43" s="81"/>
      <c r="S43" s="81"/>
      <c r="T43" s="81"/>
      <c r="U43" s="83">
        <v>43541.96497685185</v>
      </c>
      <c r="V43" s="85" t="s">
        <v>502</v>
      </c>
      <c r="W43" s="81"/>
      <c r="X43" s="81"/>
      <c r="Y43" s="87" t="s">
        <v>697</v>
      </c>
      <c r="Z43" s="81"/>
    </row>
    <row r="44" spans="1:26" ht="15">
      <c r="A44" s="66" t="s">
        <v>209</v>
      </c>
      <c r="B44" s="66" t="s">
        <v>344</v>
      </c>
      <c r="C44" s="67"/>
      <c r="D44" s="68"/>
      <c r="E44" s="69"/>
      <c r="F44" s="70"/>
      <c r="G44" s="67"/>
      <c r="H44" s="71"/>
      <c r="I44" s="72"/>
      <c r="J44" s="72"/>
      <c r="K44" s="36"/>
      <c r="L44" s="79">
        <v>44</v>
      </c>
      <c r="M44" s="79"/>
      <c r="N44" s="74"/>
      <c r="O44" s="81" t="s">
        <v>375</v>
      </c>
      <c r="P44" s="83">
        <v>43541.96497685185</v>
      </c>
      <c r="Q44" s="81" t="s">
        <v>394</v>
      </c>
      <c r="R44" s="81"/>
      <c r="S44" s="81"/>
      <c r="T44" s="81"/>
      <c r="U44" s="83">
        <v>43541.96497685185</v>
      </c>
      <c r="V44" s="85" t="s">
        <v>502</v>
      </c>
      <c r="W44" s="81"/>
      <c r="X44" s="81"/>
      <c r="Y44" s="87" t="s">
        <v>697</v>
      </c>
      <c r="Z44" s="81"/>
    </row>
    <row r="45" spans="1:26" ht="15">
      <c r="A45" s="66" t="s">
        <v>210</v>
      </c>
      <c r="B45" s="66" t="s">
        <v>360</v>
      </c>
      <c r="C45" s="67"/>
      <c r="D45" s="68"/>
      <c r="E45" s="69"/>
      <c r="F45" s="70"/>
      <c r="G45" s="67"/>
      <c r="H45" s="71"/>
      <c r="I45" s="72"/>
      <c r="J45" s="72"/>
      <c r="K45" s="36"/>
      <c r="L45" s="79">
        <v>45</v>
      </c>
      <c r="M45" s="79"/>
      <c r="N45" s="74"/>
      <c r="O45" s="81" t="s">
        <v>375</v>
      </c>
      <c r="P45" s="83">
        <v>43542.79791666667</v>
      </c>
      <c r="Q45" s="81" t="s">
        <v>395</v>
      </c>
      <c r="R45" s="85" t="s">
        <v>447</v>
      </c>
      <c r="S45" s="81" t="s">
        <v>476</v>
      </c>
      <c r="T45" s="81" t="s">
        <v>479</v>
      </c>
      <c r="U45" s="83">
        <v>43542.79791666667</v>
      </c>
      <c r="V45" s="85" t="s">
        <v>503</v>
      </c>
      <c r="W45" s="81"/>
      <c r="X45" s="81"/>
      <c r="Y45" s="87" t="s">
        <v>698</v>
      </c>
      <c r="Z45" s="81"/>
    </row>
    <row r="46" spans="1:26" ht="15">
      <c r="A46" s="66" t="s">
        <v>211</v>
      </c>
      <c r="B46" s="66" t="s">
        <v>211</v>
      </c>
      <c r="C46" s="67"/>
      <c r="D46" s="68"/>
      <c r="E46" s="69"/>
      <c r="F46" s="70"/>
      <c r="G46" s="67"/>
      <c r="H46" s="71"/>
      <c r="I46" s="72"/>
      <c r="J46" s="72"/>
      <c r="K46" s="36"/>
      <c r="L46" s="79">
        <v>46</v>
      </c>
      <c r="M46" s="79"/>
      <c r="N46" s="74"/>
      <c r="O46" s="81" t="s">
        <v>179</v>
      </c>
      <c r="P46" s="83">
        <v>43541.71805555555</v>
      </c>
      <c r="Q46" s="81" t="s">
        <v>396</v>
      </c>
      <c r="R46" s="85" t="s">
        <v>448</v>
      </c>
      <c r="S46" s="81" t="s">
        <v>476</v>
      </c>
      <c r="T46" s="81"/>
      <c r="U46" s="83">
        <v>43541.71805555555</v>
      </c>
      <c r="V46" s="85" t="s">
        <v>504</v>
      </c>
      <c r="W46" s="81"/>
      <c r="X46" s="81"/>
      <c r="Y46" s="87" t="s">
        <v>699</v>
      </c>
      <c r="Z46" s="81"/>
    </row>
    <row r="47" spans="1:26" ht="15">
      <c r="A47" s="66" t="s">
        <v>212</v>
      </c>
      <c r="B47" s="66" t="s">
        <v>211</v>
      </c>
      <c r="C47" s="67"/>
      <c r="D47" s="68"/>
      <c r="E47" s="69"/>
      <c r="F47" s="70"/>
      <c r="G47" s="67"/>
      <c r="H47" s="71"/>
      <c r="I47" s="72"/>
      <c r="J47" s="72"/>
      <c r="K47" s="36"/>
      <c r="L47" s="79">
        <v>47</v>
      </c>
      <c r="M47" s="79"/>
      <c r="N47" s="74"/>
      <c r="O47" s="81" t="s">
        <v>375</v>
      </c>
      <c r="P47" s="83">
        <v>43543.05216435185</v>
      </c>
      <c r="Q47" s="81" t="s">
        <v>392</v>
      </c>
      <c r="R47" s="81"/>
      <c r="S47" s="81"/>
      <c r="T47" s="81"/>
      <c r="U47" s="83">
        <v>43543.05216435185</v>
      </c>
      <c r="V47" s="85" t="s">
        <v>505</v>
      </c>
      <c r="W47" s="81"/>
      <c r="X47" s="81"/>
      <c r="Y47" s="87" t="s">
        <v>700</v>
      </c>
      <c r="Z47" s="81"/>
    </row>
    <row r="48" spans="1:26" ht="15">
      <c r="A48" s="66" t="s">
        <v>213</v>
      </c>
      <c r="B48" s="66" t="s">
        <v>213</v>
      </c>
      <c r="C48" s="67"/>
      <c r="D48" s="68"/>
      <c r="E48" s="69"/>
      <c r="F48" s="70"/>
      <c r="G48" s="67"/>
      <c r="H48" s="71"/>
      <c r="I48" s="72"/>
      <c r="J48" s="72"/>
      <c r="K48" s="36"/>
      <c r="L48" s="79">
        <v>48</v>
      </c>
      <c r="M48" s="79"/>
      <c r="N48" s="74"/>
      <c r="O48" s="81" t="s">
        <v>179</v>
      </c>
      <c r="P48" s="83">
        <v>43543.226493055554</v>
      </c>
      <c r="Q48" s="81" t="s">
        <v>397</v>
      </c>
      <c r="R48" s="85" t="s">
        <v>449</v>
      </c>
      <c r="S48" s="81" t="s">
        <v>476</v>
      </c>
      <c r="T48" s="81"/>
      <c r="U48" s="83">
        <v>43543.226493055554</v>
      </c>
      <c r="V48" s="85" t="s">
        <v>506</v>
      </c>
      <c r="W48" s="81"/>
      <c r="X48" s="81"/>
      <c r="Y48" s="87" t="s">
        <v>701</v>
      </c>
      <c r="Z48" s="81"/>
    </row>
    <row r="49" spans="1:26" ht="15">
      <c r="A49" s="66" t="s">
        <v>214</v>
      </c>
      <c r="B49" s="66" t="s">
        <v>361</v>
      </c>
      <c r="C49" s="67"/>
      <c r="D49" s="68"/>
      <c r="E49" s="69"/>
      <c r="F49" s="70"/>
      <c r="G49" s="67"/>
      <c r="H49" s="71"/>
      <c r="I49" s="72"/>
      <c r="J49" s="72"/>
      <c r="K49" s="36"/>
      <c r="L49" s="79">
        <v>49</v>
      </c>
      <c r="M49" s="79"/>
      <c r="N49" s="74"/>
      <c r="O49" s="81" t="s">
        <v>375</v>
      </c>
      <c r="P49" s="83">
        <v>43543.672164351854</v>
      </c>
      <c r="Q49" s="81" t="s">
        <v>398</v>
      </c>
      <c r="R49" s="81"/>
      <c r="S49" s="81"/>
      <c r="T49" s="81"/>
      <c r="U49" s="83">
        <v>43543.672164351854</v>
      </c>
      <c r="V49" s="85" t="s">
        <v>507</v>
      </c>
      <c r="W49" s="81"/>
      <c r="X49" s="81"/>
      <c r="Y49" s="87" t="s">
        <v>702</v>
      </c>
      <c r="Z49" s="81"/>
    </row>
    <row r="50" spans="1:26" ht="15">
      <c r="A50" s="66" t="s">
        <v>214</v>
      </c>
      <c r="B50" s="66" t="s">
        <v>344</v>
      </c>
      <c r="C50" s="67"/>
      <c r="D50" s="68"/>
      <c r="E50" s="69"/>
      <c r="F50" s="70"/>
      <c r="G50" s="67"/>
      <c r="H50" s="71"/>
      <c r="I50" s="72"/>
      <c r="J50" s="72"/>
      <c r="K50" s="36"/>
      <c r="L50" s="79">
        <v>50</v>
      </c>
      <c r="M50" s="79"/>
      <c r="N50" s="74"/>
      <c r="O50" s="81" t="s">
        <v>375</v>
      </c>
      <c r="P50" s="83">
        <v>43543.672164351854</v>
      </c>
      <c r="Q50" s="81" t="s">
        <v>398</v>
      </c>
      <c r="R50" s="81"/>
      <c r="S50" s="81"/>
      <c r="T50" s="81"/>
      <c r="U50" s="83">
        <v>43543.672164351854</v>
      </c>
      <c r="V50" s="85" t="s">
        <v>507</v>
      </c>
      <c r="W50" s="81"/>
      <c r="X50" s="81"/>
      <c r="Y50" s="87" t="s">
        <v>702</v>
      </c>
      <c r="Z50" s="81"/>
    </row>
    <row r="51" spans="1:26" ht="15">
      <c r="A51" s="66" t="s">
        <v>215</v>
      </c>
      <c r="B51" s="66" t="s">
        <v>340</v>
      </c>
      <c r="C51" s="67"/>
      <c r="D51" s="68"/>
      <c r="E51" s="69"/>
      <c r="F51" s="70"/>
      <c r="G51" s="67"/>
      <c r="H51" s="71"/>
      <c r="I51" s="72"/>
      <c r="J51" s="72"/>
      <c r="K51" s="36"/>
      <c r="L51" s="79">
        <v>51</v>
      </c>
      <c r="M51" s="79"/>
      <c r="N51" s="74"/>
      <c r="O51" s="81" t="s">
        <v>375</v>
      </c>
      <c r="P51" s="83">
        <v>43543.73136574074</v>
      </c>
      <c r="Q51" s="81" t="s">
        <v>399</v>
      </c>
      <c r="R51" s="81"/>
      <c r="S51" s="81"/>
      <c r="T51" s="81"/>
      <c r="U51" s="83">
        <v>43543.73136574074</v>
      </c>
      <c r="V51" s="85" t="s">
        <v>508</v>
      </c>
      <c r="W51" s="81"/>
      <c r="X51" s="81"/>
      <c r="Y51" s="87" t="s">
        <v>703</v>
      </c>
      <c r="Z51" s="81"/>
    </row>
    <row r="52" spans="1:26" ht="15">
      <c r="A52" s="66" t="s">
        <v>216</v>
      </c>
      <c r="B52" s="66" t="s">
        <v>340</v>
      </c>
      <c r="C52" s="67"/>
      <c r="D52" s="68"/>
      <c r="E52" s="69"/>
      <c r="F52" s="70"/>
      <c r="G52" s="67"/>
      <c r="H52" s="71"/>
      <c r="I52" s="72"/>
      <c r="J52" s="72"/>
      <c r="K52" s="36"/>
      <c r="L52" s="79">
        <v>52</v>
      </c>
      <c r="M52" s="79"/>
      <c r="N52" s="74"/>
      <c r="O52" s="81" t="s">
        <v>375</v>
      </c>
      <c r="P52" s="83">
        <v>43543.73166666667</v>
      </c>
      <c r="Q52" s="81" t="s">
        <v>399</v>
      </c>
      <c r="R52" s="81"/>
      <c r="S52" s="81"/>
      <c r="T52" s="81"/>
      <c r="U52" s="83">
        <v>43543.73166666667</v>
      </c>
      <c r="V52" s="85" t="s">
        <v>509</v>
      </c>
      <c r="W52" s="81"/>
      <c r="X52" s="81"/>
      <c r="Y52" s="87" t="s">
        <v>704</v>
      </c>
      <c r="Z52" s="81"/>
    </row>
    <row r="53" spans="1:26" ht="15">
      <c r="A53" s="66" t="s">
        <v>217</v>
      </c>
      <c r="B53" s="66" t="s">
        <v>340</v>
      </c>
      <c r="C53" s="67"/>
      <c r="D53" s="68"/>
      <c r="E53" s="69"/>
      <c r="F53" s="70"/>
      <c r="G53" s="67"/>
      <c r="H53" s="71"/>
      <c r="I53" s="72"/>
      <c r="J53" s="72"/>
      <c r="K53" s="36"/>
      <c r="L53" s="79">
        <v>53</v>
      </c>
      <c r="M53" s="79"/>
      <c r="N53" s="74"/>
      <c r="O53" s="81" t="s">
        <v>375</v>
      </c>
      <c r="P53" s="83">
        <v>43543.73322916667</v>
      </c>
      <c r="Q53" s="81" t="s">
        <v>399</v>
      </c>
      <c r="R53" s="81"/>
      <c r="S53" s="81"/>
      <c r="T53" s="81"/>
      <c r="U53" s="83">
        <v>43543.73322916667</v>
      </c>
      <c r="V53" s="85" t="s">
        <v>510</v>
      </c>
      <c r="W53" s="81"/>
      <c r="X53" s="81"/>
      <c r="Y53" s="87" t="s">
        <v>705</v>
      </c>
      <c r="Z53" s="81"/>
    </row>
    <row r="54" spans="1:26" ht="15">
      <c r="A54" s="66" t="s">
        <v>218</v>
      </c>
      <c r="B54" s="66" t="s">
        <v>335</v>
      </c>
      <c r="C54" s="67"/>
      <c r="D54" s="68"/>
      <c r="E54" s="69"/>
      <c r="F54" s="70"/>
      <c r="G54" s="67"/>
      <c r="H54" s="71"/>
      <c r="I54" s="72"/>
      <c r="J54" s="72"/>
      <c r="K54" s="36"/>
      <c r="L54" s="79">
        <v>54</v>
      </c>
      <c r="M54" s="79"/>
      <c r="N54" s="74"/>
      <c r="O54" s="81" t="s">
        <v>375</v>
      </c>
      <c r="P54" s="83">
        <v>43543.7371875</v>
      </c>
      <c r="Q54" s="81" t="s">
        <v>400</v>
      </c>
      <c r="R54" s="81"/>
      <c r="S54" s="81"/>
      <c r="T54" s="81"/>
      <c r="U54" s="83">
        <v>43543.7371875</v>
      </c>
      <c r="V54" s="85" t="s">
        <v>511</v>
      </c>
      <c r="W54" s="81"/>
      <c r="X54" s="81"/>
      <c r="Y54" s="87" t="s">
        <v>706</v>
      </c>
      <c r="Z54" s="81"/>
    </row>
    <row r="55" spans="1:26" ht="15">
      <c r="A55" s="66" t="s">
        <v>219</v>
      </c>
      <c r="B55" s="66" t="s">
        <v>335</v>
      </c>
      <c r="C55" s="67"/>
      <c r="D55" s="68"/>
      <c r="E55" s="69"/>
      <c r="F55" s="70"/>
      <c r="G55" s="67"/>
      <c r="H55" s="71"/>
      <c r="I55" s="72"/>
      <c r="J55" s="72"/>
      <c r="K55" s="36"/>
      <c r="L55" s="79">
        <v>55</v>
      </c>
      <c r="M55" s="79"/>
      <c r="N55" s="74"/>
      <c r="O55" s="81" t="s">
        <v>375</v>
      </c>
      <c r="P55" s="83">
        <v>43543.73737268519</v>
      </c>
      <c r="Q55" s="81" t="s">
        <v>400</v>
      </c>
      <c r="R55" s="81"/>
      <c r="S55" s="81"/>
      <c r="T55" s="81"/>
      <c r="U55" s="83">
        <v>43543.73737268519</v>
      </c>
      <c r="V55" s="85" t="s">
        <v>512</v>
      </c>
      <c r="W55" s="81"/>
      <c r="X55" s="81"/>
      <c r="Y55" s="87" t="s">
        <v>707</v>
      </c>
      <c r="Z55" s="81"/>
    </row>
    <row r="56" spans="1:26" ht="15">
      <c r="A56" s="66" t="s">
        <v>220</v>
      </c>
      <c r="B56" s="66" t="s">
        <v>340</v>
      </c>
      <c r="C56" s="67"/>
      <c r="D56" s="68"/>
      <c r="E56" s="69"/>
      <c r="F56" s="70"/>
      <c r="G56" s="67"/>
      <c r="H56" s="71"/>
      <c r="I56" s="72"/>
      <c r="J56" s="72"/>
      <c r="K56" s="36"/>
      <c r="L56" s="79">
        <v>56</v>
      </c>
      <c r="M56" s="79"/>
      <c r="N56" s="74"/>
      <c r="O56" s="81" t="s">
        <v>375</v>
      </c>
      <c r="P56" s="83">
        <v>43543.74012731481</v>
      </c>
      <c r="Q56" s="81" t="s">
        <v>399</v>
      </c>
      <c r="R56" s="81"/>
      <c r="S56" s="81"/>
      <c r="T56" s="81"/>
      <c r="U56" s="83">
        <v>43543.74012731481</v>
      </c>
      <c r="V56" s="85" t="s">
        <v>513</v>
      </c>
      <c r="W56" s="81"/>
      <c r="X56" s="81"/>
      <c r="Y56" s="87" t="s">
        <v>708</v>
      </c>
      <c r="Z56" s="81"/>
    </row>
    <row r="57" spans="1:26" ht="15">
      <c r="A57" s="66" t="s">
        <v>221</v>
      </c>
      <c r="B57" s="66" t="s">
        <v>335</v>
      </c>
      <c r="C57" s="67"/>
      <c r="D57" s="68"/>
      <c r="E57" s="69"/>
      <c r="F57" s="70"/>
      <c r="G57" s="67"/>
      <c r="H57" s="71"/>
      <c r="I57" s="72"/>
      <c r="J57" s="72"/>
      <c r="K57" s="36"/>
      <c r="L57" s="79">
        <v>57</v>
      </c>
      <c r="M57" s="79"/>
      <c r="N57" s="74"/>
      <c r="O57" s="81" t="s">
        <v>375</v>
      </c>
      <c r="P57" s="83">
        <v>43543.74099537037</v>
      </c>
      <c r="Q57" s="81" t="s">
        <v>400</v>
      </c>
      <c r="R57" s="81"/>
      <c r="S57" s="81"/>
      <c r="T57" s="81"/>
      <c r="U57" s="83">
        <v>43543.74099537037</v>
      </c>
      <c r="V57" s="85" t="s">
        <v>514</v>
      </c>
      <c r="W57" s="81"/>
      <c r="X57" s="81"/>
      <c r="Y57" s="87" t="s">
        <v>709</v>
      </c>
      <c r="Z57" s="81"/>
    </row>
    <row r="58" spans="1:26" ht="15">
      <c r="A58" s="66" t="s">
        <v>222</v>
      </c>
      <c r="B58" s="66" t="s">
        <v>340</v>
      </c>
      <c r="C58" s="67"/>
      <c r="D58" s="68"/>
      <c r="E58" s="69"/>
      <c r="F58" s="70"/>
      <c r="G58" s="67"/>
      <c r="H58" s="71"/>
      <c r="I58" s="72"/>
      <c r="J58" s="72"/>
      <c r="K58" s="36"/>
      <c r="L58" s="79">
        <v>58</v>
      </c>
      <c r="M58" s="79"/>
      <c r="N58" s="74"/>
      <c r="O58" s="81" t="s">
        <v>375</v>
      </c>
      <c r="P58" s="83">
        <v>43543.74197916667</v>
      </c>
      <c r="Q58" s="81" t="s">
        <v>399</v>
      </c>
      <c r="R58" s="81"/>
      <c r="S58" s="81"/>
      <c r="T58" s="81"/>
      <c r="U58" s="83">
        <v>43543.74197916667</v>
      </c>
      <c r="V58" s="85" t="s">
        <v>515</v>
      </c>
      <c r="W58" s="81"/>
      <c r="X58" s="81"/>
      <c r="Y58" s="87" t="s">
        <v>710</v>
      </c>
      <c r="Z58" s="81"/>
    </row>
    <row r="59" spans="1:26" ht="15">
      <c r="A59" s="66" t="s">
        <v>223</v>
      </c>
      <c r="B59" s="66" t="s">
        <v>335</v>
      </c>
      <c r="C59" s="67"/>
      <c r="D59" s="68"/>
      <c r="E59" s="69"/>
      <c r="F59" s="70"/>
      <c r="G59" s="67"/>
      <c r="H59" s="71"/>
      <c r="I59" s="72"/>
      <c r="J59" s="72"/>
      <c r="K59" s="36"/>
      <c r="L59" s="79">
        <v>59</v>
      </c>
      <c r="M59" s="79"/>
      <c r="N59" s="74"/>
      <c r="O59" s="81" t="s">
        <v>375</v>
      </c>
      <c r="P59" s="83">
        <v>43543.74236111111</v>
      </c>
      <c r="Q59" s="81" t="s">
        <v>400</v>
      </c>
      <c r="R59" s="81"/>
      <c r="S59" s="81"/>
      <c r="T59" s="81"/>
      <c r="U59" s="83">
        <v>43543.74236111111</v>
      </c>
      <c r="V59" s="85" t="s">
        <v>516</v>
      </c>
      <c r="W59" s="81"/>
      <c r="X59" s="81"/>
      <c r="Y59" s="87" t="s">
        <v>711</v>
      </c>
      <c r="Z59" s="81"/>
    </row>
    <row r="60" spans="1:26" ht="15">
      <c r="A60" s="66" t="s">
        <v>224</v>
      </c>
      <c r="B60" s="66" t="s">
        <v>340</v>
      </c>
      <c r="C60" s="67"/>
      <c r="D60" s="68"/>
      <c r="E60" s="69"/>
      <c r="F60" s="70"/>
      <c r="G60" s="67"/>
      <c r="H60" s="71"/>
      <c r="I60" s="72"/>
      <c r="J60" s="72"/>
      <c r="K60" s="36"/>
      <c r="L60" s="79">
        <v>60</v>
      </c>
      <c r="M60" s="79"/>
      <c r="N60" s="74"/>
      <c r="O60" s="81" t="s">
        <v>375</v>
      </c>
      <c r="P60" s="83">
        <v>43543.74265046296</v>
      </c>
      <c r="Q60" s="81" t="s">
        <v>399</v>
      </c>
      <c r="R60" s="81"/>
      <c r="S60" s="81"/>
      <c r="T60" s="81"/>
      <c r="U60" s="83">
        <v>43543.74265046296</v>
      </c>
      <c r="V60" s="85" t="s">
        <v>517</v>
      </c>
      <c r="W60" s="81"/>
      <c r="X60" s="81"/>
      <c r="Y60" s="87" t="s">
        <v>712</v>
      </c>
      <c r="Z60" s="81"/>
    </row>
    <row r="61" spans="1:26" ht="15">
      <c r="A61" s="66" t="s">
        <v>225</v>
      </c>
      <c r="B61" s="66" t="s">
        <v>340</v>
      </c>
      <c r="C61" s="67"/>
      <c r="D61" s="68"/>
      <c r="E61" s="69"/>
      <c r="F61" s="70"/>
      <c r="G61" s="67"/>
      <c r="H61" s="71"/>
      <c r="I61" s="72"/>
      <c r="J61" s="72"/>
      <c r="K61" s="36"/>
      <c r="L61" s="79">
        <v>61</v>
      </c>
      <c r="M61" s="79"/>
      <c r="N61" s="74"/>
      <c r="O61" s="81" t="s">
        <v>375</v>
      </c>
      <c r="P61" s="83">
        <v>43543.743368055555</v>
      </c>
      <c r="Q61" s="81" t="s">
        <v>399</v>
      </c>
      <c r="R61" s="81"/>
      <c r="S61" s="81"/>
      <c r="T61" s="81"/>
      <c r="U61" s="83">
        <v>43543.743368055555</v>
      </c>
      <c r="V61" s="85" t="s">
        <v>518</v>
      </c>
      <c r="W61" s="81"/>
      <c r="X61" s="81"/>
      <c r="Y61" s="87" t="s">
        <v>713</v>
      </c>
      <c r="Z61" s="81"/>
    </row>
    <row r="62" spans="1:26" ht="15">
      <c r="A62" s="66" t="s">
        <v>226</v>
      </c>
      <c r="B62" s="66" t="s">
        <v>340</v>
      </c>
      <c r="C62" s="67"/>
      <c r="D62" s="68"/>
      <c r="E62" s="69"/>
      <c r="F62" s="70"/>
      <c r="G62" s="67"/>
      <c r="H62" s="71"/>
      <c r="I62" s="72"/>
      <c r="J62" s="72"/>
      <c r="K62" s="36"/>
      <c r="L62" s="79">
        <v>62</v>
      </c>
      <c r="M62" s="79"/>
      <c r="N62" s="74"/>
      <c r="O62" s="81" t="s">
        <v>375</v>
      </c>
      <c r="P62" s="83">
        <v>43543.74364583333</v>
      </c>
      <c r="Q62" s="81" t="s">
        <v>399</v>
      </c>
      <c r="R62" s="81"/>
      <c r="S62" s="81"/>
      <c r="T62" s="81"/>
      <c r="U62" s="83">
        <v>43543.74364583333</v>
      </c>
      <c r="V62" s="85" t="s">
        <v>519</v>
      </c>
      <c r="W62" s="81"/>
      <c r="X62" s="81"/>
      <c r="Y62" s="87" t="s">
        <v>714</v>
      </c>
      <c r="Z62" s="81"/>
    </row>
    <row r="63" spans="1:26" ht="15">
      <c r="A63" s="66" t="s">
        <v>227</v>
      </c>
      <c r="B63" s="66" t="s">
        <v>335</v>
      </c>
      <c r="C63" s="67"/>
      <c r="D63" s="68"/>
      <c r="E63" s="69"/>
      <c r="F63" s="70"/>
      <c r="G63" s="67"/>
      <c r="H63" s="71"/>
      <c r="I63" s="72"/>
      <c r="J63" s="72"/>
      <c r="K63" s="36"/>
      <c r="L63" s="79">
        <v>63</v>
      </c>
      <c r="M63" s="79"/>
      <c r="N63" s="74"/>
      <c r="O63" s="81" t="s">
        <v>375</v>
      </c>
      <c r="P63" s="83">
        <v>43543.74400462963</v>
      </c>
      <c r="Q63" s="81" t="s">
        <v>400</v>
      </c>
      <c r="R63" s="81"/>
      <c r="S63" s="81"/>
      <c r="T63" s="81"/>
      <c r="U63" s="83">
        <v>43543.74400462963</v>
      </c>
      <c r="V63" s="85" t="s">
        <v>520</v>
      </c>
      <c r="W63" s="81"/>
      <c r="X63" s="81"/>
      <c r="Y63" s="87" t="s">
        <v>715</v>
      </c>
      <c r="Z63" s="81"/>
    </row>
    <row r="64" spans="1:26" ht="15">
      <c r="A64" s="66" t="s">
        <v>228</v>
      </c>
      <c r="B64" s="66" t="s">
        <v>335</v>
      </c>
      <c r="C64" s="67"/>
      <c r="D64" s="68"/>
      <c r="E64" s="69"/>
      <c r="F64" s="70"/>
      <c r="G64" s="67"/>
      <c r="H64" s="71"/>
      <c r="I64" s="72"/>
      <c r="J64" s="72"/>
      <c r="K64" s="36"/>
      <c r="L64" s="79">
        <v>64</v>
      </c>
      <c r="M64" s="79"/>
      <c r="N64" s="74"/>
      <c r="O64" s="81" t="s">
        <v>375</v>
      </c>
      <c r="P64" s="83">
        <v>43543.747199074074</v>
      </c>
      <c r="Q64" s="81" t="s">
        <v>400</v>
      </c>
      <c r="R64" s="81"/>
      <c r="S64" s="81"/>
      <c r="T64" s="81"/>
      <c r="U64" s="83">
        <v>43543.747199074074</v>
      </c>
      <c r="V64" s="85" t="s">
        <v>521</v>
      </c>
      <c r="W64" s="81"/>
      <c r="X64" s="81"/>
      <c r="Y64" s="87" t="s">
        <v>716</v>
      </c>
      <c r="Z64" s="81"/>
    </row>
    <row r="65" spans="1:26" ht="15">
      <c r="A65" s="66" t="s">
        <v>229</v>
      </c>
      <c r="B65" s="66" t="s">
        <v>335</v>
      </c>
      <c r="C65" s="67"/>
      <c r="D65" s="68"/>
      <c r="E65" s="69"/>
      <c r="F65" s="70"/>
      <c r="G65" s="67"/>
      <c r="H65" s="71"/>
      <c r="I65" s="72"/>
      <c r="J65" s="72"/>
      <c r="K65" s="36"/>
      <c r="L65" s="79">
        <v>65</v>
      </c>
      <c r="M65" s="79"/>
      <c r="N65" s="74"/>
      <c r="O65" s="81" t="s">
        <v>375</v>
      </c>
      <c r="P65" s="83">
        <v>43543.75440972222</v>
      </c>
      <c r="Q65" s="81" t="s">
        <v>400</v>
      </c>
      <c r="R65" s="81"/>
      <c r="S65" s="81"/>
      <c r="T65" s="81"/>
      <c r="U65" s="83">
        <v>43543.75440972222</v>
      </c>
      <c r="V65" s="85" t="s">
        <v>522</v>
      </c>
      <c r="W65" s="81"/>
      <c r="X65" s="81"/>
      <c r="Y65" s="87" t="s">
        <v>717</v>
      </c>
      <c r="Z65" s="81"/>
    </row>
    <row r="66" spans="1:26" ht="15">
      <c r="A66" s="66" t="s">
        <v>230</v>
      </c>
      <c r="B66" s="66" t="s">
        <v>340</v>
      </c>
      <c r="C66" s="67"/>
      <c r="D66" s="68"/>
      <c r="E66" s="69"/>
      <c r="F66" s="70"/>
      <c r="G66" s="67"/>
      <c r="H66" s="71"/>
      <c r="I66" s="72"/>
      <c r="J66" s="72"/>
      <c r="K66" s="36"/>
      <c r="L66" s="79">
        <v>66</v>
      </c>
      <c r="M66" s="79"/>
      <c r="N66" s="74"/>
      <c r="O66" s="81" t="s">
        <v>375</v>
      </c>
      <c r="P66" s="83">
        <v>43543.75686342592</v>
      </c>
      <c r="Q66" s="81" t="s">
        <v>399</v>
      </c>
      <c r="R66" s="81"/>
      <c r="S66" s="81"/>
      <c r="T66" s="81"/>
      <c r="U66" s="83">
        <v>43543.75686342592</v>
      </c>
      <c r="V66" s="85" t="s">
        <v>523</v>
      </c>
      <c r="W66" s="81"/>
      <c r="X66" s="81"/>
      <c r="Y66" s="87" t="s">
        <v>718</v>
      </c>
      <c r="Z66" s="81"/>
    </row>
    <row r="67" spans="1:26" ht="15">
      <c r="A67" s="66" t="s">
        <v>231</v>
      </c>
      <c r="B67" s="66" t="s">
        <v>335</v>
      </c>
      <c r="C67" s="67"/>
      <c r="D67" s="68"/>
      <c r="E67" s="69"/>
      <c r="F67" s="70"/>
      <c r="G67" s="67"/>
      <c r="H67" s="71"/>
      <c r="I67" s="72"/>
      <c r="J67" s="72"/>
      <c r="K67" s="36"/>
      <c r="L67" s="79">
        <v>67</v>
      </c>
      <c r="M67" s="79"/>
      <c r="N67" s="74"/>
      <c r="O67" s="81" t="s">
        <v>375</v>
      </c>
      <c r="P67" s="83">
        <v>43543.76349537037</v>
      </c>
      <c r="Q67" s="81" t="s">
        <v>400</v>
      </c>
      <c r="R67" s="81"/>
      <c r="S67" s="81"/>
      <c r="T67" s="81"/>
      <c r="U67" s="83">
        <v>43543.76349537037</v>
      </c>
      <c r="V67" s="85" t="s">
        <v>524</v>
      </c>
      <c r="W67" s="81"/>
      <c r="X67" s="81"/>
      <c r="Y67" s="87" t="s">
        <v>719</v>
      </c>
      <c r="Z67" s="81"/>
    </row>
    <row r="68" spans="1:26" ht="15">
      <c r="A68" s="66" t="s">
        <v>232</v>
      </c>
      <c r="B68" s="66" t="s">
        <v>335</v>
      </c>
      <c r="C68" s="67"/>
      <c r="D68" s="68"/>
      <c r="E68" s="69"/>
      <c r="F68" s="70"/>
      <c r="G68" s="67"/>
      <c r="H68" s="71"/>
      <c r="I68" s="72"/>
      <c r="J68" s="72"/>
      <c r="K68" s="36"/>
      <c r="L68" s="79">
        <v>68</v>
      </c>
      <c r="M68" s="79"/>
      <c r="N68" s="74"/>
      <c r="O68" s="81" t="s">
        <v>375</v>
      </c>
      <c r="P68" s="83">
        <v>43543.788460648146</v>
      </c>
      <c r="Q68" s="81" t="s">
        <v>400</v>
      </c>
      <c r="R68" s="81"/>
      <c r="S68" s="81"/>
      <c r="T68" s="81"/>
      <c r="U68" s="83">
        <v>43543.788460648146</v>
      </c>
      <c r="V68" s="85" t="s">
        <v>525</v>
      </c>
      <c r="W68" s="81"/>
      <c r="X68" s="81"/>
      <c r="Y68" s="87" t="s">
        <v>720</v>
      </c>
      <c r="Z68" s="81"/>
    </row>
    <row r="69" spans="1:26" ht="15">
      <c r="A69" s="66" t="s">
        <v>233</v>
      </c>
      <c r="B69" s="66" t="s">
        <v>340</v>
      </c>
      <c r="C69" s="67"/>
      <c r="D69" s="68"/>
      <c r="E69" s="69"/>
      <c r="F69" s="70"/>
      <c r="G69" s="67"/>
      <c r="H69" s="71"/>
      <c r="I69" s="72"/>
      <c r="J69" s="72"/>
      <c r="K69" s="36"/>
      <c r="L69" s="79">
        <v>69</v>
      </c>
      <c r="M69" s="79"/>
      <c r="N69" s="74"/>
      <c r="O69" s="81" t="s">
        <v>375</v>
      </c>
      <c r="P69" s="83">
        <v>43543.80194444444</v>
      </c>
      <c r="Q69" s="81" t="s">
        <v>399</v>
      </c>
      <c r="R69" s="81"/>
      <c r="S69" s="81"/>
      <c r="T69" s="81"/>
      <c r="U69" s="83">
        <v>43543.80194444444</v>
      </c>
      <c r="V69" s="85" t="s">
        <v>526</v>
      </c>
      <c r="W69" s="81"/>
      <c r="X69" s="81"/>
      <c r="Y69" s="87" t="s">
        <v>721</v>
      </c>
      <c r="Z69" s="81"/>
    </row>
    <row r="70" spans="1:26" ht="15">
      <c r="A70" s="66" t="s">
        <v>234</v>
      </c>
      <c r="B70" s="66" t="s">
        <v>335</v>
      </c>
      <c r="C70" s="67"/>
      <c r="D70" s="68"/>
      <c r="E70" s="69"/>
      <c r="F70" s="70"/>
      <c r="G70" s="67"/>
      <c r="H70" s="71"/>
      <c r="I70" s="72"/>
      <c r="J70" s="72"/>
      <c r="K70" s="36"/>
      <c r="L70" s="79">
        <v>70</v>
      </c>
      <c r="M70" s="79"/>
      <c r="N70" s="74"/>
      <c r="O70" s="81" t="s">
        <v>375</v>
      </c>
      <c r="P70" s="83">
        <v>43543.82577546296</v>
      </c>
      <c r="Q70" s="81" t="s">
        <v>400</v>
      </c>
      <c r="R70" s="81"/>
      <c r="S70" s="81"/>
      <c r="T70" s="81"/>
      <c r="U70" s="83">
        <v>43543.82577546296</v>
      </c>
      <c r="V70" s="85" t="s">
        <v>527</v>
      </c>
      <c r="W70" s="81"/>
      <c r="X70" s="81"/>
      <c r="Y70" s="87" t="s">
        <v>722</v>
      </c>
      <c r="Z70" s="81"/>
    </row>
    <row r="71" spans="1:26" ht="15">
      <c r="A71" s="66" t="s">
        <v>235</v>
      </c>
      <c r="B71" s="66" t="s">
        <v>340</v>
      </c>
      <c r="C71" s="67"/>
      <c r="D71" s="68"/>
      <c r="E71" s="69"/>
      <c r="F71" s="70"/>
      <c r="G71" s="67"/>
      <c r="H71" s="71"/>
      <c r="I71" s="72"/>
      <c r="J71" s="72"/>
      <c r="K71" s="36"/>
      <c r="L71" s="79">
        <v>71</v>
      </c>
      <c r="M71" s="79"/>
      <c r="N71" s="74"/>
      <c r="O71" s="81" t="s">
        <v>375</v>
      </c>
      <c r="P71" s="83">
        <v>43543.855474537035</v>
      </c>
      <c r="Q71" s="81" t="s">
        <v>399</v>
      </c>
      <c r="R71" s="81"/>
      <c r="S71" s="81"/>
      <c r="T71" s="81"/>
      <c r="U71" s="83">
        <v>43543.855474537035</v>
      </c>
      <c r="V71" s="85" t="s">
        <v>528</v>
      </c>
      <c r="W71" s="81"/>
      <c r="X71" s="81"/>
      <c r="Y71" s="87" t="s">
        <v>723</v>
      </c>
      <c r="Z71" s="81"/>
    </row>
    <row r="72" spans="1:26" ht="15">
      <c r="A72" s="66" t="s">
        <v>236</v>
      </c>
      <c r="B72" s="66" t="s">
        <v>335</v>
      </c>
      <c r="C72" s="67"/>
      <c r="D72" s="68"/>
      <c r="E72" s="69"/>
      <c r="F72" s="70"/>
      <c r="G72" s="67"/>
      <c r="H72" s="71"/>
      <c r="I72" s="72"/>
      <c r="J72" s="72"/>
      <c r="K72" s="36"/>
      <c r="L72" s="79">
        <v>72</v>
      </c>
      <c r="M72" s="79"/>
      <c r="N72" s="74"/>
      <c r="O72" s="81" t="s">
        <v>375</v>
      </c>
      <c r="P72" s="83">
        <v>43543.86607638889</v>
      </c>
      <c r="Q72" s="81" t="s">
        <v>401</v>
      </c>
      <c r="R72" s="81"/>
      <c r="S72" s="81"/>
      <c r="T72" s="81"/>
      <c r="U72" s="83">
        <v>43543.86607638889</v>
      </c>
      <c r="V72" s="85" t="s">
        <v>529</v>
      </c>
      <c r="W72" s="81"/>
      <c r="X72" s="81"/>
      <c r="Y72" s="87" t="s">
        <v>724</v>
      </c>
      <c r="Z72" s="81"/>
    </row>
    <row r="73" spans="1:26" ht="15">
      <c r="A73" s="66" t="s">
        <v>237</v>
      </c>
      <c r="B73" s="66" t="s">
        <v>335</v>
      </c>
      <c r="C73" s="67"/>
      <c r="D73" s="68"/>
      <c r="E73" s="69"/>
      <c r="F73" s="70"/>
      <c r="G73" s="67"/>
      <c r="H73" s="71"/>
      <c r="I73" s="72"/>
      <c r="J73" s="72"/>
      <c r="K73" s="36"/>
      <c r="L73" s="79">
        <v>73</v>
      </c>
      <c r="M73" s="79"/>
      <c r="N73" s="74"/>
      <c r="O73" s="81" t="s">
        <v>375</v>
      </c>
      <c r="P73" s="83">
        <v>43543.866111111114</v>
      </c>
      <c r="Q73" s="81" t="s">
        <v>401</v>
      </c>
      <c r="R73" s="81"/>
      <c r="S73" s="81"/>
      <c r="T73" s="81"/>
      <c r="U73" s="83">
        <v>43543.866111111114</v>
      </c>
      <c r="V73" s="85" t="s">
        <v>530</v>
      </c>
      <c r="W73" s="81"/>
      <c r="X73" s="81"/>
      <c r="Y73" s="87" t="s">
        <v>725</v>
      </c>
      <c r="Z73" s="81"/>
    </row>
    <row r="74" spans="1:26" ht="15">
      <c r="A74" s="66" t="s">
        <v>238</v>
      </c>
      <c r="B74" s="66" t="s">
        <v>335</v>
      </c>
      <c r="C74" s="67"/>
      <c r="D74" s="68"/>
      <c r="E74" s="69"/>
      <c r="F74" s="70"/>
      <c r="G74" s="67"/>
      <c r="H74" s="71"/>
      <c r="I74" s="72"/>
      <c r="J74" s="72"/>
      <c r="K74" s="36"/>
      <c r="L74" s="79">
        <v>74</v>
      </c>
      <c r="M74" s="79"/>
      <c r="N74" s="74"/>
      <c r="O74" s="81" t="s">
        <v>375</v>
      </c>
      <c r="P74" s="83">
        <v>43543.86619212963</v>
      </c>
      <c r="Q74" s="81" t="s">
        <v>401</v>
      </c>
      <c r="R74" s="81"/>
      <c r="S74" s="81"/>
      <c r="T74" s="81"/>
      <c r="U74" s="83">
        <v>43543.86619212963</v>
      </c>
      <c r="V74" s="85" t="s">
        <v>531</v>
      </c>
      <c r="W74" s="81"/>
      <c r="X74" s="81"/>
      <c r="Y74" s="87" t="s">
        <v>726</v>
      </c>
      <c r="Z74" s="81"/>
    </row>
    <row r="75" spans="1:26" ht="15">
      <c r="A75" s="66" t="s">
        <v>239</v>
      </c>
      <c r="B75" s="66" t="s">
        <v>335</v>
      </c>
      <c r="C75" s="67"/>
      <c r="D75" s="68"/>
      <c r="E75" s="69"/>
      <c r="F75" s="70"/>
      <c r="G75" s="67"/>
      <c r="H75" s="71"/>
      <c r="I75" s="72"/>
      <c r="J75" s="72"/>
      <c r="K75" s="36"/>
      <c r="L75" s="79">
        <v>75</v>
      </c>
      <c r="M75" s="79"/>
      <c r="N75" s="74"/>
      <c r="O75" s="81" t="s">
        <v>375</v>
      </c>
      <c r="P75" s="83">
        <v>43543.866261574076</v>
      </c>
      <c r="Q75" s="81" t="s">
        <v>401</v>
      </c>
      <c r="R75" s="81"/>
      <c r="S75" s="81"/>
      <c r="T75" s="81"/>
      <c r="U75" s="83">
        <v>43543.866261574076</v>
      </c>
      <c r="V75" s="85" t="s">
        <v>532</v>
      </c>
      <c r="W75" s="81"/>
      <c r="X75" s="81"/>
      <c r="Y75" s="87" t="s">
        <v>727</v>
      </c>
      <c r="Z75" s="81"/>
    </row>
    <row r="76" spans="1:26" ht="15">
      <c r="A76" s="66" t="s">
        <v>240</v>
      </c>
      <c r="B76" s="66" t="s">
        <v>335</v>
      </c>
      <c r="C76" s="67"/>
      <c r="D76" s="68"/>
      <c r="E76" s="69"/>
      <c r="F76" s="70"/>
      <c r="G76" s="67"/>
      <c r="H76" s="71"/>
      <c r="I76" s="72"/>
      <c r="J76" s="72"/>
      <c r="K76" s="36"/>
      <c r="L76" s="79">
        <v>76</v>
      </c>
      <c r="M76" s="79"/>
      <c r="N76" s="74"/>
      <c r="O76" s="81" t="s">
        <v>375</v>
      </c>
      <c r="P76" s="83">
        <v>43543.867685185185</v>
      </c>
      <c r="Q76" s="81" t="s">
        <v>401</v>
      </c>
      <c r="R76" s="81"/>
      <c r="S76" s="81"/>
      <c r="T76" s="81"/>
      <c r="U76" s="83">
        <v>43543.867685185185</v>
      </c>
      <c r="V76" s="85" t="s">
        <v>533</v>
      </c>
      <c r="W76" s="81"/>
      <c r="X76" s="81"/>
      <c r="Y76" s="87" t="s">
        <v>728</v>
      </c>
      <c r="Z76" s="81"/>
    </row>
    <row r="77" spans="1:26" ht="15">
      <c r="A77" s="66" t="s">
        <v>241</v>
      </c>
      <c r="B77" s="66" t="s">
        <v>335</v>
      </c>
      <c r="C77" s="67"/>
      <c r="D77" s="68"/>
      <c r="E77" s="69"/>
      <c r="F77" s="70"/>
      <c r="G77" s="67"/>
      <c r="H77" s="71"/>
      <c r="I77" s="72"/>
      <c r="J77" s="72"/>
      <c r="K77" s="36"/>
      <c r="L77" s="79">
        <v>77</v>
      </c>
      <c r="M77" s="79"/>
      <c r="N77" s="74"/>
      <c r="O77" s="81" t="s">
        <v>375</v>
      </c>
      <c r="P77" s="83">
        <v>43543.86820601852</v>
      </c>
      <c r="Q77" s="81" t="s">
        <v>401</v>
      </c>
      <c r="R77" s="81"/>
      <c r="S77" s="81"/>
      <c r="T77" s="81"/>
      <c r="U77" s="83">
        <v>43543.86820601852</v>
      </c>
      <c r="V77" s="85" t="s">
        <v>534</v>
      </c>
      <c r="W77" s="81"/>
      <c r="X77" s="81"/>
      <c r="Y77" s="87" t="s">
        <v>729</v>
      </c>
      <c r="Z77" s="81"/>
    </row>
    <row r="78" spans="1:26" ht="15">
      <c r="A78" s="66" t="s">
        <v>242</v>
      </c>
      <c r="B78" s="66" t="s">
        <v>335</v>
      </c>
      <c r="C78" s="67"/>
      <c r="D78" s="68"/>
      <c r="E78" s="69"/>
      <c r="F78" s="70"/>
      <c r="G78" s="67"/>
      <c r="H78" s="71"/>
      <c r="I78" s="72"/>
      <c r="J78" s="72"/>
      <c r="K78" s="36"/>
      <c r="L78" s="79">
        <v>78</v>
      </c>
      <c r="M78" s="79"/>
      <c r="N78" s="74"/>
      <c r="O78" s="81" t="s">
        <v>375</v>
      </c>
      <c r="P78" s="83">
        <v>43543.86877314815</v>
      </c>
      <c r="Q78" s="81" t="s">
        <v>401</v>
      </c>
      <c r="R78" s="81"/>
      <c r="S78" s="81"/>
      <c r="T78" s="81"/>
      <c r="U78" s="83">
        <v>43543.86877314815</v>
      </c>
      <c r="V78" s="85" t="s">
        <v>535</v>
      </c>
      <c r="W78" s="81"/>
      <c r="X78" s="81"/>
      <c r="Y78" s="87" t="s">
        <v>730</v>
      </c>
      <c r="Z78" s="81"/>
    </row>
    <row r="79" spans="1:26" ht="15">
      <c r="A79" s="66" t="s">
        <v>243</v>
      </c>
      <c r="B79" s="66" t="s">
        <v>335</v>
      </c>
      <c r="C79" s="67"/>
      <c r="D79" s="68"/>
      <c r="E79" s="69"/>
      <c r="F79" s="70"/>
      <c r="G79" s="67"/>
      <c r="H79" s="71"/>
      <c r="I79" s="72"/>
      <c r="J79" s="72"/>
      <c r="K79" s="36"/>
      <c r="L79" s="79">
        <v>79</v>
      </c>
      <c r="M79" s="79"/>
      <c r="N79" s="74"/>
      <c r="O79" s="81" t="s">
        <v>375</v>
      </c>
      <c r="P79" s="83">
        <v>43543.86939814815</v>
      </c>
      <c r="Q79" s="81" t="s">
        <v>401</v>
      </c>
      <c r="R79" s="81"/>
      <c r="S79" s="81"/>
      <c r="T79" s="81"/>
      <c r="U79" s="83">
        <v>43543.86939814815</v>
      </c>
      <c r="V79" s="85" t="s">
        <v>536</v>
      </c>
      <c r="W79" s="81"/>
      <c r="X79" s="81"/>
      <c r="Y79" s="87" t="s">
        <v>731</v>
      </c>
      <c r="Z79" s="81"/>
    </row>
    <row r="80" spans="1:26" ht="15">
      <c r="A80" s="66" t="s">
        <v>244</v>
      </c>
      <c r="B80" s="66" t="s">
        <v>335</v>
      </c>
      <c r="C80" s="67"/>
      <c r="D80" s="68"/>
      <c r="E80" s="69"/>
      <c r="F80" s="70"/>
      <c r="G80" s="67"/>
      <c r="H80" s="71"/>
      <c r="I80" s="72"/>
      <c r="J80" s="72"/>
      <c r="K80" s="36"/>
      <c r="L80" s="79">
        <v>80</v>
      </c>
      <c r="M80" s="79"/>
      <c r="N80" s="74"/>
      <c r="O80" s="81" t="s">
        <v>375</v>
      </c>
      <c r="P80" s="83">
        <v>43543.87092592593</v>
      </c>
      <c r="Q80" s="81" t="s">
        <v>401</v>
      </c>
      <c r="R80" s="81"/>
      <c r="S80" s="81"/>
      <c r="T80" s="81"/>
      <c r="U80" s="83">
        <v>43543.87092592593</v>
      </c>
      <c r="V80" s="85" t="s">
        <v>537</v>
      </c>
      <c r="W80" s="81"/>
      <c r="X80" s="81"/>
      <c r="Y80" s="87" t="s">
        <v>732</v>
      </c>
      <c r="Z80" s="81"/>
    </row>
    <row r="81" spans="1:26" ht="15">
      <c r="A81" s="66" t="s">
        <v>245</v>
      </c>
      <c r="B81" s="66" t="s">
        <v>335</v>
      </c>
      <c r="C81" s="67"/>
      <c r="D81" s="68"/>
      <c r="E81" s="69"/>
      <c r="F81" s="70"/>
      <c r="G81" s="67"/>
      <c r="H81" s="71"/>
      <c r="I81" s="72"/>
      <c r="J81" s="72"/>
      <c r="K81" s="36"/>
      <c r="L81" s="79">
        <v>81</v>
      </c>
      <c r="M81" s="79"/>
      <c r="N81" s="74"/>
      <c r="O81" s="81" t="s">
        <v>375</v>
      </c>
      <c r="P81" s="83">
        <v>43543.8709375</v>
      </c>
      <c r="Q81" s="81" t="s">
        <v>401</v>
      </c>
      <c r="R81" s="81"/>
      <c r="S81" s="81"/>
      <c r="T81" s="81"/>
      <c r="U81" s="83">
        <v>43543.8709375</v>
      </c>
      <c r="V81" s="85" t="s">
        <v>538</v>
      </c>
      <c r="W81" s="81"/>
      <c r="X81" s="81"/>
      <c r="Y81" s="87" t="s">
        <v>733</v>
      </c>
      <c r="Z81" s="81"/>
    </row>
    <row r="82" spans="1:26" ht="15">
      <c r="A82" s="66" t="s">
        <v>246</v>
      </c>
      <c r="B82" s="66" t="s">
        <v>335</v>
      </c>
      <c r="C82" s="67"/>
      <c r="D82" s="68"/>
      <c r="E82" s="69"/>
      <c r="F82" s="70"/>
      <c r="G82" s="67"/>
      <c r="H82" s="71"/>
      <c r="I82" s="72"/>
      <c r="J82" s="72"/>
      <c r="K82" s="36"/>
      <c r="L82" s="79">
        <v>82</v>
      </c>
      <c r="M82" s="79"/>
      <c r="N82" s="74"/>
      <c r="O82" s="81" t="s">
        <v>375</v>
      </c>
      <c r="P82" s="83">
        <v>43543.87116898148</v>
      </c>
      <c r="Q82" s="81" t="s">
        <v>401</v>
      </c>
      <c r="R82" s="81"/>
      <c r="S82" s="81"/>
      <c r="T82" s="81"/>
      <c r="U82" s="83">
        <v>43543.87116898148</v>
      </c>
      <c r="V82" s="85" t="s">
        <v>539</v>
      </c>
      <c r="W82" s="81"/>
      <c r="X82" s="81"/>
      <c r="Y82" s="87" t="s">
        <v>734</v>
      </c>
      <c r="Z82" s="81"/>
    </row>
    <row r="83" spans="1:26" ht="15">
      <c r="A83" s="66" t="s">
        <v>247</v>
      </c>
      <c r="B83" s="66" t="s">
        <v>335</v>
      </c>
      <c r="C83" s="67"/>
      <c r="D83" s="68"/>
      <c r="E83" s="69"/>
      <c r="F83" s="70"/>
      <c r="G83" s="67"/>
      <c r="H83" s="71"/>
      <c r="I83" s="72"/>
      <c r="J83" s="72"/>
      <c r="K83" s="36"/>
      <c r="L83" s="79">
        <v>83</v>
      </c>
      <c r="M83" s="79"/>
      <c r="N83" s="74"/>
      <c r="O83" s="81" t="s">
        <v>375</v>
      </c>
      <c r="P83" s="83">
        <v>43543.87149305556</v>
      </c>
      <c r="Q83" s="81" t="s">
        <v>401</v>
      </c>
      <c r="R83" s="81"/>
      <c r="S83" s="81"/>
      <c r="T83" s="81"/>
      <c r="U83" s="83">
        <v>43543.87149305556</v>
      </c>
      <c r="V83" s="85" t="s">
        <v>540</v>
      </c>
      <c r="W83" s="81"/>
      <c r="X83" s="81"/>
      <c r="Y83" s="87" t="s">
        <v>735</v>
      </c>
      <c r="Z83" s="81"/>
    </row>
    <row r="84" spans="1:26" ht="15">
      <c r="A84" s="66" t="s">
        <v>248</v>
      </c>
      <c r="B84" s="66" t="s">
        <v>335</v>
      </c>
      <c r="C84" s="67"/>
      <c r="D84" s="68"/>
      <c r="E84" s="69"/>
      <c r="F84" s="70"/>
      <c r="G84" s="67"/>
      <c r="H84" s="71"/>
      <c r="I84" s="72"/>
      <c r="J84" s="72"/>
      <c r="K84" s="36"/>
      <c r="L84" s="79">
        <v>84</v>
      </c>
      <c r="M84" s="79"/>
      <c r="N84" s="74"/>
      <c r="O84" s="81" t="s">
        <v>375</v>
      </c>
      <c r="P84" s="83">
        <v>43543.871712962966</v>
      </c>
      <c r="Q84" s="81" t="s">
        <v>401</v>
      </c>
      <c r="R84" s="81"/>
      <c r="S84" s="81"/>
      <c r="T84" s="81"/>
      <c r="U84" s="83">
        <v>43543.871712962966</v>
      </c>
      <c r="V84" s="85" t="s">
        <v>541</v>
      </c>
      <c r="W84" s="81"/>
      <c r="X84" s="81"/>
      <c r="Y84" s="87" t="s">
        <v>736</v>
      </c>
      <c r="Z84" s="81"/>
    </row>
    <row r="85" spans="1:26" ht="15">
      <c r="A85" s="66" t="s">
        <v>249</v>
      </c>
      <c r="B85" s="66" t="s">
        <v>335</v>
      </c>
      <c r="C85" s="67"/>
      <c r="D85" s="68"/>
      <c r="E85" s="69"/>
      <c r="F85" s="70"/>
      <c r="G85" s="67"/>
      <c r="H85" s="71"/>
      <c r="I85" s="72"/>
      <c r="J85" s="72"/>
      <c r="K85" s="36"/>
      <c r="L85" s="79">
        <v>85</v>
      </c>
      <c r="M85" s="79"/>
      <c r="N85" s="74"/>
      <c r="O85" s="81" t="s">
        <v>375</v>
      </c>
      <c r="P85" s="83">
        <v>43543.87305555555</v>
      </c>
      <c r="Q85" s="81" t="s">
        <v>401</v>
      </c>
      <c r="R85" s="81"/>
      <c r="S85" s="81"/>
      <c r="T85" s="81"/>
      <c r="U85" s="83">
        <v>43543.87305555555</v>
      </c>
      <c r="V85" s="85" t="s">
        <v>542</v>
      </c>
      <c r="W85" s="81"/>
      <c r="X85" s="81"/>
      <c r="Y85" s="87" t="s">
        <v>737</v>
      </c>
      <c r="Z85" s="81"/>
    </row>
    <row r="86" spans="1:26" ht="15">
      <c r="A86" s="66" t="s">
        <v>250</v>
      </c>
      <c r="B86" s="66" t="s">
        <v>340</v>
      </c>
      <c r="C86" s="67"/>
      <c r="D86" s="68"/>
      <c r="E86" s="69"/>
      <c r="F86" s="70"/>
      <c r="G86" s="67"/>
      <c r="H86" s="71"/>
      <c r="I86" s="72"/>
      <c r="J86" s="72"/>
      <c r="K86" s="36"/>
      <c r="L86" s="79">
        <v>86</v>
      </c>
      <c r="M86" s="79"/>
      <c r="N86" s="74"/>
      <c r="O86" s="81" t="s">
        <v>375</v>
      </c>
      <c r="P86" s="83">
        <v>43543.87997685185</v>
      </c>
      <c r="Q86" s="81" t="s">
        <v>399</v>
      </c>
      <c r="R86" s="81"/>
      <c r="S86" s="81"/>
      <c r="T86" s="81"/>
      <c r="U86" s="83">
        <v>43543.87997685185</v>
      </c>
      <c r="V86" s="85" t="s">
        <v>543</v>
      </c>
      <c r="W86" s="81"/>
      <c r="X86" s="81"/>
      <c r="Y86" s="87" t="s">
        <v>738</v>
      </c>
      <c r="Z86" s="81"/>
    </row>
    <row r="87" spans="1:26" ht="15">
      <c r="A87" s="66" t="s">
        <v>251</v>
      </c>
      <c r="B87" s="66" t="s">
        <v>335</v>
      </c>
      <c r="C87" s="67"/>
      <c r="D87" s="68"/>
      <c r="E87" s="69"/>
      <c r="F87" s="70"/>
      <c r="G87" s="67"/>
      <c r="H87" s="71"/>
      <c r="I87" s="72"/>
      <c r="J87" s="72"/>
      <c r="K87" s="36"/>
      <c r="L87" s="79">
        <v>87</v>
      </c>
      <c r="M87" s="79"/>
      <c r="N87" s="74"/>
      <c r="O87" s="81" t="s">
        <v>375</v>
      </c>
      <c r="P87" s="83">
        <v>43543.88306712963</v>
      </c>
      <c r="Q87" s="81" t="s">
        <v>401</v>
      </c>
      <c r="R87" s="81"/>
      <c r="S87" s="81"/>
      <c r="T87" s="81"/>
      <c r="U87" s="83">
        <v>43543.88306712963</v>
      </c>
      <c r="V87" s="85" t="s">
        <v>544</v>
      </c>
      <c r="W87" s="81"/>
      <c r="X87" s="81"/>
      <c r="Y87" s="87" t="s">
        <v>739</v>
      </c>
      <c r="Z87" s="81"/>
    </row>
    <row r="88" spans="1:26" ht="15">
      <c r="A88" s="66" t="s">
        <v>252</v>
      </c>
      <c r="B88" s="66" t="s">
        <v>335</v>
      </c>
      <c r="C88" s="67"/>
      <c r="D88" s="68"/>
      <c r="E88" s="69"/>
      <c r="F88" s="70"/>
      <c r="G88" s="67"/>
      <c r="H88" s="71"/>
      <c r="I88" s="72"/>
      <c r="J88" s="72"/>
      <c r="K88" s="36"/>
      <c r="L88" s="79">
        <v>88</v>
      </c>
      <c r="M88" s="79"/>
      <c r="N88" s="74"/>
      <c r="O88" s="81" t="s">
        <v>375</v>
      </c>
      <c r="P88" s="83">
        <v>43543.90557870371</v>
      </c>
      <c r="Q88" s="81" t="s">
        <v>401</v>
      </c>
      <c r="R88" s="81"/>
      <c r="S88" s="81"/>
      <c r="T88" s="81"/>
      <c r="U88" s="83">
        <v>43543.90557870371</v>
      </c>
      <c r="V88" s="85" t="s">
        <v>545</v>
      </c>
      <c r="W88" s="81"/>
      <c r="X88" s="81"/>
      <c r="Y88" s="87" t="s">
        <v>740</v>
      </c>
      <c r="Z88" s="81"/>
    </row>
    <row r="89" spans="1:26" ht="15">
      <c r="A89" s="66" t="s">
        <v>253</v>
      </c>
      <c r="B89" s="66" t="s">
        <v>335</v>
      </c>
      <c r="C89" s="67"/>
      <c r="D89" s="68"/>
      <c r="E89" s="69"/>
      <c r="F89" s="70"/>
      <c r="G89" s="67"/>
      <c r="H89" s="71"/>
      <c r="I89" s="72"/>
      <c r="J89" s="72"/>
      <c r="K89" s="36"/>
      <c r="L89" s="79">
        <v>89</v>
      </c>
      <c r="M89" s="79"/>
      <c r="N89" s="74"/>
      <c r="O89" s="81" t="s">
        <v>375</v>
      </c>
      <c r="P89" s="83">
        <v>43543.908472222225</v>
      </c>
      <c r="Q89" s="81" t="s">
        <v>401</v>
      </c>
      <c r="R89" s="81"/>
      <c r="S89" s="81"/>
      <c r="T89" s="81"/>
      <c r="U89" s="83">
        <v>43543.908472222225</v>
      </c>
      <c r="V89" s="85" t="s">
        <v>546</v>
      </c>
      <c r="W89" s="81"/>
      <c r="X89" s="81"/>
      <c r="Y89" s="87" t="s">
        <v>741</v>
      </c>
      <c r="Z89" s="81"/>
    </row>
    <row r="90" spans="1:26" ht="15">
      <c r="A90" s="66" t="s">
        <v>254</v>
      </c>
      <c r="B90" s="66" t="s">
        <v>335</v>
      </c>
      <c r="C90" s="67"/>
      <c r="D90" s="68"/>
      <c r="E90" s="69"/>
      <c r="F90" s="70"/>
      <c r="G90" s="67"/>
      <c r="H90" s="71"/>
      <c r="I90" s="72"/>
      <c r="J90" s="72"/>
      <c r="K90" s="36"/>
      <c r="L90" s="79">
        <v>90</v>
      </c>
      <c r="M90" s="79"/>
      <c r="N90" s="74"/>
      <c r="O90" s="81" t="s">
        <v>375</v>
      </c>
      <c r="P90" s="83">
        <v>43543.90857638889</v>
      </c>
      <c r="Q90" s="81" t="s">
        <v>401</v>
      </c>
      <c r="R90" s="81"/>
      <c r="S90" s="81"/>
      <c r="T90" s="81"/>
      <c r="U90" s="83">
        <v>43543.90857638889</v>
      </c>
      <c r="V90" s="85" t="s">
        <v>547</v>
      </c>
      <c r="W90" s="81"/>
      <c r="X90" s="81"/>
      <c r="Y90" s="87" t="s">
        <v>742</v>
      </c>
      <c r="Z90" s="81"/>
    </row>
    <row r="91" spans="1:26" ht="15">
      <c r="A91" s="66" t="s">
        <v>255</v>
      </c>
      <c r="B91" s="66" t="s">
        <v>340</v>
      </c>
      <c r="C91" s="67"/>
      <c r="D91" s="68"/>
      <c r="E91" s="69"/>
      <c r="F91" s="70"/>
      <c r="G91" s="67"/>
      <c r="H91" s="71"/>
      <c r="I91" s="72"/>
      <c r="J91" s="72"/>
      <c r="K91" s="36"/>
      <c r="L91" s="79">
        <v>91</v>
      </c>
      <c r="M91" s="79"/>
      <c r="N91" s="74"/>
      <c r="O91" s="81" t="s">
        <v>375</v>
      </c>
      <c r="P91" s="83">
        <v>43543.91667824074</v>
      </c>
      <c r="Q91" s="81" t="s">
        <v>399</v>
      </c>
      <c r="R91" s="81"/>
      <c r="S91" s="81"/>
      <c r="T91" s="81"/>
      <c r="U91" s="83">
        <v>43543.91667824074</v>
      </c>
      <c r="V91" s="85" t="s">
        <v>548</v>
      </c>
      <c r="W91" s="81"/>
      <c r="X91" s="81"/>
      <c r="Y91" s="87" t="s">
        <v>743</v>
      </c>
      <c r="Z91" s="81"/>
    </row>
    <row r="92" spans="1:26" ht="15">
      <c r="A92" s="66" t="s">
        <v>256</v>
      </c>
      <c r="B92" s="66" t="s">
        <v>335</v>
      </c>
      <c r="C92" s="67"/>
      <c r="D92" s="68"/>
      <c r="E92" s="69"/>
      <c r="F92" s="70"/>
      <c r="G92" s="67"/>
      <c r="H92" s="71"/>
      <c r="I92" s="72"/>
      <c r="J92" s="72"/>
      <c r="K92" s="36"/>
      <c r="L92" s="79">
        <v>92</v>
      </c>
      <c r="M92" s="79"/>
      <c r="N92" s="74"/>
      <c r="O92" s="81" t="s">
        <v>375</v>
      </c>
      <c r="P92" s="83">
        <v>43543.91853009259</v>
      </c>
      <c r="Q92" s="81" t="s">
        <v>400</v>
      </c>
      <c r="R92" s="81"/>
      <c r="S92" s="81"/>
      <c r="T92" s="81"/>
      <c r="U92" s="83">
        <v>43543.91853009259</v>
      </c>
      <c r="V92" s="85" t="s">
        <v>549</v>
      </c>
      <c r="W92" s="81"/>
      <c r="X92" s="81"/>
      <c r="Y92" s="87" t="s">
        <v>744</v>
      </c>
      <c r="Z92" s="81"/>
    </row>
    <row r="93" spans="1:26" ht="15">
      <c r="A93" s="66" t="s">
        <v>257</v>
      </c>
      <c r="B93" s="66" t="s">
        <v>335</v>
      </c>
      <c r="C93" s="67"/>
      <c r="D93" s="68"/>
      <c r="E93" s="69"/>
      <c r="F93" s="70"/>
      <c r="G93" s="67"/>
      <c r="H93" s="71"/>
      <c r="I93" s="72"/>
      <c r="J93" s="72"/>
      <c r="K93" s="36"/>
      <c r="L93" s="79">
        <v>93</v>
      </c>
      <c r="M93" s="79"/>
      <c r="N93" s="74"/>
      <c r="O93" s="81" t="s">
        <v>375</v>
      </c>
      <c r="P93" s="83">
        <v>43543.925671296296</v>
      </c>
      <c r="Q93" s="81" t="s">
        <v>400</v>
      </c>
      <c r="R93" s="81"/>
      <c r="S93" s="81"/>
      <c r="T93" s="81"/>
      <c r="U93" s="83">
        <v>43543.925671296296</v>
      </c>
      <c r="V93" s="85" t="s">
        <v>550</v>
      </c>
      <c r="W93" s="81"/>
      <c r="X93" s="81"/>
      <c r="Y93" s="87" t="s">
        <v>745</v>
      </c>
      <c r="Z93" s="81"/>
    </row>
    <row r="94" spans="1:26" ht="15">
      <c r="A94" s="66" t="s">
        <v>258</v>
      </c>
      <c r="B94" s="66" t="s">
        <v>335</v>
      </c>
      <c r="C94" s="67"/>
      <c r="D94" s="68"/>
      <c r="E94" s="69"/>
      <c r="F94" s="70"/>
      <c r="G94" s="67"/>
      <c r="H94" s="71"/>
      <c r="I94" s="72"/>
      <c r="J94" s="72"/>
      <c r="K94" s="36"/>
      <c r="L94" s="79">
        <v>94</v>
      </c>
      <c r="M94" s="79"/>
      <c r="N94" s="74"/>
      <c r="O94" s="81" t="s">
        <v>375</v>
      </c>
      <c r="P94" s="83">
        <v>43543.92789351852</v>
      </c>
      <c r="Q94" s="81" t="s">
        <v>401</v>
      </c>
      <c r="R94" s="81"/>
      <c r="S94" s="81"/>
      <c r="T94" s="81"/>
      <c r="U94" s="83">
        <v>43543.92789351852</v>
      </c>
      <c r="V94" s="85" t="s">
        <v>551</v>
      </c>
      <c r="W94" s="81"/>
      <c r="X94" s="81"/>
      <c r="Y94" s="87" t="s">
        <v>746</v>
      </c>
      <c r="Z94" s="81"/>
    </row>
    <row r="95" spans="1:26" ht="15">
      <c r="A95" s="66" t="s">
        <v>259</v>
      </c>
      <c r="B95" s="66" t="s">
        <v>335</v>
      </c>
      <c r="C95" s="67"/>
      <c r="D95" s="68"/>
      <c r="E95" s="69"/>
      <c r="F95" s="70"/>
      <c r="G95" s="67"/>
      <c r="H95" s="71"/>
      <c r="I95" s="72"/>
      <c r="J95" s="72"/>
      <c r="K95" s="36"/>
      <c r="L95" s="79">
        <v>95</v>
      </c>
      <c r="M95" s="79"/>
      <c r="N95" s="74"/>
      <c r="O95" s="81" t="s">
        <v>375</v>
      </c>
      <c r="P95" s="83">
        <v>43543.92854166667</v>
      </c>
      <c r="Q95" s="81" t="s">
        <v>401</v>
      </c>
      <c r="R95" s="81"/>
      <c r="S95" s="81"/>
      <c r="T95" s="81"/>
      <c r="U95" s="83">
        <v>43543.92854166667</v>
      </c>
      <c r="V95" s="85" t="s">
        <v>552</v>
      </c>
      <c r="W95" s="81"/>
      <c r="X95" s="81"/>
      <c r="Y95" s="87" t="s">
        <v>747</v>
      </c>
      <c r="Z95" s="81"/>
    </row>
    <row r="96" spans="1:26" ht="15">
      <c r="A96" s="66" t="s">
        <v>260</v>
      </c>
      <c r="B96" s="66" t="s">
        <v>335</v>
      </c>
      <c r="C96" s="67"/>
      <c r="D96" s="68"/>
      <c r="E96" s="69"/>
      <c r="F96" s="70"/>
      <c r="G96" s="67"/>
      <c r="H96" s="71"/>
      <c r="I96" s="72"/>
      <c r="J96" s="72"/>
      <c r="K96" s="36"/>
      <c r="L96" s="79">
        <v>96</v>
      </c>
      <c r="M96" s="79"/>
      <c r="N96" s="74"/>
      <c r="O96" s="81" t="s">
        <v>375</v>
      </c>
      <c r="P96" s="83">
        <v>43543.92984953704</v>
      </c>
      <c r="Q96" s="81" t="s">
        <v>401</v>
      </c>
      <c r="R96" s="81"/>
      <c r="S96" s="81"/>
      <c r="T96" s="81"/>
      <c r="U96" s="83">
        <v>43543.92984953704</v>
      </c>
      <c r="V96" s="85" t="s">
        <v>553</v>
      </c>
      <c r="W96" s="81"/>
      <c r="X96" s="81"/>
      <c r="Y96" s="87" t="s">
        <v>748</v>
      </c>
      <c r="Z96" s="81"/>
    </row>
    <row r="97" spans="1:26" ht="15">
      <c r="A97" s="66" t="s">
        <v>261</v>
      </c>
      <c r="B97" s="66" t="s">
        <v>335</v>
      </c>
      <c r="C97" s="67"/>
      <c r="D97" s="68"/>
      <c r="E97" s="69"/>
      <c r="F97" s="70"/>
      <c r="G97" s="67"/>
      <c r="H97" s="71"/>
      <c r="I97" s="72"/>
      <c r="J97" s="72"/>
      <c r="K97" s="36"/>
      <c r="L97" s="79">
        <v>97</v>
      </c>
      <c r="M97" s="79"/>
      <c r="N97" s="74"/>
      <c r="O97" s="81" t="s">
        <v>375</v>
      </c>
      <c r="P97" s="83">
        <v>43543.95006944444</v>
      </c>
      <c r="Q97" s="81" t="s">
        <v>401</v>
      </c>
      <c r="R97" s="81"/>
      <c r="S97" s="81"/>
      <c r="T97" s="81"/>
      <c r="U97" s="83">
        <v>43543.95006944444</v>
      </c>
      <c r="V97" s="85" t="s">
        <v>554</v>
      </c>
      <c r="W97" s="81"/>
      <c r="X97" s="81"/>
      <c r="Y97" s="87" t="s">
        <v>749</v>
      </c>
      <c r="Z97" s="81"/>
    </row>
    <row r="98" spans="1:26" ht="15">
      <c r="A98" s="66" t="s">
        <v>262</v>
      </c>
      <c r="B98" s="66" t="s">
        <v>335</v>
      </c>
      <c r="C98" s="67"/>
      <c r="D98" s="68"/>
      <c r="E98" s="69"/>
      <c r="F98" s="70"/>
      <c r="G98" s="67"/>
      <c r="H98" s="71"/>
      <c r="I98" s="72"/>
      <c r="J98" s="72"/>
      <c r="K98" s="36"/>
      <c r="L98" s="79">
        <v>98</v>
      </c>
      <c r="M98" s="79"/>
      <c r="N98" s="74"/>
      <c r="O98" s="81" t="s">
        <v>375</v>
      </c>
      <c r="P98" s="83">
        <v>43543.955879629626</v>
      </c>
      <c r="Q98" s="81" t="s">
        <v>401</v>
      </c>
      <c r="R98" s="81"/>
      <c r="S98" s="81"/>
      <c r="T98" s="81"/>
      <c r="U98" s="83">
        <v>43543.955879629626</v>
      </c>
      <c r="V98" s="85" t="s">
        <v>555</v>
      </c>
      <c r="W98" s="81"/>
      <c r="X98" s="81"/>
      <c r="Y98" s="87" t="s">
        <v>750</v>
      </c>
      <c r="Z98" s="81"/>
    </row>
    <row r="99" spans="1:26" ht="15">
      <c r="A99" s="66" t="s">
        <v>263</v>
      </c>
      <c r="B99" s="66" t="s">
        <v>335</v>
      </c>
      <c r="C99" s="67"/>
      <c r="D99" s="68"/>
      <c r="E99" s="69"/>
      <c r="F99" s="70"/>
      <c r="G99" s="67"/>
      <c r="H99" s="71"/>
      <c r="I99" s="72"/>
      <c r="J99" s="72"/>
      <c r="K99" s="36"/>
      <c r="L99" s="79">
        <v>99</v>
      </c>
      <c r="M99" s="79"/>
      <c r="N99" s="74"/>
      <c r="O99" s="81" t="s">
        <v>375</v>
      </c>
      <c r="P99" s="83">
        <v>43543.95960648148</v>
      </c>
      <c r="Q99" s="81" t="s">
        <v>400</v>
      </c>
      <c r="R99" s="81"/>
      <c r="S99" s="81"/>
      <c r="T99" s="81"/>
      <c r="U99" s="83">
        <v>43543.95960648148</v>
      </c>
      <c r="V99" s="85" t="s">
        <v>556</v>
      </c>
      <c r="W99" s="81"/>
      <c r="X99" s="81"/>
      <c r="Y99" s="87" t="s">
        <v>751</v>
      </c>
      <c r="Z99" s="81"/>
    </row>
    <row r="100" spans="1:26" ht="15">
      <c r="A100" s="66" t="s">
        <v>264</v>
      </c>
      <c r="B100" s="66" t="s">
        <v>335</v>
      </c>
      <c r="C100" s="67"/>
      <c r="D100" s="68"/>
      <c r="E100" s="69"/>
      <c r="F100" s="70"/>
      <c r="G100" s="67"/>
      <c r="H100" s="71"/>
      <c r="I100" s="72"/>
      <c r="J100" s="72"/>
      <c r="K100" s="36"/>
      <c r="L100" s="79">
        <v>100</v>
      </c>
      <c r="M100" s="79"/>
      <c r="N100" s="74"/>
      <c r="O100" s="81" t="s">
        <v>375</v>
      </c>
      <c r="P100" s="83">
        <v>43543.96377314815</v>
      </c>
      <c r="Q100" s="81" t="s">
        <v>401</v>
      </c>
      <c r="R100" s="81"/>
      <c r="S100" s="81"/>
      <c r="T100" s="81"/>
      <c r="U100" s="83">
        <v>43543.96377314815</v>
      </c>
      <c r="V100" s="85" t="s">
        <v>557</v>
      </c>
      <c r="W100" s="81"/>
      <c r="X100" s="81"/>
      <c r="Y100" s="87" t="s">
        <v>752</v>
      </c>
      <c r="Z100" s="81"/>
    </row>
    <row r="101" spans="1:26" ht="15">
      <c r="A101" s="66" t="s">
        <v>265</v>
      </c>
      <c r="B101" s="66" t="s">
        <v>340</v>
      </c>
      <c r="C101" s="67"/>
      <c r="D101" s="68"/>
      <c r="E101" s="69"/>
      <c r="F101" s="70"/>
      <c r="G101" s="67"/>
      <c r="H101" s="71"/>
      <c r="I101" s="72"/>
      <c r="J101" s="72"/>
      <c r="K101" s="36"/>
      <c r="L101" s="79">
        <v>101</v>
      </c>
      <c r="M101" s="79"/>
      <c r="N101" s="74"/>
      <c r="O101" s="81" t="s">
        <v>375</v>
      </c>
      <c r="P101" s="83">
        <v>43543.97362268518</v>
      </c>
      <c r="Q101" s="81" t="s">
        <v>399</v>
      </c>
      <c r="R101" s="81"/>
      <c r="S101" s="81"/>
      <c r="T101" s="81"/>
      <c r="U101" s="83">
        <v>43543.97362268518</v>
      </c>
      <c r="V101" s="85" t="s">
        <v>558</v>
      </c>
      <c r="W101" s="81"/>
      <c r="X101" s="81"/>
      <c r="Y101" s="87" t="s">
        <v>753</v>
      </c>
      <c r="Z101" s="81"/>
    </row>
    <row r="102" spans="1:26" ht="15">
      <c r="A102" s="66" t="s">
        <v>266</v>
      </c>
      <c r="B102" s="66" t="s">
        <v>335</v>
      </c>
      <c r="C102" s="67"/>
      <c r="D102" s="68"/>
      <c r="E102" s="69"/>
      <c r="F102" s="70"/>
      <c r="G102" s="67"/>
      <c r="H102" s="71"/>
      <c r="I102" s="72"/>
      <c r="J102" s="72"/>
      <c r="K102" s="36"/>
      <c r="L102" s="79">
        <v>102</v>
      </c>
      <c r="M102" s="79"/>
      <c r="N102" s="74"/>
      <c r="O102" s="81" t="s">
        <v>375</v>
      </c>
      <c r="P102" s="83">
        <v>43543.98064814815</v>
      </c>
      <c r="Q102" s="81" t="s">
        <v>401</v>
      </c>
      <c r="R102" s="81"/>
      <c r="S102" s="81"/>
      <c r="T102" s="81"/>
      <c r="U102" s="83">
        <v>43543.98064814815</v>
      </c>
      <c r="V102" s="85" t="s">
        <v>559</v>
      </c>
      <c r="W102" s="81"/>
      <c r="X102" s="81"/>
      <c r="Y102" s="87" t="s">
        <v>754</v>
      </c>
      <c r="Z102" s="81"/>
    </row>
    <row r="103" spans="1:26" ht="15">
      <c r="A103" s="66" t="s">
        <v>267</v>
      </c>
      <c r="B103" s="66" t="s">
        <v>335</v>
      </c>
      <c r="C103" s="67"/>
      <c r="D103" s="68"/>
      <c r="E103" s="69"/>
      <c r="F103" s="70"/>
      <c r="G103" s="67"/>
      <c r="H103" s="71"/>
      <c r="I103" s="72"/>
      <c r="J103" s="72"/>
      <c r="K103" s="36"/>
      <c r="L103" s="79">
        <v>103</v>
      </c>
      <c r="M103" s="79"/>
      <c r="N103" s="74"/>
      <c r="O103" s="81" t="s">
        <v>375</v>
      </c>
      <c r="P103" s="83">
        <v>43543.9812962963</v>
      </c>
      <c r="Q103" s="81" t="s">
        <v>401</v>
      </c>
      <c r="R103" s="81"/>
      <c r="S103" s="81"/>
      <c r="T103" s="81"/>
      <c r="U103" s="83">
        <v>43543.9812962963</v>
      </c>
      <c r="V103" s="85" t="s">
        <v>560</v>
      </c>
      <c r="W103" s="81"/>
      <c r="X103" s="81"/>
      <c r="Y103" s="87" t="s">
        <v>755</v>
      </c>
      <c r="Z103" s="81"/>
    </row>
    <row r="104" spans="1:26" ht="15">
      <c r="A104" s="66" t="s">
        <v>268</v>
      </c>
      <c r="B104" s="66" t="s">
        <v>335</v>
      </c>
      <c r="C104" s="67"/>
      <c r="D104" s="68"/>
      <c r="E104" s="69"/>
      <c r="F104" s="70"/>
      <c r="G104" s="67"/>
      <c r="H104" s="71"/>
      <c r="I104" s="72"/>
      <c r="J104" s="72"/>
      <c r="K104" s="36"/>
      <c r="L104" s="79">
        <v>104</v>
      </c>
      <c r="M104" s="79"/>
      <c r="N104" s="74"/>
      <c r="O104" s="81" t="s">
        <v>375</v>
      </c>
      <c r="P104" s="83">
        <v>43543.98800925926</v>
      </c>
      <c r="Q104" s="81" t="s">
        <v>400</v>
      </c>
      <c r="R104" s="81"/>
      <c r="S104" s="81"/>
      <c r="T104" s="81"/>
      <c r="U104" s="83">
        <v>43543.98800925926</v>
      </c>
      <c r="V104" s="85" t="s">
        <v>561</v>
      </c>
      <c r="W104" s="81"/>
      <c r="X104" s="81"/>
      <c r="Y104" s="87" t="s">
        <v>756</v>
      </c>
      <c r="Z104" s="81"/>
    </row>
    <row r="105" spans="1:26" ht="15">
      <c r="A105" s="66" t="s">
        <v>269</v>
      </c>
      <c r="B105" s="66" t="s">
        <v>335</v>
      </c>
      <c r="C105" s="67"/>
      <c r="D105" s="68"/>
      <c r="E105" s="69"/>
      <c r="F105" s="70"/>
      <c r="G105" s="67"/>
      <c r="H105" s="71"/>
      <c r="I105" s="72"/>
      <c r="J105" s="72"/>
      <c r="K105" s="36"/>
      <c r="L105" s="79">
        <v>105</v>
      </c>
      <c r="M105" s="79"/>
      <c r="N105" s="74"/>
      <c r="O105" s="81" t="s">
        <v>375</v>
      </c>
      <c r="P105" s="83">
        <v>43543.98857638889</v>
      </c>
      <c r="Q105" s="81" t="s">
        <v>401</v>
      </c>
      <c r="R105" s="81"/>
      <c r="S105" s="81"/>
      <c r="T105" s="81"/>
      <c r="U105" s="83">
        <v>43543.98857638889</v>
      </c>
      <c r="V105" s="85" t="s">
        <v>562</v>
      </c>
      <c r="W105" s="81"/>
      <c r="X105" s="81"/>
      <c r="Y105" s="87" t="s">
        <v>757</v>
      </c>
      <c r="Z105" s="81"/>
    </row>
    <row r="106" spans="1:26" ht="15">
      <c r="A106" s="66" t="s">
        <v>270</v>
      </c>
      <c r="B106" s="66" t="s">
        <v>335</v>
      </c>
      <c r="C106" s="67"/>
      <c r="D106" s="68"/>
      <c r="E106" s="69"/>
      <c r="F106" s="70"/>
      <c r="G106" s="67"/>
      <c r="H106" s="71"/>
      <c r="I106" s="72"/>
      <c r="J106" s="72"/>
      <c r="K106" s="36"/>
      <c r="L106" s="79">
        <v>106</v>
      </c>
      <c r="M106" s="79"/>
      <c r="N106" s="74"/>
      <c r="O106" s="81" t="s">
        <v>375</v>
      </c>
      <c r="P106" s="83">
        <v>43543.98976851852</v>
      </c>
      <c r="Q106" s="81" t="s">
        <v>400</v>
      </c>
      <c r="R106" s="81"/>
      <c r="S106" s="81"/>
      <c r="T106" s="81"/>
      <c r="U106" s="83">
        <v>43543.98976851852</v>
      </c>
      <c r="V106" s="85" t="s">
        <v>563</v>
      </c>
      <c r="W106" s="81"/>
      <c r="X106" s="81"/>
      <c r="Y106" s="87" t="s">
        <v>758</v>
      </c>
      <c r="Z106" s="81"/>
    </row>
    <row r="107" spans="1:26" ht="15">
      <c r="A107" s="66" t="s">
        <v>271</v>
      </c>
      <c r="B107" s="66" t="s">
        <v>335</v>
      </c>
      <c r="C107" s="67"/>
      <c r="D107" s="68"/>
      <c r="E107" s="69"/>
      <c r="F107" s="70"/>
      <c r="G107" s="67"/>
      <c r="H107" s="71"/>
      <c r="I107" s="72"/>
      <c r="J107" s="72"/>
      <c r="K107" s="36"/>
      <c r="L107" s="79">
        <v>107</v>
      </c>
      <c r="M107" s="79"/>
      <c r="N107" s="74"/>
      <c r="O107" s="81" t="s">
        <v>375</v>
      </c>
      <c r="P107" s="83">
        <v>43543.99765046296</v>
      </c>
      <c r="Q107" s="81" t="s">
        <v>400</v>
      </c>
      <c r="R107" s="81"/>
      <c r="S107" s="81"/>
      <c r="T107" s="81"/>
      <c r="U107" s="83">
        <v>43543.99765046296</v>
      </c>
      <c r="V107" s="85" t="s">
        <v>564</v>
      </c>
      <c r="W107" s="81"/>
      <c r="X107" s="81"/>
      <c r="Y107" s="87" t="s">
        <v>759</v>
      </c>
      <c r="Z107" s="81"/>
    </row>
    <row r="108" spans="1:26" ht="15">
      <c r="A108" s="66" t="s">
        <v>272</v>
      </c>
      <c r="B108" s="66" t="s">
        <v>335</v>
      </c>
      <c r="C108" s="67"/>
      <c r="D108" s="68"/>
      <c r="E108" s="69"/>
      <c r="F108" s="70"/>
      <c r="G108" s="67"/>
      <c r="H108" s="71"/>
      <c r="I108" s="72"/>
      <c r="J108" s="72"/>
      <c r="K108" s="36"/>
      <c r="L108" s="79">
        <v>108</v>
      </c>
      <c r="M108" s="79"/>
      <c r="N108" s="74"/>
      <c r="O108" s="81" t="s">
        <v>375</v>
      </c>
      <c r="P108" s="83">
        <v>43543.99804398148</v>
      </c>
      <c r="Q108" s="81" t="s">
        <v>400</v>
      </c>
      <c r="R108" s="81"/>
      <c r="S108" s="81"/>
      <c r="T108" s="81"/>
      <c r="U108" s="83">
        <v>43543.99804398148</v>
      </c>
      <c r="V108" s="85" t="s">
        <v>565</v>
      </c>
      <c r="W108" s="81"/>
      <c r="X108" s="81"/>
      <c r="Y108" s="87" t="s">
        <v>760</v>
      </c>
      <c r="Z108" s="81"/>
    </row>
    <row r="109" spans="1:26" ht="15">
      <c r="A109" s="66" t="s">
        <v>273</v>
      </c>
      <c r="B109" s="66" t="s">
        <v>335</v>
      </c>
      <c r="C109" s="67"/>
      <c r="D109" s="68"/>
      <c r="E109" s="69"/>
      <c r="F109" s="70"/>
      <c r="G109" s="67"/>
      <c r="H109" s="71"/>
      <c r="I109" s="72"/>
      <c r="J109" s="72"/>
      <c r="K109" s="36"/>
      <c r="L109" s="79">
        <v>109</v>
      </c>
      <c r="M109" s="79"/>
      <c r="N109" s="74"/>
      <c r="O109" s="81" t="s">
        <v>375</v>
      </c>
      <c r="P109" s="83">
        <v>43544.00072916667</v>
      </c>
      <c r="Q109" s="81" t="s">
        <v>400</v>
      </c>
      <c r="R109" s="81"/>
      <c r="S109" s="81"/>
      <c r="T109" s="81"/>
      <c r="U109" s="83">
        <v>43544.00072916667</v>
      </c>
      <c r="V109" s="85" t="s">
        <v>566</v>
      </c>
      <c r="W109" s="81"/>
      <c r="X109" s="81"/>
      <c r="Y109" s="87" t="s">
        <v>761</v>
      </c>
      <c r="Z109" s="81"/>
    </row>
    <row r="110" spans="1:26" ht="15">
      <c r="A110" s="66" t="s">
        <v>274</v>
      </c>
      <c r="B110" s="66" t="s">
        <v>335</v>
      </c>
      <c r="C110" s="67"/>
      <c r="D110" s="68"/>
      <c r="E110" s="69"/>
      <c r="F110" s="70"/>
      <c r="G110" s="67"/>
      <c r="H110" s="71"/>
      <c r="I110" s="72"/>
      <c r="J110" s="72"/>
      <c r="K110" s="36"/>
      <c r="L110" s="79">
        <v>110</v>
      </c>
      <c r="M110" s="79"/>
      <c r="N110" s="74"/>
      <c r="O110" s="81" t="s">
        <v>375</v>
      </c>
      <c r="P110" s="83">
        <v>43544.00246527778</v>
      </c>
      <c r="Q110" s="81" t="s">
        <v>401</v>
      </c>
      <c r="R110" s="81"/>
      <c r="S110" s="81"/>
      <c r="T110" s="81"/>
      <c r="U110" s="83">
        <v>43544.00246527778</v>
      </c>
      <c r="V110" s="85" t="s">
        <v>567</v>
      </c>
      <c r="W110" s="81"/>
      <c r="X110" s="81"/>
      <c r="Y110" s="87" t="s">
        <v>762</v>
      </c>
      <c r="Z110" s="81"/>
    </row>
    <row r="111" spans="1:26" ht="15">
      <c r="A111" s="66" t="s">
        <v>275</v>
      </c>
      <c r="B111" s="66" t="s">
        <v>340</v>
      </c>
      <c r="C111" s="67"/>
      <c r="D111" s="68"/>
      <c r="E111" s="69"/>
      <c r="F111" s="70"/>
      <c r="G111" s="67"/>
      <c r="H111" s="71"/>
      <c r="I111" s="72"/>
      <c r="J111" s="72"/>
      <c r="K111" s="36"/>
      <c r="L111" s="79">
        <v>111</v>
      </c>
      <c r="M111" s="79"/>
      <c r="N111" s="74"/>
      <c r="O111" s="81" t="s">
        <v>375</v>
      </c>
      <c r="P111" s="83">
        <v>43544.004849537036</v>
      </c>
      <c r="Q111" s="81" t="s">
        <v>399</v>
      </c>
      <c r="R111" s="81"/>
      <c r="S111" s="81"/>
      <c r="T111" s="81"/>
      <c r="U111" s="83">
        <v>43544.004849537036</v>
      </c>
      <c r="V111" s="85" t="s">
        <v>568</v>
      </c>
      <c r="W111" s="81"/>
      <c r="X111" s="81"/>
      <c r="Y111" s="87" t="s">
        <v>763</v>
      </c>
      <c r="Z111" s="81"/>
    </row>
    <row r="112" spans="1:26" ht="15">
      <c r="A112" s="66" t="s">
        <v>276</v>
      </c>
      <c r="B112" s="66" t="s">
        <v>335</v>
      </c>
      <c r="C112" s="67"/>
      <c r="D112" s="68"/>
      <c r="E112" s="69"/>
      <c r="F112" s="70"/>
      <c r="G112" s="67"/>
      <c r="H112" s="71"/>
      <c r="I112" s="72"/>
      <c r="J112" s="72"/>
      <c r="K112" s="36"/>
      <c r="L112" s="79">
        <v>112</v>
      </c>
      <c r="M112" s="79"/>
      <c r="N112" s="74"/>
      <c r="O112" s="81" t="s">
        <v>375</v>
      </c>
      <c r="P112" s="83">
        <v>43544.007002314815</v>
      </c>
      <c r="Q112" s="81" t="s">
        <v>400</v>
      </c>
      <c r="R112" s="81"/>
      <c r="S112" s="81"/>
      <c r="T112" s="81"/>
      <c r="U112" s="83">
        <v>43544.007002314815</v>
      </c>
      <c r="V112" s="85" t="s">
        <v>569</v>
      </c>
      <c r="W112" s="81"/>
      <c r="X112" s="81"/>
      <c r="Y112" s="87" t="s">
        <v>764</v>
      </c>
      <c r="Z112" s="81"/>
    </row>
    <row r="113" spans="1:26" ht="15">
      <c r="A113" s="66" t="s">
        <v>277</v>
      </c>
      <c r="B113" s="66" t="s">
        <v>340</v>
      </c>
      <c r="C113" s="67"/>
      <c r="D113" s="68"/>
      <c r="E113" s="69"/>
      <c r="F113" s="70"/>
      <c r="G113" s="67"/>
      <c r="H113" s="71"/>
      <c r="I113" s="72"/>
      <c r="J113" s="72"/>
      <c r="K113" s="36"/>
      <c r="L113" s="79">
        <v>113</v>
      </c>
      <c r="M113" s="79"/>
      <c r="N113" s="74"/>
      <c r="O113" s="81" t="s">
        <v>375</v>
      </c>
      <c r="P113" s="83">
        <v>43544.00986111111</v>
      </c>
      <c r="Q113" s="81" t="s">
        <v>399</v>
      </c>
      <c r="R113" s="81"/>
      <c r="S113" s="81"/>
      <c r="T113" s="81"/>
      <c r="U113" s="83">
        <v>43544.00986111111</v>
      </c>
      <c r="V113" s="85" t="s">
        <v>570</v>
      </c>
      <c r="W113" s="81"/>
      <c r="X113" s="81"/>
      <c r="Y113" s="87" t="s">
        <v>765</v>
      </c>
      <c r="Z113" s="81"/>
    </row>
    <row r="114" spans="1:26" ht="15">
      <c r="A114" s="66" t="s">
        <v>278</v>
      </c>
      <c r="B114" s="66" t="s">
        <v>340</v>
      </c>
      <c r="C114" s="67"/>
      <c r="D114" s="68"/>
      <c r="E114" s="69"/>
      <c r="F114" s="70"/>
      <c r="G114" s="67"/>
      <c r="H114" s="71"/>
      <c r="I114" s="72"/>
      <c r="J114" s="72"/>
      <c r="K114" s="36"/>
      <c r="L114" s="79">
        <v>114</v>
      </c>
      <c r="M114" s="79"/>
      <c r="N114" s="74"/>
      <c r="O114" s="81" t="s">
        <v>375</v>
      </c>
      <c r="P114" s="83">
        <v>43544.012719907405</v>
      </c>
      <c r="Q114" s="81" t="s">
        <v>399</v>
      </c>
      <c r="R114" s="81"/>
      <c r="S114" s="81"/>
      <c r="T114" s="81"/>
      <c r="U114" s="83">
        <v>43544.012719907405</v>
      </c>
      <c r="V114" s="85" t="s">
        <v>571</v>
      </c>
      <c r="W114" s="81"/>
      <c r="X114" s="81"/>
      <c r="Y114" s="87" t="s">
        <v>766</v>
      </c>
      <c r="Z114" s="81"/>
    </row>
    <row r="115" spans="1:26" ht="15">
      <c r="A115" s="66" t="s">
        <v>279</v>
      </c>
      <c r="B115" s="66" t="s">
        <v>335</v>
      </c>
      <c r="C115" s="67"/>
      <c r="D115" s="68"/>
      <c r="E115" s="69"/>
      <c r="F115" s="70"/>
      <c r="G115" s="67"/>
      <c r="H115" s="71"/>
      <c r="I115" s="72"/>
      <c r="J115" s="72"/>
      <c r="K115" s="36"/>
      <c r="L115" s="79">
        <v>115</v>
      </c>
      <c r="M115" s="79"/>
      <c r="N115" s="74"/>
      <c r="O115" s="81" t="s">
        <v>375</v>
      </c>
      <c r="P115" s="83">
        <v>43544.015555555554</v>
      </c>
      <c r="Q115" s="81" t="s">
        <v>401</v>
      </c>
      <c r="R115" s="81"/>
      <c r="S115" s="81"/>
      <c r="T115" s="81"/>
      <c r="U115" s="83">
        <v>43544.015555555554</v>
      </c>
      <c r="V115" s="85" t="s">
        <v>572</v>
      </c>
      <c r="W115" s="81"/>
      <c r="X115" s="81"/>
      <c r="Y115" s="87" t="s">
        <v>767</v>
      </c>
      <c r="Z115" s="81"/>
    </row>
    <row r="116" spans="1:26" ht="15">
      <c r="A116" s="66" t="s">
        <v>280</v>
      </c>
      <c r="B116" s="66" t="s">
        <v>345</v>
      </c>
      <c r="C116" s="67"/>
      <c r="D116" s="68"/>
      <c r="E116" s="69"/>
      <c r="F116" s="70"/>
      <c r="G116" s="67"/>
      <c r="H116" s="71"/>
      <c r="I116" s="72"/>
      <c r="J116" s="72"/>
      <c r="K116" s="36"/>
      <c r="L116" s="79">
        <v>116</v>
      </c>
      <c r="M116" s="79"/>
      <c r="N116" s="74"/>
      <c r="O116" s="81" t="s">
        <v>375</v>
      </c>
      <c r="P116" s="83">
        <v>43544.035208333335</v>
      </c>
      <c r="Q116" s="81" t="s">
        <v>402</v>
      </c>
      <c r="R116" s="81"/>
      <c r="S116" s="81"/>
      <c r="T116" s="81"/>
      <c r="U116" s="83">
        <v>43544.035208333335</v>
      </c>
      <c r="V116" s="85" t="s">
        <v>573</v>
      </c>
      <c r="W116" s="81"/>
      <c r="X116" s="81"/>
      <c r="Y116" s="87" t="s">
        <v>768</v>
      </c>
      <c r="Z116" s="81"/>
    </row>
    <row r="117" spans="1:26" ht="15">
      <c r="A117" s="66" t="s">
        <v>281</v>
      </c>
      <c r="B117" s="66" t="s">
        <v>335</v>
      </c>
      <c r="C117" s="67"/>
      <c r="D117" s="68"/>
      <c r="E117" s="69"/>
      <c r="F117" s="70"/>
      <c r="G117" s="67"/>
      <c r="H117" s="71"/>
      <c r="I117" s="72"/>
      <c r="J117" s="72"/>
      <c r="K117" s="36"/>
      <c r="L117" s="79">
        <v>117</v>
      </c>
      <c r="M117" s="79"/>
      <c r="N117" s="74"/>
      <c r="O117" s="81" t="s">
        <v>375</v>
      </c>
      <c r="P117" s="83">
        <v>43544.05784722222</v>
      </c>
      <c r="Q117" s="81" t="s">
        <v>401</v>
      </c>
      <c r="R117" s="81"/>
      <c r="S117" s="81"/>
      <c r="T117" s="81"/>
      <c r="U117" s="83">
        <v>43544.05784722222</v>
      </c>
      <c r="V117" s="85" t="s">
        <v>574</v>
      </c>
      <c r="W117" s="81"/>
      <c r="X117" s="81"/>
      <c r="Y117" s="87" t="s">
        <v>769</v>
      </c>
      <c r="Z117" s="81"/>
    </row>
    <row r="118" spans="1:26" ht="15">
      <c r="A118" s="66" t="s">
        <v>282</v>
      </c>
      <c r="B118" s="66" t="s">
        <v>340</v>
      </c>
      <c r="C118" s="67"/>
      <c r="D118" s="68"/>
      <c r="E118" s="69"/>
      <c r="F118" s="70"/>
      <c r="G118" s="67"/>
      <c r="H118" s="71"/>
      <c r="I118" s="72"/>
      <c r="J118" s="72"/>
      <c r="K118" s="36"/>
      <c r="L118" s="79">
        <v>118</v>
      </c>
      <c r="M118" s="79"/>
      <c r="N118" s="74"/>
      <c r="O118" s="81" t="s">
        <v>375</v>
      </c>
      <c r="P118" s="83">
        <v>43544.06133101852</v>
      </c>
      <c r="Q118" s="81" t="s">
        <v>399</v>
      </c>
      <c r="R118" s="81"/>
      <c r="S118" s="81"/>
      <c r="T118" s="81"/>
      <c r="U118" s="83">
        <v>43544.06133101852</v>
      </c>
      <c r="V118" s="85" t="s">
        <v>575</v>
      </c>
      <c r="W118" s="81"/>
      <c r="X118" s="81"/>
      <c r="Y118" s="87" t="s">
        <v>770</v>
      </c>
      <c r="Z118" s="81"/>
    </row>
    <row r="119" spans="1:26" ht="15">
      <c r="A119" s="66" t="s">
        <v>283</v>
      </c>
      <c r="B119" s="66" t="s">
        <v>340</v>
      </c>
      <c r="C119" s="67"/>
      <c r="D119" s="68"/>
      <c r="E119" s="69"/>
      <c r="F119" s="70"/>
      <c r="G119" s="67"/>
      <c r="H119" s="71"/>
      <c r="I119" s="72"/>
      <c r="J119" s="72"/>
      <c r="K119" s="36"/>
      <c r="L119" s="79">
        <v>119</v>
      </c>
      <c r="M119" s="79"/>
      <c r="N119" s="74"/>
      <c r="O119" s="81" t="s">
        <v>375</v>
      </c>
      <c r="P119" s="83">
        <v>43544.061585648145</v>
      </c>
      <c r="Q119" s="81" t="s">
        <v>399</v>
      </c>
      <c r="R119" s="81"/>
      <c r="S119" s="81"/>
      <c r="T119" s="81"/>
      <c r="U119" s="83">
        <v>43544.061585648145</v>
      </c>
      <c r="V119" s="85" t="s">
        <v>576</v>
      </c>
      <c r="W119" s="81"/>
      <c r="X119" s="81"/>
      <c r="Y119" s="87" t="s">
        <v>771</v>
      </c>
      <c r="Z119" s="81"/>
    </row>
    <row r="120" spans="1:26" ht="15">
      <c r="A120" s="66" t="s">
        <v>284</v>
      </c>
      <c r="B120" s="66" t="s">
        <v>335</v>
      </c>
      <c r="C120" s="67"/>
      <c r="D120" s="68"/>
      <c r="E120" s="69"/>
      <c r="F120" s="70"/>
      <c r="G120" s="67"/>
      <c r="H120" s="71"/>
      <c r="I120" s="72"/>
      <c r="J120" s="72"/>
      <c r="K120" s="36"/>
      <c r="L120" s="79">
        <v>120</v>
      </c>
      <c r="M120" s="79"/>
      <c r="N120" s="74"/>
      <c r="O120" s="81" t="s">
        <v>375</v>
      </c>
      <c r="P120" s="83">
        <v>43544.06920138889</v>
      </c>
      <c r="Q120" s="81" t="s">
        <v>400</v>
      </c>
      <c r="R120" s="81"/>
      <c r="S120" s="81"/>
      <c r="T120" s="81"/>
      <c r="U120" s="83">
        <v>43544.06920138889</v>
      </c>
      <c r="V120" s="85" t="s">
        <v>577</v>
      </c>
      <c r="W120" s="81"/>
      <c r="X120" s="81"/>
      <c r="Y120" s="87" t="s">
        <v>772</v>
      </c>
      <c r="Z120" s="81"/>
    </row>
    <row r="121" spans="1:26" ht="15">
      <c r="A121" s="66" t="s">
        <v>285</v>
      </c>
      <c r="B121" s="66" t="s">
        <v>335</v>
      </c>
      <c r="C121" s="67"/>
      <c r="D121" s="68"/>
      <c r="E121" s="69"/>
      <c r="F121" s="70"/>
      <c r="G121" s="67"/>
      <c r="H121" s="71"/>
      <c r="I121" s="72"/>
      <c r="J121" s="72"/>
      <c r="K121" s="36"/>
      <c r="L121" s="79">
        <v>121</v>
      </c>
      <c r="M121" s="79"/>
      <c r="N121" s="74"/>
      <c r="O121" s="81" t="s">
        <v>375</v>
      </c>
      <c r="P121" s="83">
        <v>43544.08112268519</v>
      </c>
      <c r="Q121" s="81" t="s">
        <v>401</v>
      </c>
      <c r="R121" s="81"/>
      <c r="S121" s="81"/>
      <c r="T121" s="81"/>
      <c r="U121" s="83">
        <v>43544.08112268519</v>
      </c>
      <c r="V121" s="85" t="s">
        <v>578</v>
      </c>
      <c r="W121" s="81"/>
      <c r="X121" s="81"/>
      <c r="Y121" s="87" t="s">
        <v>773</v>
      </c>
      <c r="Z121" s="81"/>
    </row>
    <row r="122" spans="1:26" ht="15">
      <c r="A122" s="66" t="s">
        <v>286</v>
      </c>
      <c r="B122" s="66" t="s">
        <v>335</v>
      </c>
      <c r="C122" s="67"/>
      <c r="D122" s="68"/>
      <c r="E122" s="69"/>
      <c r="F122" s="70"/>
      <c r="G122" s="67"/>
      <c r="H122" s="71"/>
      <c r="I122" s="72"/>
      <c r="J122" s="72"/>
      <c r="K122" s="36"/>
      <c r="L122" s="79">
        <v>122</v>
      </c>
      <c r="M122" s="79"/>
      <c r="N122" s="74"/>
      <c r="O122" s="81" t="s">
        <v>375</v>
      </c>
      <c r="P122" s="83">
        <v>43544.082094907404</v>
      </c>
      <c r="Q122" s="81" t="s">
        <v>401</v>
      </c>
      <c r="R122" s="81"/>
      <c r="S122" s="81"/>
      <c r="T122" s="81"/>
      <c r="U122" s="83">
        <v>43544.082094907404</v>
      </c>
      <c r="V122" s="85" t="s">
        <v>579</v>
      </c>
      <c r="W122" s="81"/>
      <c r="X122" s="81"/>
      <c r="Y122" s="87" t="s">
        <v>774</v>
      </c>
      <c r="Z122" s="81"/>
    </row>
    <row r="123" spans="1:26" ht="15">
      <c r="A123" s="66" t="s">
        <v>287</v>
      </c>
      <c r="B123" s="66" t="s">
        <v>335</v>
      </c>
      <c r="C123" s="67"/>
      <c r="D123" s="68"/>
      <c r="E123" s="69"/>
      <c r="F123" s="70"/>
      <c r="G123" s="67"/>
      <c r="H123" s="71"/>
      <c r="I123" s="72"/>
      <c r="J123" s="72"/>
      <c r="K123" s="36"/>
      <c r="L123" s="79">
        <v>123</v>
      </c>
      <c r="M123" s="79"/>
      <c r="N123" s="74"/>
      <c r="O123" s="81" t="s">
        <v>375</v>
      </c>
      <c r="P123" s="83">
        <v>43544.083182870374</v>
      </c>
      <c r="Q123" s="81" t="s">
        <v>401</v>
      </c>
      <c r="R123" s="81"/>
      <c r="S123" s="81"/>
      <c r="T123" s="81"/>
      <c r="U123" s="83">
        <v>43544.083182870374</v>
      </c>
      <c r="V123" s="85" t="s">
        <v>580</v>
      </c>
      <c r="W123" s="81"/>
      <c r="X123" s="81"/>
      <c r="Y123" s="87" t="s">
        <v>775</v>
      </c>
      <c r="Z123" s="81"/>
    </row>
    <row r="124" spans="1:26" ht="15">
      <c r="A124" s="66" t="s">
        <v>288</v>
      </c>
      <c r="B124" s="66" t="s">
        <v>340</v>
      </c>
      <c r="C124" s="67"/>
      <c r="D124" s="68"/>
      <c r="E124" s="69"/>
      <c r="F124" s="70"/>
      <c r="G124" s="67"/>
      <c r="H124" s="71"/>
      <c r="I124" s="72"/>
      <c r="J124" s="72"/>
      <c r="K124" s="36"/>
      <c r="L124" s="79">
        <v>124</v>
      </c>
      <c r="M124" s="79"/>
      <c r="N124" s="74"/>
      <c r="O124" s="81" t="s">
        <v>375</v>
      </c>
      <c r="P124" s="83">
        <v>43544.087696759256</v>
      </c>
      <c r="Q124" s="81" t="s">
        <v>399</v>
      </c>
      <c r="R124" s="81"/>
      <c r="S124" s="81"/>
      <c r="T124" s="81"/>
      <c r="U124" s="83">
        <v>43544.087696759256</v>
      </c>
      <c r="V124" s="85" t="s">
        <v>581</v>
      </c>
      <c r="W124" s="81"/>
      <c r="X124" s="81"/>
      <c r="Y124" s="87" t="s">
        <v>776</v>
      </c>
      <c r="Z124" s="81"/>
    </row>
    <row r="125" spans="1:26" ht="15">
      <c r="A125" s="66" t="s">
        <v>289</v>
      </c>
      <c r="B125" s="66" t="s">
        <v>335</v>
      </c>
      <c r="C125" s="67"/>
      <c r="D125" s="68"/>
      <c r="E125" s="69"/>
      <c r="F125" s="70"/>
      <c r="G125" s="67"/>
      <c r="H125" s="71"/>
      <c r="I125" s="72"/>
      <c r="J125" s="72"/>
      <c r="K125" s="36"/>
      <c r="L125" s="79">
        <v>125</v>
      </c>
      <c r="M125" s="79"/>
      <c r="N125" s="74"/>
      <c r="O125" s="81" t="s">
        <v>375</v>
      </c>
      <c r="P125" s="83">
        <v>43544.099270833336</v>
      </c>
      <c r="Q125" s="81" t="s">
        <v>401</v>
      </c>
      <c r="R125" s="81"/>
      <c r="S125" s="81"/>
      <c r="T125" s="81"/>
      <c r="U125" s="83">
        <v>43544.099270833336</v>
      </c>
      <c r="V125" s="85" t="s">
        <v>582</v>
      </c>
      <c r="W125" s="81"/>
      <c r="X125" s="81"/>
      <c r="Y125" s="87" t="s">
        <v>777</v>
      </c>
      <c r="Z125" s="81"/>
    </row>
    <row r="126" spans="1:26" ht="15">
      <c r="A126" s="66" t="s">
        <v>290</v>
      </c>
      <c r="B126" s="66" t="s">
        <v>340</v>
      </c>
      <c r="C126" s="67"/>
      <c r="D126" s="68"/>
      <c r="E126" s="69"/>
      <c r="F126" s="70"/>
      <c r="G126" s="67"/>
      <c r="H126" s="71"/>
      <c r="I126" s="72"/>
      <c r="J126" s="72"/>
      <c r="K126" s="36"/>
      <c r="L126" s="79">
        <v>126</v>
      </c>
      <c r="M126" s="79"/>
      <c r="N126" s="74"/>
      <c r="O126" s="81" t="s">
        <v>375</v>
      </c>
      <c r="P126" s="83">
        <v>43544.104097222225</v>
      </c>
      <c r="Q126" s="81" t="s">
        <v>399</v>
      </c>
      <c r="R126" s="81"/>
      <c r="S126" s="81"/>
      <c r="T126" s="81"/>
      <c r="U126" s="83">
        <v>43544.104097222225</v>
      </c>
      <c r="V126" s="85" t="s">
        <v>583</v>
      </c>
      <c r="W126" s="81"/>
      <c r="X126" s="81"/>
      <c r="Y126" s="87" t="s">
        <v>778</v>
      </c>
      <c r="Z126" s="81"/>
    </row>
    <row r="127" spans="1:26" ht="15">
      <c r="A127" s="66" t="s">
        <v>291</v>
      </c>
      <c r="B127" s="66" t="s">
        <v>335</v>
      </c>
      <c r="C127" s="67"/>
      <c r="D127" s="68"/>
      <c r="E127" s="69"/>
      <c r="F127" s="70"/>
      <c r="G127" s="67"/>
      <c r="H127" s="71"/>
      <c r="I127" s="72"/>
      <c r="J127" s="72"/>
      <c r="K127" s="36"/>
      <c r="L127" s="79">
        <v>127</v>
      </c>
      <c r="M127" s="79"/>
      <c r="N127" s="74"/>
      <c r="O127" s="81" t="s">
        <v>375</v>
      </c>
      <c r="P127" s="83">
        <v>43544.112858796296</v>
      </c>
      <c r="Q127" s="81" t="s">
        <v>401</v>
      </c>
      <c r="R127" s="81"/>
      <c r="S127" s="81"/>
      <c r="T127" s="81"/>
      <c r="U127" s="83">
        <v>43544.112858796296</v>
      </c>
      <c r="V127" s="85" t="s">
        <v>584</v>
      </c>
      <c r="W127" s="81"/>
      <c r="X127" s="81"/>
      <c r="Y127" s="87" t="s">
        <v>779</v>
      </c>
      <c r="Z127" s="81"/>
    </row>
    <row r="128" spans="1:26" ht="15">
      <c r="A128" s="66" t="s">
        <v>292</v>
      </c>
      <c r="B128" s="66" t="s">
        <v>335</v>
      </c>
      <c r="C128" s="67"/>
      <c r="D128" s="68"/>
      <c r="E128" s="69"/>
      <c r="F128" s="70"/>
      <c r="G128" s="67"/>
      <c r="H128" s="71"/>
      <c r="I128" s="72"/>
      <c r="J128" s="72"/>
      <c r="K128" s="36"/>
      <c r="L128" s="79">
        <v>128</v>
      </c>
      <c r="M128" s="79"/>
      <c r="N128" s="74"/>
      <c r="O128" s="81" t="s">
        <v>375</v>
      </c>
      <c r="P128" s="83">
        <v>43544.118946759256</v>
      </c>
      <c r="Q128" s="81" t="s">
        <v>401</v>
      </c>
      <c r="R128" s="81"/>
      <c r="S128" s="81"/>
      <c r="T128" s="81"/>
      <c r="U128" s="83">
        <v>43544.118946759256</v>
      </c>
      <c r="V128" s="85" t="s">
        <v>585</v>
      </c>
      <c r="W128" s="81"/>
      <c r="X128" s="81"/>
      <c r="Y128" s="87" t="s">
        <v>780</v>
      </c>
      <c r="Z128" s="81"/>
    </row>
    <row r="129" spans="1:26" ht="15">
      <c r="A129" s="66" t="s">
        <v>293</v>
      </c>
      <c r="B129" s="66" t="s">
        <v>335</v>
      </c>
      <c r="C129" s="67"/>
      <c r="D129" s="68"/>
      <c r="E129" s="69"/>
      <c r="F129" s="70"/>
      <c r="G129" s="67"/>
      <c r="H129" s="71"/>
      <c r="I129" s="72"/>
      <c r="J129" s="72"/>
      <c r="K129" s="36"/>
      <c r="L129" s="79">
        <v>129</v>
      </c>
      <c r="M129" s="79"/>
      <c r="N129" s="74"/>
      <c r="O129" s="81" t="s">
        <v>375</v>
      </c>
      <c r="P129" s="83">
        <v>43544.136041666665</v>
      </c>
      <c r="Q129" s="81" t="s">
        <v>401</v>
      </c>
      <c r="R129" s="81"/>
      <c r="S129" s="81"/>
      <c r="T129" s="81"/>
      <c r="U129" s="83">
        <v>43544.136041666665</v>
      </c>
      <c r="V129" s="85" t="s">
        <v>586</v>
      </c>
      <c r="W129" s="81"/>
      <c r="X129" s="81"/>
      <c r="Y129" s="87" t="s">
        <v>781</v>
      </c>
      <c r="Z129" s="81"/>
    </row>
    <row r="130" spans="1:26" ht="15">
      <c r="A130" s="66" t="s">
        <v>294</v>
      </c>
      <c r="B130" s="66" t="s">
        <v>340</v>
      </c>
      <c r="C130" s="67"/>
      <c r="D130" s="68"/>
      <c r="E130" s="69"/>
      <c r="F130" s="70"/>
      <c r="G130" s="67"/>
      <c r="H130" s="71"/>
      <c r="I130" s="72"/>
      <c r="J130" s="72"/>
      <c r="K130" s="36"/>
      <c r="L130" s="79">
        <v>130</v>
      </c>
      <c r="M130" s="79"/>
      <c r="N130" s="74"/>
      <c r="O130" s="81" t="s">
        <v>375</v>
      </c>
      <c r="P130" s="83">
        <v>43544.149976851855</v>
      </c>
      <c r="Q130" s="81" t="s">
        <v>399</v>
      </c>
      <c r="R130" s="81"/>
      <c r="S130" s="81"/>
      <c r="T130" s="81"/>
      <c r="U130" s="83">
        <v>43544.149976851855</v>
      </c>
      <c r="V130" s="85" t="s">
        <v>587</v>
      </c>
      <c r="W130" s="81"/>
      <c r="X130" s="81"/>
      <c r="Y130" s="87" t="s">
        <v>782</v>
      </c>
      <c r="Z130" s="81"/>
    </row>
    <row r="131" spans="1:26" ht="15">
      <c r="A131" s="66" t="s">
        <v>295</v>
      </c>
      <c r="B131" s="66" t="s">
        <v>340</v>
      </c>
      <c r="C131" s="67"/>
      <c r="D131" s="68"/>
      <c r="E131" s="69"/>
      <c r="F131" s="70"/>
      <c r="G131" s="67"/>
      <c r="H131" s="71"/>
      <c r="I131" s="72"/>
      <c r="J131" s="72"/>
      <c r="K131" s="36"/>
      <c r="L131" s="79">
        <v>131</v>
      </c>
      <c r="M131" s="79"/>
      <c r="N131" s="74"/>
      <c r="O131" s="81" t="s">
        <v>375</v>
      </c>
      <c r="P131" s="83">
        <v>43544.15833333333</v>
      </c>
      <c r="Q131" s="81" t="s">
        <v>399</v>
      </c>
      <c r="R131" s="81"/>
      <c r="S131" s="81"/>
      <c r="T131" s="81"/>
      <c r="U131" s="83">
        <v>43544.15833333333</v>
      </c>
      <c r="V131" s="85" t="s">
        <v>588</v>
      </c>
      <c r="W131" s="81"/>
      <c r="X131" s="81"/>
      <c r="Y131" s="87" t="s">
        <v>783</v>
      </c>
      <c r="Z131" s="81"/>
    </row>
    <row r="132" spans="1:26" ht="15">
      <c r="A132" s="66" t="s">
        <v>296</v>
      </c>
      <c r="B132" s="66" t="s">
        <v>335</v>
      </c>
      <c r="C132" s="67"/>
      <c r="D132" s="68"/>
      <c r="E132" s="69"/>
      <c r="F132" s="70"/>
      <c r="G132" s="67"/>
      <c r="H132" s="71"/>
      <c r="I132" s="72"/>
      <c r="J132" s="72"/>
      <c r="K132" s="36"/>
      <c r="L132" s="79">
        <v>132</v>
      </c>
      <c r="M132" s="79"/>
      <c r="N132" s="74"/>
      <c r="O132" s="81" t="s">
        <v>375</v>
      </c>
      <c r="P132" s="83">
        <v>43544.15945601852</v>
      </c>
      <c r="Q132" s="81" t="s">
        <v>401</v>
      </c>
      <c r="R132" s="81"/>
      <c r="S132" s="81"/>
      <c r="T132" s="81"/>
      <c r="U132" s="83">
        <v>43544.15945601852</v>
      </c>
      <c r="V132" s="85" t="s">
        <v>589</v>
      </c>
      <c r="W132" s="81"/>
      <c r="X132" s="81"/>
      <c r="Y132" s="87" t="s">
        <v>784</v>
      </c>
      <c r="Z132" s="81"/>
    </row>
    <row r="133" spans="1:26" ht="15">
      <c r="A133" s="66" t="s">
        <v>297</v>
      </c>
      <c r="B133" s="66" t="s">
        <v>335</v>
      </c>
      <c r="C133" s="67"/>
      <c r="D133" s="68"/>
      <c r="E133" s="69"/>
      <c r="F133" s="70"/>
      <c r="G133" s="67"/>
      <c r="H133" s="71"/>
      <c r="I133" s="72"/>
      <c r="J133" s="72"/>
      <c r="K133" s="36"/>
      <c r="L133" s="79">
        <v>133</v>
      </c>
      <c r="M133" s="79"/>
      <c r="N133" s="74"/>
      <c r="O133" s="81" t="s">
        <v>375</v>
      </c>
      <c r="P133" s="83">
        <v>43544.16027777778</v>
      </c>
      <c r="Q133" s="81" t="s">
        <v>401</v>
      </c>
      <c r="R133" s="81"/>
      <c r="S133" s="81"/>
      <c r="T133" s="81"/>
      <c r="U133" s="83">
        <v>43544.16027777778</v>
      </c>
      <c r="V133" s="85" t="s">
        <v>590</v>
      </c>
      <c r="W133" s="81"/>
      <c r="X133" s="81"/>
      <c r="Y133" s="87" t="s">
        <v>785</v>
      </c>
      <c r="Z133" s="81"/>
    </row>
    <row r="134" spans="1:26" ht="15">
      <c r="A134" s="66" t="s">
        <v>298</v>
      </c>
      <c r="B134" s="66" t="s">
        <v>335</v>
      </c>
      <c r="C134" s="67"/>
      <c r="D134" s="68"/>
      <c r="E134" s="69"/>
      <c r="F134" s="70"/>
      <c r="G134" s="67"/>
      <c r="H134" s="71"/>
      <c r="I134" s="72"/>
      <c r="J134" s="72"/>
      <c r="K134" s="36"/>
      <c r="L134" s="79">
        <v>134</v>
      </c>
      <c r="M134" s="79"/>
      <c r="N134" s="74"/>
      <c r="O134" s="81" t="s">
        <v>375</v>
      </c>
      <c r="P134" s="83">
        <v>43544.170625</v>
      </c>
      <c r="Q134" s="81" t="s">
        <v>401</v>
      </c>
      <c r="R134" s="81"/>
      <c r="S134" s="81"/>
      <c r="T134" s="81"/>
      <c r="U134" s="83">
        <v>43544.170625</v>
      </c>
      <c r="V134" s="85" t="s">
        <v>591</v>
      </c>
      <c r="W134" s="81"/>
      <c r="X134" s="81"/>
      <c r="Y134" s="87" t="s">
        <v>786</v>
      </c>
      <c r="Z134" s="81"/>
    </row>
    <row r="135" spans="1:26" ht="15">
      <c r="A135" s="66" t="s">
        <v>299</v>
      </c>
      <c r="B135" s="66" t="s">
        <v>335</v>
      </c>
      <c r="C135" s="67"/>
      <c r="D135" s="68"/>
      <c r="E135" s="69"/>
      <c r="F135" s="70"/>
      <c r="G135" s="67"/>
      <c r="H135" s="71"/>
      <c r="I135" s="72"/>
      <c r="J135" s="72"/>
      <c r="K135" s="36"/>
      <c r="L135" s="79">
        <v>135</v>
      </c>
      <c r="M135" s="79"/>
      <c r="N135" s="74"/>
      <c r="O135" s="81" t="s">
        <v>375</v>
      </c>
      <c r="P135" s="83">
        <v>43544.20452546296</v>
      </c>
      <c r="Q135" s="81" t="s">
        <v>400</v>
      </c>
      <c r="R135" s="81"/>
      <c r="S135" s="81"/>
      <c r="T135" s="81"/>
      <c r="U135" s="83">
        <v>43544.20452546296</v>
      </c>
      <c r="V135" s="85" t="s">
        <v>592</v>
      </c>
      <c r="W135" s="81"/>
      <c r="X135" s="81"/>
      <c r="Y135" s="87" t="s">
        <v>787</v>
      </c>
      <c r="Z135" s="81"/>
    </row>
    <row r="136" spans="1:26" ht="15">
      <c r="A136" s="66" t="s">
        <v>300</v>
      </c>
      <c r="B136" s="66" t="s">
        <v>335</v>
      </c>
      <c r="C136" s="67"/>
      <c r="D136" s="68"/>
      <c r="E136" s="69"/>
      <c r="F136" s="70"/>
      <c r="G136" s="67"/>
      <c r="H136" s="71"/>
      <c r="I136" s="72"/>
      <c r="J136" s="72"/>
      <c r="K136" s="36"/>
      <c r="L136" s="79">
        <v>136</v>
      </c>
      <c r="M136" s="79"/>
      <c r="N136" s="74"/>
      <c r="O136" s="81" t="s">
        <v>375</v>
      </c>
      <c r="P136" s="83">
        <v>43544.21960648148</v>
      </c>
      <c r="Q136" s="81" t="s">
        <v>401</v>
      </c>
      <c r="R136" s="81"/>
      <c r="S136" s="81"/>
      <c r="T136" s="81"/>
      <c r="U136" s="83">
        <v>43544.21960648148</v>
      </c>
      <c r="V136" s="85" t="s">
        <v>593</v>
      </c>
      <c r="W136" s="81"/>
      <c r="X136" s="81"/>
      <c r="Y136" s="87" t="s">
        <v>788</v>
      </c>
      <c r="Z136" s="81"/>
    </row>
    <row r="137" spans="1:26" ht="15">
      <c r="A137" s="66" t="s">
        <v>301</v>
      </c>
      <c r="B137" s="66" t="s">
        <v>340</v>
      </c>
      <c r="C137" s="67"/>
      <c r="D137" s="68"/>
      <c r="E137" s="69"/>
      <c r="F137" s="70"/>
      <c r="G137" s="67"/>
      <c r="H137" s="71"/>
      <c r="I137" s="72"/>
      <c r="J137" s="72"/>
      <c r="K137" s="36"/>
      <c r="L137" s="79">
        <v>137</v>
      </c>
      <c r="M137" s="79"/>
      <c r="N137" s="74"/>
      <c r="O137" s="81" t="s">
        <v>375</v>
      </c>
      <c r="P137" s="83">
        <v>43544.22292824074</v>
      </c>
      <c r="Q137" s="81" t="s">
        <v>399</v>
      </c>
      <c r="R137" s="81"/>
      <c r="S137" s="81"/>
      <c r="T137" s="81"/>
      <c r="U137" s="83">
        <v>43544.22292824074</v>
      </c>
      <c r="V137" s="85" t="s">
        <v>594</v>
      </c>
      <c r="W137" s="81"/>
      <c r="X137" s="81"/>
      <c r="Y137" s="87" t="s">
        <v>789</v>
      </c>
      <c r="Z137" s="81"/>
    </row>
    <row r="138" spans="1:26" ht="15">
      <c r="A138" s="66" t="s">
        <v>302</v>
      </c>
      <c r="B138" s="66" t="s">
        <v>335</v>
      </c>
      <c r="C138" s="67"/>
      <c r="D138" s="68"/>
      <c r="E138" s="69"/>
      <c r="F138" s="70"/>
      <c r="G138" s="67"/>
      <c r="H138" s="71"/>
      <c r="I138" s="72"/>
      <c r="J138" s="72"/>
      <c r="K138" s="36"/>
      <c r="L138" s="79">
        <v>138</v>
      </c>
      <c r="M138" s="79"/>
      <c r="N138" s="74"/>
      <c r="O138" s="81" t="s">
        <v>375</v>
      </c>
      <c r="P138" s="83">
        <v>43544.25350694444</v>
      </c>
      <c r="Q138" s="81" t="s">
        <v>401</v>
      </c>
      <c r="R138" s="81"/>
      <c r="S138" s="81"/>
      <c r="T138" s="81"/>
      <c r="U138" s="83">
        <v>43544.25350694444</v>
      </c>
      <c r="V138" s="85" t="s">
        <v>595</v>
      </c>
      <c r="W138" s="81"/>
      <c r="X138" s="81"/>
      <c r="Y138" s="87" t="s">
        <v>790</v>
      </c>
      <c r="Z138" s="81"/>
    </row>
    <row r="139" spans="1:26" ht="15">
      <c r="A139" s="66" t="s">
        <v>303</v>
      </c>
      <c r="B139" s="66" t="s">
        <v>340</v>
      </c>
      <c r="C139" s="67"/>
      <c r="D139" s="68"/>
      <c r="E139" s="69"/>
      <c r="F139" s="70"/>
      <c r="G139" s="67"/>
      <c r="H139" s="71"/>
      <c r="I139" s="72"/>
      <c r="J139" s="72"/>
      <c r="K139" s="36"/>
      <c r="L139" s="79">
        <v>139</v>
      </c>
      <c r="M139" s="79"/>
      <c r="N139" s="74"/>
      <c r="O139" s="81" t="s">
        <v>375</v>
      </c>
      <c r="P139" s="83">
        <v>43544.31082175926</v>
      </c>
      <c r="Q139" s="81" t="s">
        <v>399</v>
      </c>
      <c r="R139" s="81"/>
      <c r="S139" s="81"/>
      <c r="T139" s="81"/>
      <c r="U139" s="83">
        <v>43544.31082175926</v>
      </c>
      <c r="V139" s="85" t="s">
        <v>596</v>
      </c>
      <c r="W139" s="81"/>
      <c r="X139" s="81"/>
      <c r="Y139" s="87" t="s">
        <v>791</v>
      </c>
      <c r="Z139" s="81"/>
    </row>
    <row r="140" spans="1:26" ht="15">
      <c r="A140" s="66" t="s">
        <v>304</v>
      </c>
      <c r="B140" s="66" t="s">
        <v>335</v>
      </c>
      <c r="C140" s="67"/>
      <c r="D140" s="68"/>
      <c r="E140" s="69"/>
      <c r="F140" s="70"/>
      <c r="G140" s="67"/>
      <c r="H140" s="71"/>
      <c r="I140" s="72"/>
      <c r="J140" s="72"/>
      <c r="K140" s="36"/>
      <c r="L140" s="79">
        <v>140</v>
      </c>
      <c r="M140" s="79"/>
      <c r="N140" s="74"/>
      <c r="O140" s="81" t="s">
        <v>375</v>
      </c>
      <c r="P140" s="83">
        <v>43544.39282407407</v>
      </c>
      <c r="Q140" s="81" t="s">
        <v>401</v>
      </c>
      <c r="R140" s="81"/>
      <c r="S140" s="81"/>
      <c r="T140" s="81"/>
      <c r="U140" s="83">
        <v>43544.39282407407</v>
      </c>
      <c r="V140" s="85" t="s">
        <v>597</v>
      </c>
      <c r="W140" s="81"/>
      <c r="X140" s="81"/>
      <c r="Y140" s="87" t="s">
        <v>792</v>
      </c>
      <c r="Z140" s="81"/>
    </row>
    <row r="141" spans="1:26" ht="15">
      <c r="A141" s="66" t="s">
        <v>305</v>
      </c>
      <c r="B141" s="66" t="s">
        <v>335</v>
      </c>
      <c r="C141" s="67"/>
      <c r="D141" s="68"/>
      <c r="E141" s="69"/>
      <c r="F141" s="70"/>
      <c r="G141" s="67"/>
      <c r="H141" s="71"/>
      <c r="I141" s="72"/>
      <c r="J141" s="72"/>
      <c r="K141" s="36"/>
      <c r="L141" s="79">
        <v>141</v>
      </c>
      <c r="M141" s="79"/>
      <c r="N141" s="74"/>
      <c r="O141" s="81" t="s">
        <v>375</v>
      </c>
      <c r="P141" s="83">
        <v>43544.441712962966</v>
      </c>
      <c r="Q141" s="81" t="s">
        <v>401</v>
      </c>
      <c r="R141" s="81"/>
      <c r="S141" s="81"/>
      <c r="T141" s="81"/>
      <c r="U141" s="83">
        <v>43544.441712962966</v>
      </c>
      <c r="V141" s="85" t="s">
        <v>598</v>
      </c>
      <c r="W141" s="81"/>
      <c r="X141" s="81"/>
      <c r="Y141" s="87" t="s">
        <v>793</v>
      </c>
      <c r="Z141" s="81"/>
    </row>
    <row r="142" spans="1:26" ht="15">
      <c r="A142" s="66" t="s">
        <v>306</v>
      </c>
      <c r="B142" s="66" t="s">
        <v>340</v>
      </c>
      <c r="C142" s="67"/>
      <c r="D142" s="68"/>
      <c r="E142" s="69"/>
      <c r="F142" s="70"/>
      <c r="G142" s="67"/>
      <c r="H142" s="71"/>
      <c r="I142" s="72"/>
      <c r="J142" s="72"/>
      <c r="K142" s="36"/>
      <c r="L142" s="79">
        <v>142</v>
      </c>
      <c r="M142" s="79"/>
      <c r="N142" s="74"/>
      <c r="O142" s="81" t="s">
        <v>375</v>
      </c>
      <c r="P142" s="83">
        <v>43544.473761574074</v>
      </c>
      <c r="Q142" s="81" t="s">
        <v>399</v>
      </c>
      <c r="R142" s="81"/>
      <c r="S142" s="81"/>
      <c r="T142" s="81"/>
      <c r="U142" s="83">
        <v>43544.473761574074</v>
      </c>
      <c r="V142" s="85" t="s">
        <v>599</v>
      </c>
      <c r="W142" s="81"/>
      <c r="X142" s="81"/>
      <c r="Y142" s="87" t="s">
        <v>794</v>
      </c>
      <c r="Z142" s="81"/>
    </row>
    <row r="143" spans="1:26" ht="15">
      <c r="A143" s="66" t="s">
        <v>307</v>
      </c>
      <c r="B143" s="66" t="s">
        <v>340</v>
      </c>
      <c r="C143" s="67"/>
      <c r="D143" s="68"/>
      <c r="E143" s="69"/>
      <c r="F143" s="70"/>
      <c r="G143" s="67"/>
      <c r="H143" s="71"/>
      <c r="I143" s="72"/>
      <c r="J143" s="72"/>
      <c r="K143" s="36"/>
      <c r="L143" s="79">
        <v>143</v>
      </c>
      <c r="M143" s="79"/>
      <c r="N143" s="74"/>
      <c r="O143" s="81" t="s">
        <v>375</v>
      </c>
      <c r="P143" s="83">
        <v>43544.48693287037</v>
      </c>
      <c r="Q143" s="81" t="s">
        <v>399</v>
      </c>
      <c r="R143" s="81"/>
      <c r="S143" s="81"/>
      <c r="T143" s="81"/>
      <c r="U143" s="83">
        <v>43544.48693287037</v>
      </c>
      <c r="V143" s="85" t="s">
        <v>600</v>
      </c>
      <c r="W143" s="81"/>
      <c r="X143" s="81"/>
      <c r="Y143" s="87" t="s">
        <v>795</v>
      </c>
      <c r="Z143" s="81"/>
    </row>
    <row r="144" spans="1:26" ht="15">
      <c r="A144" s="66" t="s">
        <v>308</v>
      </c>
      <c r="B144" s="66" t="s">
        <v>335</v>
      </c>
      <c r="C144" s="67"/>
      <c r="D144" s="68"/>
      <c r="E144" s="69"/>
      <c r="F144" s="70"/>
      <c r="G144" s="67"/>
      <c r="H144" s="71"/>
      <c r="I144" s="72"/>
      <c r="J144" s="72"/>
      <c r="K144" s="36"/>
      <c r="L144" s="79">
        <v>144</v>
      </c>
      <c r="M144" s="79"/>
      <c r="N144" s="74"/>
      <c r="O144" s="81" t="s">
        <v>375</v>
      </c>
      <c r="P144" s="83">
        <v>43544.49118055555</v>
      </c>
      <c r="Q144" s="81" t="s">
        <v>401</v>
      </c>
      <c r="R144" s="81"/>
      <c r="S144" s="81"/>
      <c r="T144" s="81"/>
      <c r="U144" s="83">
        <v>43544.49118055555</v>
      </c>
      <c r="V144" s="85" t="s">
        <v>601</v>
      </c>
      <c r="W144" s="81"/>
      <c r="X144" s="81"/>
      <c r="Y144" s="87" t="s">
        <v>796</v>
      </c>
      <c r="Z144" s="81"/>
    </row>
    <row r="145" spans="1:26" ht="15">
      <c r="A145" s="66" t="s">
        <v>309</v>
      </c>
      <c r="B145" s="66" t="s">
        <v>340</v>
      </c>
      <c r="C145" s="67"/>
      <c r="D145" s="68"/>
      <c r="E145" s="69"/>
      <c r="F145" s="70"/>
      <c r="G145" s="67"/>
      <c r="H145" s="71"/>
      <c r="I145" s="72"/>
      <c r="J145" s="72"/>
      <c r="K145" s="36"/>
      <c r="L145" s="79">
        <v>145</v>
      </c>
      <c r="M145" s="79"/>
      <c r="N145" s="74"/>
      <c r="O145" s="81" t="s">
        <v>375</v>
      </c>
      <c r="P145" s="83">
        <v>43544.49769675926</v>
      </c>
      <c r="Q145" s="81" t="s">
        <v>399</v>
      </c>
      <c r="R145" s="81"/>
      <c r="S145" s="81"/>
      <c r="T145" s="81"/>
      <c r="U145" s="83">
        <v>43544.49769675926</v>
      </c>
      <c r="V145" s="85" t="s">
        <v>602</v>
      </c>
      <c r="W145" s="81"/>
      <c r="X145" s="81"/>
      <c r="Y145" s="87" t="s">
        <v>797</v>
      </c>
      <c r="Z145" s="81"/>
    </row>
    <row r="146" spans="1:26" ht="15">
      <c r="A146" s="66" t="s">
        <v>310</v>
      </c>
      <c r="B146" s="66" t="s">
        <v>335</v>
      </c>
      <c r="C146" s="67"/>
      <c r="D146" s="68"/>
      <c r="E146" s="69"/>
      <c r="F146" s="70"/>
      <c r="G146" s="67"/>
      <c r="H146" s="71"/>
      <c r="I146" s="72"/>
      <c r="J146" s="72"/>
      <c r="K146" s="36"/>
      <c r="L146" s="79">
        <v>146</v>
      </c>
      <c r="M146" s="79"/>
      <c r="N146" s="74"/>
      <c r="O146" s="81" t="s">
        <v>375</v>
      </c>
      <c r="P146" s="83">
        <v>43544.498819444445</v>
      </c>
      <c r="Q146" s="81" t="s">
        <v>401</v>
      </c>
      <c r="R146" s="81"/>
      <c r="S146" s="81"/>
      <c r="T146" s="81"/>
      <c r="U146" s="83">
        <v>43544.498819444445</v>
      </c>
      <c r="V146" s="85" t="s">
        <v>603</v>
      </c>
      <c r="W146" s="81"/>
      <c r="X146" s="81"/>
      <c r="Y146" s="87" t="s">
        <v>798</v>
      </c>
      <c r="Z146" s="81"/>
    </row>
    <row r="147" spans="1:26" ht="15">
      <c r="A147" s="66" t="s">
        <v>311</v>
      </c>
      <c r="B147" s="66" t="s">
        <v>340</v>
      </c>
      <c r="C147" s="67"/>
      <c r="D147" s="68"/>
      <c r="E147" s="69"/>
      <c r="F147" s="70"/>
      <c r="G147" s="67"/>
      <c r="H147" s="71"/>
      <c r="I147" s="72"/>
      <c r="J147" s="72"/>
      <c r="K147" s="36"/>
      <c r="L147" s="79">
        <v>147</v>
      </c>
      <c r="M147" s="79"/>
      <c r="N147" s="74"/>
      <c r="O147" s="81" t="s">
        <v>375</v>
      </c>
      <c r="P147" s="83">
        <v>43544.505381944444</v>
      </c>
      <c r="Q147" s="81" t="s">
        <v>399</v>
      </c>
      <c r="R147" s="81"/>
      <c r="S147" s="81"/>
      <c r="T147" s="81"/>
      <c r="U147" s="83">
        <v>43544.505381944444</v>
      </c>
      <c r="V147" s="85" t="s">
        <v>604</v>
      </c>
      <c r="W147" s="81"/>
      <c r="X147" s="81"/>
      <c r="Y147" s="87" t="s">
        <v>799</v>
      </c>
      <c r="Z147" s="81"/>
    </row>
    <row r="148" spans="1:26" ht="15">
      <c r="A148" s="66" t="s">
        <v>312</v>
      </c>
      <c r="B148" s="66" t="s">
        <v>335</v>
      </c>
      <c r="C148" s="67"/>
      <c r="D148" s="68"/>
      <c r="E148" s="69"/>
      <c r="F148" s="70"/>
      <c r="G148" s="67"/>
      <c r="H148" s="71"/>
      <c r="I148" s="72"/>
      <c r="J148" s="72"/>
      <c r="K148" s="36"/>
      <c r="L148" s="79">
        <v>148</v>
      </c>
      <c r="M148" s="79"/>
      <c r="N148" s="74"/>
      <c r="O148" s="81" t="s">
        <v>375</v>
      </c>
      <c r="P148" s="83">
        <v>43544.5059837963</v>
      </c>
      <c r="Q148" s="81" t="s">
        <v>401</v>
      </c>
      <c r="R148" s="81"/>
      <c r="S148" s="81"/>
      <c r="T148" s="81"/>
      <c r="U148" s="83">
        <v>43544.5059837963</v>
      </c>
      <c r="V148" s="85" t="s">
        <v>605</v>
      </c>
      <c r="W148" s="81"/>
      <c r="X148" s="81"/>
      <c r="Y148" s="87" t="s">
        <v>800</v>
      </c>
      <c r="Z148" s="81"/>
    </row>
    <row r="149" spans="1:26" ht="15">
      <c r="A149" s="66" t="s">
        <v>313</v>
      </c>
      <c r="B149" s="66" t="s">
        <v>340</v>
      </c>
      <c r="C149" s="67"/>
      <c r="D149" s="68"/>
      <c r="E149" s="69"/>
      <c r="F149" s="70"/>
      <c r="G149" s="67"/>
      <c r="H149" s="71"/>
      <c r="I149" s="72"/>
      <c r="J149" s="72"/>
      <c r="K149" s="36"/>
      <c r="L149" s="79">
        <v>149</v>
      </c>
      <c r="M149" s="79"/>
      <c r="N149" s="74"/>
      <c r="O149" s="81" t="s">
        <v>375</v>
      </c>
      <c r="P149" s="83">
        <v>43544.522627314815</v>
      </c>
      <c r="Q149" s="81" t="s">
        <v>399</v>
      </c>
      <c r="R149" s="81"/>
      <c r="S149" s="81"/>
      <c r="T149" s="81"/>
      <c r="U149" s="83">
        <v>43544.522627314815</v>
      </c>
      <c r="V149" s="85" t="s">
        <v>606</v>
      </c>
      <c r="W149" s="81"/>
      <c r="X149" s="81"/>
      <c r="Y149" s="87" t="s">
        <v>801</v>
      </c>
      <c r="Z149" s="81"/>
    </row>
    <row r="150" spans="1:26" ht="15">
      <c r="A150" s="66" t="s">
        <v>314</v>
      </c>
      <c r="B150" s="66" t="s">
        <v>340</v>
      </c>
      <c r="C150" s="67"/>
      <c r="D150" s="68"/>
      <c r="E150" s="69"/>
      <c r="F150" s="70"/>
      <c r="G150" s="67"/>
      <c r="H150" s="71"/>
      <c r="I150" s="72"/>
      <c r="J150" s="72"/>
      <c r="K150" s="36"/>
      <c r="L150" s="79">
        <v>150</v>
      </c>
      <c r="M150" s="79"/>
      <c r="N150" s="74"/>
      <c r="O150" s="81" t="s">
        <v>375</v>
      </c>
      <c r="P150" s="83">
        <v>43544.52717592593</v>
      </c>
      <c r="Q150" s="81" t="s">
        <v>399</v>
      </c>
      <c r="R150" s="81"/>
      <c r="S150" s="81"/>
      <c r="T150" s="81"/>
      <c r="U150" s="83">
        <v>43544.52717592593</v>
      </c>
      <c r="V150" s="85" t="s">
        <v>607</v>
      </c>
      <c r="W150" s="81"/>
      <c r="X150" s="81"/>
      <c r="Y150" s="87" t="s">
        <v>802</v>
      </c>
      <c r="Z150" s="81"/>
    </row>
    <row r="151" spans="1:26" ht="15">
      <c r="A151" s="66" t="s">
        <v>315</v>
      </c>
      <c r="B151" s="66" t="s">
        <v>335</v>
      </c>
      <c r="C151" s="67"/>
      <c r="D151" s="68"/>
      <c r="E151" s="69"/>
      <c r="F151" s="70"/>
      <c r="G151" s="67"/>
      <c r="H151" s="71"/>
      <c r="I151" s="72"/>
      <c r="J151" s="72"/>
      <c r="K151" s="36"/>
      <c r="L151" s="79">
        <v>151</v>
      </c>
      <c r="M151" s="79"/>
      <c r="N151" s="74"/>
      <c r="O151" s="81" t="s">
        <v>375</v>
      </c>
      <c r="P151" s="83">
        <v>43544.52846064815</v>
      </c>
      <c r="Q151" s="81" t="s">
        <v>401</v>
      </c>
      <c r="R151" s="81"/>
      <c r="S151" s="81"/>
      <c r="T151" s="81"/>
      <c r="U151" s="83">
        <v>43544.52846064815</v>
      </c>
      <c r="V151" s="85" t="s">
        <v>608</v>
      </c>
      <c r="W151" s="81"/>
      <c r="X151" s="81"/>
      <c r="Y151" s="87" t="s">
        <v>803</v>
      </c>
      <c r="Z151" s="81"/>
    </row>
    <row r="152" spans="1:26" ht="15">
      <c r="A152" s="66" t="s">
        <v>316</v>
      </c>
      <c r="B152" s="66" t="s">
        <v>340</v>
      </c>
      <c r="C152" s="67"/>
      <c r="D152" s="68"/>
      <c r="E152" s="69"/>
      <c r="F152" s="70"/>
      <c r="G152" s="67"/>
      <c r="H152" s="71"/>
      <c r="I152" s="72"/>
      <c r="J152" s="72"/>
      <c r="K152" s="36"/>
      <c r="L152" s="79">
        <v>152</v>
      </c>
      <c r="M152" s="79"/>
      <c r="N152" s="74"/>
      <c r="O152" s="81" t="s">
        <v>375</v>
      </c>
      <c r="P152" s="83">
        <v>43544.52861111111</v>
      </c>
      <c r="Q152" s="81" t="s">
        <v>399</v>
      </c>
      <c r="R152" s="81"/>
      <c r="S152" s="81"/>
      <c r="T152" s="81"/>
      <c r="U152" s="83">
        <v>43544.52861111111</v>
      </c>
      <c r="V152" s="85" t="s">
        <v>609</v>
      </c>
      <c r="W152" s="81"/>
      <c r="X152" s="81"/>
      <c r="Y152" s="87" t="s">
        <v>804</v>
      </c>
      <c r="Z152" s="81"/>
    </row>
    <row r="153" spans="1:26" ht="15">
      <c r="A153" s="66" t="s">
        <v>317</v>
      </c>
      <c r="B153" s="66" t="s">
        <v>335</v>
      </c>
      <c r="C153" s="67"/>
      <c r="D153" s="68"/>
      <c r="E153" s="69"/>
      <c r="F153" s="70"/>
      <c r="G153" s="67"/>
      <c r="H153" s="71"/>
      <c r="I153" s="72"/>
      <c r="J153" s="72"/>
      <c r="K153" s="36"/>
      <c r="L153" s="79">
        <v>153</v>
      </c>
      <c r="M153" s="79"/>
      <c r="N153" s="74"/>
      <c r="O153" s="81" t="s">
        <v>375</v>
      </c>
      <c r="P153" s="83">
        <v>43544.537141203706</v>
      </c>
      <c r="Q153" s="81" t="s">
        <v>401</v>
      </c>
      <c r="R153" s="81"/>
      <c r="S153" s="81"/>
      <c r="T153" s="81"/>
      <c r="U153" s="83">
        <v>43544.537141203706</v>
      </c>
      <c r="V153" s="85" t="s">
        <v>610</v>
      </c>
      <c r="W153" s="81"/>
      <c r="X153" s="81"/>
      <c r="Y153" s="87" t="s">
        <v>805</v>
      </c>
      <c r="Z153" s="81"/>
    </row>
    <row r="154" spans="1:26" ht="15">
      <c r="A154" s="66" t="s">
        <v>318</v>
      </c>
      <c r="B154" s="66" t="s">
        <v>340</v>
      </c>
      <c r="C154" s="67"/>
      <c r="D154" s="68"/>
      <c r="E154" s="69"/>
      <c r="F154" s="70"/>
      <c r="G154" s="67"/>
      <c r="H154" s="71"/>
      <c r="I154" s="72"/>
      <c r="J154" s="72"/>
      <c r="K154" s="36"/>
      <c r="L154" s="79">
        <v>154</v>
      </c>
      <c r="M154" s="79"/>
      <c r="N154" s="74"/>
      <c r="O154" s="81" t="s">
        <v>375</v>
      </c>
      <c r="P154" s="83">
        <v>43544.54125</v>
      </c>
      <c r="Q154" s="81" t="s">
        <v>399</v>
      </c>
      <c r="R154" s="81"/>
      <c r="S154" s="81"/>
      <c r="T154" s="81"/>
      <c r="U154" s="83">
        <v>43544.54125</v>
      </c>
      <c r="V154" s="85" t="s">
        <v>611</v>
      </c>
      <c r="W154" s="81"/>
      <c r="X154" s="81"/>
      <c r="Y154" s="87" t="s">
        <v>806</v>
      </c>
      <c r="Z154" s="81"/>
    </row>
    <row r="155" spans="1:26" ht="15">
      <c r="A155" s="66" t="s">
        <v>319</v>
      </c>
      <c r="B155" s="66" t="s">
        <v>335</v>
      </c>
      <c r="C155" s="67"/>
      <c r="D155" s="68"/>
      <c r="E155" s="69"/>
      <c r="F155" s="70"/>
      <c r="G155" s="67"/>
      <c r="H155" s="71"/>
      <c r="I155" s="72"/>
      <c r="J155" s="72"/>
      <c r="K155" s="36"/>
      <c r="L155" s="79">
        <v>155</v>
      </c>
      <c r="M155" s="79"/>
      <c r="N155" s="74"/>
      <c r="O155" s="81" t="s">
        <v>375</v>
      </c>
      <c r="P155" s="83">
        <v>43544.54251157407</v>
      </c>
      <c r="Q155" s="81" t="s">
        <v>401</v>
      </c>
      <c r="R155" s="81"/>
      <c r="S155" s="81"/>
      <c r="T155" s="81"/>
      <c r="U155" s="83">
        <v>43544.54251157407</v>
      </c>
      <c r="V155" s="85" t="s">
        <v>612</v>
      </c>
      <c r="W155" s="81"/>
      <c r="X155" s="81"/>
      <c r="Y155" s="87" t="s">
        <v>807</v>
      </c>
      <c r="Z155" s="81"/>
    </row>
    <row r="156" spans="1:26" ht="15">
      <c r="A156" s="66" t="s">
        <v>320</v>
      </c>
      <c r="B156" s="66" t="s">
        <v>335</v>
      </c>
      <c r="C156" s="67"/>
      <c r="D156" s="68"/>
      <c r="E156" s="69"/>
      <c r="F156" s="70"/>
      <c r="G156" s="67"/>
      <c r="H156" s="71"/>
      <c r="I156" s="72"/>
      <c r="J156" s="72"/>
      <c r="K156" s="36"/>
      <c r="L156" s="79">
        <v>156</v>
      </c>
      <c r="M156" s="79"/>
      <c r="N156" s="74"/>
      <c r="O156" s="81" t="s">
        <v>375</v>
      </c>
      <c r="P156" s="83">
        <v>43544.54568287037</v>
      </c>
      <c r="Q156" s="81" t="s">
        <v>401</v>
      </c>
      <c r="R156" s="81"/>
      <c r="S156" s="81"/>
      <c r="T156" s="81"/>
      <c r="U156" s="83">
        <v>43544.54568287037</v>
      </c>
      <c r="V156" s="85" t="s">
        <v>613</v>
      </c>
      <c r="W156" s="81"/>
      <c r="X156" s="81"/>
      <c r="Y156" s="87" t="s">
        <v>808</v>
      </c>
      <c r="Z156" s="81"/>
    </row>
    <row r="157" spans="1:26" ht="15">
      <c r="A157" s="66" t="s">
        <v>321</v>
      </c>
      <c r="B157" s="66" t="s">
        <v>335</v>
      </c>
      <c r="C157" s="67"/>
      <c r="D157" s="68"/>
      <c r="E157" s="69"/>
      <c r="F157" s="70"/>
      <c r="G157" s="67"/>
      <c r="H157" s="71"/>
      <c r="I157" s="72"/>
      <c r="J157" s="72"/>
      <c r="K157" s="36"/>
      <c r="L157" s="79">
        <v>157</v>
      </c>
      <c r="M157" s="79"/>
      <c r="N157" s="74"/>
      <c r="O157" s="81" t="s">
        <v>375</v>
      </c>
      <c r="P157" s="83">
        <v>43544.5477662037</v>
      </c>
      <c r="Q157" s="81" t="s">
        <v>401</v>
      </c>
      <c r="R157" s="81"/>
      <c r="S157" s="81"/>
      <c r="T157" s="81"/>
      <c r="U157" s="83">
        <v>43544.5477662037</v>
      </c>
      <c r="V157" s="85" t="s">
        <v>614</v>
      </c>
      <c r="W157" s="81"/>
      <c r="X157" s="81"/>
      <c r="Y157" s="87" t="s">
        <v>809</v>
      </c>
      <c r="Z157" s="81"/>
    </row>
    <row r="158" spans="1:26" ht="15">
      <c r="A158" s="66" t="s">
        <v>322</v>
      </c>
      <c r="B158" s="66" t="s">
        <v>335</v>
      </c>
      <c r="C158" s="67"/>
      <c r="D158" s="68"/>
      <c r="E158" s="69"/>
      <c r="F158" s="70"/>
      <c r="G158" s="67"/>
      <c r="H158" s="71"/>
      <c r="I158" s="72"/>
      <c r="J158" s="72"/>
      <c r="K158" s="36"/>
      <c r="L158" s="79">
        <v>158</v>
      </c>
      <c r="M158" s="79"/>
      <c r="N158" s="74"/>
      <c r="O158" s="81" t="s">
        <v>375</v>
      </c>
      <c r="P158" s="83">
        <v>43544.55274305555</v>
      </c>
      <c r="Q158" s="81" t="s">
        <v>401</v>
      </c>
      <c r="R158" s="81"/>
      <c r="S158" s="81"/>
      <c r="T158" s="81"/>
      <c r="U158" s="83">
        <v>43544.55274305555</v>
      </c>
      <c r="V158" s="85" t="s">
        <v>615</v>
      </c>
      <c r="W158" s="81"/>
      <c r="X158" s="81"/>
      <c r="Y158" s="87" t="s">
        <v>810</v>
      </c>
      <c r="Z158" s="81"/>
    </row>
    <row r="159" spans="1:26" ht="15">
      <c r="A159" s="66" t="s">
        <v>323</v>
      </c>
      <c r="B159" s="66" t="s">
        <v>340</v>
      </c>
      <c r="C159" s="67"/>
      <c r="D159" s="68"/>
      <c r="E159" s="69"/>
      <c r="F159" s="70"/>
      <c r="G159" s="67"/>
      <c r="H159" s="71"/>
      <c r="I159" s="72"/>
      <c r="J159" s="72"/>
      <c r="K159" s="36"/>
      <c r="L159" s="79">
        <v>159</v>
      </c>
      <c r="M159" s="79"/>
      <c r="N159" s="74"/>
      <c r="O159" s="81" t="s">
        <v>375</v>
      </c>
      <c r="P159" s="83">
        <v>43544.55835648148</v>
      </c>
      <c r="Q159" s="81" t="s">
        <v>399</v>
      </c>
      <c r="R159" s="81"/>
      <c r="S159" s="81"/>
      <c r="T159" s="81"/>
      <c r="U159" s="83">
        <v>43544.55835648148</v>
      </c>
      <c r="V159" s="85" t="s">
        <v>616</v>
      </c>
      <c r="W159" s="81"/>
      <c r="X159" s="81"/>
      <c r="Y159" s="87" t="s">
        <v>811</v>
      </c>
      <c r="Z159" s="81"/>
    </row>
    <row r="160" spans="1:26" ht="15">
      <c r="A160" s="66" t="s">
        <v>324</v>
      </c>
      <c r="B160" s="66" t="s">
        <v>335</v>
      </c>
      <c r="C160" s="67"/>
      <c r="D160" s="68"/>
      <c r="E160" s="69"/>
      <c r="F160" s="70"/>
      <c r="G160" s="67"/>
      <c r="H160" s="71"/>
      <c r="I160" s="72"/>
      <c r="J160" s="72"/>
      <c r="K160" s="36"/>
      <c r="L160" s="79">
        <v>160</v>
      </c>
      <c r="M160" s="79"/>
      <c r="N160" s="74"/>
      <c r="O160" s="81" t="s">
        <v>375</v>
      </c>
      <c r="P160" s="83">
        <v>43544.57115740741</v>
      </c>
      <c r="Q160" s="81" t="s">
        <v>401</v>
      </c>
      <c r="R160" s="81"/>
      <c r="S160" s="81"/>
      <c r="T160" s="81"/>
      <c r="U160" s="83">
        <v>43544.57115740741</v>
      </c>
      <c r="V160" s="85" t="s">
        <v>617</v>
      </c>
      <c r="W160" s="81"/>
      <c r="X160" s="81"/>
      <c r="Y160" s="87" t="s">
        <v>812</v>
      </c>
      <c r="Z160" s="81"/>
    </row>
    <row r="161" spans="1:26" ht="15">
      <c r="A161" s="66" t="s">
        <v>325</v>
      </c>
      <c r="B161" s="66" t="s">
        <v>335</v>
      </c>
      <c r="C161" s="67"/>
      <c r="D161" s="68"/>
      <c r="E161" s="69"/>
      <c r="F161" s="70"/>
      <c r="G161" s="67"/>
      <c r="H161" s="71"/>
      <c r="I161" s="72"/>
      <c r="J161" s="72"/>
      <c r="K161" s="36"/>
      <c r="L161" s="79">
        <v>161</v>
      </c>
      <c r="M161" s="79"/>
      <c r="N161" s="74"/>
      <c r="O161" s="81" t="s">
        <v>375</v>
      </c>
      <c r="P161" s="83">
        <v>43544.596354166664</v>
      </c>
      <c r="Q161" s="81" t="s">
        <v>401</v>
      </c>
      <c r="R161" s="81"/>
      <c r="S161" s="81"/>
      <c r="T161" s="81"/>
      <c r="U161" s="83">
        <v>43544.596354166664</v>
      </c>
      <c r="V161" s="85" t="s">
        <v>618</v>
      </c>
      <c r="W161" s="81"/>
      <c r="X161" s="81"/>
      <c r="Y161" s="87" t="s">
        <v>813</v>
      </c>
      <c r="Z161" s="81"/>
    </row>
    <row r="162" spans="1:26" ht="15">
      <c r="A162" s="66" t="s">
        <v>326</v>
      </c>
      <c r="B162" s="66" t="s">
        <v>335</v>
      </c>
      <c r="C162" s="67"/>
      <c r="D162" s="68"/>
      <c r="E162" s="69"/>
      <c r="F162" s="70"/>
      <c r="G162" s="67"/>
      <c r="H162" s="71"/>
      <c r="I162" s="72"/>
      <c r="J162" s="72"/>
      <c r="K162" s="36"/>
      <c r="L162" s="79">
        <v>162</v>
      </c>
      <c r="M162" s="79"/>
      <c r="N162" s="74"/>
      <c r="O162" s="81" t="s">
        <v>375</v>
      </c>
      <c r="P162" s="83">
        <v>43544.60233796296</v>
      </c>
      <c r="Q162" s="81" t="s">
        <v>401</v>
      </c>
      <c r="R162" s="81"/>
      <c r="S162" s="81"/>
      <c r="T162" s="81"/>
      <c r="U162" s="83">
        <v>43544.60233796296</v>
      </c>
      <c r="V162" s="85" t="s">
        <v>619</v>
      </c>
      <c r="W162" s="81"/>
      <c r="X162" s="81"/>
      <c r="Y162" s="87" t="s">
        <v>814</v>
      </c>
      <c r="Z162" s="81"/>
    </row>
    <row r="163" spans="1:26" ht="15">
      <c r="A163" s="66" t="s">
        <v>327</v>
      </c>
      <c r="B163" s="66" t="s">
        <v>340</v>
      </c>
      <c r="C163" s="67"/>
      <c r="D163" s="68"/>
      <c r="E163" s="69"/>
      <c r="F163" s="70"/>
      <c r="G163" s="67"/>
      <c r="H163" s="71"/>
      <c r="I163" s="72"/>
      <c r="J163" s="72"/>
      <c r="K163" s="36"/>
      <c r="L163" s="79">
        <v>163</v>
      </c>
      <c r="M163" s="79"/>
      <c r="N163" s="74"/>
      <c r="O163" s="81" t="s">
        <v>375</v>
      </c>
      <c r="P163" s="83">
        <v>43544.60430555556</v>
      </c>
      <c r="Q163" s="81" t="s">
        <v>399</v>
      </c>
      <c r="R163" s="81"/>
      <c r="S163" s="81"/>
      <c r="T163" s="81"/>
      <c r="U163" s="83">
        <v>43544.60430555556</v>
      </c>
      <c r="V163" s="85" t="s">
        <v>620</v>
      </c>
      <c r="W163" s="81"/>
      <c r="X163" s="81"/>
      <c r="Y163" s="87" t="s">
        <v>815</v>
      </c>
      <c r="Z163" s="81"/>
    </row>
    <row r="164" spans="1:26" ht="15">
      <c r="A164" s="66" t="s">
        <v>328</v>
      </c>
      <c r="B164" s="66" t="s">
        <v>345</v>
      </c>
      <c r="C164" s="67"/>
      <c r="D164" s="68"/>
      <c r="E164" s="69"/>
      <c r="F164" s="70"/>
      <c r="G164" s="67"/>
      <c r="H164" s="71"/>
      <c r="I164" s="72"/>
      <c r="J164" s="72"/>
      <c r="K164" s="36"/>
      <c r="L164" s="79">
        <v>164</v>
      </c>
      <c r="M164" s="79"/>
      <c r="N164" s="74"/>
      <c r="O164" s="81" t="s">
        <v>375</v>
      </c>
      <c r="P164" s="83">
        <v>43542.530324074076</v>
      </c>
      <c r="Q164" s="81" t="s">
        <v>403</v>
      </c>
      <c r="R164" s="81"/>
      <c r="S164" s="81"/>
      <c r="T164" s="81" t="s">
        <v>480</v>
      </c>
      <c r="U164" s="83">
        <v>43542.530324074076</v>
      </c>
      <c r="V164" s="85" t="s">
        <v>621</v>
      </c>
      <c r="W164" s="81"/>
      <c r="X164" s="81"/>
      <c r="Y164" s="87" t="s">
        <v>816</v>
      </c>
      <c r="Z164" s="81"/>
    </row>
    <row r="165" spans="1:26" ht="15">
      <c r="A165" s="66" t="s">
        <v>328</v>
      </c>
      <c r="B165" s="66" t="s">
        <v>350</v>
      </c>
      <c r="C165" s="67"/>
      <c r="D165" s="68"/>
      <c r="E165" s="69"/>
      <c r="F165" s="70"/>
      <c r="G165" s="67"/>
      <c r="H165" s="71"/>
      <c r="I165" s="72"/>
      <c r="J165" s="72"/>
      <c r="K165" s="36"/>
      <c r="L165" s="79">
        <v>165</v>
      </c>
      <c r="M165" s="79"/>
      <c r="N165" s="74"/>
      <c r="O165" s="81" t="s">
        <v>375</v>
      </c>
      <c r="P165" s="83">
        <v>43542.530324074076</v>
      </c>
      <c r="Q165" s="81" t="s">
        <v>403</v>
      </c>
      <c r="R165" s="81"/>
      <c r="S165" s="81"/>
      <c r="T165" s="81" t="s">
        <v>480</v>
      </c>
      <c r="U165" s="83">
        <v>43542.530324074076</v>
      </c>
      <c r="V165" s="85" t="s">
        <v>621</v>
      </c>
      <c r="W165" s="81"/>
      <c r="X165" s="81"/>
      <c r="Y165" s="87" t="s">
        <v>816</v>
      </c>
      <c r="Z165" s="81"/>
    </row>
    <row r="166" spans="1:26" ht="15">
      <c r="A166" s="66" t="s">
        <v>328</v>
      </c>
      <c r="B166" s="66" t="s">
        <v>346</v>
      </c>
      <c r="C166" s="67"/>
      <c r="D166" s="68"/>
      <c r="E166" s="69"/>
      <c r="F166" s="70"/>
      <c r="G166" s="67"/>
      <c r="H166" s="71"/>
      <c r="I166" s="72"/>
      <c r="J166" s="72"/>
      <c r="K166" s="36"/>
      <c r="L166" s="79">
        <v>166</v>
      </c>
      <c r="M166" s="79"/>
      <c r="N166" s="74"/>
      <c r="O166" s="81" t="s">
        <v>375</v>
      </c>
      <c r="P166" s="83">
        <v>43542.530324074076</v>
      </c>
      <c r="Q166" s="81" t="s">
        <v>403</v>
      </c>
      <c r="R166" s="81"/>
      <c r="S166" s="81"/>
      <c r="T166" s="81" t="s">
        <v>480</v>
      </c>
      <c r="U166" s="83">
        <v>43542.530324074076</v>
      </c>
      <c r="V166" s="85" t="s">
        <v>621</v>
      </c>
      <c r="W166" s="81"/>
      <c r="X166" s="81"/>
      <c r="Y166" s="87" t="s">
        <v>816</v>
      </c>
      <c r="Z166" s="81"/>
    </row>
    <row r="167" spans="1:26" ht="15">
      <c r="A167" s="66" t="s">
        <v>328</v>
      </c>
      <c r="B167" s="66" t="s">
        <v>361</v>
      </c>
      <c r="C167" s="67"/>
      <c r="D167" s="68"/>
      <c r="E167" s="69"/>
      <c r="F167" s="70"/>
      <c r="G167" s="67"/>
      <c r="H167" s="71"/>
      <c r="I167" s="72"/>
      <c r="J167" s="72"/>
      <c r="K167" s="36"/>
      <c r="L167" s="79">
        <v>167</v>
      </c>
      <c r="M167" s="79"/>
      <c r="N167" s="74"/>
      <c r="O167" s="81" t="s">
        <v>375</v>
      </c>
      <c r="P167" s="83">
        <v>43543.627280092594</v>
      </c>
      <c r="Q167" s="81" t="s">
        <v>398</v>
      </c>
      <c r="R167" s="81"/>
      <c r="S167" s="81"/>
      <c r="T167" s="81"/>
      <c r="U167" s="83">
        <v>43543.627280092594</v>
      </c>
      <c r="V167" s="85" t="s">
        <v>622</v>
      </c>
      <c r="W167" s="81"/>
      <c r="X167" s="81"/>
      <c r="Y167" s="87" t="s">
        <v>817</v>
      </c>
      <c r="Z167" s="81"/>
    </row>
    <row r="168" spans="1:26" ht="15">
      <c r="A168" s="66" t="s">
        <v>328</v>
      </c>
      <c r="B168" s="66" t="s">
        <v>344</v>
      </c>
      <c r="C168" s="67"/>
      <c r="D168" s="68"/>
      <c r="E168" s="69"/>
      <c r="F168" s="70"/>
      <c r="G168" s="67"/>
      <c r="H168" s="71"/>
      <c r="I168" s="72"/>
      <c r="J168" s="72"/>
      <c r="K168" s="36"/>
      <c r="L168" s="79">
        <v>168</v>
      </c>
      <c r="M168" s="79"/>
      <c r="N168" s="74"/>
      <c r="O168" s="81" t="s">
        <v>375</v>
      </c>
      <c r="P168" s="83">
        <v>43543.627280092594</v>
      </c>
      <c r="Q168" s="81" t="s">
        <v>398</v>
      </c>
      <c r="R168" s="81"/>
      <c r="S168" s="81"/>
      <c r="T168" s="81"/>
      <c r="U168" s="83">
        <v>43543.627280092594</v>
      </c>
      <c r="V168" s="85" t="s">
        <v>622</v>
      </c>
      <c r="W168" s="81"/>
      <c r="X168" s="81"/>
      <c r="Y168" s="87" t="s">
        <v>817</v>
      </c>
      <c r="Z168" s="81"/>
    </row>
    <row r="169" spans="1:26" ht="15">
      <c r="A169" s="66" t="s">
        <v>328</v>
      </c>
      <c r="B169" s="66" t="s">
        <v>345</v>
      </c>
      <c r="C169" s="67"/>
      <c r="D169" s="68"/>
      <c r="E169" s="69"/>
      <c r="F169" s="70"/>
      <c r="G169" s="67"/>
      <c r="H169" s="71"/>
      <c r="I169" s="72"/>
      <c r="J169" s="72"/>
      <c r="K169" s="36"/>
      <c r="L169" s="79">
        <v>169</v>
      </c>
      <c r="M169" s="79"/>
      <c r="N169" s="74"/>
      <c r="O169" s="81" t="s">
        <v>375</v>
      </c>
      <c r="P169" s="83">
        <v>43543.78729166667</v>
      </c>
      <c r="Q169" s="81" t="s">
        <v>404</v>
      </c>
      <c r="R169" s="81"/>
      <c r="S169" s="81"/>
      <c r="T169" s="81"/>
      <c r="U169" s="83">
        <v>43543.78729166667</v>
      </c>
      <c r="V169" s="85" t="s">
        <v>623</v>
      </c>
      <c r="W169" s="81"/>
      <c r="X169" s="81"/>
      <c r="Y169" s="87" t="s">
        <v>818</v>
      </c>
      <c r="Z169" s="81"/>
    </row>
    <row r="170" spans="1:26" ht="15">
      <c r="A170" s="66" t="s">
        <v>328</v>
      </c>
      <c r="B170" s="66" t="s">
        <v>346</v>
      </c>
      <c r="C170" s="67"/>
      <c r="D170" s="68"/>
      <c r="E170" s="69"/>
      <c r="F170" s="70"/>
      <c r="G170" s="67"/>
      <c r="H170" s="71"/>
      <c r="I170" s="72"/>
      <c r="J170" s="72"/>
      <c r="K170" s="36"/>
      <c r="L170" s="79">
        <v>170</v>
      </c>
      <c r="M170" s="79"/>
      <c r="N170" s="74"/>
      <c r="O170" s="81" t="s">
        <v>375</v>
      </c>
      <c r="P170" s="83">
        <v>43543.78729166667</v>
      </c>
      <c r="Q170" s="81" t="s">
        <v>404</v>
      </c>
      <c r="R170" s="81"/>
      <c r="S170" s="81"/>
      <c r="T170" s="81"/>
      <c r="U170" s="83">
        <v>43543.78729166667</v>
      </c>
      <c r="V170" s="85" t="s">
        <v>623</v>
      </c>
      <c r="W170" s="81"/>
      <c r="X170" s="81"/>
      <c r="Y170" s="87" t="s">
        <v>818</v>
      </c>
      <c r="Z170" s="81"/>
    </row>
    <row r="171" spans="1:26" ht="15">
      <c r="A171" s="66" t="s">
        <v>328</v>
      </c>
      <c r="B171" s="66" t="s">
        <v>362</v>
      </c>
      <c r="C171" s="67"/>
      <c r="D171" s="68"/>
      <c r="E171" s="69"/>
      <c r="F171" s="70"/>
      <c r="G171" s="67"/>
      <c r="H171" s="71"/>
      <c r="I171" s="72"/>
      <c r="J171" s="72"/>
      <c r="K171" s="36"/>
      <c r="L171" s="79">
        <v>171</v>
      </c>
      <c r="M171" s="79"/>
      <c r="N171" s="74"/>
      <c r="O171" s="81" t="s">
        <v>375</v>
      </c>
      <c r="P171" s="83">
        <v>43543.78729166667</v>
      </c>
      <c r="Q171" s="81" t="s">
        <v>404</v>
      </c>
      <c r="R171" s="81"/>
      <c r="S171" s="81"/>
      <c r="T171" s="81"/>
      <c r="U171" s="83">
        <v>43543.78729166667</v>
      </c>
      <c r="V171" s="85" t="s">
        <v>623</v>
      </c>
      <c r="W171" s="81"/>
      <c r="X171" s="81"/>
      <c r="Y171" s="87" t="s">
        <v>818</v>
      </c>
      <c r="Z171" s="81"/>
    </row>
    <row r="172" spans="1:26" ht="15">
      <c r="A172" s="66" t="s">
        <v>328</v>
      </c>
      <c r="B172" s="66" t="s">
        <v>344</v>
      </c>
      <c r="C172" s="67"/>
      <c r="D172" s="68"/>
      <c r="E172" s="69"/>
      <c r="F172" s="70"/>
      <c r="G172" s="67"/>
      <c r="H172" s="71"/>
      <c r="I172" s="72"/>
      <c r="J172" s="72"/>
      <c r="K172" s="36"/>
      <c r="L172" s="79">
        <v>172</v>
      </c>
      <c r="M172" s="79"/>
      <c r="N172" s="74"/>
      <c r="O172" s="81" t="s">
        <v>375</v>
      </c>
      <c r="P172" s="83">
        <v>43543.78729166667</v>
      </c>
      <c r="Q172" s="81" t="s">
        <v>404</v>
      </c>
      <c r="R172" s="81"/>
      <c r="S172" s="81"/>
      <c r="T172" s="81"/>
      <c r="U172" s="83">
        <v>43543.78729166667</v>
      </c>
      <c r="V172" s="85" t="s">
        <v>623</v>
      </c>
      <c r="W172" s="81"/>
      <c r="X172" s="81"/>
      <c r="Y172" s="87" t="s">
        <v>818</v>
      </c>
      <c r="Z172" s="81"/>
    </row>
    <row r="173" spans="1:26" ht="15">
      <c r="A173" s="66" t="s">
        <v>328</v>
      </c>
      <c r="B173" s="66" t="s">
        <v>363</v>
      </c>
      <c r="C173" s="67"/>
      <c r="D173" s="68"/>
      <c r="E173" s="69"/>
      <c r="F173" s="70"/>
      <c r="G173" s="67"/>
      <c r="H173" s="71"/>
      <c r="I173" s="72"/>
      <c r="J173" s="72"/>
      <c r="K173" s="36"/>
      <c r="L173" s="79">
        <v>173</v>
      </c>
      <c r="M173" s="79"/>
      <c r="N173" s="74"/>
      <c r="O173" s="81" t="s">
        <v>375</v>
      </c>
      <c r="P173" s="83">
        <v>43544.615590277775</v>
      </c>
      <c r="Q173" s="81" t="s">
        <v>405</v>
      </c>
      <c r="R173" s="81"/>
      <c r="S173" s="81"/>
      <c r="T173" s="81"/>
      <c r="U173" s="83">
        <v>43544.615590277775</v>
      </c>
      <c r="V173" s="85" t="s">
        <v>624</v>
      </c>
      <c r="W173" s="81"/>
      <c r="X173" s="81"/>
      <c r="Y173" s="87" t="s">
        <v>819</v>
      </c>
      <c r="Z173" s="81"/>
    </row>
    <row r="174" spans="1:26" ht="15">
      <c r="A174" s="66" t="s">
        <v>328</v>
      </c>
      <c r="B174" s="66" t="s">
        <v>345</v>
      </c>
      <c r="C174" s="67"/>
      <c r="D174" s="68"/>
      <c r="E174" s="69"/>
      <c r="F174" s="70"/>
      <c r="G174" s="67"/>
      <c r="H174" s="71"/>
      <c r="I174" s="72"/>
      <c r="J174" s="72"/>
      <c r="K174" s="36"/>
      <c r="L174" s="79">
        <v>174</v>
      </c>
      <c r="M174" s="79"/>
      <c r="N174" s="74"/>
      <c r="O174" s="81" t="s">
        <v>375</v>
      </c>
      <c r="P174" s="83">
        <v>43544.615590277775</v>
      </c>
      <c r="Q174" s="81" t="s">
        <v>405</v>
      </c>
      <c r="R174" s="81"/>
      <c r="S174" s="81"/>
      <c r="T174" s="81"/>
      <c r="U174" s="83">
        <v>43544.615590277775</v>
      </c>
      <c r="V174" s="85" t="s">
        <v>624</v>
      </c>
      <c r="W174" s="81"/>
      <c r="X174" s="81"/>
      <c r="Y174" s="87" t="s">
        <v>819</v>
      </c>
      <c r="Z174" s="81"/>
    </row>
    <row r="175" spans="1:26" ht="15">
      <c r="A175" s="66" t="s">
        <v>328</v>
      </c>
      <c r="B175" s="66" t="s">
        <v>346</v>
      </c>
      <c r="C175" s="67"/>
      <c r="D175" s="68"/>
      <c r="E175" s="69"/>
      <c r="F175" s="70"/>
      <c r="G175" s="67"/>
      <c r="H175" s="71"/>
      <c r="I175" s="72"/>
      <c r="J175" s="72"/>
      <c r="K175" s="36"/>
      <c r="L175" s="79">
        <v>175</v>
      </c>
      <c r="M175" s="79"/>
      <c r="N175" s="74"/>
      <c r="O175" s="81" t="s">
        <v>375</v>
      </c>
      <c r="P175" s="83">
        <v>43544.615590277775</v>
      </c>
      <c r="Q175" s="81" t="s">
        <v>405</v>
      </c>
      <c r="R175" s="81"/>
      <c r="S175" s="81"/>
      <c r="T175" s="81"/>
      <c r="U175" s="83">
        <v>43544.615590277775</v>
      </c>
      <c r="V175" s="85" t="s">
        <v>624</v>
      </c>
      <c r="W175" s="81"/>
      <c r="X175" s="81"/>
      <c r="Y175" s="87" t="s">
        <v>819</v>
      </c>
      <c r="Z175" s="81"/>
    </row>
    <row r="176" spans="1:26" ht="15">
      <c r="A176" s="66" t="s">
        <v>328</v>
      </c>
      <c r="B176" s="66" t="s">
        <v>364</v>
      </c>
      <c r="C176" s="67"/>
      <c r="D176" s="68"/>
      <c r="E176" s="69"/>
      <c r="F176" s="70"/>
      <c r="G176" s="67"/>
      <c r="H176" s="71"/>
      <c r="I176" s="72"/>
      <c r="J176" s="72"/>
      <c r="K176" s="36"/>
      <c r="L176" s="79">
        <v>176</v>
      </c>
      <c r="M176" s="79"/>
      <c r="N176" s="74"/>
      <c r="O176" s="81" t="s">
        <v>375</v>
      </c>
      <c r="P176" s="83">
        <v>43544.615590277775</v>
      </c>
      <c r="Q176" s="81" t="s">
        <v>405</v>
      </c>
      <c r="R176" s="81"/>
      <c r="S176" s="81"/>
      <c r="T176" s="81"/>
      <c r="U176" s="83">
        <v>43544.615590277775</v>
      </c>
      <c r="V176" s="85" t="s">
        <v>624</v>
      </c>
      <c r="W176" s="81"/>
      <c r="X176" s="81"/>
      <c r="Y176" s="87" t="s">
        <v>819</v>
      </c>
      <c r="Z176" s="81"/>
    </row>
    <row r="177" spans="1:26" ht="15">
      <c r="A177" s="66" t="s">
        <v>328</v>
      </c>
      <c r="B177" s="66" t="s">
        <v>344</v>
      </c>
      <c r="C177" s="67"/>
      <c r="D177" s="68"/>
      <c r="E177" s="69"/>
      <c r="F177" s="70"/>
      <c r="G177" s="67"/>
      <c r="H177" s="71"/>
      <c r="I177" s="72"/>
      <c r="J177" s="72"/>
      <c r="K177" s="36"/>
      <c r="L177" s="79">
        <v>177</v>
      </c>
      <c r="M177" s="79"/>
      <c r="N177" s="74"/>
      <c r="O177" s="81" t="s">
        <v>375</v>
      </c>
      <c r="P177" s="83">
        <v>43544.615590277775</v>
      </c>
      <c r="Q177" s="81" t="s">
        <v>405</v>
      </c>
      <c r="R177" s="81"/>
      <c r="S177" s="81"/>
      <c r="T177" s="81"/>
      <c r="U177" s="83">
        <v>43544.615590277775</v>
      </c>
      <c r="V177" s="85" t="s">
        <v>624</v>
      </c>
      <c r="W177" s="81"/>
      <c r="X177" s="81"/>
      <c r="Y177" s="87" t="s">
        <v>819</v>
      </c>
      <c r="Z177" s="81"/>
    </row>
    <row r="178" spans="1:26" ht="15">
      <c r="A178" s="66" t="s">
        <v>329</v>
      </c>
      <c r="B178" s="66" t="s">
        <v>365</v>
      </c>
      <c r="C178" s="67"/>
      <c r="D178" s="68"/>
      <c r="E178" s="69"/>
      <c r="F178" s="70"/>
      <c r="G178" s="67"/>
      <c r="H178" s="71"/>
      <c r="I178" s="72"/>
      <c r="J178" s="72"/>
      <c r="K178" s="36"/>
      <c r="L178" s="79">
        <v>178</v>
      </c>
      <c r="M178" s="79"/>
      <c r="N178" s="74"/>
      <c r="O178" s="81" t="s">
        <v>375</v>
      </c>
      <c r="P178" s="83">
        <v>43544.63303240741</v>
      </c>
      <c r="Q178" s="81" t="s">
        <v>406</v>
      </c>
      <c r="R178" s="85" t="s">
        <v>450</v>
      </c>
      <c r="S178" s="81" t="s">
        <v>476</v>
      </c>
      <c r="T178" s="81"/>
      <c r="U178" s="83">
        <v>43544.63303240741</v>
      </c>
      <c r="V178" s="85" t="s">
        <v>625</v>
      </c>
      <c r="W178" s="81"/>
      <c r="X178" s="81"/>
      <c r="Y178" s="87" t="s">
        <v>820</v>
      </c>
      <c r="Z178" s="87" t="s">
        <v>874</v>
      </c>
    </row>
    <row r="179" spans="1:26" ht="15">
      <c r="A179" s="66" t="s">
        <v>329</v>
      </c>
      <c r="B179" s="66" t="s">
        <v>366</v>
      </c>
      <c r="C179" s="67"/>
      <c r="D179" s="68"/>
      <c r="E179" s="69"/>
      <c r="F179" s="70"/>
      <c r="G179" s="67"/>
      <c r="H179" s="71"/>
      <c r="I179" s="72"/>
      <c r="J179" s="72"/>
      <c r="K179" s="36"/>
      <c r="L179" s="79">
        <v>179</v>
      </c>
      <c r="M179" s="79"/>
      <c r="N179" s="74"/>
      <c r="O179" s="81" t="s">
        <v>375</v>
      </c>
      <c r="P179" s="83">
        <v>43544.63303240741</v>
      </c>
      <c r="Q179" s="81" t="s">
        <v>406</v>
      </c>
      <c r="R179" s="85" t="s">
        <v>450</v>
      </c>
      <c r="S179" s="81" t="s">
        <v>476</v>
      </c>
      <c r="T179" s="81"/>
      <c r="U179" s="83">
        <v>43544.63303240741</v>
      </c>
      <c r="V179" s="85" t="s">
        <v>625</v>
      </c>
      <c r="W179" s="81"/>
      <c r="X179" s="81"/>
      <c r="Y179" s="87" t="s">
        <v>820</v>
      </c>
      <c r="Z179" s="87" t="s">
        <v>874</v>
      </c>
    </row>
    <row r="180" spans="1:26" ht="15">
      <c r="A180" s="66" t="s">
        <v>329</v>
      </c>
      <c r="B180" s="66" t="s">
        <v>367</v>
      </c>
      <c r="C180" s="67"/>
      <c r="D180" s="68"/>
      <c r="E180" s="69"/>
      <c r="F180" s="70"/>
      <c r="G180" s="67"/>
      <c r="H180" s="71"/>
      <c r="I180" s="72"/>
      <c r="J180" s="72"/>
      <c r="K180" s="36"/>
      <c r="L180" s="79">
        <v>180</v>
      </c>
      <c r="M180" s="79"/>
      <c r="N180" s="74"/>
      <c r="O180" s="81" t="s">
        <v>375</v>
      </c>
      <c r="P180" s="83">
        <v>43544.63303240741</v>
      </c>
      <c r="Q180" s="81" t="s">
        <v>406</v>
      </c>
      <c r="R180" s="85" t="s">
        <v>450</v>
      </c>
      <c r="S180" s="81" t="s">
        <v>476</v>
      </c>
      <c r="T180" s="81"/>
      <c r="U180" s="83">
        <v>43544.63303240741</v>
      </c>
      <c r="V180" s="85" t="s">
        <v>625</v>
      </c>
      <c r="W180" s="81"/>
      <c r="X180" s="81"/>
      <c r="Y180" s="87" t="s">
        <v>820</v>
      </c>
      <c r="Z180" s="87" t="s">
        <v>874</v>
      </c>
    </row>
    <row r="181" spans="1:26" ht="15">
      <c r="A181" s="66" t="s">
        <v>329</v>
      </c>
      <c r="B181" s="66" t="s">
        <v>368</v>
      </c>
      <c r="C181" s="67"/>
      <c r="D181" s="68"/>
      <c r="E181" s="69"/>
      <c r="F181" s="70"/>
      <c r="G181" s="67"/>
      <c r="H181" s="71"/>
      <c r="I181" s="72"/>
      <c r="J181" s="72"/>
      <c r="K181" s="36"/>
      <c r="L181" s="79">
        <v>181</v>
      </c>
      <c r="M181" s="79"/>
      <c r="N181" s="74"/>
      <c r="O181" s="81" t="s">
        <v>376</v>
      </c>
      <c r="P181" s="83">
        <v>43544.63303240741</v>
      </c>
      <c r="Q181" s="81" t="s">
        <v>406</v>
      </c>
      <c r="R181" s="85" t="s">
        <v>450</v>
      </c>
      <c r="S181" s="81" t="s">
        <v>476</v>
      </c>
      <c r="T181" s="81"/>
      <c r="U181" s="83">
        <v>43544.63303240741</v>
      </c>
      <c r="V181" s="85" t="s">
        <v>625</v>
      </c>
      <c r="W181" s="81"/>
      <c r="X181" s="81"/>
      <c r="Y181" s="87" t="s">
        <v>820</v>
      </c>
      <c r="Z181" s="87" t="s">
        <v>874</v>
      </c>
    </row>
    <row r="182" spans="1:26" ht="15">
      <c r="A182" s="66" t="s">
        <v>330</v>
      </c>
      <c r="B182" s="66" t="s">
        <v>369</v>
      </c>
      <c r="C182" s="67"/>
      <c r="D182" s="68"/>
      <c r="E182" s="69"/>
      <c r="F182" s="70"/>
      <c r="G182" s="67"/>
      <c r="H182" s="71"/>
      <c r="I182" s="72"/>
      <c r="J182" s="72"/>
      <c r="K182" s="36"/>
      <c r="L182" s="79">
        <v>182</v>
      </c>
      <c r="M182" s="79"/>
      <c r="N182" s="74"/>
      <c r="O182" s="81" t="s">
        <v>375</v>
      </c>
      <c r="P182" s="83">
        <v>43544.7234375</v>
      </c>
      <c r="Q182" s="81" t="s">
        <v>407</v>
      </c>
      <c r="R182" s="85" t="s">
        <v>451</v>
      </c>
      <c r="S182" s="81" t="s">
        <v>476</v>
      </c>
      <c r="T182" s="81"/>
      <c r="U182" s="83">
        <v>43544.7234375</v>
      </c>
      <c r="V182" s="85" t="s">
        <v>626</v>
      </c>
      <c r="W182" s="81"/>
      <c r="X182" s="81"/>
      <c r="Y182" s="87" t="s">
        <v>821</v>
      </c>
      <c r="Z182" s="81"/>
    </row>
    <row r="183" spans="1:26" ht="15">
      <c r="A183" s="66" t="s">
        <v>331</v>
      </c>
      <c r="B183" s="66" t="s">
        <v>340</v>
      </c>
      <c r="C183" s="67"/>
      <c r="D183" s="68"/>
      <c r="E183" s="69"/>
      <c r="F183" s="70"/>
      <c r="G183" s="67"/>
      <c r="H183" s="71"/>
      <c r="I183" s="72"/>
      <c r="J183" s="72"/>
      <c r="K183" s="36"/>
      <c r="L183" s="79">
        <v>183</v>
      </c>
      <c r="M183" s="79"/>
      <c r="N183" s="74"/>
      <c r="O183" s="81" t="s">
        <v>375</v>
      </c>
      <c r="P183" s="83">
        <v>43544.78364583333</v>
      </c>
      <c r="Q183" s="81" t="s">
        <v>399</v>
      </c>
      <c r="R183" s="81"/>
      <c r="S183" s="81"/>
      <c r="T183" s="81"/>
      <c r="U183" s="83">
        <v>43544.78364583333</v>
      </c>
      <c r="V183" s="85" t="s">
        <v>627</v>
      </c>
      <c r="W183" s="81"/>
      <c r="X183" s="81"/>
      <c r="Y183" s="87" t="s">
        <v>822</v>
      </c>
      <c r="Z183" s="81"/>
    </row>
    <row r="184" spans="1:26" ht="15">
      <c r="A184" s="66" t="s">
        <v>332</v>
      </c>
      <c r="B184" s="66" t="s">
        <v>335</v>
      </c>
      <c r="C184" s="67"/>
      <c r="D184" s="68"/>
      <c r="E184" s="69"/>
      <c r="F184" s="70"/>
      <c r="G184" s="67"/>
      <c r="H184" s="71"/>
      <c r="I184" s="72"/>
      <c r="J184" s="72"/>
      <c r="K184" s="36"/>
      <c r="L184" s="79">
        <v>184</v>
      </c>
      <c r="M184" s="79"/>
      <c r="N184" s="74"/>
      <c r="O184" s="81" t="s">
        <v>375</v>
      </c>
      <c r="P184" s="83">
        <v>43544.80940972222</v>
      </c>
      <c r="Q184" s="81" t="s">
        <v>401</v>
      </c>
      <c r="R184" s="81"/>
      <c r="S184" s="81"/>
      <c r="T184" s="81"/>
      <c r="U184" s="83">
        <v>43544.80940972222</v>
      </c>
      <c r="V184" s="85" t="s">
        <v>628</v>
      </c>
      <c r="W184" s="81"/>
      <c r="X184" s="81"/>
      <c r="Y184" s="87" t="s">
        <v>823</v>
      </c>
      <c r="Z184" s="81"/>
    </row>
    <row r="185" spans="1:26" ht="15">
      <c r="A185" s="66" t="s">
        <v>333</v>
      </c>
      <c r="B185" s="66" t="s">
        <v>335</v>
      </c>
      <c r="C185" s="67"/>
      <c r="D185" s="68"/>
      <c r="E185" s="69"/>
      <c r="F185" s="70"/>
      <c r="G185" s="67"/>
      <c r="H185" s="71"/>
      <c r="I185" s="72"/>
      <c r="J185" s="72"/>
      <c r="K185" s="36"/>
      <c r="L185" s="79">
        <v>185</v>
      </c>
      <c r="M185" s="79"/>
      <c r="N185" s="74"/>
      <c r="O185" s="81" t="s">
        <v>375</v>
      </c>
      <c r="P185" s="83">
        <v>43544.819189814814</v>
      </c>
      <c r="Q185" s="81" t="s">
        <v>401</v>
      </c>
      <c r="R185" s="81"/>
      <c r="S185" s="81"/>
      <c r="T185" s="81"/>
      <c r="U185" s="83">
        <v>43544.819189814814</v>
      </c>
      <c r="V185" s="85" t="s">
        <v>629</v>
      </c>
      <c r="W185" s="81"/>
      <c r="X185" s="81"/>
      <c r="Y185" s="87" t="s">
        <v>824</v>
      </c>
      <c r="Z185" s="81"/>
    </row>
    <row r="186" spans="1:26" ht="15">
      <c r="A186" s="66" t="s">
        <v>334</v>
      </c>
      <c r="B186" s="66" t="s">
        <v>340</v>
      </c>
      <c r="C186" s="67"/>
      <c r="D186" s="68"/>
      <c r="E186" s="69"/>
      <c r="F186" s="70"/>
      <c r="G186" s="67"/>
      <c r="H186" s="71"/>
      <c r="I186" s="72"/>
      <c r="J186" s="72"/>
      <c r="K186" s="36"/>
      <c r="L186" s="79">
        <v>186</v>
      </c>
      <c r="M186" s="79"/>
      <c r="N186" s="74"/>
      <c r="O186" s="81" t="s">
        <v>375</v>
      </c>
      <c r="P186" s="83">
        <v>43544.84318287037</v>
      </c>
      <c r="Q186" s="81" t="s">
        <v>399</v>
      </c>
      <c r="R186" s="81"/>
      <c r="S186" s="81"/>
      <c r="T186" s="81"/>
      <c r="U186" s="83">
        <v>43544.84318287037</v>
      </c>
      <c r="V186" s="85" t="s">
        <v>630</v>
      </c>
      <c r="W186" s="81"/>
      <c r="X186" s="81"/>
      <c r="Y186" s="87" t="s">
        <v>825</v>
      </c>
      <c r="Z186" s="81"/>
    </row>
    <row r="187" spans="1:26" ht="15">
      <c r="A187" s="66" t="s">
        <v>335</v>
      </c>
      <c r="B187" s="66" t="s">
        <v>335</v>
      </c>
      <c r="C187" s="67"/>
      <c r="D187" s="68"/>
      <c r="E187" s="69"/>
      <c r="F187" s="70"/>
      <c r="G187" s="67"/>
      <c r="H187" s="71"/>
      <c r="I187" s="72"/>
      <c r="J187" s="72"/>
      <c r="K187" s="36"/>
      <c r="L187" s="79">
        <v>187</v>
      </c>
      <c r="M187" s="79"/>
      <c r="N187" s="74"/>
      <c r="O187" s="81" t="s">
        <v>179</v>
      </c>
      <c r="P187" s="83">
        <v>43543.8653587963</v>
      </c>
      <c r="Q187" s="81" t="s">
        <v>408</v>
      </c>
      <c r="R187" s="85" t="s">
        <v>452</v>
      </c>
      <c r="S187" s="81" t="s">
        <v>476</v>
      </c>
      <c r="T187" s="81"/>
      <c r="U187" s="83">
        <v>43543.8653587963</v>
      </c>
      <c r="V187" s="85" t="s">
        <v>631</v>
      </c>
      <c r="W187" s="81"/>
      <c r="X187" s="81"/>
      <c r="Y187" s="87" t="s">
        <v>826</v>
      </c>
      <c r="Z187" s="81"/>
    </row>
    <row r="188" spans="1:26" ht="15">
      <c r="A188" s="66" t="s">
        <v>335</v>
      </c>
      <c r="B188" s="66" t="s">
        <v>335</v>
      </c>
      <c r="C188" s="67"/>
      <c r="D188" s="68"/>
      <c r="E188" s="69"/>
      <c r="F188" s="70"/>
      <c r="G188" s="67"/>
      <c r="H188" s="71"/>
      <c r="I188" s="72"/>
      <c r="J188" s="72"/>
      <c r="K188" s="36"/>
      <c r="L188" s="79">
        <v>188</v>
      </c>
      <c r="M188" s="79"/>
      <c r="N188" s="74"/>
      <c r="O188" s="81" t="s">
        <v>179</v>
      </c>
      <c r="P188" s="83">
        <v>43543.9868287037</v>
      </c>
      <c r="Q188" s="81" t="s">
        <v>409</v>
      </c>
      <c r="R188" s="85" t="s">
        <v>453</v>
      </c>
      <c r="S188" s="81" t="s">
        <v>476</v>
      </c>
      <c r="T188" s="81"/>
      <c r="U188" s="83">
        <v>43543.9868287037</v>
      </c>
      <c r="V188" s="85" t="s">
        <v>632</v>
      </c>
      <c r="W188" s="81"/>
      <c r="X188" s="81"/>
      <c r="Y188" s="87" t="s">
        <v>827</v>
      </c>
      <c r="Z188" s="81"/>
    </row>
    <row r="189" spans="1:26" ht="15">
      <c r="A189" s="66" t="s">
        <v>336</v>
      </c>
      <c r="B189" s="66" t="s">
        <v>335</v>
      </c>
      <c r="C189" s="67"/>
      <c r="D189" s="68"/>
      <c r="E189" s="69"/>
      <c r="F189" s="70"/>
      <c r="G189" s="67"/>
      <c r="H189" s="71"/>
      <c r="I189" s="72"/>
      <c r="J189" s="72"/>
      <c r="K189" s="36"/>
      <c r="L189" s="79">
        <v>189</v>
      </c>
      <c r="M189" s="79"/>
      <c r="N189" s="74"/>
      <c r="O189" s="81" t="s">
        <v>375</v>
      </c>
      <c r="P189" s="83">
        <v>43544.913935185185</v>
      </c>
      <c r="Q189" s="81" t="s">
        <v>401</v>
      </c>
      <c r="R189" s="81"/>
      <c r="S189" s="81"/>
      <c r="T189" s="81"/>
      <c r="U189" s="83">
        <v>43544.913935185185</v>
      </c>
      <c r="V189" s="85" t="s">
        <v>633</v>
      </c>
      <c r="W189" s="81"/>
      <c r="X189" s="81"/>
      <c r="Y189" s="87" t="s">
        <v>828</v>
      </c>
      <c r="Z189" s="81"/>
    </row>
    <row r="190" spans="1:26" ht="15">
      <c r="A190" s="66" t="s">
        <v>337</v>
      </c>
      <c r="B190" s="66" t="s">
        <v>337</v>
      </c>
      <c r="C190" s="67"/>
      <c r="D190" s="68"/>
      <c r="E190" s="69"/>
      <c r="F190" s="70"/>
      <c r="G190" s="67"/>
      <c r="H190" s="71"/>
      <c r="I190" s="72"/>
      <c r="J190" s="72"/>
      <c r="K190" s="36"/>
      <c r="L190" s="79">
        <v>190</v>
      </c>
      <c r="M190" s="79"/>
      <c r="N190" s="74"/>
      <c r="O190" s="81" t="s">
        <v>179</v>
      </c>
      <c r="P190" s="83">
        <v>43545.083333333336</v>
      </c>
      <c r="Q190" s="81" t="s">
        <v>410</v>
      </c>
      <c r="R190" s="85" t="s">
        <v>454</v>
      </c>
      <c r="S190" s="81" t="s">
        <v>476</v>
      </c>
      <c r="T190" s="81"/>
      <c r="U190" s="83">
        <v>43545.083333333336</v>
      </c>
      <c r="V190" s="85" t="s">
        <v>634</v>
      </c>
      <c r="W190" s="81"/>
      <c r="X190" s="81"/>
      <c r="Y190" s="87" t="s">
        <v>829</v>
      </c>
      <c r="Z190" s="81"/>
    </row>
    <row r="191" spans="1:26" ht="15">
      <c r="A191" s="66" t="s">
        <v>338</v>
      </c>
      <c r="B191" s="66" t="s">
        <v>340</v>
      </c>
      <c r="C191" s="67"/>
      <c r="D191" s="68"/>
      <c r="E191" s="69"/>
      <c r="F191" s="70"/>
      <c r="G191" s="67"/>
      <c r="H191" s="71"/>
      <c r="I191" s="72"/>
      <c r="J191" s="72"/>
      <c r="K191" s="36"/>
      <c r="L191" s="79">
        <v>191</v>
      </c>
      <c r="M191" s="79"/>
      <c r="N191" s="74"/>
      <c r="O191" s="81" t="s">
        <v>375</v>
      </c>
      <c r="P191" s="83">
        <v>43545.11833333333</v>
      </c>
      <c r="Q191" s="81" t="s">
        <v>399</v>
      </c>
      <c r="R191" s="81"/>
      <c r="S191" s="81"/>
      <c r="T191" s="81"/>
      <c r="U191" s="83">
        <v>43545.11833333333</v>
      </c>
      <c r="V191" s="85" t="s">
        <v>635</v>
      </c>
      <c r="W191" s="81"/>
      <c r="X191" s="81"/>
      <c r="Y191" s="87" t="s">
        <v>830</v>
      </c>
      <c r="Z191" s="81"/>
    </row>
    <row r="192" spans="1:26" ht="15">
      <c r="A192" s="66" t="s">
        <v>339</v>
      </c>
      <c r="B192" s="66" t="s">
        <v>340</v>
      </c>
      <c r="C192" s="67"/>
      <c r="D192" s="68"/>
      <c r="E192" s="69"/>
      <c r="F192" s="70"/>
      <c r="G192" s="67"/>
      <c r="H192" s="71"/>
      <c r="I192" s="72"/>
      <c r="J192" s="72"/>
      <c r="K192" s="36"/>
      <c r="L192" s="79">
        <v>192</v>
      </c>
      <c r="M192" s="79"/>
      <c r="N192" s="74"/>
      <c r="O192" s="81" t="s">
        <v>375</v>
      </c>
      <c r="P192" s="83">
        <v>43545.15466435185</v>
      </c>
      <c r="Q192" s="81" t="s">
        <v>399</v>
      </c>
      <c r="R192" s="81"/>
      <c r="S192" s="81"/>
      <c r="T192" s="81"/>
      <c r="U192" s="83">
        <v>43545.15466435185</v>
      </c>
      <c r="V192" s="85" t="s">
        <v>636</v>
      </c>
      <c r="W192" s="81"/>
      <c r="X192" s="81"/>
      <c r="Y192" s="87" t="s">
        <v>831</v>
      </c>
      <c r="Z192" s="81"/>
    </row>
    <row r="193" spans="1:26" ht="15">
      <c r="A193" s="66" t="s">
        <v>340</v>
      </c>
      <c r="B193" s="66" t="s">
        <v>340</v>
      </c>
      <c r="C193" s="67"/>
      <c r="D193" s="68"/>
      <c r="E193" s="69"/>
      <c r="F193" s="70"/>
      <c r="G193" s="67"/>
      <c r="H193" s="71"/>
      <c r="I193" s="72"/>
      <c r="J193" s="72"/>
      <c r="K193" s="36"/>
      <c r="L193" s="79">
        <v>193</v>
      </c>
      <c r="M193" s="79"/>
      <c r="N193" s="74"/>
      <c r="O193" s="81" t="s">
        <v>179</v>
      </c>
      <c r="P193" s="83">
        <v>43543.73118055556</v>
      </c>
      <c r="Q193" s="81" t="s">
        <v>411</v>
      </c>
      <c r="R193" s="85" t="s">
        <v>455</v>
      </c>
      <c r="S193" s="81" t="s">
        <v>476</v>
      </c>
      <c r="T193" s="81"/>
      <c r="U193" s="83">
        <v>43543.73118055556</v>
      </c>
      <c r="V193" s="85" t="s">
        <v>637</v>
      </c>
      <c r="W193" s="81"/>
      <c r="X193" s="81"/>
      <c r="Y193" s="87" t="s">
        <v>832</v>
      </c>
      <c r="Z193" s="81"/>
    </row>
    <row r="194" spans="1:26" ht="15">
      <c r="A194" s="66" t="s">
        <v>341</v>
      </c>
      <c r="B194" s="66" t="s">
        <v>340</v>
      </c>
      <c r="C194" s="67"/>
      <c r="D194" s="68"/>
      <c r="E194" s="69"/>
      <c r="F194" s="70"/>
      <c r="G194" s="67"/>
      <c r="H194" s="71"/>
      <c r="I194" s="72"/>
      <c r="J194" s="72"/>
      <c r="K194" s="36"/>
      <c r="L194" s="79">
        <v>194</v>
      </c>
      <c r="M194" s="79"/>
      <c r="N194" s="74"/>
      <c r="O194" s="81" t="s">
        <v>375</v>
      </c>
      <c r="P194" s="83">
        <v>43545.189618055556</v>
      </c>
      <c r="Q194" s="81" t="s">
        <v>399</v>
      </c>
      <c r="R194" s="81"/>
      <c r="S194" s="81"/>
      <c r="T194" s="81"/>
      <c r="U194" s="83">
        <v>43545.189618055556</v>
      </c>
      <c r="V194" s="85" t="s">
        <v>638</v>
      </c>
      <c r="W194" s="81"/>
      <c r="X194" s="81"/>
      <c r="Y194" s="87" t="s">
        <v>833</v>
      </c>
      <c r="Z194" s="81"/>
    </row>
    <row r="195" spans="1:26" ht="15">
      <c r="A195" s="66" t="s">
        <v>342</v>
      </c>
      <c r="B195" s="66" t="s">
        <v>370</v>
      </c>
      <c r="C195" s="67"/>
      <c r="D195" s="68"/>
      <c r="E195" s="69"/>
      <c r="F195" s="70"/>
      <c r="G195" s="67"/>
      <c r="H195" s="71"/>
      <c r="I195" s="72"/>
      <c r="J195" s="72"/>
      <c r="K195" s="36"/>
      <c r="L195" s="79">
        <v>195</v>
      </c>
      <c r="M195" s="79"/>
      <c r="N195" s="74"/>
      <c r="O195" s="81" t="s">
        <v>375</v>
      </c>
      <c r="P195" s="83">
        <v>43545.27074074074</v>
      </c>
      <c r="Q195" s="81" t="s">
        <v>412</v>
      </c>
      <c r="R195" s="85" t="s">
        <v>456</v>
      </c>
      <c r="S195" s="81" t="s">
        <v>477</v>
      </c>
      <c r="T195" s="81"/>
      <c r="U195" s="83">
        <v>43545.27074074074</v>
      </c>
      <c r="V195" s="85" t="s">
        <v>639</v>
      </c>
      <c r="W195" s="81"/>
      <c r="X195" s="81"/>
      <c r="Y195" s="87" t="s">
        <v>834</v>
      </c>
      <c r="Z195" s="81"/>
    </row>
    <row r="196" spans="1:26" ht="15">
      <c r="A196" s="66" t="s">
        <v>343</v>
      </c>
      <c r="B196" s="66" t="s">
        <v>343</v>
      </c>
      <c r="C196" s="67"/>
      <c r="D196" s="68"/>
      <c r="E196" s="69"/>
      <c r="F196" s="70"/>
      <c r="G196" s="67"/>
      <c r="H196" s="71"/>
      <c r="I196" s="72"/>
      <c r="J196" s="72"/>
      <c r="K196" s="36"/>
      <c r="L196" s="79">
        <v>196</v>
      </c>
      <c r="M196" s="79"/>
      <c r="N196" s="74"/>
      <c r="O196" s="81" t="s">
        <v>179</v>
      </c>
      <c r="P196" s="83">
        <v>43545.58335648148</v>
      </c>
      <c r="Q196" s="81" t="s">
        <v>413</v>
      </c>
      <c r="R196" s="81" t="s">
        <v>457</v>
      </c>
      <c r="S196" s="81" t="s">
        <v>478</v>
      </c>
      <c r="T196" s="81"/>
      <c r="U196" s="83">
        <v>43545.58335648148</v>
      </c>
      <c r="V196" s="85" t="s">
        <v>640</v>
      </c>
      <c r="W196" s="81"/>
      <c r="X196" s="81"/>
      <c r="Y196" s="87" t="s">
        <v>835</v>
      </c>
      <c r="Z196" s="81"/>
    </row>
    <row r="197" spans="1:26" ht="15">
      <c r="A197" s="66" t="s">
        <v>344</v>
      </c>
      <c r="B197" s="66" t="s">
        <v>371</v>
      </c>
      <c r="C197" s="67"/>
      <c r="D197" s="68"/>
      <c r="E197" s="69"/>
      <c r="F197" s="70"/>
      <c r="G197" s="67"/>
      <c r="H197" s="71"/>
      <c r="I197" s="72"/>
      <c r="J197" s="72"/>
      <c r="K197" s="36"/>
      <c r="L197" s="79">
        <v>197</v>
      </c>
      <c r="M197" s="79"/>
      <c r="N197" s="74"/>
      <c r="O197" s="81" t="s">
        <v>375</v>
      </c>
      <c r="P197" s="83">
        <v>43542.93769675926</v>
      </c>
      <c r="Q197" s="81" t="s">
        <v>414</v>
      </c>
      <c r="R197" s="85" t="s">
        <v>458</v>
      </c>
      <c r="S197" s="81" t="s">
        <v>476</v>
      </c>
      <c r="T197" s="81"/>
      <c r="U197" s="83">
        <v>43542.93769675926</v>
      </c>
      <c r="V197" s="85" t="s">
        <v>641</v>
      </c>
      <c r="W197" s="81"/>
      <c r="X197" s="81"/>
      <c r="Y197" s="87" t="s">
        <v>836</v>
      </c>
      <c r="Z197" s="81"/>
    </row>
    <row r="198" spans="1:26" ht="15">
      <c r="A198" s="66" t="s">
        <v>344</v>
      </c>
      <c r="B198" s="66" t="s">
        <v>361</v>
      </c>
      <c r="C198" s="67"/>
      <c r="D198" s="68"/>
      <c r="E198" s="69"/>
      <c r="F198" s="70"/>
      <c r="G198" s="67"/>
      <c r="H198" s="71"/>
      <c r="I198" s="72"/>
      <c r="J198" s="72"/>
      <c r="K198" s="36"/>
      <c r="L198" s="79">
        <v>198</v>
      </c>
      <c r="M198" s="79"/>
      <c r="N198" s="74"/>
      <c r="O198" s="81" t="s">
        <v>375</v>
      </c>
      <c r="P198" s="83">
        <v>43543.62559027778</v>
      </c>
      <c r="Q198" s="81" t="s">
        <v>415</v>
      </c>
      <c r="R198" s="85" t="s">
        <v>459</v>
      </c>
      <c r="S198" s="81" t="s">
        <v>476</v>
      </c>
      <c r="T198" s="81"/>
      <c r="U198" s="83">
        <v>43543.62559027778</v>
      </c>
      <c r="V198" s="85" t="s">
        <v>642</v>
      </c>
      <c r="W198" s="81"/>
      <c r="X198" s="81"/>
      <c r="Y198" s="87" t="s">
        <v>837</v>
      </c>
      <c r="Z198" s="81"/>
    </row>
    <row r="199" spans="1:26" ht="15">
      <c r="A199" s="66" t="s">
        <v>345</v>
      </c>
      <c r="B199" s="66" t="s">
        <v>361</v>
      </c>
      <c r="C199" s="67"/>
      <c r="D199" s="68"/>
      <c r="E199" s="69"/>
      <c r="F199" s="70"/>
      <c r="G199" s="67"/>
      <c r="H199" s="71"/>
      <c r="I199" s="72"/>
      <c r="J199" s="72"/>
      <c r="K199" s="36"/>
      <c r="L199" s="79">
        <v>199</v>
      </c>
      <c r="M199" s="79"/>
      <c r="N199" s="74"/>
      <c r="O199" s="81" t="s">
        <v>375</v>
      </c>
      <c r="P199" s="83">
        <v>43543.626296296294</v>
      </c>
      <c r="Q199" s="81" t="s">
        <v>398</v>
      </c>
      <c r="R199" s="81"/>
      <c r="S199" s="81"/>
      <c r="T199" s="81"/>
      <c r="U199" s="83">
        <v>43543.626296296294</v>
      </c>
      <c r="V199" s="85" t="s">
        <v>643</v>
      </c>
      <c r="W199" s="81"/>
      <c r="X199" s="81"/>
      <c r="Y199" s="87" t="s">
        <v>838</v>
      </c>
      <c r="Z199" s="81"/>
    </row>
    <row r="200" spans="1:26" ht="15">
      <c r="A200" s="66" t="s">
        <v>346</v>
      </c>
      <c r="B200" s="66" t="s">
        <v>372</v>
      </c>
      <c r="C200" s="67"/>
      <c r="D200" s="68"/>
      <c r="E200" s="69"/>
      <c r="F200" s="70"/>
      <c r="G200" s="67"/>
      <c r="H200" s="71"/>
      <c r="I200" s="72"/>
      <c r="J200" s="72"/>
      <c r="K200" s="36"/>
      <c r="L200" s="79">
        <v>200</v>
      </c>
      <c r="M200" s="79"/>
      <c r="N200" s="74"/>
      <c r="O200" s="81" t="s">
        <v>375</v>
      </c>
      <c r="P200" s="83">
        <v>43538.52127314815</v>
      </c>
      <c r="Q200" s="81" t="s">
        <v>416</v>
      </c>
      <c r="R200" s="85" t="s">
        <v>460</v>
      </c>
      <c r="S200" s="81" t="s">
        <v>476</v>
      </c>
      <c r="T200" s="81"/>
      <c r="U200" s="83">
        <v>43538.52127314815</v>
      </c>
      <c r="V200" s="85" t="s">
        <v>644</v>
      </c>
      <c r="W200" s="81"/>
      <c r="X200" s="81"/>
      <c r="Y200" s="87" t="s">
        <v>839</v>
      </c>
      <c r="Z200" s="81"/>
    </row>
    <row r="201" spans="1:26" ht="15">
      <c r="A201" s="66" t="s">
        <v>344</v>
      </c>
      <c r="B201" s="66" t="s">
        <v>350</v>
      </c>
      <c r="C201" s="67"/>
      <c r="D201" s="68"/>
      <c r="E201" s="69"/>
      <c r="F201" s="70"/>
      <c r="G201" s="67"/>
      <c r="H201" s="71"/>
      <c r="I201" s="72"/>
      <c r="J201" s="72"/>
      <c r="K201" s="36"/>
      <c r="L201" s="79">
        <v>201</v>
      </c>
      <c r="M201" s="79"/>
      <c r="N201" s="74"/>
      <c r="O201" s="81" t="s">
        <v>375</v>
      </c>
      <c r="P201" s="83">
        <v>43540.5008912037</v>
      </c>
      <c r="Q201" s="81" t="s">
        <v>417</v>
      </c>
      <c r="R201" s="85" t="s">
        <v>461</v>
      </c>
      <c r="S201" s="81" t="s">
        <v>476</v>
      </c>
      <c r="T201" s="81"/>
      <c r="U201" s="83">
        <v>43540.5008912037</v>
      </c>
      <c r="V201" s="85" t="s">
        <v>645</v>
      </c>
      <c r="W201" s="81"/>
      <c r="X201" s="81"/>
      <c r="Y201" s="87" t="s">
        <v>840</v>
      </c>
      <c r="Z201" s="81"/>
    </row>
    <row r="202" spans="1:26" ht="15">
      <c r="A202" s="66" t="s">
        <v>344</v>
      </c>
      <c r="B202" s="66" t="s">
        <v>350</v>
      </c>
      <c r="C202" s="67"/>
      <c r="D202" s="68"/>
      <c r="E202" s="69"/>
      <c r="F202" s="70"/>
      <c r="G202" s="67"/>
      <c r="H202" s="71"/>
      <c r="I202" s="72"/>
      <c r="J202" s="72"/>
      <c r="K202" s="36"/>
      <c r="L202" s="79">
        <v>202</v>
      </c>
      <c r="M202" s="79"/>
      <c r="N202" s="74"/>
      <c r="O202" s="81" t="s">
        <v>375</v>
      </c>
      <c r="P202" s="83">
        <v>43540.91716435185</v>
      </c>
      <c r="Q202" s="81" t="s">
        <v>418</v>
      </c>
      <c r="R202" s="85" t="s">
        <v>462</v>
      </c>
      <c r="S202" s="81" t="s">
        <v>476</v>
      </c>
      <c r="T202" s="81"/>
      <c r="U202" s="83">
        <v>43540.91716435185</v>
      </c>
      <c r="V202" s="85" t="s">
        <v>646</v>
      </c>
      <c r="W202" s="81"/>
      <c r="X202" s="81"/>
      <c r="Y202" s="87" t="s">
        <v>841</v>
      </c>
      <c r="Z202" s="81"/>
    </row>
    <row r="203" spans="1:26" ht="15">
      <c r="A203" s="66" t="s">
        <v>344</v>
      </c>
      <c r="B203" s="66" t="s">
        <v>350</v>
      </c>
      <c r="C203" s="67"/>
      <c r="D203" s="68"/>
      <c r="E203" s="69"/>
      <c r="F203" s="70"/>
      <c r="G203" s="67"/>
      <c r="H203" s="71"/>
      <c r="I203" s="72"/>
      <c r="J203" s="72"/>
      <c r="K203" s="36"/>
      <c r="L203" s="79">
        <v>203</v>
      </c>
      <c r="M203" s="79"/>
      <c r="N203" s="74"/>
      <c r="O203" s="81" t="s">
        <v>375</v>
      </c>
      <c r="P203" s="83">
        <v>43541.5844212963</v>
      </c>
      <c r="Q203" s="81" t="s">
        <v>419</v>
      </c>
      <c r="R203" s="85" t="s">
        <v>463</v>
      </c>
      <c r="S203" s="81" t="s">
        <v>476</v>
      </c>
      <c r="T203" s="81"/>
      <c r="U203" s="83">
        <v>43541.5844212963</v>
      </c>
      <c r="V203" s="85" t="s">
        <v>647</v>
      </c>
      <c r="W203" s="81"/>
      <c r="X203" s="81"/>
      <c r="Y203" s="87" t="s">
        <v>842</v>
      </c>
      <c r="Z203" s="81"/>
    </row>
    <row r="204" spans="1:26" ht="15">
      <c r="A204" s="66" t="s">
        <v>345</v>
      </c>
      <c r="B204" s="66" t="s">
        <v>350</v>
      </c>
      <c r="C204" s="67"/>
      <c r="D204" s="68"/>
      <c r="E204" s="69"/>
      <c r="F204" s="70"/>
      <c r="G204" s="67"/>
      <c r="H204" s="71"/>
      <c r="I204" s="72"/>
      <c r="J204" s="72"/>
      <c r="K204" s="36"/>
      <c r="L204" s="79">
        <v>204</v>
      </c>
      <c r="M204" s="79"/>
      <c r="N204" s="74"/>
      <c r="O204" s="81" t="s">
        <v>375</v>
      </c>
      <c r="P204" s="83">
        <v>43540.504537037035</v>
      </c>
      <c r="Q204" s="81" t="s">
        <v>386</v>
      </c>
      <c r="R204" s="81"/>
      <c r="S204" s="81"/>
      <c r="T204" s="81"/>
      <c r="U204" s="83">
        <v>43540.504537037035</v>
      </c>
      <c r="V204" s="85" t="s">
        <v>648</v>
      </c>
      <c r="W204" s="81"/>
      <c r="X204" s="81"/>
      <c r="Y204" s="87" t="s">
        <v>843</v>
      </c>
      <c r="Z204" s="81"/>
    </row>
    <row r="205" spans="1:26" ht="15">
      <c r="A205" s="66" t="s">
        <v>345</v>
      </c>
      <c r="B205" s="66" t="s">
        <v>350</v>
      </c>
      <c r="C205" s="67"/>
      <c r="D205" s="68"/>
      <c r="E205" s="69"/>
      <c r="F205" s="70"/>
      <c r="G205" s="67"/>
      <c r="H205" s="71"/>
      <c r="I205" s="72"/>
      <c r="J205" s="72"/>
      <c r="K205" s="36"/>
      <c r="L205" s="79">
        <v>205</v>
      </c>
      <c r="M205" s="79"/>
      <c r="N205" s="74"/>
      <c r="O205" s="81" t="s">
        <v>375</v>
      </c>
      <c r="P205" s="83">
        <v>43540.519641203704</v>
      </c>
      <c r="Q205" s="81" t="s">
        <v>403</v>
      </c>
      <c r="R205" s="81"/>
      <c r="S205" s="81"/>
      <c r="T205" s="81" t="s">
        <v>480</v>
      </c>
      <c r="U205" s="83">
        <v>43540.519641203704</v>
      </c>
      <c r="V205" s="85" t="s">
        <v>649</v>
      </c>
      <c r="W205" s="81"/>
      <c r="X205" s="81"/>
      <c r="Y205" s="87" t="s">
        <v>844</v>
      </c>
      <c r="Z205" s="81"/>
    </row>
    <row r="206" spans="1:26" ht="15">
      <c r="A206" s="66" t="s">
        <v>345</v>
      </c>
      <c r="B206" s="66" t="s">
        <v>350</v>
      </c>
      <c r="C206" s="67"/>
      <c r="D206" s="68"/>
      <c r="E206" s="69"/>
      <c r="F206" s="70"/>
      <c r="G206" s="67"/>
      <c r="H206" s="71"/>
      <c r="I206" s="72"/>
      <c r="J206" s="72"/>
      <c r="K206" s="36"/>
      <c r="L206" s="79">
        <v>206</v>
      </c>
      <c r="M206" s="79"/>
      <c r="N206" s="74"/>
      <c r="O206" s="81" t="s">
        <v>375</v>
      </c>
      <c r="P206" s="83">
        <v>43540.94583333333</v>
      </c>
      <c r="Q206" s="81" t="s">
        <v>403</v>
      </c>
      <c r="R206" s="81"/>
      <c r="S206" s="81"/>
      <c r="T206" s="81" t="s">
        <v>480</v>
      </c>
      <c r="U206" s="83">
        <v>43540.94583333333</v>
      </c>
      <c r="V206" s="85" t="s">
        <v>650</v>
      </c>
      <c r="W206" s="81"/>
      <c r="X206" s="81"/>
      <c r="Y206" s="87" t="s">
        <v>845</v>
      </c>
      <c r="Z206" s="81"/>
    </row>
    <row r="207" spans="1:26" ht="15">
      <c r="A207" s="66" t="s">
        <v>345</v>
      </c>
      <c r="B207" s="66" t="s">
        <v>350</v>
      </c>
      <c r="C207" s="67"/>
      <c r="D207" s="68"/>
      <c r="E207" s="69"/>
      <c r="F207" s="70"/>
      <c r="G207" s="67"/>
      <c r="H207" s="71"/>
      <c r="I207" s="72"/>
      <c r="J207" s="72"/>
      <c r="K207" s="36"/>
      <c r="L207" s="79">
        <v>207</v>
      </c>
      <c r="M207" s="79"/>
      <c r="N207" s="74"/>
      <c r="O207" s="81" t="s">
        <v>375</v>
      </c>
      <c r="P207" s="83">
        <v>43540.945925925924</v>
      </c>
      <c r="Q207" s="81" t="s">
        <v>420</v>
      </c>
      <c r="R207" s="81"/>
      <c r="S207" s="81"/>
      <c r="T207" s="81"/>
      <c r="U207" s="83">
        <v>43540.945925925924</v>
      </c>
      <c r="V207" s="85" t="s">
        <v>651</v>
      </c>
      <c r="W207" s="81"/>
      <c r="X207" s="81"/>
      <c r="Y207" s="87" t="s">
        <v>846</v>
      </c>
      <c r="Z207" s="81"/>
    </row>
    <row r="208" spans="1:26" ht="15">
      <c r="A208" s="66" t="s">
        <v>345</v>
      </c>
      <c r="B208" s="66" t="s">
        <v>350</v>
      </c>
      <c r="C208" s="67"/>
      <c r="D208" s="68"/>
      <c r="E208" s="69"/>
      <c r="F208" s="70"/>
      <c r="G208" s="67"/>
      <c r="H208" s="71"/>
      <c r="I208" s="72"/>
      <c r="J208" s="72"/>
      <c r="K208" s="36"/>
      <c r="L208" s="79">
        <v>208</v>
      </c>
      <c r="M208" s="79"/>
      <c r="N208" s="74"/>
      <c r="O208" s="81" t="s">
        <v>375</v>
      </c>
      <c r="P208" s="83">
        <v>43541.638553240744</v>
      </c>
      <c r="Q208" s="81" t="s">
        <v>394</v>
      </c>
      <c r="R208" s="81"/>
      <c r="S208" s="81"/>
      <c r="T208" s="81"/>
      <c r="U208" s="83">
        <v>43541.638553240744</v>
      </c>
      <c r="V208" s="85" t="s">
        <v>652</v>
      </c>
      <c r="W208" s="81"/>
      <c r="X208" s="81"/>
      <c r="Y208" s="87" t="s">
        <v>847</v>
      </c>
      <c r="Z208" s="81"/>
    </row>
    <row r="209" spans="1:26" ht="15">
      <c r="A209" s="66" t="s">
        <v>346</v>
      </c>
      <c r="B209" s="66" t="s">
        <v>350</v>
      </c>
      <c r="C209" s="67"/>
      <c r="D209" s="68"/>
      <c r="E209" s="69"/>
      <c r="F209" s="70"/>
      <c r="G209" s="67"/>
      <c r="H209" s="71"/>
      <c r="I209" s="72"/>
      <c r="J209" s="72"/>
      <c r="K209" s="36"/>
      <c r="L209" s="79">
        <v>209</v>
      </c>
      <c r="M209" s="79"/>
      <c r="N209" s="74"/>
      <c r="O209" s="81" t="s">
        <v>375</v>
      </c>
      <c r="P209" s="83">
        <v>43540.51388888889</v>
      </c>
      <c r="Q209" s="81" t="s">
        <v>421</v>
      </c>
      <c r="R209" s="85" t="s">
        <v>464</v>
      </c>
      <c r="S209" s="81" t="s">
        <v>476</v>
      </c>
      <c r="T209" s="81" t="s">
        <v>480</v>
      </c>
      <c r="U209" s="83">
        <v>43540.51388888889</v>
      </c>
      <c r="V209" s="85" t="s">
        <v>653</v>
      </c>
      <c r="W209" s="81"/>
      <c r="X209" s="81"/>
      <c r="Y209" s="87" t="s">
        <v>848</v>
      </c>
      <c r="Z209" s="81"/>
    </row>
    <row r="210" spans="1:26" ht="15">
      <c r="A210" s="66" t="s">
        <v>346</v>
      </c>
      <c r="B210" s="66" t="s">
        <v>350</v>
      </c>
      <c r="C210" s="67"/>
      <c r="D210" s="68"/>
      <c r="E210" s="69"/>
      <c r="F210" s="70"/>
      <c r="G210" s="67"/>
      <c r="H210" s="71"/>
      <c r="I210" s="72"/>
      <c r="J210" s="72"/>
      <c r="K210" s="36"/>
      <c r="L210" s="79">
        <v>210</v>
      </c>
      <c r="M210" s="79"/>
      <c r="N210" s="74"/>
      <c r="O210" s="81" t="s">
        <v>375</v>
      </c>
      <c r="P210" s="83">
        <v>43540.923634259256</v>
      </c>
      <c r="Q210" s="81" t="s">
        <v>420</v>
      </c>
      <c r="R210" s="81"/>
      <c r="S210" s="81"/>
      <c r="T210" s="81"/>
      <c r="U210" s="83">
        <v>43540.923634259256</v>
      </c>
      <c r="V210" s="85" t="s">
        <v>654</v>
      </c>
      <c r="W210" s="81"/>
      <c r="X210" s="81"/>
      <c r="Y210" s="87" t="s">
        <v>849</v>
      </c>
      <c r="Z210" s="81"/>
    </row>
    <row r="211" spans="1:26" ht="15">
      <c r="A211" s="66" t="s">
        <v>346</v>
      </c>
      <c r="B211" s="66" t="s">
        <v>350</v>
      </c>
      <c r="C211" s="67"/>
      <c r="D211" s="68"/>
      <c r="E211" s="69"/>
      <c r="F211" s="70"/>
      <c r="G211" s="67"/>
      <c r="H211" s="71"/>
      <c r="I211" s="72"/>
      <c r="J211" s="72"/>
      <c r="K211" s="36"/>
      <c r="L211" s="79">
        <v>211</v>
      </c>
      <c r="M211" s="79"/>
      <c r="N211" s="74"/>
      <c r="O211" s="81" t="s">
        <v>375</v>
      </c>
      <c r="P211" s="83">
        <v>43540.930555555555</v>
      </c>
      <c r="Q211" s="81" t="s">
        <v>422</v>
      </c>
      <c r="R211" s="85" t="s">
        <v>465</v>
      </c>
      <c r="S211" s="81" t="s">
        <v>476</v>
      </c>
      <c r="T211" s="81" t="s">
        <v>480</v>
      </c>
      <c r="U211" s="83">
        <v>43540.930555555555</v>
      </c>
      <c r="V211" s="85" t="s">
        <v>655</v>
      </c>
      <c r="W211" s="81"/>
      <c r="X211" s="81"/>
      <c r="Y211" s="87" t="s">
        <v>850</v>
      </c>
      <c r="Z211" s="81"/>
    </row>
    <row r="212" spans="1:26" ht="15">
      <c r="A212" s="66" t="s">
        <v>346</v>
      </c>
      <c r="B212" s="66" t="s">
        <v>350</v>
      </c>
      <c r="C212" s="67"/>
      <c r="D212" s="68"/>
      <c r="E212" s="69"/>
      <c r="F212" s="70"/>
      <c r="G212" s="67"/>
      <c r="H212" s="71"/>
      <c r="I212" s="72"/>
      <c r="J212" s="72"/>
      <c r="K212" s="36"/>
      <c r="L212" s="79">
        <v>212</v>
      </c>
      <c r="M212" s="79"/>
      <c r="N212" s="74"/>
      <c r="O212" s="81" t="s">
        <v>375</v>
      </c>
      <c r="P212" s="83">
        <v>43541.34722222222</v>
      </c>
      <c r="Q212" s="81" t="s">
        <v>423</v>
      </c>
      <c r="R212" s="85" t="s">
        <v>466</v>
      </c>
      <c r="S212" s="81" t="s">
        <v>476</v>
      </c>
      <c r="T212" s="81" t="s">
        <v>480</v>
      </c>
      <c r="U212" s="83">
        <v>43541.34722222222</v>
      </c>
      <c r="V212" s="85" t="s">
        <v>656</v>
      </c>
      <c r="W212" s="81"/>
      <c r="X212" s="81"/>
      <c r="Y212" s="87" t="s">
        <v>851</v>
      </c>
      <c r="Z212" s="81"/>
    </row>
    <row r="213" spans="1:26" ht="15">
      <c r="A213" s="66" t="s">
        <v>346</v>
      </c>
      <c r="B213" s="66" t="s">
        <v>350</v>
      </c>
      <c r="C213" s="67"/>
      <c r="D213" s="68"/>
      <c r="E213" s="69"/>
      <c r="F213" s="70"/>
      <c r="G213" s="67"/>
      <c r="H213" s="71"/>
      <c r="I213" s="72"/>
      <c r="J213" s="72"/>
      <c r="K213" s="36"/>
      <c r="L213" s="79">
        <v>213</v>
      </c>
      <c r="M213" s="79"/>
      <c r="N213" s="74"/>
      <c r="O213" s="81" t="s">
        <v>375</v>
      </c>
      <c r="P213" s="83">
        <v>43541.618055555555</v>
      </c>
      <c r="Q213" s="81" t="s">
        <v>424</v>
      </c>
      <c r="R213" s="85" t="s">
        <v>467</v>
      </c>
      <c r="S213" s="81" t="s">
        <v>476</v>
      </c>
      <c r="T213" s="81" t="s">
        <v>480</v>
      </c>
      <c r="U213" s="83">
        <v>43541.618055555555</v>
      </c>
      <c r="V213" s="85" t="s">
        <v>657</v>
      </c>
      <c r="W213" s="81"/>
      <c r="X213" s="81"/>
      <c r="Y213" s="87" t="s">
        <v>852</v>
      </c>
      <c r="Z213" s="81"/>
    </row>
    <row r="214" spans="1:26" ht="15">
      <c r="A214" s="66" t="s">
        <v>346</v>
      </c>
      <c r="B214" s="66" t="s">
        <v>350</v>
      </c>
      <c r="C214" s="67"/>
      <c r="D214" s="68"/>
      <c r="E214" s="69"/>
      <c r="F214" s="70"/>
      <c r="G214" s="67"/>
      <c r="H214" s="71"/>
      <c r="I214" s="72"/>
      <c r="J214" s="72"/>
      <c r="K214" s="36"/>
      <c r="L214" s="79">
        <v>214</v>
      </c>
      <c r="M214" s="79"/>
      <c r="N214" s="74"/>
      <c r="O214" s="81" t="s">
        <v>375</v>
      </c>
      <c r="P214" s="83">
        <v>43542.13888888889</v>
      </c>
      <c r="Q214" s="81" t="s">
        <v>425</v>
      </c>
      <c r="R214" s="85" t="s">
        <v>468</v>
      </c>
      <c r="S214" s="81" t="s">
        <v>476</v>
      </c>
      <c r="T214" s="81" t="s">
        <v>480</v>
      </c>
      <c r="U214" s="83">
        <v>43542.13888888889</v>
      </c>
      <c r="V214" s="85" t="s">
        <v>658</v>
      </c>
      <c r="W214" s="81"/>
      <c r="X214" s="81"/>
      <c r="Y214" s="87" t="s">
        <v>853</v>
      </c>
      <c r="Z214" s="81"/>
    </row>
    <row r="215" spans="1:26" ht="15">
      <c r="A215" s="66" t="s">
        <v>344</v>
      </c>
      <c r="B215" s="66" t="s">
        <v>362</v>
      </c>
      <c r="C215" s="67"/>
      <c r="D215" s="68"/>
      <c r="E215" s="69"/>
      <c r="F215" s="70"/>
      <c r="G215" s="67"/>
      <c r="H215" s="71"/>
      <c r="I215" s="72"/>
      <c r="J215" s="72"/>
      <c r="K215" s="36"/>
      <c r="L215" s="79">
        <v>215</v>
      </c>
      <c r="M215" s="79"/>
      <c r="N215" s="74"/>
      <c r="O215" s="81" t="s">
        <v>375</v>
      </c>
      <c r="P215" s="83">
        <v>43536.708958333336</v>
      </c>
      <c r="Q215" s="81" t="s">
        <v>426</v>
      </c>
      <c r="R215" s="85" t="s">
        <v>469</v>
      </c>
      <c r="S215" s="81" t="s">
        <v>476</v>
      </c>
      <c r="T215" s="81"/>
      <c r="U215" s="83">
        <v>43536.708958333336</v>
      </c>
      <c r="V215" s="85" t="s">
        <v>659</v>
      </c>
      <c r="W215" s="81"/>
      <c r="X215" s="81"/>
      <c r="Y215" s="87" t="s">
        <v>854</v>
      </c>
      <c r="Z215" s="81"/>
    </row>
    <row r="216" spans="1:26" ht="15">
      <c r="A216" s="66" t="s">
        <v>344</v>
      </c>
      <c r="B216" s="66" t="s">
        <v>362</v>
      </c>
      <c r="C216" s="67"/>
      <c r="D216" s="68"/>
      <c r="E216" s="69"/>
      <c r="F216" s="70"/>
      <c r="G216" s="67"/>
      <c r="H216" s="71"/>
      <c r="I216" s="72"/>
      <c r="J216" s="72"/>
      <c r="K216" s="36"/>
      <c r="L216" s="79">
        <v>216</v>
      </c>
      <c r="M216" s="79"/>
      <c r="N216" s="74"/>
      <c r="O216" s="81" t="s">
        <v>375</v>
      </c>
      <c r="P216" s="83">
        <v>43543.709085648145</v>
      </c>
      <c r="Q216" s="81" t="s">
        <v>427</v>
      </c>
      <c r="R216" s="85" t="s">
        <v>470</v>
      </c>
      <c r="S216" s="81" t="s">
        <v>476</v>
      </c>
      <c r="T216" s="81"/>
      <c r="U216" s="83">
        <v>43543.709085648145</v>
      </c>
      <c r="V216" s="85" t="s">
        <v>660</v>
      </c>
      <c r="W216" s="81"/>
      <c r="X216" s="81"/>
      <c r="Y216" s="87" t="s">
        <v>855</v>
      </c>
      <c r="Z216" s="81"/>
    </row>
    <row r="217" spans="1:26" ht="15">
      <c r="A217" s="66" t="s">
        <v>345</v>
      </c>
      <c r="B217" s="66" t="s">
        <v>362</v>
      </c>
      <c r="C217" s="67"/>
      <c r="D217" s="68"/>
      <c r="E217" s="69"/>
      <c r="F217" s="70"/>
      <c r="G217" s="67"/>
      <c r="H217" s="71"/>
      <c r="I217" s="72"/>
      <c r="J217" s="72"/>
      <c r="K217" s="36"/>
      <c r="L217" s="79">
        <v>217</v>
      </c>
      <c r="M217" s="79"/>
      <c r="N217" s="74"/>
      <c r="O217" s="81" t="s">
        <v>375</v>
      </c>
      <c r="P217" s="83">
        <v>43536.73025462963</v>
      </c>
      <c r="Q217" s="81" t="s">
        <v>428</v>
      </c>
      <c r="R217" s="81"/>
      <c r="S217" s="81"/>
      <c r="T217" s="81"/>
      <c r="U217" s="83">
        <v>43536.73025462963</v>
      </c>
      <c r="V217" s="85" t="s">
        <v>661</v>
      </c>
      <c r="W217" s="81"/>
      <c r="X217" s="81"/>
      <c r="Y217" s="87" t="s">
        <v>856</v>
      </c>
      <c r="Z217" s="81"/>
    </row>
    <row r="218" spans="1:26" ht="15">
      <c r="A218" s="66" t="s">
        <v>345</v>
      </c>
      <c r="B218" s="66" t="s">
        <v>362</v>
      </c>
      <c r="C218" s="67"/>
      <c r="D218" s="68"/>
      <c r="E218" s="69"/>
      <c r="F218" s="70"/>
      <c r="G218" s="67"/>
      <c r="H218" s="71"/>
      <c r="I218" s="72"/>
      <c r="J218" s="72"/>
      <c r="K218" s="36"/>
      <c r="L218" s="79">
        <v>218</v>
      </c>
      <c r="M218" s="79"/>
      <c r="N218" s="74"/>
      <c r="O218" s="81" t="s">
        <v>375</v>
      </c>
      <c r="P218" s="83">
        <v>43543.85333333333</v>
      </c>
      <c r="Q218" s="81" t="s">
        <v>404</v>
      </c>
      <c r="R218" s="81"/>
      <c r="S218" s="81"/>
      <c r="T218" s="81"/>
      <c r="U218" s="83">
        <v>43543.85333333333</v>
      </c>
      <c r="V218" s="85" t="s">
        <v>662</v>
      </c>
      <c r="W218" s="81"/>
      <c r="X218" s="81"/>
      <c r="Y218" s="87" t="s">
        <v>857</v>
      </c>
      <c r="Z218" s="81"/>
    </row>
    <row r="219" spans="1:26" ht="15">
      <c r="A219" s="66" t="s">
        <v>346</v>
      </c>
      <c r="B219" s="66" t="s">
        <v>362</v>
      </c>
      <c r="C219" s="67"/>
      <c r="D219" s="68"/>
      <c r="E219" s="69"/>
      <c r="F219" s="70"/>
      <c r="G219" s="67"/>
      <c r="H219" s="71"/>
      <c r="I219" s="72"/>
      <c r="J219" s="72"/>
      <c r="K219" s="36"/>
      <c r="L219" s="79">
        <v>219</v>
      </c>
      <c r="M219" s="79"/>
      <c r="N219" s="74"/>
      <c r="O219" s="81" t="s">
        <v>375</v>
      </c>
      <c r="P219" s="83">
        <v>43536.75461805556</v>
      </c>
      <c r="Q219" s="81" t="s">
        <v>428</v>
      </c>
      <c r="R219" s="81"/>
      <c r="S219" s="81"/>
      <c r="T219" s="81"/>
      <c r="U219" s="83">
        <v>43536.75461805556</v>
      </c>
      <c r="V219" s="85" t="s">
        <v>663</v>
      </c>
      <c r="W219" s="81"/>
      <c r="X219" s="81"/>
      <c r="Y219" s="87" t="s">
        <v>858</v>
      </c>
      <c r="Z219" s="81"/>
    </row>
    <row r="220" spans="1:26" ht="15">
      <c r="A220" s="66" t="s">
        <v>346</v>
      </c>
      <c r="B220" s="66" t="s">
        <v>362</v>
      </c>
      <c r="C220" s="67"/>
      <c r="D220" s="68"/>
      <c r="E220" s="69"/>
      <c r="F220" s="70"/>
      <c r="G220" s="67"/>
      <c r="H220" s="71"/>
      <c r="I220" s="72"/>
      <c r="J220" s="72"/>
      <c r="K220" s="36"/>
      <c r="L220" s="79">
        <v>220</v>
      </c>
      <c r="M220" s="79"/>
      <c r="N220" s="74"/>
      <c r="O220" s="81" t="s">
        <v>375</v>
      </c>
      <c r="P220" s="83">
        <v>43543.72447916667</v>
      </c>
      <c r="Q220" s="81" t="s">
        <v>404</v>
      </c>
      <c r="R220" s="81"/>
      <c r="S220" s="81"/>
      <c r="T220" s="81"/>
      <c r="U220" s="83">
        <v>43543.72447916667</v>
      </c>
      <c r="V220" s="85" t="s">
        <v>664</v>
      </c>
      <c r="W220" s="81"/>
      <c r="X220" s="81"/>
      <c r="Y220" s="87" t="s">
        <v>859</v>
      </c>
      <c r="Z220" s="81"/>
    </row>
    <row r="221" spans="1:26" ht="15">
      <c r="A221" s="66" t="s">
        <v>345</v>
      </c>
      <c r="B221" s="66" t="s">
        <v>363</v>
      </c>
      <c r="C221" s="67"/>
      <c r="D221" s="68"/>
      <c r="E221" s="69"/>
      <c r="F221" s="70"/>
      <c r="G221" s="67"/>
      <c r="H221" s="71"/>
      <c r="I221" s="72"/>
      <c r="J221" s="72"/>
      <c r="K221" s="36"/>
      <c r="L221" s="79">
        <v>221</v>
      </c>
      <c r="M221" s="79"/>
      <c r="N221" s="74"/>
      <c r="O221" s="81" t="s">
        <v>375</v>
      </c>
      <c r="P221" s="83">
        <v>43544.56018518518</v>
      </c>
      <c r="Q221" s="81" t="s">
        <v>405</v>
      </c>
      <c r="R221" s="81"/>
      <c r="S221" s="81"/>
      <c r="T221" s="81"/>
      <c r="U221" s="83">
        <v>43544.56018518518</v>
      </c>
      <c r="V221" s="85" t="s">
        <v>665</v>
      </c>
      <c r="W221" s="81"/>
      <c r="X221" s="81"/>
      <c r="Y221" s="87" t="s">
        <v>860</v>
      </c>
      <c r="Z221" s="81"/>
    </row>
    <row r="222" spans="1:26" ht="15">
      <c r="A222" s="66" t="s">
        <v>346</v>
      </c>
      <c r="B222" s="66" t="s">
        <v>363</v>
      </c>
      <c r="C222" s="67"/>
      <c r="D222" s="68"/>
      <c r="E222" s="69"/>
      <c r="F222" s="70"/>
      <c r="G222" s="67"/>
      <c r="H222" s="71"/>
      <c r="I222" s="72"/>
      <c r="J222" s="72"/>
      <c r="K222" s="36"/>
      <c r="L222" s="79">
        <v>222</v>
      </c>
      <c r="M222" s="79"/>
      <c r="N222" s="74"/>
      <c r="O222" s="81" t="s">
        <v>375</v>
      </c>
      <c r="P222" s="83">
        <v>43544.55341435185</v>
      </c>
      <c r="Q222" s="81" t="s">
        <v>405</v>
      </c>
      <c r="R222" s="81"/>
      <c r="S222" s="81"/>
      <c r="T222" s="81"/>
      <c r="U222" s="83">
        <v>43544.55341435185</v>
      </c>
      <c r="V222" s="85" t="s">
        <v>666</v>
      </c>
      <c r="W222" s="81"/>
      <c r="X222" s="81"/>
      <c r="Y222" s="87" t="s">
        <v>861</v>
      </c>
      <c r="Z222" s="81"/>
    </row>
    <row r="223" spans="1:26" ht="15">
      <c r="A223" s="66" t="s">
        <v>344</v>
      </c>
      <c r="B223" s="66" t="s">
        <v>364</v>
      </c>
      <c r="C223" s="67"/>
      <c r="D223" s="68"/>
      <c r="E223" s="69"/>
      <c r="F223" s="70"/>
      <c r="G223" s="67"/>
      <c r="H223" s="71"/>
      <c r="I223" s="72"/>
      <c r="J223" s="72"/>
      <c r="K223" s="36"/>
      <c r="L223" s="79">
        <v>223</v>
      </c>
      <c r="M223" s="79"/>
      <c r="N223" s="74"/>
      <c r="O223" s="81" t="s">
        <v>375</v>
      </c>
      <c r="P223" s="83">
        <v>43544.53487268519</v>
      </c>
      <c r="Q223" s="81" t="s">
        <v>429</v>
      </c>
      <c r="R223" s="85" t="s">
        <v>471</v>
      </c>
      <c r="S223" s="81" t="s">
        <v>476</v>
      </c>
      <c r="T223" s="81"/>
      <c r="U223" s="83">
        <v>43544.53487268519</v>
      </c>
      <c r="V223" s="85" t="s">
        <v>667</v>
      </c>
      <c r="W223" s="81"/>
      <c r="X223" s="81"/>
      <c r="Y223" s="87" t="s">
        <v>862</v>
      </c>
      <c r="Z223" s="81"/>
    </row>
    <row r="224" spans="1:26" ht="15">
      <c r="A224" s="66" t="s">
        <v>345</v>
      </c>
      <c r="B224" s="66" t="s">
        <v>364</v>
      </c>
      <c r="C224" s="67"/>
      <c r="D224" s="68"/>
      <c r="E224" s="69"/>
      <c r="F224" s="70"/>
      <c r="G224" s="67"/>
      <c r="H224" s="71"/>
      <c r="I224" s="72"/>
      <c r="J224" s="72"/>
      <c r="K224" s="36"/>
      <c r="L224" s="79">
        <v>224</v>
      </c>
      <c r="M224" s="79"/>
      <c r="N224" s="74"/>
      <c r="O224" s="81" t="s">
        <v>375</v>
      </c>
      <c r="P224" s="83">
        <v>43544.56018518518</v>
      </c>
      <c r="Q224" s="81" t="s">
        <v>405</v>
      </c>
      <c r="R224" s="81"/>
      <c r="S224" s="81"/>
      <c r="T224" s="81"/>
      <c r="U224" s="83">
        <v>43544.56018518518</v>
      </c>
      <c r="V224" s="85" t="s">
        <v>665</v>
      </c>
      <c r="W224" s="81"/>
      <c r="X224" s="81"/>
      <c r="Y224" s="87" t="s">
        <v>860</v>
      </c>
      <c r="Z224" s="81"/>
    </row>
    <row r="225" spans="1:26" ht="15">
      <c r="A225" s="66" t="s">
        <v>346</v>
      </c>
      <c r="B225" s="66" t="s">
        <v>364</v>
      </c>
      <c r="C225" s="67"/>
      <c r="D225" s="68"/>
      <c r="E225" s="69"/>
      <c r="F225" s="70"/>
      <c r="G225" s="67"/>
      <c r="H225" s="71"/>
      <c r="I225" s="72"/>
      <c r="J225" s="72"/>
      <c r="K225" s="36"/>
      <c r="L225" s="79">
        <v>225</v>
      </c>
      <c r="M225" s="79"/>
      <c r="N225" s="74"/>
      <c r="O225" s="81" t="s">
        <v>375</v>
      </c>
      <c r="P225" s="83">
        <v>43544.55341435185</v>
      </c>
      <c r="Q225" s="81" t="s">
        <v>405</v>
      </c>
      <c r="R225" s="81"/>
      <c r="S225" s="81"/>
      <c r="T225" s="81"/>
      <c r="U225" s="83">
        <v>43544.55341435185</v>
      </c>
      <c r="V225" s="85" t="s">
        <v>666</v>
      </c>
      <c r="W225" s="81"/>
      <c r="X225" s="81"/>
      <c r="Y225" s="87" t="s">
        <v>861</v>
      </c>
      <c r="Z225" s="81"/>
    </row>
    <row r="226" spans="1:26" ht="15">
      <c r="A226" s="66" t="s">
        <v>344</v>
      </c>
      <c r="B226" s="66" t="s">
        <v>345</v>
      </c>
      <c r="C226" s="67"/>
      <c r="D226" s="68"/>
      <c r="E226" s="69"/>
      <c r="F226" s="70"/>
      <c r="G226" s="67"/>
      <c r="H226" s="71"/>
      <c r="I226" s="72"/>
      <c r="J226" s="72"/>
      <c r="K226" s="36"/>
      <c r="L226" s="79">
        <v>226</v>
      </c>
      <c r="M226" s="79"/>
      <c r="N226" s="74"/>
      <c r="O226" s="81" t="s">
        <v>375</v>
      </c>
      <c r="P226" s="83">
        <v>43536.708958333336</v>
      </c>
      <c r="Q226" s="81" t="s">
        <v>426</v>
      </c>
      <c r="R226" s="85" t="s">
        <v>469</v>
      </c>
      <c r="S226" s="81" t="s">
        <v>476</v>
      </c>
      <c r="T226" s="81"/>
      <c r="U226" s="83">
        <v>43536.708958333336</v>
      </c>
      <c r="V226" s="85" t="s">
        <v>659</v>
      </c>
      <c r="W226" s="81"/>
      <c r="X226" s="81"/>
      <c r="Y226" s="87" t="s">
        <v>854</v>
      </c>
      <c r="Z226" s="81"/>
    </row>
    <row r="227" spans="1:26" ht="15">
      <c r="A227" s="66" t="s">
        <v>344</v>
      </c>
      <c r="B227" s="66" t="s">
        <v>345</v>
      </c>
      <c r="C227" s="67"/>
      <c r="D227" s="68"/>
      <c r="E227" s="69"/>
      <c r="F227" s="70"/>
      <c r="G227" s="67"/>
      <c r="H227" s="71"/>
      <c r="I227" s="72"/>
      <c r="J227" s="72"/>
      <c r="K227" s="36"/>
      <c r="L227" s="79">
        <v>227</v>
      </c>
      <c r="M227" s="79"/>
      <c r="N227" s="74"/>
      <c r="O227" s="81" t="s">
        <v>375</v>
      </c>
      <c r="P227" s="83">
        <v>43538.61818287037</v>
      </c>
      <c r="Q227" s="81" t="s">
        <v>430</v>
      </c>
      <c r="R227" s="85" t="s">
        <v>472</v>
      </c>
      <c r="S227" s="81" t="s">
        <v>476</v>
      </c>
      <c r="T227" s="81"/>
      <c r="U227" s="83">
        <v>43538.61818287037</v>
      </c>
      <c r="V227" s="85" t="s">
        <v>668</v>
      </c>
      <c r="W227" s="81"/>
      <c r="X227" s="81"/>
      <c r="Y227" s="87" t="s">
        <v>863</v>
      </c>
      <c r="Z227" s="81"/>
    </row>
    <row r="228" spans="1:26" ht="15">
      <c r="A228" s="66" t="s">
        <v>344</v>
      </c>
      <c r="B228" s="66" t="s">
        <v>345</v>
      </c>
      <c r="C228" s="67"/>
      <c r="D228" s="68"/>
      <c r="E228" s="69"/>
      <c r="F228" s="70"/>
      <c r="G228" s="67"/>
      <c r="H228" s="71"/>
      <c r="I228" s="72"/>
      <c r="J228" s="72"/>
      <c r="K228" s="36"/>
      <c r="L228" s="79">
        <v>228</v>
      </c>
      <c r="M228" s="79"/>
      <c r="N228" s="74"/>
      <c r="O228" s="81" t="s">
        <v>375</v>
      </c>
      <c r="P228" s="83">
        <v>43540.91716435185</v>
      </c>
      <c r="Q228" s="81" t="s">
        <v>418</v>
      </c>
      <c r="R228" s="85" t="s">
        <v>462</v>
      </c>
      <c r="S228" s="81" t="s">
        <v>476</v>
      </c>
      <c r="T228" s="81"/>
      <c r="U228" s="83">
        <v>43540.91716435185</v>
      </c>
      <c r="V228" s="85" t="s">
        <v>646</v>
      </c>
      <c r="W228" s="81"/>
      <c r="X228" s="81"/>
      <c r="Y228" s="87" t="s">
        <v>841</v>
      </c>
      <c r="Z228" s="81"/>
    </row>
    <row r="229" spans="1:26" ht="15">
      <c r="A229" s="66" t="s">
        <v>344</v>
      </c>
      <c r="B229" s="66" t="s">
        <v>345</v>
      </c>
      <c r="C229" s="67"/>
      <c r="D229" s="68"/>
      <c r="E229" s="69"/>
      <c r="F229" s="70"/>
      <c r="G229" s="67"/>
      <c r="H229" s="71"/>
      <c r="I229" s="72"/>
      <c r="J229" s="72"/>
      <c r="K229" s="36"/>
      <c r="L229" s="79">
        <v>229</v>
      </c>
      <c r="M229" s="79"/>
      <c r="N229" s="74"/>
      <c r="O229" s="81" t="s">
        <v>375</v>
      </c>
      <c r="P229" s="83">
        <v>43543.709085648145</v>
      </c>
      <c r="Q229" s="81" t="s">
        <v>427</v>
      </c>
      <c r="R229" s="85" t="s">
        <v>470</v>
      </c>
      <c r="S229" s="81" t="s">
        <v>476</v>
      </c>
      <c r="T229" s="81"/>
      <c r="U229" s="83">
        <v>43543.709085648145</v>
      </c>
      <c r="V229" s="85" t="s">
        <v>660</v>
      </c>
      <c r="W229" s="81"/>
      <c r="X229" s="81"/>
      <c r="Y229" s="87" t="s">
        <v>855</v>
      </c>
      <c r="Z229" s="81"/>
    </row>
    <row r="230" spans="1:26" ht="15">
      <c r="A230" s="66" t="s">
        <v>344</v>
      </c>
      <c r="B230" s="66" t="s">
        <v>345</v>
      </c>
      <c r="C230" s="67"/>
      <c r="D230" s="68"/>
      <c r="E230" s="69"/>
      <c r="F230" s="70"/>
      <c r="G230" s="67"/>
      <c r="H230" s="71"/>
      <c r="I230" s="72"/>
      <c r="J230" s="72"/>
      <c r="K230" s="36"/>
      <c r="L230" s="79">
        <v>230</v>
      </c>
      <c r="M230" s="79"/>
      <c r="N230" s="74"/>
      <c r="O230" s="81" t="s">
        <v>375</v>
      </c>
      <c r="P230" s="83">
        <v>43544.53487268519</v>
      </c>
      <c r="Q230" s="81" t="s">
        <v>429</v>
      </c>
      <c r="R230" s="85" t="s">
        <v>471</v>
      </c>
      <c r="S230" s="81" t="s">
        <v>476</v>
      </c>
      <c r="T230" s="81"/>
      <c r="U230" s="83">
        <v>43544.53487268519</v>
      </c>
      <c r="V230" s="85" t="s">
        <v>667</v>
      </c>
      <c r="W230" s="81"/>
      <c r="X230" s="81"/>
      <c r="Y230" s="87" t="s">
        <v>862</v>
      </c>
      <c r="Z230" s="81"/>
    </row>
    <row r="231" spans="1:26" ht="15">
      <c r="A231" s="66" t="s">
        <v>344</v>
      </c>
      <c r="B231" s="66" t="s">
        <v>345</v>
      </c>
      <c r="C231" s="67"/>
      <c r="D231" s="68"/>
      <c r="E231" s="69"/>
      <c r="F231" s="70"/>
      <c r="G231" s="67"/>
      <c r="H231" s="71"/>
      <c r="I231" s="72"/>
      <c r="J231" s="72"/>
      <c r="K231" s="36"/>
      <c r="L231" s="79">
        <v>231</v>
      </c>
      <c r="M231" s="79"/>
      <c r="N231" s="74"/>
      <c r="O231" s="81" t="s">
        <v>375</v>
      </c>
      <c r="P231" s="83">
        <v>43545.61827546296</v>
      </c>
      <c r="Q231" s="81" t="s">
        <v>431</v>
      </c>
      <c r="R231" s="85" t="s">
        <v>473</v>
      </c>
      <c r="S231" s="81" t="s">
        <v>476</v>
      </c>
      <c r="T231" s="81"/>
      <c r="U231" s="83">
        <v>43545.61827546296</v>
      </c>
      <c r="V231" s="85" t="s">
        <v>669</v>
      </c>
      <c r="W231" s="81"/>
      <c r="X231" s="81"/>
      <c r="Y231" s="87" t="s">
        <v>864</v>
      </c>
      <c r="Z231" s="81"/>
    </row>
    <row r="232" spans="1:26" ht="15">
      <c r="A232" s="66" t="s">
        <v>345</v>
      </c>
      <c r="B232" s="66" t="s">
        <v>346</v>
      </c>
      <c r="C232" s="67"/>
      <c r="D232" s="68"/>
      <c r="E232" s="69"/>
      <c r="F232" s="70"/>
      <c r="G232" s="67"/>
      <c r="H232" s="71"/>
      <c r="I232" s="72"/>
      <c r="J232" s="72"/>
      <c r="K232" s="36"/>
      <c r="L232" s="79">
        <v>232</v>
      </c>
      <c r="M232" s="79"/>
      <c r="N232" s="74"/>
      <c r="O232" s="81" t="s">
        <v>375</v>
      </c>
      <c r="P232" s="83">
        <v>43536.73025462963</v>
      </c>
      <c r="Q232" s="81" t="s">
        <v>428</v>
      </c>
      <c r="R232" s="81"/>
      <c r="S232" s="81"/>
      <c r="T232" s="81"/>
      <c r="U232" s="83">
        <v>43536.73025462963</v>
      </c>
      <c r="V232" s="85" t="s">
        <v>661</v>
      </c>
      <c r="W232" s="81"/>
      <c r="X232" s="81"/>
      <c r="Y232" s="87" t="s">
        <v>856</v>
      </c>
      <c r="Z232" s="81"/>
    </row>
    <row r="233" spans="1:26" ht="15">
      <c r="A233" s="66" t="s">
        <v>345</v>
      </c>
      <c r="B233" s="66" t="s">
        <v>344</v>
      </c>
      <c r="C233" s="67"/>
      <c r="D233" s="68"/>
      <c r="E233" s="69"/>
      <c r="F233" s="70"/>
      <c r="G233" s="67"/>
      <c r="H233" s="71"/>
      <c r="I233" s="72"/>
      <c r="J233" s="72"/>
      <c r="K233" s="36"/>
      <c r="L233" s="79">
        <v>233</v>
      </c>
      <c r="M233" s="79"/>
      <c r="N233" s="74"/>
      <c r="O233" s="81" t="s">
        <v>375</v>
      </c>
      <c r="P233" s="83">
        <v>43536.73025462963</v>
      </c>
      <c r="Q233" s="81" t="s">
        <v>428</v>
      </c>
      <c r="R233" s="81"/>
      <c r="S233" s="81"/>
      <c r="T233" s="81"/>
      <c r="U233" s="83">
        <v>43536.73025462963</v>
      </c>
      <c r="V233" s="85" t="s">
        <v>661</v>
      </c>
      <c r="W233" s="81"/>
      <c r="X233" s="81"/>
      <c r="Y233" s="87" t="s">
        <v>856</v>
      </c>
      <c r="Z233" s="81"/>
    </row>
    <row r="234" spans="1:26" ht="15">
      <c r="A234" s="66" t="s">
        <v>345</v>
      </c>
      <c r="B234" s="66" t="s">
        <v>346</v>
      </c>
      <c r="C234" s="67"/>
      <c r="D234" s="68"/>
      <c r="E234" s="69"/>
      <c r="F234" s="70"/>
      <c r="G234" s="67"/>
      <c r="H234" s="71"/>
      <c r="I234" s="72"/>
      <c r="J234" s="72"/>
      <c r="K234" s="36"/>
      <c r="L234" s="79">
        <v>234</v>
      </c>
      <c r="M234" s="79"/>
      <c r="N234" s="74"/>
      <c r="O234" s="81" t="s">
        <v>375</v>
      </c>
      <c r="P234" s="83">
        <v>43538.686840277776</v>
      </c>
      <c r="Q234" s="81" t="s">
        <v>432</v>
      </c>
      <c r="R234" s="81"/>
      <c r="S234" s="81"/>
      <c r="T234" s="81"/>
      <c r="U234" s="83">
        <v>43538.686840277776</v>
      </c>
      <c r="V234" s="85" t="s">
        <v>670</v>
      </c>
      <c r="W234" s="81"/>
      <c r="X234" s="81"/>
      <c r="Y234" s="87" t="s">
        <v>865</v>
      </c>
      <c r="Z234" s="81"/>
    </row>
    <row r="235" spans="1:26" ht="15">
      <c r="A235" s="66" t="s">
        <v>345</v>
      </c>
      <c r="B235" s="66" t="s">
        <v>373</v>
      </c>
      <c r="C235" s="67"/>
      <c r="D235" s="68"/>
      <c r="E235" s="69"/>
      <c r="F235" s="70"/>
      <c r="G235" s="67"/>
      <c r="H235" s="71"/>
      <c r="I235" s="72"/>
      <c r="J235" s="72"/>
      <c r="K235" s="36"/>
      <c r="L235" s="79">
        <v>235</v>
      </c>
      <c r="M235" s="79"/>
      <c r="N235" s="74"/>
      <c r="O235" s="81" t="s">
        <v>375</v>
      </c>
      <c r="P235" s="83">
        <v>43538.686840277776</v>
      </c>
      <c r="Q235" s="81" t="s">
        <v>432</v>
      </c>
      <c r="R235" s="81"/>
      <c r="S235" s="81"/>
      <c r="T235" s="81"/>
      <c r="U235" s="83">
        <v>43538.686840277776</v>
      </c>
      <c r="V235" s="85" t="s">
        <v>670</v>
      </c>
      <c r="W235" s="81"/>
      <c r="X235" s="81"/>
      <c r="Y235" s="87" t="s">
        <v>865</v>
      </c>
      <c r="Z235" s="81"/>
    </row>
    <row r="236" spans="1:26" ht="15">
      <c r="A236" s="66" t="s">
        <v>345</v>
      </c>
      <c r="B236" s="66" t="s">
        <v>374</v>
      </c>
      <c r="C236" s="67"/>
      <c r="D236" s="68"/>
      <c r="E236" s="69"/>
      <c r="F236" s="70"/>
      <c r="G236" s="67"/>
      <c r="H236" s="71"/>
      <c r="I236" s="72"/>
      <c r="J236" s="72"/>
      <c r="K236" s="36"/>
      <c r="L236" s="79">
        <v>236</v>
      </c>
      <c r="M236" s="79"/>
      <c r="N236" s="74"/>
      <c r="O236" s="81" t="s">
        <v>375</v>
      </c>
      <c r="P236" s="83">
        <v>43538.686840277776</v>
      </c>
      <c r="Q236" s="81" t="s">
        <v>432</v>
      </c>
      <c r="R236" s="81"/>
      <c r="S236" s="81"/>
      <c r="T236" s="81"/>
      <c r="U236" s="83">
        <v>43538.686840277776</v>
      </c>
      <c r="V236" s="85" t="s">
        <v>670</v>
      </c>
      <c r="W236" s="81"/>
      <c r="X236" s="81"/>
      <c r="Y236" s="87" t="s">
        <v>865</v>
      </c>
      <c r="Z236" s="81"/>
    </row>
    <row r="237" spans="1:26" ht="15">
      <c r="A237" s="66" t="s">
        <v>345</v>
      </c>
      <c r="B237" s="66" t="s">
        <v>344</v>
      </c>
      <c r="C237" s="67"/>
      <c r="D237" s="68"/>
      <c r="E237" s="69"/>
      <c r="F237" s="70"/>
      <c r="G237" s="67"/>
      <c r="H237" s="71"/>
      <c r="I237" s="72"/>
      <c r="J237" s="72"/>
      <c r="K237" s="36"/>
      <c r="L237" s="79">
        <v>237</v>
      </c>
      <c r="M237" s="79"/>
      <c r="N237" s="74"/>
      <c r="O237" s="81" t="s">
        <v>375</v>
      </c>
      <c r="P237" s="83">
        <v>43538.686840277776</v>
      </c>
      <c r="Q237" s="81" t="s">
        <v>432</v>
      </c>
      <c r="R237" s="81"/>
      <c r="S237" s="81"/>
      <c r="T237" s="81"/>
      <c r="U237" s="83">
        <v>43538.686840277776</v>
      </c>
      <c r="V237" s="85" t="s">
        <v>670</v>
      </c>
      <c r="W237" s="81"/>
      <c r="X237" s="81"/>
      <c r="Y237" s="87" t="s">
        <v>865</v>
      </c>
      <c r="Z237" s="81"/>
    </row>
    <row r="238" spans="1:26" ht="15">
      <c r="A238" s="66" t="s">
        <v>345</v>
      </c>
      <c r="B238" s="66" t="s">
        <v>344</v>
      </c>
      <c r="C238" s="67"/>
      <c r="D238" s="68"/>
      <c r="E238" s="69"/>
      <c r="F238" s="70"/>
      <c r="G238" s="67"/>
      <c r="H238" s="71"/>
      <c r="I238" s="72"/>
      <c r="J238" s="72"/>
      <c r="K238" s="36"/>
      <c r="L238" s="79">
        <v>238</v>
      </c>
      <c r="M238" s="79"/>
      <c r="N238" s="74"/>
      <c r="O238" s="81" t="s">
        <v>375</v>
      </c>
      <c r="P238" s="83">
        <v>43540.504537037035</v>
      </c>
      <c r="Q238" s="81" t="s">
        <v>386</v>
      </c>
      <c r="R238" s="81"/>
      <c r="S238" s="81"/>
      <c r="T238" s="81"/>
      <c r="U238" s="83">
        <v>43540.504537037035</v>
      </c>
      <c r="V238" s="85" t="s">
        <v>648</v>
      </c>
      <c r="W238" s="81"/>
      <c r="X238" s="81"/>
      <c r="Y238" s="87" t="s">
        <v>843</v>
      </c>
      <c r="Z238" s="81"/>
    </row>
    <row r="239" spans="1:26" ht="15">
      <c r="A239" s="66" t="s">
        <v>345</v>
      </c>
      <c r="B239" s="66" t="s">
        <v>346</v>
      </c>
      <c r="C239" s="67"/>
      <c r="D239" s="68"/>
      <c r="E239" s="69"/>
      <c r="F239" s="70"/>
      <c r="G239" s="67"/>
      <c r="H239" s="71"/>
      <c r="I239" s="72"/>
      <c r="J239" s="72"/>
      <c r="K239" s="36"/>
      <c r="L239" s="79">
        <v>239</v>
      </c>
      <c r="M239" s="79"/>
      <c r="N239" s="74"/>
      <c r="O239" s="81" t="s">
        <v>375</v>
      </c>
      <c r="P239" s="83">
        <v>43540.519641203704</v>
      </c>
      <c r="Q239" s="81" t="s">
        <v>403</v>
      </c>
      <c r="R239" s="81"/>
      <c r="S239" s="81"/>
      <c r="T239" s="81" t="s">
        <v>480</v>
      </c>
      <c r="U239" s="83">
        <v>43540.519641203704</v>
      </c>
      <c r="V239" s="85" t="s">
        <v>649</v>
      </c>
      <c r="W239" s="81"/>
      <c r="X239" s="81"/>
      <c r="Y239" s="87" t="s">
        <v>844</v>
      </c>
      <c r="Z239" s="81"/>
    </row>
    <row r="240" spans="1:26" ht="15">
      <c r="A240" s="66" t="s">
        <v>345</v>
      </c>
      <c r="B240" s="66" t="s">
        <v>346</v>
      </c>
      <c r="C240" s="67"/>
      <c r="D240" s="68"/>
      <c r="E240" s="69"/>
      <c r="F240" s="70"/>
      <c r="G240" s="67"/>
      <c r="H240" s="71"/>
      <c r="I240" s="72"/>
      <c r="J240" s="72"/>
      <c r="K240" s="36"/>
      <c r="L240" s="79">
        <v>240</v>
      </c>
      <c r="M240" s="79"/>
      <c r="N240" s="74"/>
      <c r="O240" s="81" t="s">
        <v>375</v>
      </c>
      <c r="P240" s="83">
        <v>43540.94583333333</v>
      </c>
      <c r="Q240" s="81" t="s">
        <v>403</v>
      </c>
      <c r="R240" s="81"/>
      <c r="S240" s="81"/>
      <c r="T240" s="81" t="s">
        <v>480</v>
      </c>
      <c r="U240" s="83">
        <v>43540.94583333333</v>
      </c>
      <c r="V240" s="85" t="s">
        <v>650</v>
      </c>
      <c r="W240" s="81"/>
      <c r="X240" s="81"/>
      <c r="Y240" s="87" t="s">
        <v>845</v>
      </c>
      <c r="Z240" s="81"/>
    </row>
    <row r="241" spans="1:26" ht="15">
      <c r="A241" s="66" t="s">
        <v>345</v>
      </c>
      <c r="B241" s="66" t="s">
        <v>346</v>
      </c>
      <c r="C241" s="67"/>
      <c r="D241" s="68"/>
      <c r="E241" s="69"/>
      <c r="F241" s="70"/>
      <c r="G241" s="67"/>
      <c r="H241" s="71"/>
      <c r="I241" s="72"/>
      <c r="J241" s="72"/>
      <c r="K241" s="36"/>
      <c r="L241" s="79">
        <v>241</v>
      </c>
      <c r="M241" s="79"/>
      <c r="N241" s="74"/>
      <c r="O241" s="81" t="s">
        <v>375</v>
      </c>
      <c r="P241" s="83">
        <v>43540.945925925924</v>
      </c>
      <c r="Q241" s="81" t="s">
        <v>420</v>
      </c>
      <c r="R241" s="81"/>
      <c r="S241" s="81"/>
      <c r="T241" s="81"/>
      <c r="U241" s="83">
        <v>43540.945925925924</v>
      </c>
      <c r="V241" s="85" t="s">
        <v>651</v>
      </c>
      <c r="W241" s="81"/>
      <c r="X241" s="81"/>
      <c r="Y241" s="87" t="s">
        <v>846</v>
      </c>
      <c r="Z241" s="81"/>
    </row>
    <row r="242" spans="1:26" ht="15">
      <c r="A242" s="66" t="s">
        <v>345</v>
      </c>
      <c r="B242" s="66" t="s">
        <v>344</v>
      </c>
      <c r="C242" s="67"/>
      <c r="D242" s="68"/>
      <c r="E242" s="69"/>
      <c r="F242" s="70"/>
      <c r="G242" s="67"/>
      <c r="H242" s="71"/>
      <c r="I242" s="72"/>
      <c r="J242" s="72"/>
      <c r="K242" s="36"/>
      <c r="L242" s="79">
        <v>242</v>
      </c>
      <c r="M242" s="79"/>
      <c r="N242" s="74"/>
      <c r="O242" s="81" t="s">
        <v>375</v>
      </c>
      <c r="P242" s="83">
        <v>43540.945925925924</v>
      </c>
      <c r="Q242" s="81" t="s">
        <v>420</v>
      </c>
      <c r="R242" s="81"/>
      <c r="S242" s="81"/>
      <c r="T242" s="81"/>
      <c r="U242" s="83">
        <v>43540.945925925924</v>
      </c>
      <c r="V242" s="85" t="s">
        <v>651</v>
      </c>
      <c r="W242" s="81"/>
      <c r="X242" s="81"/>
      <c r="Y242" s="87" t="s">
        <v>846</v>
      </c>
      <c r="Z242" s="81"/>
    </row>
    <row r="243" spans="1:26" ht="15">
      <c r="A243" s="66" t="s">
        <v>345</v>
      </c>
      <c r="B243" s="66" t="s">
        <v>346</v>
      </c>
      <c r="C243" s="67"/>
      <c r="D243" s="68"/>
      <c r="E243" s="69"/>
      <c r="F243" s="70"/>
      <c r="G243" s="67"/>
      <c r="H243" s="71"/>
      <c r="I243" s="72"/>
      <c r="J243" s="72"/>
      <c r="K243" s="36"/>
      <c r="L243" s="79">
        <v>243</v>
      </c>
      <c r="M243" s="79"/>
      <c r="N243" s="74"/>
      <c r="O243" s="81" t="s">
        <v>375</v>
      </c>
      <c r="P243" s="83">
        <v>43541.638553240744</v>
      </c>
      <c r="Q243" s="81" t="s">
        <v>394</v>
      </c>
      <c r="R243" s="81"/>
      <c r="S243" s="81"/>
      <c r="T243" s="81"/>
      <c r="U243" s="83">
        <v>43541.638553240744</v>
      </c>
      <c r="V243" s="85" t="s">
        <v>652</v>
      </c>
      <c r="W243" s="81"/>
      <c r="X243" s="81"/>
      <c r="Y243" s="87" t="s">
        <v>847</v>
      </c>
      <c r="Z243" s="81"/>
    </row>
    <row r="244" spans="1:26" ht="15">
      <c r="A244" s="66" t="s">
        <v>345</v>
      </c>
      <c r="B244" s="66" t="s">
        <v>344</v>
      </c>
      <c r="C244" s="67"/>
      <c r="D244" s="68"/>
      <c r="E244" s="69"/>
      <c r="F244" s="70"/>
      <c r="G244" s="67"/>
      <c r="H244" s="71"/>
      <c r="I244" s="72"/>
      <c r="J244" s="72"/>
      <c r="K244" s="36"/>
      <c r="L244" s="79">
        <v>244</v>
      </c>
      <c r="M244" s="79"/>
      <c r="N244" s="74"/>
      <c r="O244" s="81" t="s">
        <v>375</v>
      </c>
      <c r="P244" s="83">
        <v>43541.638553240744</v>
      </c>
      <c r="Q244" s="81" t="s">
        <v>394</v>
      </c>
      <c r="R244" s="81"/>
      <c r="S244" s="81"/>
      <c r="T244" s="81"/>
      <c r="U244" s="83">
        <v>43541.638553240744</v>
      </c>
      <c r="V244" s="85" t="s">
        <v>652</v>
      </c>
      <c r="W244" s="81"/>
      <c r="X244" s="81"/>
      <c r="Y244" s="87" t="s">
        <v>847</v>
      </c>
      <c r="Z244" s="81"/>
    </row>
    <row r="245" spans="1:26" ht="15">
      <c r="A245" s="66" t="s">
        <v>345</v>
      </c>
      <c r="B245" s="66" t="s">
        <v>344</v>
      </c>
      <c r="C245" s="67"/>
      <c r="D245" s="68"/>
      <c r="E245" s="69"/>
      <c r="F245" s="70"/>
      <c r="G245" s="67"/>
      <c r="H245" s="71"/>
      <c r="I245" s="72"/>
      <c r="J245" s="72"/>
      <c r="K245" s="36"/>
      <c r="L245" s="79">
        <v>245</v>
      </c>
      <c r="M245" s="79"/>
      <c r="N245" s="74"/>
      <c r="O245" s="81" t="s">
        <v>375</v>
      </c>
      <c r="P245" s="83">
        <v>43543.626296296294</v>
      </c>
      <c r="Q245" s="81" t="s">
        <v>398</v>
      </c>
      <c r="R245" s="81"/>
      <c r="S245" s="81"/>
      <c r="T245" s="81"/>
      <c r="U245" s="83">
        <v>43543.626296296294</v>
      </c>
      <c r="V245" s="85" t="s">
        <v>643</v>
      </c>
      <c r="W245" s="81"/>
      <c r="X245" s="81"/>
      <c r="Y245" s="87" t="s">
        <v>838</v>
      </c>
      <c r="Z245" s="81"/>
    </row>
    <row r="246" spans="1:26" ht="15">
      <c r="A246" s="66" t="s">
        <v>345</v>
      </c>
      <c r="B246" s="66" t="s">
        <v>345</v>
      </c>
      <c r="C246" s="67"/>
      <c r="D246" s="68"/>
      <c r="E246" s="69"/>
      <c r="F246" s="70"/>
      <c r="G246" s="67"/>
      <c r="H246" s="71"/>
      <c r="I246" s="72"/>
      <c r="J246" s="72"/>
      <c r="K246" s="36"/>
      <c r="L246" s="79">
        <v>246</v>
      </c>
      <c r="M246" s="79"/>
      <c r="N246" s="74"/>
      <c r="O246" s="81" t="s">
        <v>179</v>
      </c>
      <c r="P246" s="83">
        <v>43543.80370370371</v>
      </c>
      <c r="Q246" s="81" t="s">
        <v>433</v>
      </c>
      <c r="R246" s="85" t="s">
        <v>474</v>
      </c>
      <c r="S246" s="81" t="s">
        <v>476</v>
      </c>
      <c r="T246" s="81"/>
      <c r="U246" s="83">
        <v>43543.80370370371</v>
      </c>
      <c r="V246" s="85" t="s">
        <v>671</v>
      </c>
      <c r="W246" s="81">
        <v>41.79514</v>
      </c>
      <c r="X246" s="81">
        <v>-71.43562</v>
      </c>
      <c r="Y246" s="87" t="s">
        <v>866</v>
      </c>
      <c r="Z246" s="81"/>
    </row>
    <row r="247" spans="1:26" ht="15">
      <c r="A247" s="66" t="s">
        <v>345</v>
      </c>
      <c r="B247" s="66" t="s">
        <v>346</v>
      </c>
      <c r="C247" s="67"/>
      <c r="D247" s="68"/>
      <c r="E247" s="69"/>
      <c r="F247" s="70"/>
      <c r="G247" s="67"/>
      <c r="H247" s="71"/>
      <c r="I247" s="72"/>
      <c r="J247" s="72"/>
      <c r="K247" s="36"/>
      <c r="L247" s="79">
        <v>247</v>
      </c>
      <c r="M247" s="79"/>
      <c r="N247" s="74"/>
      <c r="O247" s="81" t="s">
        <v>375</v>
      </c>
      <c r="P247" s="83">
        <v>43543.85333333333</v>
      </c>
      <c r="Q247" s="81" t="s">
        <v>404</v>
      </c>
      <c r="R247" s="81"/>
      <c r="S247" s="81"/>
      <c r="T247" s="81"/>
      <c r="U247" s="83">
        <v>43543.85333333333</v>
      </c>
      <c r="V247" s="85" t="s">
        <v>662</v>
      </c>
      <c r="W247" s="81"/>
      <c r="X247" s="81"/>
      <c r="Y247" s="87" t="s">
        <v>857</v>
      </c>
      <c r="Z247" s="81"/>
    </row>
    <row r="248" spans="1:26" ht="15">
      <c r="A248" s="66" t="s">
        <v>345</v>
      </c>
      <c r="B248" s="66" t="s">
        <v>344</v>
      </c>
      <c r="C248" s="67"/>
      <c r="D248" s="68"/>
      <c r="E248" s="69"/>
      <c r="F248" s="70"/>
      <c r="G248" s="67"/>
      <c r="H248" s="71"/>
      <c r="I248" s="72"/>
      <c r="J248" s="72"/>
      <c r="K248" s="36"/>
      <c r="L248" s="79">
        <v>248</v>
      </c>
      <c r="M248" s="79"/>
      <c r="N248" s="74"/>
      <c r="O248" s="81" t="s">
        <v>375</v>
      </c>
      <c r="P248" s="83">
        <v>43543.85333333333</v>
      </c>
      <c r="Q248" s="81" t="s">
        <v>404</v>
      </c>
      <c r="R248" s="81"/>
      <c r="S248" s="81"/>
      <c r="T248" s="81"/>
      <c r="U248" s="83">
        <v>43543.85333333333</v>
      </c>
      <c r="V248" s="85" t="s">
        <v>662</v>
      </c>
      <c r="W248" s="81"/>
      <c r="X248" s="81"/>
      <c r="Y248" s="87" t="s">
        <v>857</v>
      </c>
      <c r="Z248" s="81"/>
    </row>
    <row r="249" spans="1:26" ht="15">
      <c r="A249" s="66" t="s">
        <v>345</v>
      </c>
      <c r="B249" s="66" t="s">
        <v>346</v>
      </c>
      <c r="C249" s="67"/>
      <c r="D249" s="68"/>
      <c r="E249" s="69"/>
      <c r="F249" s="70"/>
      <c r="G249" s="67"/>
      <c r="H249" s="71"/>
      <c r="I249" s="72"/>
      <c r="J249" s="72"/>
      <c r="K249" s="36"/>
      <c r="L249" s="79">
        <v>249</v>
      </c>
      <c r="M249" s="79"/>
      <c r="N249" s="74"/>
      <c r="O249" s="81" t="s">
        <v>375</v>
      </c>
      <c r="P249" s="83">
        <v>43544.56018518518</v>
      </c>
      <c r="Q249" s="81" t="s">
        <v>405</v>
      </c>
      <c r="R249" s="81"/>
      <c r="S249" s="81"/>
      <c r="T249" s="81"/>
      <c r="U249" s="83">
        <v>43544.56018518518</v>
      </c>
      <c r="V249" s="85" t="s">
        <v>665</v>
      </c>
      <c r="W249" s="81"/>
      <c r="X249" s="81"/>
      <c r="Y249" s="87" t="s">
        <v>860</v>
      </c>
      <c r="Z249" s="81"/>
    </row>
    <row r="250" spans="1:26" ht="15">
      <c r="A250" s="66" t="s">
        <v>345</v>
      </c>
      <c r="B250" s="66" t="s">
        <v>344</v>
      </c>
      <c r="C250" s="67"/>
      <c r="D250" s="68"/>
      <c r="E250" s="69"/>
      <c r="F250" s="70"/>
      <c r="G250" s="67"/>
      <c r="H250" s="71"/>
      <c r="I250" s="72"/>
      <c r="J250" s="72"/>
      <c r="K250" s="36"/>
      <c r="L250" s="79">
        <v>250</v>
      </c>
      <c r="M250" s="79"/>
      <c r="N250" s="74"/>
      <c r="O250" s="81" t="s">
        <v>375</v>
      </c>
      <c r="P250" s="83">
        <v>43544.56018518518</v>
      </c>
      <c r="Q250" s="81" t="s">
        <v>405</v>
      </c>
      <c r="R250" s="81"/>
      <c r="S250" s="81"/>
      <c r="T250" s="81"/>
      <c r="U250" s="83">
        <v>43544.56018518518</v>
      </c>
      <c r="V250" s="85" t="s">
        <v>665</v>
      </c>
      <c r="W250" s="81"/>
      <c r="X250" s="81"/>
      <c r="Y250" s="87" t="s">
        <v>860</v>
      </c>
      <c r="Z250" s="81"/>
    </row>
    <row r="251" spans="1:26" ht="15">
      <c r="A251" s="66" t="s">
        <v>345</v>
      </c>
      <c r="B251" s="66" t="s">
        <v>346</v>
      </c>
      <c r="C251" s="67"/>
      <c r="D251" s="68"/>
      <c r="E251" s="69"/>
      <c r="F251" s="70"/>
      <c r="G251" s="67"/>
      <c r="H251" s="71"/>
      <c r="I251" s="72"/>
      <c r="J251" s="72"/>
      <c r="K251" s="36"/>
      <c r="L251" s="79">
        <v>251</v>
      </c>
      <c r="M251" s="79"/>
      <c r="N251" s="74"/>
      <c r="O251" s="81" t="s">
        <v>375</v>
      </c>
      <c r="P251" s="83">
        <v>43545.71090277778</v>
      </c>
      <c r="Q251" s="81" t="s">
        <v>434</v>
      </c>
      <c r="R251" s="81"/>
      <c r="S251" s="81"/>
      <c r="T251" s="81"/>
      <c r="U251" s="83">
        <v>43545.71090277778</v>
      </c>
      <c r="V251" s="85" t="s">
        <v>672</v>
      </c>
      <c r="W251" s="81"/>
      <c r="X251" s="81"/>
      <c r="Y251" s="87" t="s">
        <v>867</v>
      </c>
      <c r="Z251" s="81"/>
    </row>
    <row r="252" spans="1:26" ht="15">
      <c r="A252" s="66" t="s">
        <v>345</v>
      </c>
      <c r="B252" s="66" t="s">
        <v>373</v>
      </c>
      <c r="C252" s="67"/>
      <c r="D252" s="68"/>
      <c r="E252" s="69"/>
      <c r="F252" s="70"/>
      <c r="G252" s="67"/>
      <c r="H252" s="71"/>
      <c r="I252" s="72"/>
      <c r="J252" s="72"/>
      <c r="K252" s="36"/>
      <c r="L252" s="79">
        <v>252</v>
      </c>
      <c r="M252" s="79"/>
      <c r="N252" s="74"/>
      <c r="O252" s="81" t="s">
        <v>375</v>
      </c>
      <c r="P252" s="83">
        <v>43545.71090277778</v>
      </c>
      <c r="Q252" s="81" t="s">
        <v>434</v>
      </c>
      <c r="R252" s="81"/>
      <c r="S252" s="81"/>
      <c r="T252" s="81"/>
      <c r="U252" s="83">
        <v>43545.71090277778</v>
      </c>
      <c r="V252" s="85" t="s">
        <v>672</v>
      </c>
      <c r="W252" s="81"/>
      <c r="X252" s="81"/>
      <c r="Y252" s="87" t="s">
        <v>867</v>
      </c>
      <c r="Z252" s="81"/>
    </row>
    <row r="253" spans="1:26" ht="15">
      <c r="A253" s="66" t="s">
        <v>345</v>
      </c>
      <c r="B253" s="66" t="s">
        <v>374</v>
      </c>
      <c r="C253" s="67"/>
      <c r="D253" s="68"/>
      <c r="E253" s="69"/>
      <c r="F253" s="70"/>
      <c r="G253" s="67"/>
      <c r="H253" s="71"/>
      <c r="I253" s="72"/>
      <c r="J253" s="72"/>
      <c r="K253" s="36"/>
      <c r="L253" s="79">
        <v>253</v>
      </c>
      <c r="M253" s="79"/>
      <c r="N253" s="74"/>
      <c r="O253" s="81" t="s">
        <v>375</v>
      </c>
      <c r="P253" s="83">
        <v>43545.71090277778</v>
      </c>
      <c r="Q253" s="81" t="s">
        <v>434</v>
      </c>
      <c r="R253" s="81"/>
      <c r="S253" s="81"/>
      <c r="T253" s="81"/>
      <c r="U253" s="83">
        <v>43545.71090277778</v>
      </c>
      <c r="V253" s="85" t="s">
        <v>672</v>
      </c>
      <c r="W253" s="81"/>
      <c r="X253" s="81"/>
      <c r="Y253" s="87" t="s">
        <v>867</v>
      </c>
      <c r="Z253" s="81"/>
    </row>
    <row r="254" spans="1:26" ht="15">
      <c r="A254" s="66" t="s">
        <v>345</v>
      </c>
      <c r="B254" s="66" t="s">
        <v>344</v>
      </c>
      <c r="C254" s="67"/>
      <c r="D254" s="68"/>
      <c r="E254" s="69"/>
      <c r="F254" s="70"/>
      <c r="G254" s="67"/>
      <c r="H254" s="71"/>
      <c r="I254" s="72"/>
      <c r="J254" s="72"/>
      <c r="K254" s="36"/>
      <c r="L254" s="79">
        <v>254</v>
      </c>
      <c r="M254" s="79"/>
      <c r="N254" s="74"/>
      <c r="O254" s="81" t="s">
        <v>375</v>
      </c>
      <c r="P254" s="83">
        <v>43545.71090277778</v>
      </c>
      <c r="Q254" s="81" t="s">
        <v>434</v>
      </c>
      <c r="R254" s="81"/>
      <c r="S254" s="81"/>
      <c r="T254" s="81"/>
      <c r="U254" s="83">
        <v>43545.71090277778</v>
      </c>
      <c r="V254" s="85" t="s">
        <v>672</v>
      </c>
      <c r="W254" s="81"/>
      <c r="X254" s="81"/>
      <c r="Y254" s="87" t="s">
        <v>867</v>
      </c>
      <c r="Z254" s="81"/>
    </row>
    <row r="255" spans="1:26" ht="15">
      <c r="A255" s="66" t="s">
        <v>346</v>
      </c>
      <c r="B255" s="66" t="s">
        <v>345</v>
      </c>
      <c r="C255" s="67"/>
      <c r="D255" s="68"/>
      <c r="E255" s="69"/>
      <c r="F255" s="70"/>
      <c r="G255" s="67"/>
      <c r="H255" s="71"/>
      <c r="I255" s="72"/>
      <c r="J255" s="72"/>
      <c r="K255" s="36"/>
      <c r="L255" s="79">
        <v>255</v>
      </c>
      <c r="M255" s="79"/>
      <c r="N255" s="74"/>
      <c r="O255" s="81" t="s">
        <v>375</v>
      </c>
      <c r="P255" s="83">
        <v>43536.75461805556</v>
      </c>
      <c r="Q255" s="81" t="s">
        <v>428</v>
      </c>
      <c r="R255" s="81"/>
      <c r="S255" s="81"/>
      <c r="T255" s="81"/>
      <c r="U255" s="83">
        <v>43536.75461805556</v>
      </c>
      <c r="V255" s="85" t="s">
        <v>663</v>
      </c>
      <c r="W255" s="81"/>
      <c r="X255" s="81"/>
      <c r="Y255" s="87" t="s">
        <v>858</v>
      </c>
      <c r="Z255" s="81"/>
    </row>
    <row r="256" spans="1:26" ht="15">
      <c r="A256" s="66" t="s">
        <v>346</v>
      </c>
      <c r="B256" s="66" t="s">
        <v>345</v>
      </c>
      <c r="C256" s="67"/>
      <c r="D256" s="68"/>
      <c r="E256" s="69"/>
      <c r="F256" s="70"/>
      <c r="G256" s="67"/>
      <c r="H256" s="71"/>
      <c r="I256" s="72"/>
      <c r="J256" s="72"/>
      <c r="K256" s="36"/>
      <c r="L256" s="79">
        <v>256</v>
      </c>
      <c r="M256" s="79"/>
      <c r="N256" s="74"/>
      <c r="O256" s="81" t="s">
        <v>375</v>
      </c>
      <c r="P256" s="83">
        <v>43538.64644675926</v>
      </c>
      <c r="Q256" s="81" t="s">
        <v>432</v>
      </c>
      <c r="R256" s="81"/>
      <c r="S256" s="81"/>
      <c r="T256" s="81"/>
      <c r="U256" s="83">
        <v>43538.64644675926</v>
      </c>
      <c r="V256" s="85" t="s">
        <v>673</v>
      </c>
      <c r="W256" s="81"/>
      <c r="X256" s="81"/>
      <c r="Y256" s="87" t="s">
        <v>868</v>
      </c>
      <c r="Z256" s="81"/>
    </row>
    <row r="257" spans="1:26" ht="15">
      <c r="A257" s="66" t="s">
        <v>346</v>
      </c>
      <c r="B257" s="66" t="s">
        <v>345</v>
      </c>
      <c r="C257" s="67"/>
      <c r="D257" s="68"/>
      <c r="E257" s="69"/>
      <c r="F257" s="70"/>
      <c r="G257" s="67"/>
      <c r="H257" s="71"/>
      <c r="I257" s="72"/>
      <c r="J257" s="72"/>
      <c r="K257" s="36"/>
      <c r="L257" s="79">
        <v>257</v>
      </c>
      <c r="M257" s="79"/>
      <c r="N257" s="74"/>
      <c r="O257" s="81" t="s">
        <v>375</v>
      </c>
      <c r="P257" s="83">
        <v>43540.51388888889</v>
      </c>
      <c r="Q257" s="81" t="s">
        <v>421</v>
      </c>
      <c r="R257" s="85" t="s">
        <v>464</v>
      </c>
      <c r="S257" s="81" t="s">
        <v>476</v>
      </c>
      <c r="T257" s="81" t="s">
        <v>480</v>
      </c>
      <c r="U257" s="83">
        <v>43540.51388888889</v>
      </c>
      <c r="V257" s="85" t="s">
        <v>653</v>
      </c>
      <c r="W257" s="81"/>
      <c r="X257" s="81"/>
      <c r="Y257" s="87" t="s">
        <v>848</v>
      </c>
      <c r="Z257" s="81"/>
    </row>
    <row r="258" spans="1:26" ht="15">
      <c r="A258" s="66" t="s">
        <v>346</v>
      </c>
      <c r="B258" s="66" t="s">
        <v>345</v>
      </c>
      <c r="C258" s="67"/>
      <c r="D258" s="68"/>
      <c r="E258" s="69"/>
      <c r="F258" s="70"/>
      <c r="G258" s="67"/>
      <c r="H258" s="71"/>
      <c r="I258" s="72"/>
      <c r="J258" s="72"/>
      <c r="K258" s="36"/>
      <c r="L258" s="79">
        <v>258</v>
      </c>
      <c r="M258" s="79"/>
      <c r="N258" s="74"/>
      <c r="O258" s="81" t="s">
        <v>375</v>
      </c>
      <c r="P258" s="83">
        <v>43540.923634259256</v>
      </c>
      <c r="Q258" s="81" t="s">
        <v>420</v>
      </c>
      <c r="R258" s="81"/>
      <c r="S258" s="81"/>
      <c r="T258" s="81"/>
      <c r="U258" s="83">
        <v>43540.923634259256</v>
      </c>
      <c r="V258" s="85" t="s">
        <v>654</v>
      </c>
      <c r="W258" s="81"/>
      <c r="X258" s="81"/>
      <c r="Y258" s="87" t="s">
        <v>849</v>
      </c>
      <c r="Z258" s="81"/>
    </row>
    <row r="259" spans="1:26" ht="15">
      <c r="A259" s="66" t="s">
        <v>346</v>
      </c>
      <c r="B259" s="66" t="s">
        <v>345</v>
      </c>
      <c r="C259" s="67"/>
      <c r="D259" s="68"/>
      <c r="E259" s="69"/>
      <c r="F259" s="70"/>
      <c r="G259" s="67"/>
      <c r="H259" s="71"/>
      <c r="I259" s="72"/>
      <c r="J259" s="72"/>
      <c r="K259" s="36"/>
      <c r="L259" s="79">
        <v>259</v>
      </c>
      <c r="M259" s="79"/>
      <c r="N259" s="74"/>
      <c r="O259" s="81" t="s">
        <v>375</v>
      </c>
      <c r="P259" s="83">
        <v>43540.930555555555</v>
      </c>
      <c r="Q259" s="81" t="s">
        <v>422</v>
      </c>
      <c r="R259" s="85" t="s">
        <v>465</v>
      </c>
      <c r="S259" s="81" t="s">
        <v>476</v>
      </c>
      <c r="T259" s="81" t="s">
        <v>480</v>
      </c>
      <c r="U259" s="83">
        <v>43540.930555555555</v>
      </c>
      <c r="V259" s="85" t="s">
        <v>655</v>
      </c>
      <c r="W259" s="81"/>
      <c r="X259" s="81"/>
      <c r="Y259" s="87" t="s">
        <v>850</v>
      </c>
      <c r="Z259" s="81"/>
    </row>
    <row r="260" spans="1:26" ht="15">
      <c r="A260" s="66" t="s">
        <v>346</v>
      </c>
      <c r="B260" s="66" t="s">
        <v>345</v>
      </c>
      <c r="C260" s="67"/>
      <c r="D260" s="68"/>
      <c r="E260" s="69"/>
      <c r="F260" s="70"/>
      <c r="G260" s="67"/>
      <c r="H260" s="71"/>
      <c r="I260" s="72"/>
      <c r="J260" s="72"/>
      <c r="K260" s="36"/>
      <c r="L260" s="79">
        <v>260</v>
      </c>
      <c r="M260" s="79"/>
      <c r="N260" s="74"/>
      <c r="O260" s="81" t="s">
        <v>375</v>
      </c>
      <c r="P260" s="83">
        <v>43541.34722222222</v>
      </c>
      <c r="Q260" s="81" t="s">
        <v>423</v>
      </c>
      <c r="R260" s="85" t="s">
        <v>466</v>
      </c>
      <c r="S260" s="81" t="s">
        <v>476</v>
      </c>
      <c r="T260" s="81" t="s">
        <v>480</v>
      </c>
      <c r="U260" s="83">
        <v>43541.34722222222</v>
      </c>
      <c r="V260" s="85" t="s">
        <v>656</v>
      </c>
      <c r="W260" s="81"/>
      <c r="X260" s="81"/>
      <c r="Y260" s="87" t="s">
        <v>851</v>
      </c>
      <c r="Z260" s="81"/>
    </row>
    <row r="261" spans="1:26" ht="15">
      <c r="A261" s="66" t="s">
        <v>346</v>
      </c>
      <c r="B261" s="66" t="s">
        <v>345</v>
      </c>
      <c r="C261" s="67"/>
      <c r="D261" s="68"/>
      <c r="E261" s="69"/>
      <c r="F261" s="70"/>
      <c r="G261" s="67"/>
      <c r="H261" s="71"/>
      <c r="I261" s="72"/>
      <c r="J261" s="72"/>
      <c r="K261" s="36"/>
      <c r="L261" s="79">
        <v>261</v>
      </c>
      <c r="M261" s="79"/>
      <c r="N261" s="74"/>
      <c r="O261" s="81" t="s">
        <v>375</v>
      </c>
      <c r="P261" s="83">
        <v>43541.618055555555</v>
      </c>
      <c r="Q261" s="81" t="s">
        <v>424</v>
      </c>
      <c r="R261" s="85" t="s">
        <v>467</v>
      </c>
      <c r="S261" s="81" t="s">
        <v>476</v>
      </c>
      <c r="T261" s="81" t="s">
        <v>480</v>
      </c>
      <c r="U261" s="83">
        <v>43541.618055555555</v>
      </c>
      <c r="V261" s="85" t="s">
        <v>657</v>
      </c>
      <c r="W261" s="81"/>
      <c r="X261" s="81"/>
      <c r="Y261" s="87" t="s">
        <v>852</v>
      </c>
      <c r="Z261" s="81"/>
    </row>
    <row r="262" spans="1:26" ht="15">
      <c r="A262" s="66" t="s">
        <v>346</v>
      </c>
      <c r="B262" s="66" t="s">
        <v>345</v>
      </c>
      <c r="C262" s="67"/>
      <c r="D262" s="68"/>
      <c r="E262" s="69"/>
      <c r="F262" s="70"/>
      <c r="G262" s="67"/>
      <c r="H262" s="71"/>
      <c r="I262" s="72"/>
      <c r="J262" s="72"/>
      <c r="K262" s="36"/>
      <c r="L262" s="79">
        <v>262</v>
      </c>
      <c r="M262" s="79"/>
      <c r="N262" s="74"/>
      <c r="O262" s="81" t="s">
        <v>375</v>
      </c>
      <c r="P262" s="83">
        <v>43542.13888888889</v>
      </c>
      <c r="Q262" s="81" t="s">
        <v>425</v>
      </c>
      <c r="R262" s="85" t="s">
        <v>468</v>
      </c>
      <c r="S262" s="81" t="s">
        <v>476</v>
      </c>
      <c r="T262" s="81" t="s">
        <v>480</v>
      </c>
      <c r="U262" s="83">
        <v>43542.13888888889</v>
      </c>
      <c r="V262" s="85" t="s">
        <v>658</v>
      </c>
      <c r="W262" s="81"/>
      <c r="X262" s="81"/>
      <c r="Y262" s="87" t="s">
        <v>853</v>
      </c>
      <c r="Z262" s="81"/>
    </row>
    <row r="263" spans="1:26" ht="15">
      <c r="A263" s="66" t="s">
        <v>346</v>
      </c>
      <c r="B263" s="66" t="s">
        <v>345</v>
      </c>
      <c r="C263" s="67"/>
      <c r="D263" s="68"/>
      <c r="E263" s="69"/>
      <c r="F263" s="70"/>
      <c r="G263" s="67"/>
      <c r="H263" s="71"/>
      <c r="I263" s="72"/>
      <c r="J263" s="72"/>
      <c r="K263" s="36"/>
      <c r="L263" s="79">
        <v>263</v>
      </c>
      <c r="M263" s="79"/>
      <c r="N263" s="74"/>
      <c r="O263" s="81" t="s">
        <v>375</v>
      </c>
      <c r="P263" s="83">
        <v>43543.72447916667</v>
      </c>
      <c r="Q263" s="81" t="s">
        <v>404</v>
      </c>
      <c r="R263" s="81"/>
      <c r="S263" s="81"/>
      <c r="T263" s="81"/>
      <c r="U263" s="83">
        <v>43543.72447916667</v>
      </c>
      <c r="V263" s="85" t="s">
        <v>664</v>
      </c>
      <c r="W263" s="81"/>
      <c r="X263" s="81"/>
      <c r="Y263" s="87" t="s">
        <v>859</v>
      </c>
      <c r="Z263" s="81"/>
    </row>
    <row r="264" spans="1:26" ht="15">
      <c r="A264" s="66" t="s">
        <v>346</v>
      </c>
      <c r="B264" s="66" t="s">
        <v>345</v>
      </c>
      <c r="C264" s="67"/>
      <c r="D264" s="68"/>
      <c r="E264" s="69"/>
      <c r="F264" s="70"/>
      <c r="G264" s="67"/>
      <c r="H264" s="71"/>
      <c r="I264" s="72"/>
      <c r="J264" s="72"/>
      <c r="K264" s="36"/>
      <c r="L264" s="79">
        <v>264</v>
      </c>
      <c r="M264" s="79"/>
      <c r="N264" s="74"/>
      <c r="O264" s="81" t="s">
        <v>375</v>
      </c>
      <c r="P264" s="83">
        <v>43544.55341435185</v>
      </c>
      <c r="Q264" s="81" t="s">
        <v>405</v>
      </c>
      <c r="R264" s="81"/>
      <c r="S264" s="81"/>
      <c r="T264" s="81"/>
      <c r="U264" s="83">
        <v>43544.55341435185</v>
      </c>
      <c r="V264" s="85" t="s">
        <v>666</v>
      </c>
      <c r="W264" s="81"/>
      <c r="X264" s="81"/>
      <c r="Y264" s="87" t="s">
        <v>861</v>
      </c>
      <c r="Z264" s="81"/>
    </row>
    <row r="265" spans="1:26" ht="15">
      <c r="A265" s="66" t="s">
        <v>346</v>
      </c>
      <c r="B265" s="66" t="s">
        <v>345</v>
      </c>
      <c r="C265" s="67"/>
      <c r="D265" s="68"/>
      <c r="E265" s="69"/>
      <c r="F265" s="70"/>
      <c r="G265" s="67"/>
      <c r="H265" s="71"/>
      <c r="I265" s="72"/>
      <c r="J265" s="72"/>
      <c r="K265" s="36"/>
      <c r="L265" s="79">
        <v>265</v>
      </c>
      <c r="M265" s="79"/>
      <c r="N265" s="74"/>
      <c r="O265" s="81" t="s">
        <v>375</v>
      </c>
      <c r="P265" s="83">
        <v>43545.75682870371</v>
      </c>
      <c r="Q265" s="81" t="s">
        <v>434</v>
      </c>
      <c r="R265" s="81"/>
      <c r="S265" s="81"/>
      <c r="T265" s="81"/>
      <c r="U265" s="83">
        <v>43545.75682870371</v>
      </c>
      <c r="V265" s="85" t="s">
        <v>674</v>
      </c>
      <c r="W265" s="81"/>
      <c r="X265" s="81"/>
      <c r="Y265" s="87" t="s">
        <v>869</v>
      </c>
      <c r="Z265" s="81"/>
    </row>
    <row r="266" spans="1:26" ht="15">
      <c r="A266" s="66" t="s">
        <v>344</v>
      </c>
      <c r="B266" s="66" t="s">
        <v>373</v>
      </c>
      <c r="C266" s="67"/>
      <c r="D266" s="68"/>
      <c r="E266" s="69"/>
      <c r="F266" s="70"/>
      <c r="G266" s="67"/>
      <c r="H266" s="71"/>
      <c r="I266" s="72"/>
      <c r="J266" s="72"/>
      <c r="K266" s="36"/>
      <c r="L266" s="79">
        <v>266</v>
      </c>
      <c r="M266" s="79"/>
      <c r="N266" s="74"/>
      <c r="O266" s="81" t="s">
        <v>375</v>
      </c>
      <c r="P266" s="83">
        <v>43538.61818287037</v>
      </c>
      <c r="Q266" s="81" t="s">
        <v>430</v>
      </c>
      <c r="R266" s="85" t="s">
        <v>472</v>
      </c>
      <c r="S266" s="81" t="s">
        <v>476</v>
      </c>
      <c r="T266" s="81"/>
      <c r="U266" s="83">
        <v>43538.61818287037</v>
      </c>
      <c r="V266" s="85" t="s">
        <v>668</v>
      </c>
      <c r="W266" s="81"/>
      <c r="X266" s="81"/>
      <c r="Y266" s="87" t="s">
        <v>863</v>
      </c>
      <c r="Z266" s="81"/>
    </row>
    <row r="267" spans="1:26" ht="15">
      <c r="A267" s="66" t="s">
        <v>344</v>
      </c>
      <c r="B267" s="66" t="s">
        <v>373</v>
      </c>
      <c r="C267" s="67"/>
      <c r="D267" s="68"/>
      <c r="E267" s="69"/>
      <c r="F267" s="70"/>
      <c r="G267" s="67"/>
      <c r="H267" s="71"/>
      <c r="I267" s="72"/>
      <c r="J267" s="72"/>
      <c r="K267" s="36"/>
      <c r="L267" s="79">
        <v>267</v>
      </c>
      <c r="M267" s="79"/>
      <c r="N267" s="74"/>
      <c r="O267" s="81" t="s">
        <v>375</v>
      </c>
      <c r="P267" s="83">
        <v>43545.61827546296</v>
      </c>
      <c r="Q267" s="81" t="s">
        <v>431</v>
      </c>
      <c r="R267" s="85" t="s">
        <v>473</v>
      </c>
      <c r="S267" s="81" t="s">
        <v>476</v>
      </c>
      <c r="T267" s="81"/>
      <c r="U267" s="83">
        <v>43545.61827546296</v>
      </c>
      <c r="V267" s="85" t="s">
        <v>669</v>
      </c>
      <c r="W267" s="81"/>
      <c r="X267" s="81"/>
      <c r="Y267" s="87" t="s">
        <v>864</v>
      </c>
      <c r="Z267" s="81"/>
    </row>
    <row r="268" spans="1:26" ht="15">
      <c r="A268" s="66" t="s">
        <v>346</v>
      </c>
      <c r="B268" s="66" t="s">
        <v>373</v>
      </c>
      <c r="C268" s="67"/>
      <c r="D268" s="68"/>
      <c r="E268" s="69"/>
      <c r="F268" s="70"/>
      <c r="G268" s="67"/>
      <c r="H268" s="71"/>
      <c r="I268" s="72"/>
      <c r="J268" s="72"/>
      <c r="K268" s="36"/>
      <c r="L268" s="79">
        <v>268</v>
      </c>
      <c r="M268" s="79"/>
      <c r="N268" s="74"/>
      <c r="O268" s="81" t="s">
        <v>375</v>
      </c>
      <c r="P268" s="83">
        <v>43538.64644675926</v>
      </c>
      <c r="Q268" s="81" t="s">
        <v>432</v>
      </c>
      <c r="R268" s="81"/>
      <c r="S268" s="81"/>
      <c r="T268" s="81"/>
      <c r="U268" s="83">
        <v>43538.64644675926</v>
      </c>
      <c r="V268" s="85" t="s">
        <v>673</v>
      </c>
      <c r="W268" s="81"/>
      <c r="X268" s="81"/>
      <c r="Y268" s="87" t="s">
        <v>868</v>
      </c>
      <c r="Z268" s="81"/>
    </row>
    <row r="269" spans="1:26" ht="15">
      <c r="A269" s="66" t="s">
        <v>346</v>
      </c>
      <c r="B269" s="66" t="s">
        <v>373</v>
      </c>
      <c r="C269" s="67"/>
      <c r="D269" s="68"/>
      <c r="E269" s="69"/>
      <c r="F269" s="70"/>
      <c r="G269" s="67"/>
      <c r="H269" s="71"/>
      <c r="I269" s="72"/>
      <c r="J269" s="72"/>
      <c r="K269" s="36"/>
      <c r="L269" s="79">
        <v>269</v>
      </c>
      <c r="M269" s="79"/>
      <c r="N269" s="74"/>
      <c r="O269" s="81" t="s">
        <v>375</v>
      </c>
      <c r="P269" s="83">
        <v>43545.75682870371</v>
      </c>
      <c r="Q269" s="81" t="s">
        <v>434</v>
      </c>
      <c r="R269" s="81"/>
      <c r="S269" s="81"/>
      <c r="T269" s="81"/>
      <c r="U269" s="83">
        <v>43545.75682870371</v>
      </c>
      <c r="V269" s="85" t="s">
        <v>674</v>
      </c>
      <c r="W269" s="81"/>
      <c r="X269" s="81"/>
      <c r="Y269" s="87" t="s">
        <v>869</v>
      </c>
      <c r="Z269" s="81"/>
    </row>
    <row r="270" spans="1:26" ht="15">
      <c r="A270" s="66" t="s">
        <v>344</v>
      </c>
      <c r="B270" s="66" t="s">
        <v>374</v>
      </c>
      <c r="C270" s="67"/>
      <c r="D270" s="68"/>
      <c r="E270" s="69"/>
      <c r="F270" s="70"/>
      <c r="G270" s="67"/>
      <c r="H270" s="71"/>
      <c r="I270" s="72"/>
      <c r="J270" s="72"/>
      <c r="K270" s="36"/>
      <c r="L270" s="79">
        <v>270</v>
      </c>
      <c r="M270" s="79"/>
      <c r="N270" s="74"/>
      <c r="O270" s="81" t="s">
        <v>375</v>
      </c>
      <c r="P270" s="83">
        <v>43538.61818287037</v>
      </c>
      <c r="Q270" s="81" t="s">
        <v>430</v>
      </c>
      <c r="R270" s="85" t="s">
        <v>472</v>
      </c>
      <c r="S270" s="81" t="s">
        <v>476</v>
      </c>
      <c r="T270" s="81"/>
      <c r="U270" s="83">
        <v>43538.61818287037</v>
      </c>
      <c r="V270" s="85" t="s">
        <v>668</v>
      </c>
      <c r="W270" s="81"/>
      <c r="X270" s="81"/>
      <c r="Y270" s="87" t="s">
        <v>863</v>
      </c>
      <c r="Z270" s="81"/>
    </row>
    <row r="271" spans="1:26" ht="15">
      <c r="A271" s="66" t="s">
        <v>344</v>
      </c>
      <c r="B271" s="66" t="s">
        <v>374</v>
      </c>
      <c r="C271" s="67"/>
      <c r="D271" s="68"/>
      <c r="E271" s="69"/>
      <c r="F271" s="70"/>
      <c r="G271" s="67"/>
      <c r="H271" s="71"/>
      <c r="I271" s="72"/>
      <c r="J271" s="72"/>
      <c r="K271" s="36"/>
      <c r="L271" s="79">
        <v>271</v>
      </c>
      <c r="M271" s="79"/>
      <c r="N271" s="74"/>
      <c r="O271" s="81" t="s">
        <v>375</v>
      </c>
      <c r="P271" s="83">
        <v>43545.61827546296</v>
      </c>
      <c r="Q271" s="81" t="s">
        <v>431</v>
      </c>
      <c r="R271" s="85" t="s">
        <v>473</v>
      </c>
      <c r="S271" s="81" t="s">
        <v>476</v>
      </c>
      <c r="T271" s="81"/>
      <c r="U271" s="83">
        <v>43545.61827546296</v>
      </c>
      <c r="V271" s="85" t="s">
        <v>669</v>
      </c>
      <c r="W271" s="81"/>
      <c r="X271" s="81"/>
      <c r="Y271" s="87" t="s">
        <v>864</v>
      </c>
      <c r="Z271" s="81"/>
    </row>
    <row r="272" spans="1:26" ht="15">
      <c r="A272" s="66" t="s">
        <v>346</v>
      </c>
      <c r="B272" s="66" t="s">
        <v>374</v>
      </c>
      <c r="C272" s="67"/>
      <c r="D272" s="68"/>
      <c r="E272" s="69"/>
      <c r="F272" s="70"/>
      <c r="G272" s="67"/>
      <c r="H272" s="71"/>
      <c r="I272" s="72"/>
      <c r="J272" s="72"/>
      <c r="K272" s="36"/>
      <c r="L272" s="79">
        <v>272</v>
      </c>
      <c r="M272" s="79"/>
      <c r="N272" s="74"/>
      <c r="O272" s="81" t="s">
        <v>375</v>
      </c>
      <c r="P272" s="83">
        <v>43538.64644675926</v>
      </c>
      <c r="Q272" s="81" t="s">
        <v>432</v>
      </c>
      <c r="R272" s="81"/>
      <c r="S272" s="81"/>
      <c r="T272" s="81"/>
      <c r="U272" s="83">
        <v>43538.64644675926</v>
      </c>
      <c r="V272" s="85" t="s">
        <v>673</v>
      </c>
      <c r="W272" s="81"/>
      <c r="X272" s="81"/>
      <c r="Y272" s="87" t="s">
        <v>868</v>
      </c>
      <c r="Z272" s="81"/>
    </row>
    <row r="273" spans="1:26" ht="15">
      <c r="A273" s="66" t="s">
        <v>346</v>
      </c>
      <c r="B273" s="66" t="s">
        <v>374</v>
      </c>
      <c r="C273" s="67"/>
      <c r="D273" s="68"/>
      <c r="E273" s="69"/>
      <c r="F273" s="70"/>
      <c r="G273" s="67"/>
      <c r="H273" s="71"/>
      <c r="I273" s="72"/>
      <c r="J273" s="72"/>
      <c r="K273" s="36"/>
      <c r="L273" s="79">
        <v>273</v>
      </c>
      <c r="M273" s="79"/>
      <c r="N273" s="74"/>
      <c r="O273" s="81" t="s">
        <v>375</v>
      </c>
      <c r="P273" s="83">
        <v>43545.75682870371</v>
      </c>
      <c r="Q273" s="81" t="s">
        <v>434</v>
      </c>
      <c r="R273" s="81"/>
      <c r="S273" s="81"/>
      <c r="T273" s="81"/>
      <c r="U273" s="83">
        <v>43545.75682870371</v>
      </c>
      <c r="V273" s="85" t="s">
        <v>674</v>
      </c>
      <c r="W273" s="81"/>
      <c r="X273" s="81"/>
      <c r="Y273" s="87" t="s">
        <v>869</v>
      </c>
      <c r="Z273" s="81"/>
    </row>
    <row r="274" spans="1:26" ht="15">
      <c r="A274" s="66" t="s">
        <v>344</v>
      </c>
      <c r="B274" s="66" t="s">
        <v>346</v>
      </c>
      <c r="C274" s="67"/>
      <c r="D274" s="68"/>
      <c r="E274" s="69"/>
      <c r="F274" s="70"/>
      <c r="G274" s="67"/>
      <c r="H274" s="71"/>
      <c r="I274" s="72"/>
      <c r="J274" s="72"/>
      <c r="K274" s="36"/>
      <c r="L274" s="79">
        <v>274</v>
      </c>
      <c r="M274" s="79"/>
      <c r="N274" s="74"/>
      <c r="O274" s="81" t="s">
        <v>375</v>
      </c>
      <c r="P274" s="83">
        <v>43536.708958333336</v>
      </c>
      <c r="Q274" s="81" t="s">
        <v>426</v>
      </c>
      <c r="R274" s="85" t="s">
        <v>469</v>
      </c>
      <c r="S274" s="81" t="s">
        <v>476</v>
      </c>
      <c r="T274" s="81"/>
      <c r="U274" s="83">
        <v>43536.708958333336</v>
      </c>
      <c r="V274" s="85" t="s">
        <v>659</v>
      </c>
      <c r="W274" s="81"/>
      <c r="X274" s="81"/>
      <c r="Y274" s="87" t="s">
        <v>854</v>
      </c>
      <c r="Z274" s="81"/>
    </row>
    <row r="275" spans="1:26" ht="15">
      <c r="A275" s="66" t="s">
        <v>344</v>
      </c>
      <c r="B275" s="66" t="s">
        <v>346</v>
      </c>
      <c r="C275" s="67"/>
      <c r="D275" s="68"/>
      <c r="E275" s="69"/>
      <c r="F275" s="70"/>
      <c r="G275" s="67"/>
      <c r="H275" s="71"/>
      <c r="I275" s="72"/>
      <c r="J275" s="72"/>
      <c r="K275" s="36"/>
      <c r="L275" s="79">
        <v>275</v>
      </c>
      <c r="M275" s="79"/>
      <c r="N275" s="74"/>
      <c r="O275" s="81" t="s">
        <v>375</v>
      </c>
      <c r="P275" s="83">
        <v>43538.61818287037</v>
      </c>
      <c r="Q275" s="81" t="s">
        <v>430</v>
      </c>
      <c r="R275" s="85" t="s">
        <v>472</v>
      </c>
      <c r="S275" s="81" t="s">
        <v>476</v>
      </c>
      <c r="T275" s="81"/>
      <c r="U275" s="83">
        <v>43538.61818287037</v>
      </c>
      <c r="V275" s="85" t="s">
        <v>668</v>
      </c>
      <c r="W275" s="81"/>
      <c r="X275" s="81"/>
      <c r="Y275" s="87" t="s">
        <v>863</v>
      </c>
      <c r="Z275" s="81"/>
    </row>
    <row r="276" spans="1:26" ht="15">
      <c r="A276" s="66" t="s">
        <v>344</v>
      </c>
      <c r="B276" s="66" t="s">
        <v>346</v>
      </c>
      <c r="C276" s="67"/>
      <c r="D276" s="68"/>
      <c r="E276" s="69"/>
      <c r="F276" s="70"/>
      <c r="G276" s="67"/>
      <c r="H276" s="71"/>
      <c r="I276" s="72"/>
      <c r="J276" s="72"/>
      <c r="K276" s="36"/>
      <c r="L276" s="79">
        <v>276</v>
      </c>
      <c r="M276" s="79"/>
      <c r="N276" s="74"/>
      <c r="O276" s="81" t="s">
        <v>375</v>
      </c>
      <c r="P276" s="83">
        <v>43540.91716435185</v>
      </c>
      <c r="Q276" s="81" t="s">
        <v>418</v>
      </c>
      <c r="R276" s="85" t="s">
        <v>462</v>
      </c>
      <c r="S276" s="81" t="s">
        <v>476</v>
      </c>
      <c r="T276" s="81"/>
      <c r="U276" s="83">
        <v>43540.91716435185</v>
      </c>
      <c r="V276" s="85" t="s">
        <v>646</v>
      </c>
      <c r="W276" s="81"/>
      <c r="X276" s="81"/>
      <c r="Y276" s="87" t="s">
        <v>841</v>
      </c>
      <c r="Z276" s="81"/>
    </row>
    <row r="277" spans="1:26" ht="15">
      <c r="A277" s="66" t="s">
        <v>344</v>
      </c>
      <c r="B277" s="66" t="s">
        <v>346</v>
      </c>
      <c r="C277" s="67"/>
      <c r="D277" s="68"/>
      <c r="E277" s="69"/>
      <c r="F277" s="70"/>
      <c r="G277" s="67"/>
      <c r="H277" s="71"/>
      <c r="I277" s="72"/>
      <c r="J277" s="72"/>
      <c r="K277" s="36"/>
      <c r="L277" s="79">
        <v>277</v>
      </c>
      <c r="M277" s="79"/>
      <c r="N277" s="74"/>
      <c r="O277" s="81" t="s">
        <v>375</v>
      </c>
      <c r="P277" s="83">
        <v>43541.5844212963</v>
      </c>
      <c r="Q277" s="81" t="s">
        <v>419</v>
      </c>
      <c r="R277" s="85" t="s">
        <v>463</v>
      </c>
      <c r="S277" s="81" t="s">
        <v>476</v>
      </c>
      <c r="T277" s="81"/>
      <c r="U277" s="83">
        <v>43541.5844212963</v>
      </c>
      <c r="V277" s="85" t="s">
        <v>647</v>
      </c>
      <c r="W277" s="81"/>
      <c r="X277" s="81"/>
      <c r="Y277" s="87" t="s">
        <v>842</v>
      </c>
      <c r="Z277" s="81"/>
    </row>
    <row r="278" spans="1:26" ht="15">
      <c r="A278" s="66" t="s">
        <v>344</v>
      </c>
      <c r="B278" s="66" t="s">
        <v>346</v>
      </c>
      <c r="C278" s="67"/>
      <c r="D278" s="68"/>
      <c r="E278" s="69"/>
      <c r="F278" s="70"/>
      <c r="G278" s="67"/>
      <c r="H278" s="71"/>
      <c r="I278" s="72"/>
      <c r="J278" s="72"/>
      <c r="K278" s="36"/>
      <c r="L278" s="79">
        <v>278</v>
      </c>
      <c r="M278" s="79"/>
      <c r="N278" s="74"/>
      <c r="O278" s="81" t="s">
        <v>375</v>
      </c>
      <c r="P278" s="83">
        <v>43543.709085648145</v>
      </c>
      <c r="Q278" s="81" t="s">
        <v>427</v>
      </c>
      <c r="R278" s="85" t="s">
        <v>470</v>
      </c>
      <c r="S278" s="81" t="s">
        <v>476</v>
      </c>
      <c r="T278" s="81"/>
      <c r="U278" s="83">
        <v>43543.709085648145</v>
      </c>
      <c r="V278" s="85" t="s">
        <v>660</v>
      </c>
      <c r="W278" s="81"/>
      <c r="X278" s="81"/>
      <c r="Y278" s="87" t="s">
        <v>855</v>
      </c>
      <c r="Z278" s="81"/>
    </row>
    <row r="279" spans="1:26" ht="15">
      <c r="A279" s="66" t="s">
        <v>344</v>
      </c>
      <c r="B279" s="66" t="s">
        <v>346</v>
      </c>
      <c r="C279" s="67"/>
      <c r="D279" s="68"/>
      <c r="E279" s="69"/>
      <c r="F279" s="70"/>
      <c r="G279" s="67"/>
      <c r="H279" s="71"/>
      <c r="I279" s="72"/>
      <c r="J279" s="72"/>
      <c r="K279" s="36"/>
      <c r="L279" s="79">
        <v>279</v>
      </c>
      <c r="M279" s="79"/>
      <c r="N279" s="74"/>
      <c r="O279" s="81" t="s">
        <v>375</v>
      </c>
      <c r="P279" s="83">
        <v>43544.53487268519</v>
      </c>
      <c r="Q279" s="81" t="s">
        <v>429</v>
      </c>
      <c r="R279" s="85" t="s">
        <v>471</v>
      </c>
      <c r="S279" s="81" t="s">
        <v>476</v>
      </c>
      <c r="T279" s="81"/>
      <c r="U279" s="83">
        <v>43544.53487268519</v>
      </c>
      <c r="V279" s="85" t="s">
        <v>667</v>
      </c>
      <c r="W279" s="81"/>
      <c r="X279" s="81"/>
      <c r="Y279" s="87" t="s">
        <v>862</v>
      </c>
      <c r="Z279" s="81"/>
    </row>
    <row r="280" spans="1:26" ht="15">
      <c r="A280" s="66" t="s">
        <v>344</v>
      </c>
      <c r="B280" s="66" t="s">
        <v>346</v>
      </c>
      <c r="C280" s="67"/>
      <c r="D280" s="68"/>
      <c r="E280" s="69"/>
      <c r="F280" s="70"/>
      <c r="G280" s="67"/>
      <c r="H280" s="71"/>
      <c r="I280" s="72"/>
      <c r="J280" s="72"/>
      <c r="K280" s="36"/>
      <c r="L280" s="79">
        <v>280</v>
      </c>
      <c r="M280" s="79"/>
      <c r="N280" s="74"/>
      <c r="O280" s="81" t="s">
        <v>375</v>
      </c>
      <c r="P280" s="83">
        <v>43545.61827546296</v>
      </c>
      <c r="Q280" s="81" t="s">
        <v>431</v>
      </c>
      <c r="R280" s="85" t="s">
        <v>473</v>
      </c>
      <c r="S280" s="81" t="s">
        <v>476</v>
      </c>
      <c r="T280" s="81"/>
      <c r="U280" s="83">
        <v>43545.61827546296</v>
      </c>
      <c r="V280" s="85" t="s">
        <v>669</v>
      </c>
      <c r="W280" s="81"/>
      <c r="X280" s="81"/>
      <c r="Y280" s="87" t="s">
        <v>864</v>
      </c>
      <c r="Z280" s="81"/>
    </row>
    <row r="281" spans="1:26" ht="15">
      <c r="A281" s="66" t="s">
        <v>346</v>
      </c>
      <c r="B281" s="66" t="s">
        <v>344</v>
      </c>
      <c r="C281" s="67"/>
      <c r="D281" s="68"/>
      <c r="E281" s="69"/>
      <c r="F281" s="70"/>
      <c r="G281" s="67"/>
      <c r="H281" s="71"/>
      <c r="I281" s="72"/>
      <c r="J281" s="72"/>
      <c r="K281" s="36"/>
      <c r="L281" s="79">
        <v>281</v>
      </c>
      <c r="M281" s="79"/>
      <c r="N281" s="74"/>
      <c r="O281" s="81" t="s">
        <v>375</v>
      </c>
      <c r="P281" s="83">
        <v>43536.75461805556</v>
      </c>
      <c r="Q281" s="81" t="s">
        <v>428</v>
      </c>
      <c r="R281" s="81"/>
      <c r="S281" s="81"/>
      <c r="T281" s="81"/>
      <c r="U281" s="83">
        <v>43536.75461805556</v>
      </c>
      <c r="V281" s="85" t="s">
        <v>663</v>
      </c>
      <c r="W281" s="81"/>
      <c r="X281" s="81"/>
      <c r="Y281" s="87" t="s">
        <v>858</v>
      </c>
      <c r="Z281" s="81"/>
    </row>
    <row r="282" spans="1:26" ht="15">
      <c r="A282" s="66" t="s">
        <v>346</v>
      </c>
      <c r="B282" s="66" t="s">
        <v>344</v>
      </c>
      <c r="C282" s="67"/>
      <c r="D282" s="68"/>
      <c r="E282" s="69"/>
      <c r="F282" s="70"/>
      <c r="G282" s="67"/>
      <c r="H282" s="71"/>
      <c r="I282" s="72"/>
      <c r="J282" s="72"/>
      <c r="K282" s="36"/>
      <c r="L282" s="79">
        <v>282</v>
      </c>
      <c r="M282" s="79"/>
      <c r="N282" s="74"/>
      <c r="O282" s="81" t="s">
        <v>375</v>
      </c>
      <c r="P282" s="83">
        <v>43538.64644675926</v>
      </c>
      <c r="Q282" s="81" t="s">
        <v>432</v>
      </c>
      <c r="R282" s="81"/>
      <c r="S282" s="81"/>
      <c r="T282" s="81"/>
      <c r="U282" s="83">
        <v>43538.64644675926</v>
      </c>
      <c r="V282" s="85" t="s">
        <v>673</v>
      </c>
      <c r="W282" s="81"/>
      <c r="X282" s="81"/>
      <c r="Y282" s="87" t="s">
        <v>868</v>
      </c>
      <c r="Z282" s="81"/>
    </row>
    <row r="283" spans="1:26" ht="15">
      <c r="A283" s="66" t="s">
        <v>346</v>
      </c>
      <c r="B283" s="66" t="s">
        <v>344</v>
      </c>
      <c r="C283" s="67"/>
      <c r="D283" s="68"/>
      <c r="E283" s="69"/>
      <c r="F283" s="70"/>
      <c r="G283" s="67"/>
      <c r="H283" s="71"/>
      <c r="I283" s="72"/>
      <c r="J283" s="72"/>
      <c r="K283" s="36"/>
      <c r="L283" s="79">
        <v>283</v>
      </c>
      <c r="M283" s="79"/>
      <c r="N283" s="74"/>
      <c r="O283" s="81" t="s">
        <v>375</v>
      </c>
      <c r="P283" s="83">
        <v>43540.923634259256</v>
      </c>
      <c r="Q283" s="81" t="s">
        <v>420</v>
      </c>
      <c r="R283" s="81"/>
      <c r="S283" s="81"/>
      <c r="T283" s="81"/>
      <c r="U283" s="83">
        <v>43540.923634259256</v>
      </c>
      <c r="V283" s="85" t="s">
        <v>654</v>
      </c>
      <c r="W283" s="81"/>
      <c r="X283" s="81"/>
      <c r="Y283" s="87" t="s">
        <v>849</v>
      </c>
      <c r="Z283" s="81"/>
    </row>
    <row r="284" spans="1:26" ht="15">
      <c r="A284" s="66" t="s">
        <v>346</v>
      </c>
      <c r="B284" s="66" t="s">
        <v>344</v>
      </c>
      <c r="C284" s="67"/>
      <c r="D284" s="68"/>
      <c r="E284" s="69"/>
      <c r="F284" s="70"/>
      <c r="G284" s="67"/>
      <c r="H284" s="71"/>
      <c r="I284" s="72"/>
      <c r="J284" s="72"/>
      <c r="K284" s="36"/>
      <c r="L284" s="79">
        <v>284</v>
      </c>
      <c r="M284" s="79"/>
      <c r="N284" s="74"/>
      <c r="O284" s="81" t="s">
        <v>375</v>
      </c>
      <c r="P284" s="83">
        <v>43543.72447916667</v>
      </c>
      <c r="Q284" s="81" t="s">
        <v>404</v>
      </c>
      <c r="R284" s="81"/>
      <c r="S284" s="81"/>
      <c r="T284" s="81"/>
      <c r="U284" s="83">
        <v>43543.72447916667</v>
      </c>
      <c r="V284" s="85" t="s">
        <v>664</v>
      </c>
      <c r="W284" s="81"/>
      <c r="X284" s="81"/>
      <c r="Y284" s="87" t="s">
        <v>859</v>
      </c>
      <c r="Z284" s="81"/>
    </row>
    <row r="285" spans="1:26" ht="15">
      <c r="A285" s="66" t="s">
        <v>346</v>
      </c>
      <c r="B285" s="66" t="s">
        <v>344</v>
      </c>
      <c r="C285" s="67"/>
      <c r="D285" s="68"/>
      <c r="E285" s="69"/>
      <c r="F285" s="70"/>
      <c r="G285" s="67"/>
      <c r="H285" s="71"/>
      <c r="I285" s="72"/>
      <c r="J285" s="72"/>
      <c r="K285" s="36"/>
      <c r="L285" s="79">
        <v>285</v>
      </c>
      <c r="M285" s="79"/>
      <c r="N285" s="74"/>
      <c r="O285" s="81" t="s">
        <v>375</v>
      </c>
      <c r="P285" s="83">
        <v>43544.55341435185</v>
      </c>
      <c r="Q285" s="81" t="s">
        <v>405</v>
      </c>
      <c r="R285" s="81"/>
      <c r="S285" s="81"/>
      <c r="T285" s="81"/>
      <c r="U285" s="83">
        <v>43544.55341435185</v>
      </c>
      <c r="V285" s="85" t="s">
        <v>666</v>
      </c>
      <c r="W285" s="81"/>
      <c r="X285" s="81"/>
      <c r="Y285" s="87" t="s">
        <v>861</v>
      </c>
      <c r="Z285" s="81"/>
    </row>
    <row r="286" spans="1:26" ht="15">
      <c r="A286" s="66" t="s">
        <v>346</v>
      </c>
      <c r="B286" s="66" t="s">
        <v>344</v>
      </c>
      <c r="C286" s="67"/>
      <c r="D286" s="68"/>
      <c r="E286" s="69"/>
      <c r="F286" s="70"/>
      <c r="G286" s="67"/>
      <c r="H286" s="71"/>
      <c r="I286" s="72"/>
      <c r="J286" s="72"/>
      <c r="K286" s="36"/>
      <c r="L286" s="79">
        <v>286</v>
      </c>
      <c r="M286" s="79"/>
      <c r="N286" s="74"/>
      <c r="O286" s="81" t="s">
        <v>375</v>
      </c>
      <c r="P286" s="83">
        <v>43545.75682870371</v>
      </c>
      <c r="Q286" s="81" t="s">
        <v>434</v>
      </c>
      <c r="R286" s="81"/>
      <c r="S286" s="81"/>
      <c r="T286" s="81"/>
      <c r="U286" s="83">
        <v>43545.75682870371</v>
      </c>
      <c r="V286" s="85" t="s">
        <v>674</v>
      </c>
      <c r="W286" s="81"/>
      <c r="X286" s="81"/>
      <c r="Y286" s="87" t="s">
        <v>869</v>
      </c>
      <c r="Z286" s="81"/>
    </row>
    <row r="287" spans="1:26" ht="15">
      <c r="A287" s="89" t="s">
        <v>347</v>
      </c>
      <c r="B287" s="89" t="s">
        <v>347</v>
      </c>
      <c r="C287" s="90"/>
      <c r="D287" s="91"/>
      <c r="E287" s="101"/>
      <c r="F287" s="92"/>
      <c r="G287" s="90"/>
      <c r="H287" s="93"/>
      <c r="I287" s="94"/>
      <c r="J287" s="94"/>
      <c r="K287" s="102"/>
      <c r="L287" s="103">
        <v>287</v>
      </c>
      <c r="M287" s="103"/>
      <c r="N287" s="95"/>
      <c r="O287" s="104" t="s">
        <v>179</v>
      </c>
      <c r="P287" s="105">
        <v>43545.771875</v>
      </c>
      <c r="Q287" s="104" t="s">
        <v>435</v>
      </c>
      <c r="R287" s="106" t="s">
        <v>475</v>
      </c>
      <c r="S287" s="104" t="s">
        <v>476</v>
      </c>
      <c r="T287" s="104"/>
      <c r="U287" s="105">
        <v>43545.771875</v>
      </c>
      <c r="V287" s="106" t="s">
        <v>675</v>
      </c>
      <c r="W287" s="104"/>
      <c r="X287" s="104"/>
      <c r="Y287" s="107" t="s">
        <v>870</v>
      </c>
      <c r="Z287" s="104"/>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8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87"/>
    <dataValidation allowBlank="1" showErrorMessage="1" sqref="N2:N28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8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87"/>
    <dataValidation allowBlank="1" showInputMessage="1" promptTitle="Edge Color" prompt="To select an optional edge color, right-click and select Select Color on the right-click menu." sqref="C3:C287"/>
    <dataValidation allowBlank="1" showInputMessage="1" promptTitle="Edge Width" prompt="Enter an optional edge width between 1 and 10." errorTitle="Invalid Edge Width" error="The optional edge width must be a whole number between 1 and 10." sqref="D3:D287"/>
    <dataValidation allowBlank="1" showInputMessage="1" promptTitle="Edge Opacity" prompt="Enter an optional edge opacity between 0 (transparent) and 100 (opaque)." errorTitle="Invalid Edge Opacity" error="The optional edge opacity must be a whole number between 0 and 10." sqref="F3:F28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87">
      <formula1>ValidEdgeVisibilities</formula1>
    </dataValidation>
    <dataValidation allowBlank="1" showInputMessage="1" showErrorMessage="1" promptTitle="Vertex 1 Name" prompt="Enter the name of the edge's first vertex." sqref="A3:A287"/>
    <dataValidation allowBlank="1" showInputMessage="1" showErrorMessage="1" promptTitle="Vertex 2 Name" prompt="Enter the name of the edge's second vertex." sqref="B3:B287"/>
    <dataValidation allowBlank="1" showInputMessage="1" showErrorMessage="1" promptTitle="Edge Label" prompt="Enter an optional edge label." errorTitle="Invalid Edge Visibility" error="You have entered an unrecognized edge visibility.  Try selecting from the drop-down list instead." sqref="H3:H28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8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87"/>
  </dataValidations>
  <hyperlinks>
    <hyperlink ref="R3" r:id="rId1" display="https://twitter.com/i/web/status/1105659704745840640"/>
    <hyperlink ref="R5" r:id="rId2" display="https://twitter.com/i/web/status/1105866772538949632"/>
    <hyperlink ref="R9" r:id="rId3" display="https://twitter.com/i/web/status/1105911465096216581"/>
    <hyperlink ref="R11" r:id="rId4" display="https://twitter.com/i/web/status/1105981870804791296"/>
    <hyperlink ref="R12" r:id="rId5" display="https://twitter.com/i/web/status/1106310284317200384"/>
    <hyperlink ref="R13" r:id="rId6" display="https://twitter.com/i/web/status/1106619842952642563"/>
    <hyperlink ref="R14" r:id="rId7" display="https://twitter.com/i/web/status/1106809258514042880"/>
    <hyperlink ref="R19" r:id="rId8" display="https://twitter.com/i/web/status/1106811349164687361"/>
    <hyperlink ref="R21" r:id="rId9" display="https://twitter.com/i/web/status/1107096633123192833"/>
    <hyperlink ref="R23" r:id="rId10" display="https://twitter.com/i/web/status/1107324653545099265"/>
    <hyperlink ref="R25" r:id="rId11" display="https://twitter.com/i/web/status/1107324653545099265"/>
    <hyperlink ref="R27" r:id="rId12" display="https://twitter.com/i/web/status/1107324653545099265"/>
    <hyperlink ref="R29" r:id="rId13" display="https://twitter.com/i/web/status/1107324653545099265"/>
    <hyperlink ref="R31" r:id="rId14" display="https://twitter.com/i/web/status/1107324653545099265"/>
    <hyperlink ref="R33" r:id="rId15" display="https://twitter.com/i/web/status/1107324653545099265"/>
    <hyperlink ref="R35" r:id="rId16" display="https://twitter.com/i/web/status/1107324653545099265"/>
    <hyperlink ref="R37" r:id="rId17" display="https://twitter.com/i/web/status/1107324653545099265"/>
    <hyperlink ref="R40" r:id="rId18" display="https://twitter.com/i/web/status/1107349937828835328"/>
    <hyperlink ref="R45" r:id="rId19" display="https://twitter.com/i/web/status/1107720576511213571"/>
    <hyperlink ref="R46" r:id="rId20" display="https://twitter.com/i/web/status/1107329246958100482"/>
    <hyperlink ref="R48" r:id="rId21" display="https://twitter.com/i/web/status/1107875885896482816"/>
    <hyperlink ref="R178" r:id="rId22" display="https://twitter.com/i/web/status/1108385598568628224"/>
    <hyperlink ref="R179" r:id="rId23" display="https://twitter.com/i/web/status/1108385598568628224"/>
    <hyperlink ref="R180" r:id="rId24" display="https://twitter.com/i/web/status/1108385598568628224"/>
    <hyperlink ref="R181" r:id="rId25" display="https://twitter.com/i/web/status/1108385598568628224"/>
    <hyperlink ref="R182" r:id="rId26" display="https://twitter.com/i/web/status/1108418360503615488"/>
    <hyperlink ref="R187" r:id="rId27" display="https://twitter.com/i/web/status/1108107404108054532"/>
    <hyperlink ref="R188" r:id="rId28" display="https://twitter.com/i/web/status/1108151425064947713"/>
    <hyperlink ref="R190" r:id="rId29" display="https://twitter.com/i/web/status/1108548784831823872"/>
    <hyperlink ref="R193" r:id="rId30" display="https://twitter.com/i/web/status/1108058779877367808"/>
    <hyperlink ref="R195" r:id="rId31" display="https://www.youtube.com/watch?v=SODEnFZlqak&amp;feature=youtu.be"/>
    <hyperlink ref="R197" r:id="rId32" display="https://twitter.com/i/web/status/1107771229799436289"/>
    <hyperlink ref="R198" r:id="rId33" display="https://twitter.com/i/web/status/1108020513312595970"/>
    <hyperlink ref="R200" r:id="rId34" display="https://twitter.com/i/web/status/1106170773780213760"/>
    <hyperlink ref="R201" r:id="rId35" display="https://twitter.com/i/web/status/1106888163765698561"/>
    <hyperlink ref="R202" r:id="rId36" display="https://twitter.com/i/web/status/1107039013867794437"/>
    <hyperlink ref="R203" r:id="rId37" display="https://twitter.com/i/web/status/1107280821088669696"/>
    <hyperlink ref="R209" r:id="rId38" display="https://twitter.com/i/web/status/1106892871662104576"/>
    <hyperlink ref="R211" r:id="rId39" display="https://twitter.com/i/web/status/1107043866522214400"/>
    <hyperlink ref="R212" r:id="rId40" display="https://twitter.com/i/web/status/1107194861613125632"/>
    <hyperlink ref="R213" r:id="rId41" display="https://twitter.com/i/web/status/1107293008519671810"/>
    <hyperlink ref="R214" r:id="rId42" display="https://twitter.com/i/web/status/1107481751918731264"/>
    <hyperlink ref="R215" r:id="rId43" display="https://twitter.com/i/web/status/1105514011230113792"/>
    <hyperlink ref="R216" r:id="rId44" display="https://twitter.com/i/web/status/1108050771176771591"/>
    <hyperlink ref="R223" r:id="rId45" display="https://twitter.com/i/web/status/1108350026521198597"/>
    <hyperlink ref="R226" r:id="rId46" display="https://twitter.com/i/web/status/1105514011230113792"/>
    <hyperlink ref="R227" r:id="rId47" display="https://twitter.com/i/web/status/1106205891576107010"/>
    <hyperlink ref="R228" r:id="rId48" display="https://twitter.com/i/web/status/1107039013867794437"/>
    <hyperlink ref="R229" r:id="rId49" display="https://twitter.com/i/web/status/1108050771176771591"/>
    <hyperlink ref="R230" r:id="rId50" display="https://twitter.com/i/web/status/1108350026521198597"/>
    <hyperlink ref="R231" r:id="rId51" display="https://twitter.com/i/web/status/1108742638423949312"/>
    <hyperlink ref="R246" r:id="rId52" display="https://twitter.com/i/web/status/1108085062812254211"/>
    <hyperlink ref="R257" r:id="rId53" display="https://twitter.com/i/web/status/1106892871662104576"/>
    <hyperlink ref="R259" r:id="rId54" display="https://twitter.com/i/web/status/1107043866522214400"/>
    <hyperlink ref="R260" r:id="rId55" display="https://twitter.com/i/web/status/1107194861613125632"/>
    <hyperlink ref="R261" r:id="rId56" display="https://twitter.com/i/web/status/1107293008519671810"/>
    <hyperlink ref="R262" r:id="rId57" display="https://twitter.com/i/web/status/1107481751918731264"/>
    <hyperlink ref="R266" r:id="rId58" display="https://twitter.com/i/web/status/1106205891576107010"/>
    <hyperlink ref="R267" r:id="rId59" display="https://twitter.com/i/web/status/1108742638423949312"/>
    <hyperlink ref="R270" r:id="rId60" display="https://twitter.com/i/web/status/1106205891576107010"/>
    <hyperlink ref="R271" r:id="rId61" display="https://twitter.com/i/web/status/1108742638423949312"/>
    <hyperlink ref="R274" r:id="rId62" display="https://twitter.com/i/web/status/1105514011230113792"/>
    <hyperlink ref="R275" r:id="rId63" display="https://twitter.com/i/web/status/1106205891576107010"/>
    <hyperlink ref="R276" r:id="rId64" display="https://twitter.com/i/web/status/1107039013867794437"/>
    <hyperlink ref="R277" r:id="rId65" display="https://twitter.com/i/web/status/1107280821088669696"/>
    <hyperlink ref="R278" r:id="rId66" display="https://twitter.com/i/web/status/1108050771176771591"/>
    <hyperlink ref="R279" r:id="rId67" display="https://twitter.com/i/web/status/1108350026521198597"/>
    <hyperlink ref="R280" r:id="rId68" display="https://twitter.com/i/web/status/1108742638423949312"/>
    <hyperlink ref="R287" r:id="rId69" display="https://twitter.com/i/web/status/1108798300726140930"/>
    <hyperlink ref="V3" r:id="rId70" display="https://twitter.com/#!/takethemdownnow/status/1105659704745840640"/>
    <hyperlink ref="V4" r:id="rId71" display="https://twitter.com/#!/emgemsays/status/1105867114475208704"/>
    <hyperlink ref="V5" r:id="rId72" display="https://twitter.com/#!/starsmoonandsun/status/1105866772538949632"/>
    <hyperlink ref="V6" r:id="rId73" display="https://twitter.com/#!/t_seele/status/1105880088812367872"/>
    <hyperlink ref="V7" r:id="rId74" display="https://twitter.com/#!/highkin/status/1105911677797597185"/>
    <hyperlink ref="V8" r:id="rId75" display="https://twitter.com/#!/edgar_rios124/status/1105956483177549830"/>
    <hyperlink ref="V9" r:id="rId76" display="https://twitter.com/#!/jeffzillgitt/status/1105911465096216581"/>
    <hyperlink ref="V10" r:id="rId77" display="https://twitter.com/#!/usatodaysports/status/1106068199127347200"/>
    <hyperlink ref="V11" r:id="rId78" display="https://twitter.com/#!/usatodaynba/status/1105981870804791296"/>
    <hyperlink ref="V12" r:id="rId79" display="https://twitter.com/#!/usatodaynba/status/1106310284317200384"/>
    <hyperlink ref="V13" r:id="rId80" display="https://twitter.com/#!/cincybell/status/1106619842952642563"/>
    <hyperlink ref="V14" r:id="rId81" display="https://twitter.com/#!/edwardaprice/status/1106809258514042880"/>
    <hyperlink ref="V15" r:id="rId82" display="https://twitter.com/#!/smurp3131/status/1106890563650023425"/>
    <hyperlink ref="V16" r:id="rId83" display="https://twitter.com/#!/smurp3131/status/1106890563650023425"/>
    <hyperlink ref="V17" r:id="rId84" display="https://twitter.com/#!/teresahaas2/status/1106937898010591232"/>
    <hyperlink ref="V18" r:id="rId85" display="https://twitter.com/#!/teresahaas2/status/1106937898010591232"/>
    <hyperlink ref="V19" r:id="rId86" display="https://twitter.com/#!/chscrow/status/1106811349164687361"/>
    <hyperlink ref="V20" r:id="rId87" display="https://twitter.com/#!/solitairystorm/status/1107020424053837824"/>
    <hyperlink ref="V21" r:id="rId88" display="https://twitter.com/#!/skalvord/status/1107096633123192833"/>
    <hyperlink ref="V22" r:id="rId89" display="https://twitter.com/#!/papafavour/status/1107324882965184517"/>
    <hyperlink ref="V23" r:id="rId90" display="https://twitter.com/#!/nyoiketj/status/1107324653545099265"/>
    <hyperlink ref="V24" r:id="rId91" display="https://twitter.com/#!/papafavour/status/1107324882965184517"/>
    <hyperlink ref="V25" r:id="rId92" display="https://twitter.com/#!/nyoiketj/status/1107324653545099265"/>
    <hyperlink ref="V26" r:id="rId93" display="https://twitter.com/#!/papafavour/status/1107324882965184517"/>
    <hyperlink ref="V27" r:id="rId94" display="https://twitter.com/#!/nyoiketj/status/1107324653545099265"/>
    <hyperlink ref="V28" r:id="rId95" display="https://twitter.com/#!/papafavour/status/1107324882965184517"/>
    <hyperlink ref="V29" r:id="rId96" display="https://twitter.com/#!/nyoiketj/status/1107324653545099265"/>
    <hyperlink ref="V30" r:id="rId97" display="https://twitter.com/#!/papafavour/status/1107324882965184517"/>
    <hyperlink ref="V31" r:id="rId98" display="https://twitter.com/#!/nyoiketj/status/1107324653545099265"/>
    <hyperlink ref="V32" r:id="rId99" display="https://twitter.com/#!/papafavour/status/1107324882965184517"/>
    <hyperlink ref="V33" r:id="rId100" display="https://twitter.com/#!/nyoiketj/status/1107324653545099265"/>
    <hyperlink ref="V34" r:id="rId101" display="https://twitter.com/#!/papafavour/status/1107324882965184517"/>
    <hyperlink ref="V35" r:id="rId102" display="https://twitter.com/#!/nyoiketj/status/1107324653545099265"/>
    <hyperlink ref="V36" r:id="rId103" display="https://twitter.com/#!/papafavour/status/1107324882965184517"/>
    <hyperlink ref="V37" r:id="rId104" display="https://twitter.com/#!/nyoiketj/status/1107324653545099265"/>
    <hyperlink ref="V38" r:id="rId105" display="https://twitter.com/#!/papafavour/status/1107324882965184517"/>
    <hyperlink ref="V39" r:id="rId106" display="https://twitter.com/#!/itshemantsharma/status/1107329880935419904"/>
    <hyperlink ref="V40" r:id="rId107" display="https://twitter.com/#!/sparksdonovan1/status/1107349937828835328"/>
    <hyperlink ref="V41" r:id="rId108" display="https://twitter.com/#!/ripbs36/status/1107418730529779712"/>
    <hyperlink ref="V42" r:id="rId109" display="https://twitter.com/#!/ripbs36/status/1107418730529779712"/>
    <hyperlink ref="V43" r:id="rId110" display="https://twitter.com/#!/ripbs36/status/1107418730529779712"/>
    <hyperlink ref="V44" r:id="rId111" display="https://twitter.com/#!/ripbs36/status/1107418730529779712"/>
    <hyperlink ref="V45" r:id="rId112" display="https://twitter.com/#!/bostonbackbay/status/1107720576511213571"/>
    <hyperlink ref="V46" r:id="rId113" display="https://twitter.com/#!/buffer/status/1107329246958100482"/>
    <hyperlink ref="V47" r:id="rId114" display="https://twitter.com/#!/mlm_success_/status/1107812710585155585"/>
    <hyperlink ref="V48" r:id="rId115" display="https://twitter.com/#!/sentineljust/status/1107875885896482816"/>
    <hyperlink ref="V49" r:id="rId116" display="https://twitter.com/#!/pioneerpublictv/status/1108037391086960640"/>
    <hyperlink ref="V50" r:id="rId117" display="https://twitter.com/#!/pioneerpublictv/status/1108037391086960640"/>
    <hyperlink ref="V51" r:id="rId118" display="https://twitter.com/#!/universalhub/status/1108058846109552640"/>
    <hyperlink ref="V52" r:id="rId119" display="https://twitter.com/#!/cc_chapman/status/1108058955287355392"/>
    <hyperlink ref="V53" r:id="rId120" display="https://twitter.com/#!/stoopidtallkid/status/1108059521413455872"/>
    <hyperlink ref="V54" r:id="rId121" display="https://twitter.com/#!/iwasabaddog/status/1108060955517308928"/>
    <hyperlink ref="V55" r:id="rId122" display="https://twitter.com/#!/breakingnewzman/status/1108061022684893184"/>
    <hyperlink ref="V56" r:id="rId123" display="https://twitter.com/#!/arparthum/status/1108062023882080256"/>
    <hyperlink ref="V57" r:id="rId124" display="https://twitter.com/#!/glorialaw5/status/1108062335908888577"/>
    <hyperlink ref="V58" r:id="rId125" display="https://twitter.com/#!/tj_fitzpatrick/status/1108062692999344128"/>
    <hyperlink ref="V59" r:id="rId126" display="https://twitter.com/#!/kskm3/status/1108062833290498054"/>
    <hyperlink ref="V60" r:id="rId127" display="https://twitter.com/#!/jmhardinboston/status/1108062936659038208"/>
    <hyperlink ref="V61" r:id="rId128" display="https://twitter.com/#!/auntieentropy/status/1108063195435028480"/>
    <hyperlink ref="V62" r:id="rId129" display="https://twitter.com/#!/loueyville/status/1108063298887581699"/>
    <hyperlink ref="V63" r:id="rId130" display="https://twitter.com/#!/litandlife/status/1108063428709703682"/>
    <hyperlink ref="V64" r:id="rId131" display="https://twitter.com/#!/globehayleyk/status/1108064584760475648"/>
    <hyperlink ref="V65" r:id="rId132" display="https://twitter.com/#!/macdougall4/status/1108067199133122562"/>
    <hyperlink ref="V66" r:id="rId133" display="https://twitter.com/#!/pacshane/status/1108068088988217345"/>
    <hyperlink ref="V67" r:id="rId134" display="https://twitter.com/#!/kelly_markland/status/1108070489359028224"/>
    <hyperlink ref="V68" r:id="rId135" display="https://twitter.com/#!/bostonhistory/status/1108079537970122752"/>
    <hyperlink ref="V69" r:id="rId136" display="https://twitter.com/#!/josiegl/status/1108084423805804545"/>
    <hyperlink ref="V70" r:id="rId137" display="https://twitter.com/#!/tamoakohene/status/1108093060204896258"/>
    <hyperlink ref="V71" r:id="rId138" display="https://twitter.com/#!/artstudio99/status/1108103822394773504"/>
    <hyperlink ref="V72" r:id="rId139" display="https://twitter.com/#!/jsmitche_bidmc/status/1108107666067517440"/>
    <hyperlink ref="V73" r:id="rId140" display="https://twitter.com/#!/shawnlacountc1/status/1108107677463441409"/>
    <hyperlink ref="V74" r:id="rId141" display="https://twitter.com/#!/ldmcapital/status/1108107706475388930"/>
    <hyperlink ref="V75" r:id="rId142" display="https://twitter.com/#!/jeanette607/status/1108107733423845376"/>
    <hyperlink ref="V76" r:id="rId143" display="https://twitter.com/#!/kspadegal/status/1108108248404672513"/>
    <hyperlink ref="V77" r:id="rId144" display="https://twitter.com/#!/artsbrandeis/status/1108108437345501185"/>
    <hyperlink ref="V78" r:id="rId145" display="https://twitter.com/#!/alisonmarie33/status/1108108642212036609"/>
    <hyperlink ref="V79" r:id="rId146" display="https://twitter.com/#!/alliklein/status/1108108868809342976"/>
    <hyperlink ref="V80" r:id="rId147" display="https://twitter.com/#!/ljuszczyszyn/status/1108109421018796033"/>
    <hyperlink ref="V81" r:id="rId148" display="https://twitter.com/#!/amyalex63/status/1108109424781078529"/>
    <hyperlink ref="V82" r:id="rId149" display="https://twitter.com/#!/handmadebyjaia/status/1108109509376032768"/>
    <hyperlink ref="V83" r:id="rId150" display="https://twitter.com/#!/blairnecessity/status/1108109628393562112"/>
    <hyperlink ref="V84" r:id="rId151" display="https://twitter.com/#!/nhrepporter/status/1108109706864873473"/>
    <hyperlink ref="V85" r:id="rId152" display="https://twitter.com/#!/gigabarb/status/1108110195140358144"/>
    <hyperlink ref="V86" r:id="rId153" display="https://twitter.com/#!/liasynthis/status/1108112701639835650"/>
    <hyperlink ref="V87" r:id="rId154" display="https://twitter.com/#!/isari1920/status/1108113820344610824"/>
    <hyperlink ref="V88" r:id="rId155" display="https://twitter.com/#!/firerooster7/status/1108121979687714816"/>
    <hyperlink ref="V89" r:id="rId156" display="https://twitter.com/#!/amandakelly4/status/1108123026728591360"/>
    <hyperlink ref="V90" r:id="rId157" display="https://twitter.com/#!/suffrinsuffrage/status/1108123067618873351"/>
    <hyperlink ref="V91" r:id="rId158" display="https://twitter.com/#!/hrosebourgeois/status/1108126003782660101"/>
    <hyperlink ref="V92" r:id="rId159" display="https://twitter.com/#!/freshnewengland/status/1108126671998255104"/>
    <hyperlink ref="V93" r:id="rId160" display="https://twitter.com/#!/analisamendment/status/1108129262899474432"/>
    <hyperlink ref="V94" r:id="rId161" display="https://twitter.com/#!/robini_pearl/status/1108130066763075584"/>
    <hyperlink ref="V95" r:id="rId162" display="https://twitter.com/#!/kimberlyhebert/status/1108130302172581890"/>
    <hyperlink ref="V96" r:id="rId163" display="https://twitter.com/#!/thenerdybun96/status/1108130776976109568"/>
    <hyperlink ref="V97" r:id="rId164" display="https://twitter.com/#!/maxielu/status/1108138102281957376"/>
    <hyperlink ref="V98" r:id="rId165" display="https://twitter.com/#!/daviddealencaa/status/1108140206945955842"/>
    <hyperlink ref="V99" r:id="rId166" display="https://twitter.com/#!/visitbostonapp/status/1108141557977440256"/>
    <hyperlink ref="V100" r:id="rId167" display="https://twitter.com/#!/remcgrail/status/1108143068006498304"/>
    <hyperlink ref="V101" r:id="rId168" display="https://twitter.com/#!/zeenell/status/1108146638244192256"/>
    <hyperlink ref="V102" r:id="rId169" display="https://twitter.com/#!/irishgirlgrace/status/1108149183423356928"/>
    <hyperlink ref="V103" r:id="rId170" display="https://twitter.com/#!/shannonatighe/status/1108149418505760768"/>
    <hyperlink ref="V104" r:id="rId171" display="https://twitter.com/#!/jt_interactive/status/1108151853332738048"/>
    <hyperlink ref="V105" r:id="rId172" display="https://twitter.com/#!/bryannab97/status/1108152058643910656"/>
    <hyperlink ref="V106" r:id="rId173" display="https://twitter.com/#!/kat_missouri/status/1108152488107089921"/>
    <hyperlink ref="V107" r:id="rId174" display="https://twitter.com/#!/cassiacoelho11/status/1108155344075796485"/>
    <hyperlink ref="V108" r:id="rId175" display="https://twitter.com/#!/meras28/status/1108155488414384135"/>
    <hyperlink ref="V109" r:id="rId176" display="https://twitter.com/#!/amziahesq/status/1108156462721888256"/>
    <hyperlink ref="V110" r:id="rId177" display="https://twitter.com/#!/rfgpolijunkie/status/1108157089170497537"/>
    <hyperlink ref="V111" r:id="rId178" display="https://twitter.com/#!/torra_k/status/1108157953339584512"/>
    <hyperlink ref="V112" r:id="rId179" display="https://twitter.com/#!/bosfoodtours/status/1108158732654034944"/>
    <hyperlink ref="V113" r:id="rId180" display="https://twitter.com/#!/pamelarcarver/status/1108159770396188673"/>
    <hyperlink ref="V114" r:id="rId181" display="https://twitter.com/#!/jarjoh/status/1108160807496368128"/>
    <hyperlink ref="V115" r:id="rId182" display="https://twitter.com/#!/joanna_here/status/1108161835516219392"/>
    <hyperlink ref="V116" r:id="rId183" display="https://twitter.com/#!/theeurokate/status/1108168956844654592"/>
    <hyperlink ref="V117" r:id="rId184" display="https://twitter.com/#!/theradrebe/status/1108177158143438848"/>
    <hyperlink ref="V118" r:id="rId185" display="https://twitter.com/#!/fortpointer/status/1108178424017965056"/>
    <hyperlink ref="V119" r:id="rId186" display="https://twitter.com/#!/yeager_steve/status/1108178515478757376"/>
    <hyperlink ref="V120" r:id="rId187" display="https://twitter.com/#!/adashofrho/status/1108181274395639809"/>
    <hyperlink ref="V121" r:id="rId188" display="https://twitter.com/#!/markgrassojr/status/1108185594318983168"/>
    <hyperlink ref="V122" r:id="rId189" display="https://twitter.com/#!/hattie413/status/1108185948435697666"/>
    <hyperlink ref="V123" r:id="rId190" display="https://twitter.com/#!/pistachio/status/1108186340808634371"/>
    <hyperlink ref="V124" r:id="rId191" display="https://twitter.com/#!/mikelltaylor/status/1108187976037621760"/>
    <hyperlink ref="V125" r:id="rId192" display="https://twitter.com/#!/sunnybrussels/status/1108192172434706432"/>
    <hyperlink ref="V126" r:id="rId193" display="https://twitter.com/#!/karenavocado/status/1108193919811178496"/>
    <hyperlink ref="V127" r:id="rId194" display="https://twitter.com/#!/dellmhamilton/status/1108197094333050885"/>
    <hyperlink ref="V128" r:id="rId195" display="https://twitter.com/#!/beccamb/status/1108199303015735298"/>
    <hyperlink ref="V129" r:id="rId196" display="https://twitter.com/#!/giannaporcaro/status/1108205498380234752"/>
    <hyperlink ref="V130" r:id="rId197" display="https://twitter.com/#!/robindperera/status/1108210547043024896"/>
    <hyperlink ref="V131" r:id="rId198" display="https://twitter.com/#!/gardenclubbbay/status/1108213576639090688"/>
    <hyperlink ref="V132" r:id="rId199" display="https://twitter.com/#!/iam_dj_michael/status/1108213983159504896"/>
    <hyperlink ref="V133" r:id="rId200" display="https://twitter.com/#!/gemitaylor/status/1108214278555926529"/>
    <hyperlink ref="V134" r:id="rId201" display="https://twitter.com/#!/gwizynot/status/1108218027521261568"/>
    <hyperlink ref="V135" r:id="rId202" display="https://twitter.com/#!/mjbcn77/status/1108230314181255174"/>
    <hyperlink ref="V136" r:id="rId203" display="https://twitter.com/#!/teisam/status/1108235781095739394"/>
    <hyperlink ref="V137" r:id="rId204" display="https://twitter.com/#!/huntestatesales/status/1108236981149020160"/>
    <hyperlink ref="V138" r:id="rId205" display="https://twitter.com/#!/sabrinacostell3/status/1108248065058603008"/>
    <hyperlink ref="V139" r:id="rId206" display="https://twitter.com/#!/richslate/status/1108268833054355456"/>
    <hyperlink ref="V140" r:id="rId207" display="https://twitter.com/#!/joyceneedle/status/1108298551405219841"/>
    <hyperlink ref="V141" r:id="rId208" display="https://twitter.com/#!/sillygoose1013/status/1108316270225747968"/>
    <hyperlink ref="V142" r:id="rId209" display="https://twitter.com/#!/slizmerino/status/1108327881644613632"/>
    <hyperlink ref="V143" r:id="rId210" display="https://twitter.com/#!/digitalsciguy/status/1108332653948870657"/>
    <hyperlink ref="V144" r:id="rId211" display="https://twitter.com/#!/portiafendeman/status/1108334194881634304"/>
    <hyperlink ref="V145" r:id="rId212" display="https://twitter.com/#!/joanaortiz/status/1108336554680946688"/>
    <hyperlink ref="V146" r:id="rId213" display="https://twitter.com/#!/jacoblyons16/status/1108336964804272132"/>
    <hyperlink ref="V147" r:id="rId214" display="https://twitter.com/#!/biggie_mahls/status/1108339341720539137"/>
    <hyperlink ref="V148" r:id="rId215" display="https://twitter.com/#!/rachdelaguila/status/1108339559149043713"/>
    <hyperlink ref="V149" r:id="rId216" display="https://twitter.com/#!/jtuohey21/status/1108345589333479424"/>
    <hyperlink ref="V150" r:id="rId217" display="https://twitter.com/#!/kristenorthman/status/1108347238651170822"/>
    <hyperlink ref="V151" r:id="rId218" display="https://twitter.com/#!/cheeziologist/status/1108347703933747200"/>
    <hyperlink ref="V152" r:id="rId219" display="https://twitter.com/#!/christina_ette/status/1108347760498098176"/>
    <hyperlink ref="V153" r:id="rId220" display="https://twitter.com/#!/taged/status/1108350849829490688"/>
    <hyperlink ref="V154" r:id="rId221" display="https://twitter.com/#!/kcgirl2003/status/1108352337364639745"/>
    <hyperlink ref="V155" r:id="rId222" display="https://twitter.com/#!/scottistvan/status/1108352796464697344"/>
    <hyperlink ref="V156" r:id="rId223" display="https://twitter.com/#!/lancerno/status/1108353944890343425"/>
    <hyperlink ref="V157" r:id="rId224" display="https://twitter.com/#!/roundtrip/status/1108354702016688128"/>
    <hyperlink ref="V158" r:id="rId225" display="https://twitter.com/#!/sandrafornow/status/1108356502325264389"/>
    <hyperlink ref="V159" r:id="rId226" display="https://twitter.com/#!/damonbethea1/status/1108358536713695232"/>
    <hyperlink ref="V160" r:id="rId227" display="https://twitter.com/#!/missbrazille/status/1108363175274127368"/>
    <hyperlink ref="V161" r:id="rId228" display="https://twitter.com/#!/prskey/status/1108372309436493824"/>
    <hyperlink ref="V162" r:id="rId229" display="https://twitter.com/#!/ekchow/status/1108374476243329029"/>
    <hyperlink ref="V163" r:id="rId230" display="https://twitter.com/#!/ktsolares/status/1108375190159929344"/>
    <hyperlink ref="V164" r:id="rId231" display="https://twitter.com/#!/cart74775122/status/1107623602118184960"/>
    <hyperlink ref="V165" r:id="rId232" display="https://twitter.com/#!/cart74775122/status/1107623602118184960"/>
    <hyperlink ref="V166" r:id="rId233" display="https://twitter.com/#!/cart74775122/status/1107623602118184960"/>
    <hyperlink ref="V167" r:id="rId234" display="https://twitter.com/#!/cart74775122/status/1108021126146478081"/>
    <hyperlink ref="V168" r:id="rId235" display="https://twitter.com/#!/cart74775122/status/1108021126146478081"/>
    <hyperlink ref="V169" r:id="rId236" display="https://twitter.com/#!/cart74775122/status/1108079112646733826"/>
    <hyperlink ref="V170" r:id="rId237" display="https://twitter.com/#!/cart74775122/status/1108079112646733826"/>
    <hyperlink ref="V171" r:id="rId238" display="https://twitter.com/#!/cart74775122/status/1108079112646733826"/>
    <hyperlink ref="V172" r:id="rId239" display="https://twitter.com/#!/cart74775122/status/1108079112646733826"/>
    <hyperlink ref="V173" r:id="rId240" display="https://twitter.com/#!/cart74775122/status/1108379277173686272"/>
    <hyperlink ref="V174" r:id="rId241" display="https://twitter.com/#!/cart74775122/status/1108379277173686272"/>
    <hyperlink ref="V175" r:id="rId242" display="https://twitter.com/#!/cart74775122/status/1108379277173686272"/>
    <hyperlink ref="V176" r:id="rId243" display="https://twitter.com/#!/cart74775122/status/1108379277173686272"/>
    <hyperlink ref="V177" r:id="rId244" display="https://twitter.com/#!/cart74775122/status/1108379277173686272"/>
    <hyperlink ref="V178" r:id="rId245" display="https://twitter.com/#!/kaosnklutter/status/1108385598568628224"/>
    <hyperlink ref="V179" r:id="rId246" display="https://twitter.com/#!/kaosnklutter/status/1108385598568628224"/>
    <hyperlink ref="V180" r:id="rId247" display="https://twitter.com/#!/kaosnklutter/status/1108385598568628224"/>
    <hyperlink ref="V181" r:id="rId248" display="https://twitter.com/#!/kaosnklutter/status/1108385598568628224"/>
    <hyperlink ref="V182" r:id="rId249" display="https://twitter.com/#!/urbanlibcouncil/status/1108418360503615488"/>
    <hyperlink ref="V183" r:id="rId250" display="https://twitter.com/#!/publicpunzie/status/1108440182385266693"/>
    <hyperlink ref="V184" r:id="rId251" display="https://twitter.com/#!/pkgm/status/1108449515021975557"/>
    <hyperlink ref="V185" r:id="rId252" display="https://twitter.com/#!/sherwinlong/status/1108453060135866369"/>
    <hyperlink ref="V186" r:id="rId253" display="https://twitter.com/#!/minkrose/status/1108461754651238401"/>
    <hyperlink ref="V187" r:id="rId254" display="https://twitter.com/#!/bostonglobe/status/1108107404108054532"/>
    <hyperlink ref="V188" r:id="rId255" display="https://twitter.com/#!/bostonglobe/status/1108151425064947713"/>
    <hyperlink ref="V189" r:id="rId256" display="https://twitter.com/#!/laurenreinhold/status/1108487397115871232"/>
    <hyperlink ref="V190" r:id="rId257" display="https://twitter.com/#!/gftribune/status/1108548784831823872"/>
    <hyperlink ref="V191" r:id="rId258" display="https://twitter.com/#!/conciergeboston/status/1108561468096684032"/>
    <hyperlink ref="V192" r:id="rId259" display="https://twitter.com/#!/beccagrawl/status/1108574632704122882"/>
    <hyperlink ref="V193" r:id="rId260" display="https://twitter.com/#!/jaclynreiss/status/1108058779877367808"/>
    <hyperlink ref="V194" r:id="rId261" display="https://twitter.com/#!/a_kabaker/status/1108587301276475392"/>
    <hyperlink ref="V195" r:id="rId262" display="https://twitter.com/#!/mshafae/status/1108616697856974849"/>
    <hyperlink ref="V196" r:id="rId263" display="https://twitter.com/#!/jnjcasper/status/1108729985668431873"/>
    <hyperlink ref="V197" r:id="rId264" display="https://twitter.com/#!/pubstory/status/1107771229799436289"/>
    <hyperlink ref="V198" r:id="rId265" display="https://twitter.com/#!/pubstory/status/1108020513312595970"/>
    <hyperlink ref="V199" r:id="rId266" display="https://twitter.com/#!/gwaynemiller/status/1108020772793135104"/>
    <hyperlink ref="V200" r:id="rId267" display="https://twitter.com/#!/jmludes/status/1106170773780213760"/>
    <hyperlink ref="V201" r:id="rId268" display="https://twitter.com/#!/pubstory/status/1106888163765698561"/>
    <hyperlink ref="V202" r:id="rId269" display="https://twitter.com/#!/pubstory/status/1107039013867794437"/>
    <hyperlink ref="V203" r:id="rId270" display="https://twitter.com/#!/pubstory/status/1107280821088669696"/>
    <hyperlink ref="V204" r:id="rId271" display="https://twitter.com/#!/gwaynemiller/status/1106889482966573057"/>
    <hyperlink ref="V205" r:id="rId272" display="https://twitter.com/#!/gwaynemiller/status/1106894956210343937"/>
    <hyperlink ref="V206" r:id="rId273" display="https://twitter.com/#!/gwaynemiller/status/1107049404513640449"/>
    <hyperlink ref="V207" r:id="rId274" display="https://twitter.com/#!/gwaynemiller/status/1107049438068072448"/>
    <hyperlink ref="V208" r:id="rId275" display="https://twitter.com/#!/gwaynemiller/status/1107300436179062784"/>
    <hyperlink ref="V209" r:id="rId276" display="https://twitter.com/#!/jmludes/status/1106892871662104576"/>
    <hyperlink ref="V210" r:id="rId277" display="https://twitter.com/#!/jmludes/status/1107041358953492480"/>
    <hyperlink ref="V211" r:id="rId278" display="https://twitter.com/#!/jmludes/status/1107043866522214400"/>
    <hyperlink ref="V212" r:id="rId279" display="https://twitter.com/#!/jmludes/status/1107194861613125632"/>
    <hyperlink ref="V213" r:id="rId280" display="https://twitter.com/#!/jmludes/status/1107293008519671810"/>
    <hyperlink ref="V214" r:id="rId281" display="https://twitter.com/#!/jmludes/status/1107481751918731264"/>
    <hyperlink ref="V215" r:id="rId282" display="https://twitter.com/#!/pubstory/status/1105514011230113792"/>
    <hyperlink ref="V216" r:id="rId283" display="https://twitter.com/#!/pubstory/status/1108050771176771591"/>
    <hyperlink ref="V217" r:id="rId284" display="https://twitter.com/#!/gwaynemiller/status/1105521730985054209"/>
    <hyperlink ref="V218" r:id="rId285" display="https://twitter.com/#!/gwaynemiller/status/1108103045748006912"/>
    <hyperlink ref="V219" r:id="rId286" display="https://twitter.com/#!/jmludes/status/1105530557868462082"/>
    <hyperlink ref="V220" r:id="rId287" display="https://twitter.com/#!/jmludes/status/1108056352184848384"/>
    <hyperlink ref="V221" r:id="rId288" display="https://twitter.com/#!/gwaynemiller/status/1108359201447911425"/>
    <hyperlink ref="V222" r:id="rId289" display="https://twitter.com/#!/jmludes/status/1108356745708167168"/>
    <hyperlink ref="V223" r:id="rId290" display="https://twitter.com/#!/pubstory/status/1108350026521198597"/>
    <hyperlink ref="V224" r:id="rId291" display="https://twitter.com/#!/gwaynemiller/status/1108359201447911425"/>
    <hyperlink ref="V225" r:id="rId292" display="https://twitter.com/#!/jmludes/status/1108356745708167168"/>
    <hyperlink ref="V226" r:id="rId293" display="https://twitter.com/#!/pubstory/status/1105514011230113792"/>
    <hyperlink ref="V227" r:id="rId294" display="https://twitter.com/#!/pubstory/status/1106205891576107010"/>
    <hyperlink ref="V228" r:id="rId295" display="https://twitter.com/#!/pubstory/status/1107039013867794437"/>
    <hyperlink ref="V229" r:id="rId296" display="https://twitter.com/#!/pubstory/status/1108050771176771591"/>
    <hyperlink ref="V230" r:id="rId297" display="https://twitter.com/#!/pubstory/status/1108350026521198597"/>
    <hyperlink ref="V231" r:id="rId298" display="https://twitter.com/#!/pubstory/status/1108742638423949312"/>
    <hyperlink ref="V232" r:id="rId299" display="https://twitter.com/#!/gwaynemiller/status/1105521730985054209"/>
    <hyperlink ref="V233" r:id="rId300" display="https://twitter.com/#!/gwaynemiller/status/1105521730985054209"/>
    <hyperlink ref="V234" r:id="rId301" display="https://twitter.com/#!/gwaynemiller/status/1106230772564983808"/>
    <hyperlink ref="V235" r:id="rId302" display="https://twitter.com/#!/gwaynemiller/status/1106230772564983808"/>
    <hyperlink ref="V236" r:id="rId303" display="https://twitter.com/#!/gwaynemiller/status/1106230772564983808"/>
    <hyperlink ref="V237" r:id="rId304" display="https://twitter.com/#!/gwaynemiller/status/1106230772564983808"/>
    <hyperlink ref="V238" r:id="rId305" display="https://twitter.com/#!/gwaynemiller/status/1106889482966573057"/>
    <hyperlink ref="V239" r:id="rId306" display="https://twitter.com/#!/gwaynemiller/status/1106894956210343937"/>
    <hyperlink ref="V240" r:id="rId307" display="https://twitter.com/#!/gwaynemiller/status/1107049404513640449"/>
    <hyperlink ref="V241" r:id="rId308" display="https://twitter.com/#!/gwaynemiller/status/1107049438068072448"/>
    <hyperlink ref="V242" r:id="rId309" display="https://twitter.com/#!/gwaynemiller/status/1107049438068072448"/>
    <hyperlink ref="V243" r:id="rId310" display="https://twitter.com/#!/gwaynemiller/status/1107300436179062784"/>
    <hyperlink ref="V244" r:id="rId311" display="https://twitter.com/#!/gwaynemiller/status/1107300436179062784"/>
    <hyperlink ref="V245" r:id="rId312" display="https://twitter.com/#!/gwaynemiller/status/1108020772793135104"/>
    <hyperlink ref="V246" r:id="rId313" display="https://twitter.com/#!/gwaynemiller/status/1108085062812254211"/>
    <hyperlink ref="V247" r:id="rId314" display="https://twitter.com/#!/gwaynemiller/status/1108103045748006912"/>
    <hyperlink ref="V248" r:id="rId315" display="https://twitter.com/#!/gwaynemiller/status/1108103045748006912"/>
    <hyperlink ref="V249" r:id="rId316" display="https://twitter.com/#!/gwaynemiller/status/1108359201447911425"/>
    <hyperlink ref="V250" r:id="rId317" display="https://twitter.com/#!/gwaynemiller/status/1108359201447911425"/>
    <hyperlink ref="V251" r:id="rId318" display="https://twitter.com/#!/gwaynemiller/status/1108776208962125824"/>
    <hyperlink ref="V252" r:id="rId319" display="https://twitter.com/#!/gwaynemiller/status/1108776208962125824"/>
    <hyperlink ref="V253" r:id="rId320" display="https://twitter.com/#!/gwaynemiller/status/1108776208962125824"/>
    <hyperlink ref="V254" r:id="rId321" display="https://twitter.com/#!/gwaynemiller/status/1108776208962125824"/>
    <hyperlink ref="V255" r:id="rId322" display="https://twitter.com/#!/jmludes/status/1105530557868462082"/>
    <hyperlink ref="V256" r:id="rId323" display="https://twitter.com/#!/jmludes/status/1106216135458988034"/>
    <hyperlink ref="V257" r:id="rId324" display="https://twitter.com/#!/jmludes/status/1106892871662104576"/>
    <hyperlink ref="V258" r:id="rId325" display="https://twitter.com/#!/jmludes/status/1107041358953492480"/>
    <hyperlink ref="V259" r:id="rId326" display="https://twitter.com/#!/jmludes/status/1107043866522214400"/>
    <hyperlink ref="V260" r:id="rId327" display="https://twitter.com/#!/jmludes/status/1107194861613125632"/>
    <hyperlink ref="V261" r:id="rId328" display="https://twitter.com/#!/jmludes/status/1107293008519671810"/>
    <hyperlink ref="V262" r:id="rId329" display="https://twitter.com/#!/jmludes/status/1107481751918731264"/>
    <hyperlink ref="V263" r:id="rId330" display="https://twitter.com/#!/jmludes/status/1108056352184848384"/>
    <hyperlink ref="V264" r:id="rId331" display="https://twitter.com/#!/jmludes/status/1108356745708167168"/>
    <hyperlink ref="V265" r:id="rId332" display="https://twitter.com/#!/jmludes/status/1108792851452833792"/>
    <hyperlink ref="V266" r:id="rId333" display="https://twitter.com/#!/pubstory/status/1106205891576107010"/>
    <hyperlink ref="V267" r:id="rId334" display="https://twitter.com/#!/pubstory/status/1108742638423949312"/>
    <hyperlink ref="V268" r:id="rId335" display="https://twitter.com/#!/jmludes/status/1106216135458988034"/>
    <hyperlink ref="V269" r:id="rId336" display="https://twitter.com/#!/jmludes/status/1108792851452833792"/>
    <hyperlink ref="V270" r:id="rId337" display="https://twitter.com/#!/pubstory/status/1106205891576107010"/>
    <hyperlink ref="V271" r:id="rId338" display="https://twitter.com/#!/pubstory/status/1108742638423949312"/>
    <hyperlink ref="V272" r:id="rId339" display="https://twitter.com/#!/jmludes/status/1106216135458988034"/>
    <hyperlink ref="V273" r:id="rId340" display="https://twitter.com/#!/jmludes/status/1108792851452833792"/>
    <hyperlink ref="V274" r:id="rId341" display="https://twitter.com/#!/pubstory/status/1105514011230113792"/>
    <hyperlink ref="V275" r:id="rId342" display="https://twitter.com/#!/pubstory/status/1106205891576107010"/>
    <hyperlink ref="V276" r:id="rId343" display="https://twitter.com/#!/pubstory/status/1107039013867794437"/>
    <hyperlink ref="V277" r:id="rId344" display="https://twitter.com/#!/pubstory/status/1107280821088669696"/>
    <hyperlink ref="V278" r:id="rId345" display="https://twitter.com/#!/pubstory/status/1108050771176771591"/>
    <hyperlink ref="V279" r:id="rId346" display="https://twitter.com/#!/pubstory/status/1108350026521198597"/>
    <hyperlink ref="V280" r:id="rId347" display="https://twitter.com/#!/pubstory/status/1108742638423949312"/>
    <hyperlink ref="V281" r:id="rId348" display="https://twitter.com/#!/jmludes/status/1105530557868462082"/>
    <hyperlink ref="V282" r:id="rId349" display="https://twitter.com/#!/jmludes/status/1106216135458988034"/>
    <hyperlink ref="V283" r:id="rId350" display="https://twitter.com/#!/jmludes/status/1107041358953492480"/>
    <hyperlink ref="V284" r:id="rId351" display="https://twitter.com/#!/jmludes/status/1108056352184848384"/>
    <hyperlink ref="V285" r:id="rId352" display="https://twitter.com/#!/jmludes/status/1108356745708167168"/>
    <hyperlink ref="V286" r:id="rId353" display="https://twitter.com/#!/jmludes/status/1108792851452833792"/>
    <hyperlink ref="V287" r:id="rId354" display="https://twitter.com/#!/nickmagrino/status/1108798300726140930"/>
  </hyperlinks>
  <printOptions/>
  <pageMargins left="0.7" right="0.7" top="0.75" bottom="0.75" header="0.3" footer="0.3"/>
  <pageSetup horizontalDpi="600" verticalDpi="600" orientation="portrait" r:id="rId358"/>
  <legacyDrawing r:id="rId356"/>
  <tableParts>
    <tablePart r:id="rId357"/>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88"/>
  <sheetViews>
    <sheetView workbookViewId="0" topLeftCell="A1">
      <pane xSplit="1" ySplit="2" topLeftCell="B3" activePane="bottomRight" state="frozen"/>
      <selection pane="topRight" activeCell="B1" sqref="B1"/>
      <selection pane="bottomLeft" activeCell="A3" sqref="A3"/>
      <selection pane="bottomRight" activeCell="A2" sqref="A2:AP2"/>
    </sheetView>
  </sheetViews>
  <sheetFormatPr defaultColWidth="9.140625" defaultRowHeight="15"/>
  <cols>
    <col min="1" max="1" width="9.140625" style="1" customWidth="1"/>
    <col min="2" max="2" width="7.8515625" style="0" customWidth="1"/>
    <col min="3" max="3" width="8.57421875" style="0" customWidth="1"/>
    <col min="4" max="4" width="6.7109375" style="0" customWidth="1"/>
    <col min="5" max="5" width="9.8515625" style="0" customWidth="1"/>
    <col min="6" max="6" width="7.7109375" style="0" customWidth="1"/>
    <col min="7" max="7" width="11.00390625" style="0" customWidth="1"/>
    <col min="8" max="8" width="8.57421875" style="0" customWidth="1"/>
    <col min="9" max="9" width="9.7109375" style="0" customWidth="1"/>
    <col min="10" max="10" width="10.57421875" style="3" customWidth="1"/>
    <col min="11" max="11" width="9.140625" style="0" customWidth="1"/>
    <col min="12"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hidden="1" customWidth="1"/>
    <col min="19" max="19" width="9.28125" style="0" hidden="1" customWidth="1"/>
    <col min="20" max="20" width="9.57421875" style="0" hidden="1" customWidth="1"/>
    <col min="21" max="23" width="14.28125" style="0" hidden="1" customWidth="1"/>
    <col min="24" max="24" width="11.8515625" style="0" hidden="1" customWidth="1"/>
    <col min="25" max="25" width="14.421875" style="0" hidden="1" customWidth="1"/>
    <col min="26" max="26" width="18.28125" style="0" hidden="1" customWidth="1"/>
    <col min="27" max="27" width="5.00390625" style="3" hidden="1" customWidth="1"/>
    <col min="28" max="28" width="16.00390625" style="3" hidden="1" customWidth="1"/>
    <col min="29" max="29" width="16.00390625" style="6" bestFit="1" customWidth="1"/>
    <col min="30" max="30" width="11.57421875" style="2" bestFit="1" customWidth="1"/>
    <col min="31" max="31" width="12.00390625" style="3" bestFit="1" customWidth="1"/>
    <col min="32" max="32" width="9.7109375" style="3" bestFit="1" customWidth="1"/>
    <col min="33" max="33" width="11.421875" style="3" bestFit="1" customWidth="1"/>
    <col min="34" max="34" width="18.140625" style="3" bestFit="1" customWidth="1"/>
    <col min="35" max="35" width="10.57421875" style="0" bestFit="1" customWidth="1"/>
    <col min="36" max="36" width="10.7109375" style="0" bestFit="1" customWidth="1"/>
    <col min="37" max="37" width="7.421875" style="0" bestFit="1" customWidth="1"/>
    <col min="38" max="38" width="7.7109375" style="0" bestFit="1" customWidth="1"/>
    <col min="39" max="39" width="16.140625" style="0" bestFit="1" customWidth="1"/>
    <col min="40" max="41" width="15.7109375" style="0" bestFit="1" customWidth="1"/>
    <col min="42" max="42" width="15.14062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4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875</v>
      </c>
      <c r="AE2" s="13" t="s">
        <v>876</v>
      </c>
      <c r="AF2" s="13" t="s">
        <v>877</v>
      </c>
      <c r="AG2" s="13" t="s">
        <v>878</v>
      </c>
      <c r="AH2" s="13" t="s">
        <v>879</v>
      </c>
      <c r="AI2" s="13" t="s">
        <v>880</v>
      </c>
      <c r="AJ2" s="13" t="s">
        <v>881</v>
      </c>
      <c r="AK2" s="13" t="s">
        <v>882</v>
      </c>
      <c r="AL2" s="13" t="s">
        <v>883</v>
      </c>
      <c r="AM2" s="13" t="s">
        <v>884</v>
      </c>
      <c r="AN2" s="13" t="s">
        <v>885</v>
      </c>
      <c r="AO2" s="13" t="s">
        <v>886</v>
      </c>
      <c r="AP2" s="13" t="s">
        <v>887</v>
      </c>
      <c r="AQ2" s="3"/>
      <c r="AR2" s="3"/>
    </row>
    <row r="3" spans="1:44" ht="15" customHeight="1">
      <c r="A3" s="66" t="s">
        <v>189</v>
      </c>
      <c r="B3" s="67"/>
      <c r="C3" s="67"/>
      <c r="D3" s="68"/>
      <c r="E3" s="70"/>
      <c r="F3" s="96" t="s">
        <v>1272</v>
      </c>
      <c r="G3" s="67"/>
      <c r="H3" s="71"/>
      <c r="I3" s="72"/>
      <c r="J3" s="72"/>
      <c r="K3" s="71" t="s">
        <v>1645</v>
      </c>
      <c r="L3" s="75"/>
      <c r="M3" s="76">
        <v>9781.7109375</v>
      </c>
      <c r="N3" s="76">
        <v>4999.5</v>
      </c>
      <c r="O3" s="77"/>
      <c r="P3" s="78"/>
      <c r="Q3" s="78"/>
      <c r="R3" s="50"/>
      <c r="S3" s="50"/>
      <c r="T3" s="50"/>
      <c r="U3" s="50"/>
      <c r="V3" s="51"/>
      <c r="W3" s="51"/>
      <c r="X3" s="52"/>
      <c r="Y3" s="51"/>
      <c r="Z3" s="51"/>
      <c r="AA3" s="73">
        <v>3</v>
      </c>
      <c r="AB3" s="73"/>
      <c r="AC3" s="74"/>
      <c r="AD3" s="80">
        <v>104</v>
      </c>
      <c r="AE3" s="80">
        <v>245</v>
      </c>
      <c r="AF3" s="80">
        <v>3001</v>
      </c>
      <c r="AG3" s="80">
        <v>6000</v>
      </c>
      <c r="AH3" s="80"/>
      <c r="AI3" s="80" t="s">
        <v>888</v>
      </c>
      <c r="AJ3" s="80"/>
      <c r="AK3" s="84"/>
      <c r="AL3" s="80"/>
      <c r="AM3" s="82">
        <v>42978.61865740741</v>
      </c>
      <c r="AN3" s="80" t="s">
        <v>1458</v>
      </c>
      <c r="AO3" s="84" t="s">
        <v>1459</v>
      </c>
      <c r="AP3" s="80" t="s">
        <v>66</v>
      </c>
      <c r="AQ3" s="3"/>
      <c r="AR3" s="3"/>
    </row>
    <row r="4" spans="1:47" ht="15">
      <c r="A4" s="66" t="s">
        <v>190</v>
      </c>
      <c r="B4" s="67"/>
      <c r="C4" s="67"/>
      <c r="D4" s="68"/>
      <c r="E4" s="97"/>
      <c r="F4" s="96" t="s">
        <v>1273</v>
      </c>
      <c r="G4" s="98"/>
      <c r="H4" s="71"/>
      <c r="I4" s="72"/>
      <c r="J4" s="99"/>
      <c r="K4" s="71" t="s">
        <v>1646</v>
      </c>
      <c r="L4" s="100"/>
      <c r="M4" s="76">
        <v>9781.7109375</v>
      </c>
      <c r="N4" s="76">
        <v>4898.63623046875</v>
      </c>
      <c r="O4" s="77"/>
      <c r="P4" s="78"/>
      <c r="Q4" s="78"/>
      <c r="R4" s="88"/>
      <c r="S4" s="88"/>
      <c r="T4" s="88"/>
      <c r="U4" s="88"/>
      <c r="V4" s="52"/>
      <c r="W4" s="52"/>
      <c r="X4" s="52"/>
      <c r="Y4" s="52"/>
      <c r="Z4" s="51"/>
      <c r="AA4" s="73">
        <v>4</v>
      </c>
      <c r="AB4" s="73"/>
      <c r="AC4" s="74"/>
      <c r="AD4" s="81">
        <v>306</v>
      </c>
      <c r="AE4" s="81">
        <v>90</v>
      </c>
      <c r="AF4" s="81">
        <v>77</v>
      </c>
      <c r="AG4" s="81">
        <v>50</v>
      </c>
      <c r="AH4" s="81"/>
      <c r="AI4" s="81" t="s">
        <v>889</v>
      </c>
      <c r="AJ4" s="81"/>
      <c r="AK4" s="81"/>
      <c r="AL4" s="81"/>
      <c r="AM4" s="83">
        <v>43445.68247685185</v>
      </c>
      <c r="AN4" s="81" t="s">
        <v>1458</v>
      </c>
      <c r="AO4" s="85" t="s">
        <v>1460</v>
      </c>
      <c r="AP4" s="81" t="s">
        <v>66</v>
      </c>
      <c r="AQ4" s="2"/>
      <c r="AR4" s="3"/>
      <c r="AS4" s="3"/>
      <c r="AT4" s="3"/>
      <c r="AU4" s="3"/>
    </row>
    <row r="5" spans="1:47" ht="15">
      <c r="A5" s="66" t="s">
        <v>191</v>
      </c>
      <c r="B5" s="67"/>
      <c r="C5" s="67"/>
      <c r="D5" s="68"/>
      <c r="E5" s="97"/>
      <c r="F5" s="96" t="s">
        <v>1274</v>
      </c>
      <c r="G5" s="98"/>
      <c r="H5" s="71"/>
      <c r="I5" s="72"/>
      <c r="J5" s="99"/>
      <c r="K5" s="71" t="s">
        <v>1647</v>
      </c>
      <c r="L5" s="100"/>
      <c r="M5" s="76">
        <v>9781.7109375</v>
      </c>
      <c r="N5" s="76">
        <v>4797.88720703125</v>
      </c>
      <c r="O5" s="77"/>
      <c r="P5" s="78"/>
      <c r="Q5" s="78"/>
      <c r="R5" s="88"/>
      <c r="S5" s="88"/>
      <c r="T5" s="88"/>
      <c r="U5" s="88"/>
      <c r="V5" s="52"/>
      <c r="W5" s="52"/>
      <c r="X5" s="52"/>
      <c r="Y5" s="52"/>
      <c r="Z5" s="51"/>
      <c r="AA5" s="73">
        <v>5</v>
      </c>
      <c r="AB5" s="73"/>
      <c r="AC5" s="74"/>
      <c r="AD5" s="81">
        <v>7273</v>
      </c>
      <c r="AE5" s="81">
        <v>43849</v>
      </c>
      <c r="AF5" s="81">
        <v>250916</v>
      </c>
      <c r="AG5" s="81">
        <v>88581</v>
      </c>
      <c r="AH5" s="81"/>
      <c r="AI5" s="81" t="s">
        <v>890</v>
      </c>
      <c r="AJ5" s="81" t="s">
        <v>1063</v>
      </c>
      <c r="AK5" s="85" t="s">
        <v>1165</v>
      </c>
      <c r="AL5" s="81"/>
      <c r="AM5" s="83">
        <v>40825.1178125</v>
      </c>
      <c r="AN5" s="81" t="s">
        <v>1458</v>
      </c>
      <c r="AO5" s="85" t="s">
        <v>1461</v>
      </c>
      <c r="AP5" s="81" t="s">
        <v>66</v>
      </c>
      <c r="AQ5" s="2"/>
      <c r="AR5" s="3"/>
      <c r="AS5" s="3"/>
      <c r="AT5" s="3"/>
      <c r="AU5" s="3"/>
    </row>
    <row r="6" spans="1:47" ht="15">
      <c r="A6" s="66" t="s">
        <v>192</v>
      </c>
      <c r="B6" s="67"/>
      <c r="C6" s="67"/>
      <c r="D6" s="68"/>
      <c r="E6" s="97"/>
      <c r="F6" s="96" t="s">
        <v>1275</v>
      </c>
      <c r="G6" s="98"/>
      <c r="H6" s="71"/>
      <c r="I6" s="72"/>
      <c r="J6" s="99"/>
      <c r="K6" s="71" t="s">
        <v>1648</v>
      </c>
      <c r="L6" s="100"/>
      <c r="M6" s="76">
        <v>9781.7109375</v>
      </c>
      <c r="N6" s="76">
        <v>4697.3681640625</v>
      </c>
      <c r="O6" s="77"/>
      <c r="P6" s="78"/>
      <c r="Q6" s="78"/>
      <c r="R6" s="88"/>
      <c r="S6" s="88"/>
      <c r="T6" s="88"/>
      <c r="U6" s="88"/>
      <c r="V6" s="52"/>
      <c r="W6" s="52"/>
      <c r="X6" s="52"/>
      <c r="Y6" s="52"/>
      <c r="Z6" s="51"/>
      <c r="AA6" s="73">
        <v>6</v>
      </c>
      <c r="AB6" s="73"/>
      <c r="AC6" s="74"/>
      <c r="AD6" s="81">
        <v>180</v>
      </c>
      <c r="AE6" s="81">
        <v>113</v>
      </c>
      <c r="AF6" s="81">
        <v>16072</v>
      </c>
      <c r="AG6" s="81">
        <v>1419</v>
      </c>
      <c r="AH6" s="81"/>
      <c r="AI6" s="81" t="s">
        <v>891</v>
      </c>
      <c r="AJ6" s="81" t="s">
        <v>1064</v>
      </c>
      <c r="AK6" s="85" t="s">
        <v>1166</v>
      </c>
      <c r="AL6" s="81"/>
      <c r="AM6" s="83">
        <v>40916.035995370374</v>
      </c>
      <c r="AN6" s="81" t="s">
        <v>1458</v>
      </c>
      <c r="AO6" s="85" t="s">
        <v>1462</v>
      </c>
      <c r="AP6" s="81" t="s">
        <v>66</v>
      </c>
      <c r="AQ6" s="2"/>
      <c r="AR6" s="3"/>
      <c r="AS6" s="3"/>
      <c r="AT6" s="3"/>
      <c r="AU6" s="3"/>
    </row>
    <row r="7" spans="1:47" ht="15">
      <c r="A7" s="66" t="s">
        <v>193</v>
      </c>
      <c r="B7" s="67"/>
      <c r="C7" s="67"/>
      <c r="D7" s="68"/>
      <c r="E7" s="97"/>
      <c r="F7" s="96" t="s">
        <v>1276</v>
      </c>
      <c r="G7" s="98"/>
      <c r="H7" s="71"/>
      <c r="I7" s="72"/>
      <c r="J7" s="99"/>
      <c r="K7" s="71" t="s">
        <v>1649</v>
      </c>
      <c r="L7" s="100"/>
      <c r="M7" s="76">
        <v>9781.7109375</v>
      </c>
      <c r="N7" s="76">
        <v>4597.19384765625</v>
      </c>
      <c r="O7" s="77"/>
      <c r="P7" s="78"/>
      <c r="Q7" s="78"/>
      <c r="R7" s="88"/>
      <c r="S7" s="88"/>
      <c r="T7" s="88"/>
      <c r="U7" s="88"/>
      <c r="V7" s="52"/>
      <c r="W7" s="52"/>
      <c r="X7" s="52"/>
      <c r="Y7" s="52"/>
      <c r="Z7" s="51"/>
      <c r="AA7" s="73">
        <v>7</v>
      </c>
      <c r="AB7" s="73"/>
      <c r="AC7" s="74"/>
      <c r="AD7" s="81">
        <v>1895</v>
      </c>
      <c r="AE7" s="81">
        <v>21873</v>
      </c>
      <c r="AF7" s="81">
        <v>56694</v>
      </c>
      <c r="AG7" s="81">
        <v>8655</v>
      </c>
      <c r="AH7" s="81"/>
      <c r="AI7" s="81" t="s">
        <v>892</v>
      </c>
      <c r="AJ7" s="81" t="s">
        <v>1065</v>
      </c>
      <c r="AK7" s="85" t="s">
        <v>1167</v>
      </c>
      <c r="AL7" s="81"/>
      <c r="AM7" s="83">
        <v>40863.29923611111</v>
      </c>
      <c r="AN7" s="81" t="s">
        <v>1458</v>
      </c>
      <c r="AO7" s="85" t="s">
        <v>1463</v>
      </c>
      <c r="AP7" s="81" t="s">
        <v>66</v>
      </c>
      <c r="AQ7" s="2"/>
      <c r="AR7" s="3"/>
      <c r="AS7" s="3"/>
      <c r="AT7" s="3"/>
      <c r="AU7" s="3"/>
    </row>
    <row r="8" spans="1:47" ht="15">
      <c r="A8" s="66" t="s">
        <v>195</v>
      </c>
      <c r="B8" s="67"/>
      <c r="C8" s="67"/>
      <c r="D8" s="68"/>
      <c r="E8" s="97"/>
      <c r="F8" s="96" t="s">
        <v>1277</v>
      </c>
      <c r="G8" s="98"/>
      <c r="H8" s="71"/>
      <c r="I8" s="72"/>
      <c r="J8" s="99"/>
      <c r="K8" s="71" t="s">
        <v>1650</v>
      </c>
      <c r="L8" s="100"/>
      <c r="M8" s="76">
        <v>9781.7109375</v>
      </c>
      <c r="N8" s="76">
        <v>4497.47900390625</v>
      </c>
      <c r="O8" s="77"/>
      <c r="P8" s="78"/>
      <c r="Q8" s="78"/>
      <c r="R8" s="88"/>
      <c r="S8" s="88"/>
      <c r="T8" s="88"/>
      <c r="U8" s="88"/>
      <c r="V8" s="52"/>
      <c r="W8" s="52"/>
      <c r="X8" s="52"/>
      <c r="Y8" s="52"/>
      <c r="Z8" s="51"/>
      <c r="AA8" s="73">
        <v>8</v>
      </c>
      <c r="AB8" s="73"/>
      <c r="AC8" s="74"/>
      <c r="AD8" s="81">
        <v>1897</v>
      </c>
      <c r="AE8" s="81">
        <v>27379</v>
      </c>
      <c r="AF8" s="81">
        <v>31468</v>
      </c>
      <c r="AG8" s="81">
        <v>3991</v>
      </c>
      <c r="AH8" s="81"/>
      <c r="AI8" s="81" t="s">
        <v>893</v>
      </c>
      <c r="AJ8" s="81"/>
      <c r="AK8" s="85" t="s">
        <v>1168</v>
      </c>
      <c r="AL8" s="81"/>
      <c r="AM8" s="83">
        <v>39897.764965277776</v>
      </c>
      <c r="AN8" s="81" t="s">
        <v>1458</v>
      </c>
      <c r="AO8" s="85" t="s">
        <v>1464</v>
      </c>
      <c r="AP8" s="81" t="s">
        <v>66</v>
      </c>
      <c r="AQ8" s="2"/>
      <c r="AR8" s="3"/>
      <c r="AS8" s="3"/>
      <c r="AT8" s="3"/>
      <c r="AU8" s="3"/>
    </row>
    <row r="9" spans="1:47" ht="15">
      <c r="A9" s="66" t="s">
        <v>194</v>
      </c>
      <c r="B9" s="67"/>
      <c r="C9" s="67"/>
      <c r="D9" s="68"/>
      <c r="E9" s="97"/>
      <c r="F9" s="96" t="s">
        <v>1278</v>
      </c>
      <c r="G9" s="98"/>
      <c r="H9" s="71"/>
      <c r="I9" s="72"/>
      <c r="J9" s="99"/>
      <c r="K9" s="71" t="s">
        <v>1651</v>
      </c>
      <c r="L9" s="100"/>
      <c r="M9" s="76">
        <v>9755.7353515625</v>
      </c>
      <c r="N9" s="76">
        <v>4398.33642578125</v>
      </c>
      <c r="O9" s="77"/>
      <c r="P9" s="78"/>
      <c r="Q9" s="78"/>
      <c r="R9" s="88"/>
      <c r="S9" s="88"/>
      <c r="T9" s="88"/>
      <c r="U9" s="88"/>
      <c r="V9" s="52"/>
      <c r="W9" s="52"/>
      <c r="X9" s="52"/>
      <c r="Y9" s="52"/>
      <c r="Z9" s="51"/>
      <c r="AA9" s="73">
        <v>9</v>
      </c>
      <c r="AB9" s="73"/>
      <c r="AC9" s="74"/>
      <c r="AD9" s="81">
        <v>899</v>
      </c>
      <c r="AE9" s="81">
        <v>170</v>
      </c>
      <c r="AF9" s="81">
        <v>9083</v>
      </c>
      <c r="AG9" s="81">
        <v>6290</v>
      </c>
      <c r="AH9" s="81"/>
      <c r="AI9" s="81" t="s">
        <v>894</v>
      </c>
      <c r="AJ9" s="81" t="s">
        <v>1066</v>
      </c>
      <c r="AK9" s="81"/>
      <c r="AL9" s="81"/>
      <c r="AM9" s="83">
        <v>41383.46640046296</v>
      </c>
      <c r="AN9" s="81" t="s">
        <v>1458</v>
      </c>
      <c r="AO9" s="85" t="s">
        <v>1465</v>
      </c>
      <c r="AP9" s="81" t="s">
        <v>66</v>
      </c>
      <c r="AQ9" s="2"/>
      <c r="AR9" s="3"/>
      <c r="AS9" s="3"/>
      <c r="AT9" s="3"/>
      <c r="AU9" s="3"/>
    </row>
    <row r="10" spans="1:47" ht="15">
      <c r="A10" s="66" t="s">
        <v>196</v>
      </c>
      <c r="B10" s="67"/>
      <c r="C10" s="67"/>
      <c r="D10" s="68"/>
      <c r="E10" s="97"/>
      <c r="F10" s="96" t="s">
        <v>1279</v>
      </c>
      <c r="G10" s="98"/>
      <c r="H10" s="71"/>
      <c r="I10" s="72"/>
      <c r="J10" s="99"/>
      <c r="K10" s="71" t="s">
        <v>1652</v>
      </c>
      <c r="L10" s="100"/>
      <c r="M10" s="76">
        <v>9720.009765625</v>
      </c>
      <c r="N10" s="76">
        <v>4299.88037109375</v>
      </c>
      <c r="O10" s="77"/>
      <c r="P10" s="78"/>
      <c r="Q10" s="78"/>
      <c r="R10" s="88"/>
      <c r="S10" s="88"/>
      <c r="T10" s="88"/>
      <c r="U10" s="88"/>
      <c r="V10" s="52"/>
      <c r="W10" s="52"/>
      <c r="X10" s="52"/>
      <c r="Y10" s="52"/>
      <c r="Z10" s="51"/>
      <c r="AA10" s="73">
        <v>10</v>
      </c>
      <c r="AB10" s="73"/>
      <c r="AC10" s="74"/>
      <c r="AD10" s="81">
        <v>755</v>
      </c>
      <c r="AE10" s="81">
        <v>237398</v>
      </c>
      <c r="AF10" s="81">
        <v>181284</v>
      </c>
      <c r="AG10" s="81">
        <v>3485</v>
      </c>
      <c r="AH10" s="81"/>
      <c r="AI10" s="81" t="s">
        <v>895</v>
      </c>
      <c r="AJ10" s="81" t="s">
        <v>1067</v>
      </c>
      <c r="AK10" s="85" t="s">
        <v>1169</v>
      </c>
      <c r="AL10" s="81"/>
      <c r="AM10" s="83">
        <v>39667.615</v>
      </c>
      <c r="AN10" s="81" t="s">
        <v>1458</v>
      </c>
      <c r="AO10" s="85" t="s">
        <v>1466</v>
      </c>
      <c r="AP10" s="81" t="s">
        <v>66</v>
      </c>
      <c r="AQ10" s="2"/>
      <c r="AR10" s="3"/>
      <c r="AS10" s="3"/>
      <c r="AT10" s="3"/>
      <c r="AU10" s="3"/>
    </row>
    <row r="11" spans="1:47" ht="15">
      <c r="A11" s="66" t="s">
        <v>197</v>
      </c>
      <c r="B11" s="67"/>
      <c r="C11" s="67"/>
      <c r="D11" s="68"/>
      <c r="E11" s="97"/>
      <c r="F11" s="96" t="s">
        <v>1280</v>
      </c>
      <c r="G11" s="98"/>
      <c r="H11" s="71"/>
      <c r="I11" s="72"/>
      <c r="J11" s="99"/>
      <c r="K11" s="71" t="s">
        <v>1653</v>
      </c>
      <c r="L11" s="100"/>
      <c r="M11" s="76">
        <v>9678.8974609375</v>
      </c>
      <c r="N11" s="76">
        <v>4202.22216796875</v>
      </c>
      <c r="O11" s="77"/>
      <c r="P11" s="78"/>
      <c r="Q11" s="78"/>
      <c r="R11" s="88"/>
      <c r="S11" s="88"/>
      <c r="T11" s="88"/>
      <c r="U11" s="88"/>
      <c r="V11" s="52"/>
      <c r="W11" s="52"/>
      <c r="X11" s="52"/>
      <c r="Y11" s="52"/>
      <c r="Z11" s="51"/>
      <c r="AA11" s="73">
        <v>11</v>
      </c>
      <c r="AB11" s="73"/>
      <c r="AC11" s="74"/>
      <c r="AD11" s="81">
        <v>392</v>
      </c>
      <c r="AE11" s="81">
        <v>54769</v>
      </c>
      <c r="AF11" s="81">
        <v>41014</v>
      </c>
      <c r="AG11" s="81">
        <v>145</v>
      </c>
      <c r="AH11" s="81"/>
      <c r="AI11" s="81" t="s">
        <v>896</v>
      </c>
      <c r="AJ11" s="81" t="s">
        <v>1068</v>
      </c>
      <c r="AK11" s="85" t="s">
        <v>1170</v>
      </c>
      <c r="AL11" s="81"/>
      <c r="AM11" s="83">
        <v>39890.54076388889</v>
      </c>
      <c r="AN11" s="81" t="s">
        <v>1458</v>
      </c>
      <c r="AO11" s="85" t="s">
        <v>1467</v>
      </c>
      <c r="AP11" s="81" t="s">
        <v>66</v>
      </c>
      <c r="AQ11" s="2"/>
      <c r="AR11" s="3"/>
      <c r="AS11" s="3"/>
      <c r="AT11" s="3"/>
      <c r="AU11" s="3"/>
    </row>
    <row r="12" spans="1:47" ht="15">
      <c r="A12" s="66" t="s">
        <v>198</v>
      </c>
      <c r="B12" s="67"/>
      <c r="C12" s="67"/>
      <c r="D12" s="68"/>
      <c r="E12" s="97"/>
      <c r="F12" s="96" t="s">
        <v>1281</v>
      </c>
      <c r="G12" s="98"/>
      <c r="H12" s="71"/>
      <c r="I12" s="72"/>
      <c r="J12" s="99"/>
      <c r="K12" s="71" t="s">
        <v>1654</v>
      </c>
      <c r="L12" s="100"/>
      <c r="M12" s="76">
        <v>9632.4462890625</v>
      </c>
      <c r="N12" s="76">
        <v>4105.4736328125</v>
      </c>
      <c r="O12" s="77"/>
      <c r="P12" s="78"/>
      <c r="Q12" s="78"/>
      <c r="R12" s="88"/>
      <c r="S12" s="88"/>
      <c r="T12" s="88"/>
      <c r="U12" s="88"/>
      <c r="V12" s="52"/>
      <c r="W12" s="52"/>
      <c r="X12" s="52"/>
      <c r="Y12" s="52"/>
      <c r="Z12" s="51"/>
      <c r="AA12" s="73">
        <v>12</v>
      </c>
      <c r="AB12" s="73"/>
      <c r="AC12" s="74"/>
      <c r="AD12" s="81">
        <v>2544</v>
      </c>
      <c r="AE12" s="81">
        <v>6321</v>
      </c>
      <c r="AF12" s="81">
        <v>16849</v>
      </c>
      <c r="AG12" s="81">
        <v>1606</v>
      </c>
      <c r="AH12" s="81"/>
      <c r="AI12" s="81" t="s">
        <v>897</v>
      </c>
      <c r="AJ12" s="81" t="s">
        <v>1069</v>
      </c>
      <c r="AK12" s="85" t="s">
        <v>1171</v>
      </c>
      <c r="AL12" s="81"/>
      <c r="AM12" s="83">
        <v>39918.79494212963</v>
      </c>
      <c r="AN12" s="81" t="s">
        <v>1458</v>
      </c>
      <c r="AO12" s="85" t="s">
        <v>1468</v>
      </c>
      <c r="AP12" s="81" t="s">
        <v>66</v>
      </c>
      <c r="AQ12" s="2"/>
      <c r="AR12" s="3"/>
      <c r="AS12" s="3"/>
      <c r="AT12" s="3"/>
      <c r="AU12" s="3"/>
    </row>
    <row r="13" spans="1:47" ht="15">
      <c r="A13" s="66" t="s">
        <v>348</v>
      </c>
      <c r="B13" s="67"/>
      <c r="C13" s="67"/>
      <c r="D13" s="68"/>
      <c r="E13" s="97"/>
      <c r="F13" s="96" t="s">
        <v>1282</v>
      </c>
      <c r="G13" s="98"/>
      <c r="H13" s="71"/>
      <c r="I13" s="72"/>
      <c r="J13" s="99"/>
      <c r="K13" s="71" t="s">
        <v>1655</v>
      </c>
      <c r="L13" s="100"/>
      <c r="M13" s="76">
        <v>9580.708984375</v>
      </c>
      <c r="N13" s="76">
        <v>4009.74560546875</v>
      </c>
      <c r="O13" s="77"/>
      <c r="P13" s="78"/>
      <c r="Q13" s="78"/>
      <c r="R13" s="88"/>
      <c r="S13" s="88"/>
      <c r="T13" s="88"/>
      <c r="U13" s="88"/>
      <c r="V13" s="52"/>
      <c r="W13" s="52"/>
      <c r="X13" s="52"/>
      <c r="Y13" s="52"/>
      <c r="Z13" s="51"/>
      <c r="AA13" s="73">
        <v>13</v>
      </c>
      <c r="AB13" s="73"/>
      <c r="AC13" s="74"/>
      <c r="AD13" s="81">
        <v>159</v>
      </c>
      <c r="AE13" s="81">
        <v>36386</v>
      </c>
      <c r="AF13" s="81">
        <v>20938</v>
      </c>
      <c r="AG13" s="81">
        <v>5479</v>
      </c>
      <c r="AH13" s="81"/>
      <c r="AI13" s="81" t="s">
        <v>898</v>
      </c>
      <c r="AJ13" s="81" t="s">
        <v>1070</v>
      </c>
      <c r="AK13" s="85" t="s">
        <v>1172</v>
      </c>
      <c r="AL13" s="81"/>
      <c r="AM13" s="83">
        <v>40539.94986111111</v>
      </c>
      <c r="AN13" s="81" t="s">
        <v>1458</v>
      </c>
      <c r="AO13" s="85" t="s">
        <v>1469</v>
      </c>
      <c r="AP13" s="81" t="s">
        <v>65</v>
      </c>
      <c r="AQ13" s="2"/>
      <c r="AR13" s="3"/>
      <c r="AS13" s="3"/>
      <c r="AT13" s="3"/>
      <c r="AU13" s="3"/>
    </row>
    <row r="14" spans="1:47" ht="15">
      <c r="A14" s="66" t="s">
        <v>199</v>
      </c>
      <c r="B14" s="67"/>
      <c r="C14" s="67"/>
      <c r="D14" s="68"/>
      <c r="E14" s="97"/>
      <c r="F14" s="96" t="s">
        <v>1283</v>
      </c>
      <c r="G14" s="98"/>
      <c r="H14" s="71"/>
      <c r="I14" s="72"/>
      <c r="J14" s="99"/>
      <c r="K14" s="71" t="s">
        <v>1656</v>
      </c>
      <c r="L14" s="100"/>
      <c r="M14" s="76">
        <v>9523.7451171875</v>
      </c>
      <c r="N14" s="76">
        <v>3915.146484375</v>
      </c>
      <c r="O14" s="77"/>
      <c r="P14" s="78"/>
      <c r="Q14" s="78"/>
      <c r="R14" s="88"/>
      <c r="S14" s="88"/>
      <c r="T14" s="88"/>
      <c r="U14" s="88"/>
      <c r="V14" s="52"/>
      <c r="W14" s="52"/>
      <c r="X14" s="52"/>
      <c r="Y14" s="52"/>
      <c r="Z14" s="51"/>
      <c r="AA14" s="73">
        <v>14</v>
      </c>
      <c r="AB14" s="73"/>
      <c r="AC14" s="74"/>
      <c r="AD14" s="81">
        <v>85117</v>
      </c>
      <c r="AE14" s="81">
        <v>87387</v>
      </c>
      <c r="AF14" s="81">
        <v>130166</v>
      </c>
      <c r="AG14" s="81">
        <v>4906</v>
      </c>
      <c r="AH14" s="81"/>
      <c r="AI14" s="81" t="s">
        <v>899</v>
      </c>
      <c r="AJ14" s="81" t="s">
        <v>1071</v>
      </c>
      <c r="AK14" s="81"/>
      <c r="AL14" s="81"/>
      <c r="AM14" s="83">
        <v>41702.13621527778</v>
      </c>
      <c r="AN14" s="81" t="s">
        <v>1458</v>
      </c>
      <c r="AO14" s="85" t="s">
        <v>1470</v>
      </c>
      <c r="AP14" s="81" t="s">
        <v>66</v>
      </c>
      <c r="AQ14" s="2"/>
      <c r="AR14" s="3"/>
      <c r="AS14" s="3"/>
      <c r="AT14" s="3"/>
      <c r="AU14" s="3"/>
    </row>
    <row r="15" spans="1:47" ht="15">
      <c r="A15" s="66" t="s">
        <v>349</v>
      </c>
      <c r="B15" s="67"/>
      <c r="C15" s="67"/>
      <c r="D15" s="68"/>
      <c r="E15" s="97"/>
      <c r="F15" s="96" t="s">
        <v>1284</v>
      </c>
      <c r="G15" s="98"/>
      <c r="H15" s="71"/>
      <c r="I15" s="72"/>
      <c r="J15" s="99"/>
      <c r="K15" s="71" t="s">
        <v>1657</v>
      </c>
      <c r="L15" s="100"/>
      <c r="M15" s="76">
        <v>9461.619140625</v>
      </c>
      <c r="N15" s="76">
        <v>3821.784912109375</v>
      </c>
      <c r="O15" s="77"/>
      <c r="P15" s="78"/>
      <c r="Q15" s="78"/>
      <c r="R15" s="88"/>
      <c r="S15" s="88"/>
      <c r="T15" s="88"/>
      <c r="U15" s="88"/>
      <c r="V15" s="52"/>
      <c r="W15" s="52"/>
      <c r="X15" s="52"/>
      <c r="Y15" s="52"/>
      <c r="Z15" s="51"/>
      <c r="AA15" s="73">
        <v>15</v>
      </c>
      <c r="AB15" s="73"/>
      <c r="AC15" s="74"/>
      <c r="AD15" s="81">
        <v>1385</v>
      </c>
      <c r="AE15" s="81">
        <v>2785</v>
      </c>
      <c r="AF15" s="81">
        <v>136799</v>
      </c>
      <c r="AG15" s="81">
        <v>51265</v>
      </c>
      <c r="AH15" s="81"/>
      <c r="AI15" s="81" t="s">
        <v>900</v>
      </c>
      <c r="AJ15" s="81"/>
      <c r="AK15" s="85" t="s">
        <v>1173</v>
      </c>
      <c r="AL15" s="81"/>
      <c r="AM15" s="83">
        <v>40494.89569444444</v>
      </c>
      <c r="AN15" s="81" t="s">
        <v>1458</v>
      </c>
      <c r="AO15" s="85" t="s">
        <v>1471</v>
      </c>
      <c r="AP15" s="81" t="s">
        <v>65</v>
      </c>
      <c r="AQ15" s="2"/>
      <c r="AR15" s="3"/>
      <c r="AS15" s="3"/>
      <c r="AT15" s="3"/>
      <c r="AU15" s="3"/>
    </row>
    <row r="16" spans="1:47" ht="15">
      <c r="A16" s="66" t="s">
        <v>200</v>
      </c>
      <c r="B16" s="67"/>
      <c r="C16" s="67"/>
      <c r="D16" s="68"/>
      <c r="E16" s="97"/>
      <c r="F16" s="96" t="s">
        <v>1285</v>
      </c>
      <c r="G16" s="98"/>
      <c r="H16" s="71"/>
      <c r="I16" s="72"/>
      <c r="J16" s="99"/>
      <c r="K16" s="71" t="s">
        <v>1658</v>
      </c>
      <c r="L16" s="100"/>
      <c r="M16" s="76">
        <v>9394.400390625</v>
      </c>
      <c r="N16" s="76">
        <v>3729.767333984375</v>
      </c>
      <c r="O16" s="77"/>
      <c r="P16" s="78"/>
      <c r="Q16" s="78"/>
      <c r="R16" s="88"/>
      <c r="S16" s="88"/>
      <c r="T16" s="88"/>
      <c r="U16" s="88"/>
      <c r="V16" s="52"/>
      <c r="W16" s="52"/>
      <c r="X16" s="52"/>
      <c r="Y16" s="52"/>
      <c r="Z16" s="51"/>
      <c r="AA16" s="73">
        <v>16</v>
      </c>
      <c r="AB16" s="73"/>
      <c r="AC16" s="74"/>
      <c r="AD16" s="81">
        <v>1114</v>
      </c>
      <c r="AE16" s="81">
        <v>2072</v>
      </c>
      <c r="AF16" s="81">
        <v>24498</v>
      </c>
      <c r="AG16" s="81">
        <v>14363</v>
      </c>
      <c r="AH16" s="81"/>
      <c r="AI16" s="81" t="s">
        <v>901</v>
      </c>
      <c r="AJ16" s="81"/>
      <c r="AK16" s="81"/>
      <c r="AL16" s="81"/>
      <c r="AM16" s="83">
        <v>40469.79424768518</v>
      </c>
      <c r="AN16" s="81" t="s">
        <v>1458</v>
      </c>
      <c r="AO16" s="85" t="s">
        <v>1472</v>
      </c>
      <c r="AP16" s="81" t="s">
        <v>66</v>
      </c>
      <c r="AQ16" s="2"/>
      <c r="AR16" s="3"/>
      <c r="AS16" s="3"/>
      <c r="AT16" s="3"/>
      <c r="AU16" s="3"/>
    </row>
    <row r="17" spans="1:47" ht="15">
      <c r="A17" s="66" t="s">
        <v>350</v>
      </c>
      <c r="B17" s="67"/>
      <c r="C17" s="67"/>
      <c r="D17" s="68"/>
      <c r="E17" s="97"/>
      <c r="F17" s="96" t="s">
        <v>1286</v>
      </c>
      <c r="G17" s="98"/>
      <c r="H17" s="71"/>
      <c r="I17" s="72"/>
      <c r="J17" s="99"/>
      <c r="K17" s="71" t="s">
        <v>1659</v>
      </c>
      <c r="L17" s="100"/>
      <c r="M17" s="76">
        <v>9322.16796875</v>
      </c>
      <c r="N17" s="76">
        <v>3639.197998046875</v>
      </c>
      <c r="O17" s="77"/>
      <c r="P17" s="78"/>
      <c r="Q17" s="78"/>
      <c r="R17" s="88"/>
      <c r="S17" s="88"/>
      <c r="T17" s="88"/>
      <c r="U17" s="88"/>
      <c r="V17" s="52"/>
      <c r="W17" s="52"/>
      <c r="X17" s="52"/>
      <c r="Y17" s="52"/>
      <c r="Z17" s="51"/>
      <c r="AA17" s="73">
        <v>17</v>
      </c>
      <c r="AB17" s="73"/>
      <c r="AC17" s="74"/>
      <c r="AD17" s="81">
        <v>1227</v>
      </c>
      <c r="AE17" s="81">
        <v>1546</v>
      </c>
      <c r="AF17" s="81">
        <v>893</v>
      </c>
      <c r="AG17" s="81">
        <v>815</v>
      </c>
      <c r="AH17" s="81"/>
      <c r="AI17" s="81" t="s">
        <v>902</v>
      </c>
      <c r="AJ17" s="81" t="s">
        <v>1072</v>
      </c>
      <c r="AK17" s="85" t="s">
        <v>1174</v>
      </c>
      <c r="AL17" s="81"/>
      <c r="AM17" s="83">
        <v>41886.27758101852</v>
      </c>
      <c r="AN17" s="81" t="s">
        <v>1458</v>
      </c>
      <c r="AO17" s="85" t="s">
        <v>1473</v>
      </c>
      <c r="AP17" s="81" t="s">
        <v>65</v>
      </c>
      <c r="AQ17" s="2"/>
      <c r="AR17" s="3"/>
      <c r="AS17" s="3"/>
      <c r="AT17" s="3"/>
      <c r="AU17" s="3"/>
    </row>
    <row r="18" spans="1:47" ht="15">
      <c r="A18" s="66" t="s">
        <v>344</v>
      </c>
      <c r="B18" s="67"/>
      <c r="C18" s="67"/>
      <c r="D18" s="68"/>
      <c r="E18" s="97"/>
      <c r="F18" s="96" t="s">
        <v>1287</v>
      </c>
      <c r="G18" s="98"/>
      <c r="H18" s="71"/>
      <c r="I18" s="72"/>
      <c r="J18" s="99"/>
      <c r="K18" s="71" t="s">
        <v>1660</v>
      </c>
      <c r="L18" s="100"/>
      <c r="M18" s="76">
        <v>9245.0029296875</v>
      </c>
      <c r="N18" s="76">
        <v>3550.18115234375</v>
      </c>
      <c r="O18" s="77"/>
      <c r="P18" s="78"/>
      <c r="Q18" s="78"/>
      <c r="R18" s="88"/>
      <c r="S18" s="88"/>
      <c r="T18" s="88"/>
      <c r="U18" s="88"/>
      <c r="V18" s="52"/>
      <c r="W18" s="52"/>
      <c r="X18" s="52"/>
      <c r="Y18" s="52"/>
      <c r="Z18" s="51"/>
      <c r="AA18" s="73">
        <v>18</v>
      </c>
      <c r="AB18" s="73"/>
      <c r="AC18" s="74"/>
      <c r="AD18" s="81">
        <v>537</v>
      </c>
      <c r="AE18" s="81">
        <v>962</v>
      </c>
      <c r="AF18" s="81">
        <v>4172</v>
      </c>
      <c r="AG18" s="81">
        <v>1669</v>
      </c>
      <c r="AH18" s="81"/>
      <c r="AI18" s="81" t="s">
        <v>903</v>
      </c>
      <c r="AJ18" s="81" t="s">
        <v>1073</v>
      </c>
      <c r="AK18" s="85" t="s">
        <v>1175</v>
      </c>
      <c r="AL18" s="81"/>
      <c r="AM18" s="83">
        <v>41192.640439814815</v>
      </c>
      <c r="AN18" s="81" t="s">
        <v>1458</v>
      </c>
      <c r="AO18" s="85" t="s">
        <v>1474</v>
      </c>
      <c r="AP18" s="81" t="s">
        <v>66</v>
      </c>
      <c r="AQ18" s="2"/>
      <c r="AR18" s="3"/>
      <c r="AS18" s="3"/>
      <c r="AT18" s="3"/>
      <c r="AU18" s="3"/>
    </row>
    <row r="19" spans="1:47" ht="15">
      <c r="A19" s="66" t="s">
        <v>201</v>
      </c>
      <c r="B19" s="67"/>
      <c r="C19" s="67"/>
      <c r="D19" s="68"/>
      <c r="E19" s="97"/>
      <c r="F19" s="96" t="s">
        <v>1288</v>
      </c>
      <c r="G19" s="98"/>
      <c r="H19" s="71"/>
      <c r="I19" s="72"/>
      <c r="J19" s="99"/>
      <c r="K19" s="71" t="s">
        <v>1661</v>
      </c>
      <c r="L19" s="100"/>
      <c r="M19" s="76">
        <v>9162.994140625</v>
      </c>
      <c r="N19" s="76">
        <v>3462.81787109375</v>
      </c>
      <c r="O19" s="77"/>
      <c r="P19" s="78"/>
      <c r="Q19" s="78"/>
      <c r="R19" s="88"/>
      <c r="S19" s="88"/>
      <c r="T19" s="88"/>
      <c r="U19" s="88"/>
      <c r="V19" s="52"/>
      <c r="W19" s="52"/>
      <c r="X19" s="52"/>
      <c r="Y19" s="52"/>
      <c r="Z19" s="51"/>
      <c r="AA19" s="73">
        <v>19</v>
      </c>
      <c r="AB19" s="73"/>
      <c r="AC19" s="74"/>
      <c r="AD19" s="81">
        <v>383</v>
      </c>
      <c r="AE19" s="81">
        <v>343</v>
      </c>
      <c r="AF19" s="81">
        <v>6549</v>
      </c>
      <c r="AG19" s="81">
        <v>6190</v>
      </c>
      <c r="AH19" s="81"/>
      <c r="AI19" s="81" t="s">
        <v>904</v>
      </c>
      <c r="AJ19" s="81"/>
      <c r="AK19" s="81"/>
      <c r="AL19" s="81"/>
      <c r="AM19" s="83">
        <v>41092.68708333333</v>
      </c>
      <c r="AN19" s="81" t="s">
        <v>1458</v>
      </c>
      <c r="AO19" s="85" t="s">
        <v>1475</v>
      </c>
      <c r="AP19" s="81" t="s">
        <v>66</v>
      </c>
      <c r="AQ19" s="2"/>
      <c r="AR19" s="3"/>
      <c r="AS19" s="3"/>
      <c r="AT19" s="3"/>
      <c r="AU19" s="3"/>
    </row>
    <row r="20" spans="1:47" ht="15">
      <c r="A20" s="66" t="s">
        <v>202</v>
      </c>
      <c r="B20" s="67"/>
      <c r="C20" s="67"/>
      <c r="D20" s="68"/>
      <c r="E20" s="97"/>
      <c r="F20" s="96" t="s">
        <v>1289</v>
      </c>
      <c r="G20" s="98"/>
      <c r="H20" s="71"/>
      <c r="I20" s="72"/>
      <c r="J20" s="99"/>
      <c r="K20" s="71" t="s">
        <v>1662</v>
      </c>
      <c r="L20" s="100"/>
      <c r="M20" s="76">
        <v>9076.234375</v>
      </c>
      <c r="N20" s="76">
        <v>3377.2080078125</v>
      </c>
      <c r="O20" s="77"/>
      <c r="P20" s="78"/>
      <c r="Q20" s="78"/>
      <c r="R20" s="88"/>
      <c r="S20" s="88"/>
      <c r="T20" s="88"/>
      <c r="U20" s="88"/>
      <c r="V20" s="52"/>
      <c r="W20" s="52"/>
      <c r="X20" s="52"/>
      <c r="Y20" s="52"/>
      <c r="Z20" s="51"/>
      <c r="AA20" s="73">
        <v>20</v>
      </c>
      <c r="AB20" s="73"/>
      <c r="AC20" s="74"/>
      <c r="AD20" s="81">
        <v>0</v>
      </c>
      <c r="AE20" s="81">
        <v>549</v>
      </c>
      <c r="AF20" s="81">
        <v>59438</v>
      </c>
      <c r="AG20" s="81">
        <v>18</v>
      </c>
      <c r="AH20" s="81"/>
      <c r="AI20" s="81"/>
      <c r="AJ20" s="81"/>
      <c r="AK20" s="85" t="s">
        <v>1176</v>
      </c>
      <c r="AL20" s="81"/>
      <c r="AM20" s="83">
        <v>40301.79881944445</v>
      </c>
      <c r="AN20" s="81" t="s">
        <v>1458</v>
      </c>
      <c r="AO20" s="85" t="s">
        <v>1476</v>
      </c>
      <c r="AP20" s="81" t="s">
        <v>66</v>
      </c>
      <c r="AQ20" s="2"/>
      <c r="AR20" s="3"/>
      <c r="AS20" s="3"/>
      <c r="AT20" s="3"/>
      <c r="AU20" s="3"/>
    </row>
    <row r="21" spans="1:47" ht="15">
      <c r="A21" s="66" t="s">
        <v>203</v>
      </c>
      <c r="B21" s="67"/>
      <c r="C21" s="67"/>
      <c r="D21" s="68"/>
      <c r="E21" s="97"/>
      <c r="F21" s="96" t="s">
        <v>1290</v>
      </c>
      <c r="G21" s="98"/>
      <c r="H21" s="71"/>
      <c r="I21" s="72"/>
      <c r="J21" s="99"/>
      <c r="K21" s="71" t="s">
        <v>1663</v>
      </c>
      <c r="L21" s="100"/>
      <c r="M21" s="76">
        <v>8984.8232421875</v>
      </c>
      <c r="N21" s="76">
        <v>3293.44921875</v>
      </c>
      <c r="O21" s="77"/>
      <c r="P21" s="78"/>
      <c r="Q21" s="78"/>
      <c r="R21" s="88"/>
      <c r="S21" s="88"/>
      <c r="T21" s="88"/>
      <c r="U21" s="88"/>
      <c r="V21" s="52"/>
      <c r="W21" s="52"/>
      <c r="X21" s="52"/>
      <c r="Y21" s="52"/>
      <c r="Z21" s="51"/>
      <c r="AA21" s="73">
        <v>21</v>
      </c>
      <c r="AB21" s="73"/>
      <c r="AC21" s="74"/>
      <c r="AD21" s="81">
        <v>3246</v>
      </c>
      <c r="AE21" s="81">
        <v>3556</v>
      </c>
      <c r="AF21" s="81">
        <v>209356</v>
      </c>
      <c r="AG21" s="81">
        <v>78441</v>
      </c>
      <c r="AH21" s="81"/>
      <c r="AI21" s="81" t="s">
        <v>905</v>
      </c>
      <c r="AJ21" s="81" t="s">
        <v>1074</v>
      </c>
      <c r="AK21" s="81"/>
      <c r="AL21" s="81"/>
      <c r="AM21" s="83">
        <v>42111.09185185185</v>
      </c>
      <c r="AN21" s="81" t="s">
        <v>1458</v>
      </c>
      <c r="AO21" s="85" t="s">
        <v>1477</v>
      </c>
      <c r="AP21" s="81" t="s">
        <v>66</v>
      </c>
      <c r="AQ21" s="2"/>
      <c r="AR21" s="3"/>
      <c r="AS21" s="3"/>
      <c r="AT21" s="3"/>
      <c r="AU21" s="3"/>
    </row>
    <row r="22" spans="1:47" ht="15">
      <c r="A22" s="66" t="s">
        <v>204</v>
      </c>
      <c r="B22" s="67"/>
      <c r="C22" s="67"/>
      <c r="D22" s="68"/>
      <c r="E22" s="97"/>
      <c r="F22" s="96" t="s">
        <v>1291</v>
      </c>
      <c r="G22" s="98"/>
      <c r="H22" s="71"/>
      <c r="I22" s="72"/>
      <c r="J22" s="99"/>
      <c r="K22" s="71" t="s">
        <v>1664</v>
      </c>
      <c r="L22" s="100"/>
      <c r="M22" s="76">
        <v>8888.8642578125</v>
      </c>
      <c r="N22" s="76">
        <v>3211.63671875</v>
      </c>
      <c r="O22" s="77"/>
      <c r="P22" s="78"/>
      <c r="Q22" s="78"/>
      <c r="R22" s="88"/>
      <c r="S22" s="88"/>
      <c r="T22" s="88"/>
      <c r="U22" s="88"/>
      <c r="V22" s="52"/>
      <c r="W22" s="52"/>
      <c r="X22" s="52"/>
      <c r="Y22" s="52"/>
      <c r="Z22" s="51"/>
      <c r="AA22" s="73">
        <v>22</v>
      </c>
      <c r="AB22" s="73"/>
      <c r="AC22" s="74"/>
      <c r="AD22" s="81">
        <v>1957</v>
      </c>
      <c r="AE22" s="81">
        <v>349</v>
      </c>
      <c r="AF22" s="81">
        <v>1553</v>
      </c>
      <c r="AG22" s="81">
        <v>330</v>
      </c>
      <c r="AH22" s="81"/>
      <c r="AI22" s="81" t="s">
        <v>906</v>
      </c>
      <c r="AJ22" s="81" t="s">
        <v>1075</v>
      </c>
      <c r="AK22" s="81"/>
      <c r="AL22" s="81"/>
      <c r="AM22" s="83">
        <v>41564.13784722222</v>
      </c>
      <c r="AN22" s="81" t="s">
        <v>1458</v>
      </c>
      <c r="AO22" s="85" t="s">
        <v>1478</v>
      </c>
      <c r="AP22" s="81" t="s">
        <v>66</v>
      </c>
      <c r="AQ22" s="2"/>
      <c r="AR22" s="3"/>
      <c r="AS22" s="3"/>
      <c r="AT22" s="3"/>
      <c r="AU22" s="3"/>
    </row>
    <row r="23" spans="1:47" ht="15">
      <c r="A23" s="66" t="s">
        <v>205</v>
      </c>
      <c r="B23" s="67"/>
      <c r="C23" s="67"/>
      <c r="D23" s="68"/>
      <c r="E23" s="97"/>
      <c r="F23" s="96" t="s">
        <v>1292</v>
      </c>
      <c r="G23" s="98"/>
      <c r="H23" s="71"/>
      <c r="I23" s="72"/>
      <c r="J23" s="99"/>
      <c r="K23" s="71" t="s">
        <v>1665</v>
      </c>
      <c r="L23" s="100"/>
      <c r="M23" s="76">
        <v>8788.4677734375</v>
      </c>
      <c r="N23" s="76">
        <v>3131.86474609375</v>
      </c>
      <c r="O23" s="77"/>
      <c r="P23" s="78"/>
      <c r="Q23" s="78"/>
      <c r="R23" s="88"/>
      <c r="S23" s="88"/>
      <c r="T23" s="88"/>
      <c r="U23" s="88"/>
      <c r="V23" s="52"/>
      <c r="W23" s="52"/>
      <c r="X23" s="52"/>
      <c r="Y23" s="52"/>
      <c r="Z23" s="51"/>
      <c r="AA23" s="73">
        <v>23</v>
      </c>
      <c r="AB23" s="73"/>
      <c r="AC23" s="74"/>
      <c r="AD23" s="81">
        <v>10894</v>
      </c>
      <c r="AE23" s="81">
        <v>14136</v>
      </c>
      <c r="AF23" s="81">
        <v>41648</v>
      </c>
      <c r="AG23" s="81">
        <v>136520</v>
      </c>
      <c r="AH23" s="81"/>
      <c r="AI23" s="81" t="s">
        <v>907</v>
      </c>
      <c r="AJ23" s="81" t="s">
        <v>1076</v>
      </c>
      <c r="AK23" s="85" t="s">
        <v>1177</v>
      </c>
      <c r="AL23" s="81"/>
      <c r="AM23" s="83">
        <v>40821.386921296296</v>
      </c>
      <c r="AN23" s="81" t="s">
        <v>1458</v>
      </c>
      <c r="AO23" s="85" t="s">
        <v>1479</v>
      </c>
      <c r="AP23" s="81" t="s">
        <v>66</v>
      </c>
      <c r="AQ23" s="2"/>
      <c r="AR23" s="3"/>
      <c r="AS23" s="3"/>
      <c r="AT23" s="3"/>
      <c r="AU23" s="3"/>
    </row>
    <row r="24" spans="1:47" ht="15">
      <c r="A24" s="66" t="s">
        <v>351</v>
      </c>
      <c r="B24" s="67"/>
      <c r="C24" s="67"/>
      <c r="D24" s="68"/>
      <c r="E24" s="97"/>
      <c r="F24" s="96" t="s">
        <v>1293</v>
      </c>
      <c r="G24" s="98"/>
      <c r="H24" s="71"/>
      <c r="I24" s="72"/>
      <c r="J24" s="99"/>
      <c r="K24" s="71" t="s">
        <v>1666</v>
      </c>
      <c r="L24" s="100"/>
      <c r="M24" s="76">
        <v>8683.7490234375</v>
      </c>
      <c r="N24" s="76">
        <v>3054.2236328125</v>
      </c>
      <c r="O24" s="77"/>
      <c r="P24" s="78"/>
      <c r="Q24" s="78"/>
      <c r="R24" s="88"/>
      <c r="S24" s="88"/>
      <c r="T24" s="88"/>
      <c r="U24" s="88"/>
      <c r="V24" s="52"/>
      <c r="W24" s="52"/>
      <c r="X24" s="52"/>
      <c r="Y24" s="52"/>
      <c r="Z24" s="51"/>
      <c r="AA24" s="73">
        <v>24</v>
      </c>
      <c r="AB24" s="73"/>
      <c r="AC24" s="74"/>
      <c r="AD24" s="81">
        <v>30064</v>
      </c>
      <c r="AE24" s="81">
        <v>60346</v>
      </c>
      <c r="AF24" s="81">
        <v>22071</v>
      </c>
      <c r="AG24" s="81">
        <v>45440</v>
      </c>
      <c r="AH24" s="81"/>
      <c r="AI24" s="81" t="s">
        <v>908</v>
      </c>
      <c r="AJ24" s="81" t="s">
        <v>1076</v>
      </c>
      <c r="AK24" s="85" t="s">
        <v>1178</v>
      </c>
      <c r="AL24" s="81"/>
      <c r="AM24" s="83">
        <v>40596.79996527778</v>
      </c>
      <c r="AN24" s="81" t="s">
        <v>1458</v>
      </c>
      <c r="AO24" s="85" t="s">
        <v>1480</v>
      </c>
      <c r="AP24" s="81" t="s">
        <v>65</v>
      </c>
      <c r="AQ24" s="2"/>
      <c r="AR24" s="3"/>
      <c r="AS24" s="3"/>
      <c r="AT24" s="3"/>
      <c r="AU24" s="3"/>
    </row>
    <row r="25" spans="1:47" ht="15">
      <c r="A25" s="66" t="s">
        <v>206</v>
      </c>
      <c r="B25" s="67"/>
      <c r="C25" s="67"/>
      <c r="D25" s="68"/>
      <c r="E25" s="97"/>
      <c r="F25" s="96" t="s">
        <v>1294</v>
      </c>
      <c r="G25" s="98"/>
      <c r="H25" s="71"/>
      <c r="I25" s="72"/>
      <c r="J25" s="99"/>
      <c r="K25" s="71" t="s">
        <v>1667</v>
      </c>
      <c r="L25" s="100"/>
      <c r="M25" s="76">
        <v>8574.8251953125</v>
      </c>
      <c r="N25" s="76">
        <v>2978.802001953125</v>
      </c>
      <c r="O25" s="77"/>
      <c r="P25" s="78"/>
      <c r="Q25" s="78"/>
      <c r="R25" s="88"/>
      <c r="S25" s="88"/>
      <c r="T25" s="88"/>
      <c r="U25" s="88"/>
      <c r="V25" s="52"/>
      <c r="W25" s="52"/>
      <c r="X25" s="52"/>
      <c r="Y25" s="52"/>
      <c r="Z25" s="51"/>
      <c r="AA25" s="73">
        <v>25</v>
      </c>
      <c r="AB25" s="73"/>
      <c r="AC25" s="74"/>
      <c r="AD25" s="81">
        <v>27669</v>
      </c>
      <c r="AE25" s="81">
        <v>29620</v>
      </c>
      <c r="AF25" s="81">
        <v>52722</v>
      </c>
      <c r="AG25" s="81">
        <v>36380</v>
      </c>
      <c r="AH25" s="81"/>
      <c r="AI25" s="81" t="s">
        <v>909</v>
      </c>
      <c r="AJ25" s="81" t="s">
        <v>1077</v>
      </c>
      <c r="AK25" s="81"/>
      <c r="AL25" s="81"/>
      <c r="AM25" s="83">
        <v>41038.33267361111</v>
      </c>
      <c r="AN25" s="81" t="s">
        <v>1458</v>
      </c>
      <c r="AO25" s="85" t="s">
        <v>1481</v>
      </c>
      <c r="AP25" s="81" t="s">
        <v>66</v>
      </c>
      <c r="AQ25" s="2"/>
      <c r="AR25" s="3"/>
      <c r="AS25" s="3"/>
      <c r="AT25" s="3"/>
      <c r="AU25" s="3"/>
    </row>
    <row r="26" spans="1:47" ht="15">
      <c r="A26" s="66" t="s">
        <v>352</v>
      </c>
      <c r="B26" s="67"/>
      <c r="C26" s="67"/>
      <c r="D26" s="68"/>
      <c r="E26" s="97"/>
      <c r="F26" s="96" t="s">
        <v>1295</v>
      </c>
      <c r="G26" s="98"/>
      <c r="H26" s="71"/>
      <c r="I26" s="72"/>
      <c r="J26" s="99"/>
      <c r="K26" s="71" t="s">
        <v>1668</v>
      </c>
      <c r="L26" s="100"/>
      <c r="M26" s="76">
        <v>8461.8212890625</v>
      </c>
      <c r="N26" s="76">
        <v>2905.685791015625</v>
      </c>
      <c r="O26" s="77"/>
      <c r="P26" s="78"/>
      <c r="Q26" s="78"/>
      <c r="R26" s="88"/>
      <c r="S26" s="88"/>
      <c r="T26" s="88"/>
      <c r="U26" s="88"/>
      <c r="V26" s="52"/>
      <c r="W26" s="52"/>
      <c r="X26" s="52"/>
      <c r="Y26" s="52"/>
      <c r="Z26" s="51"/>
      <c r="AA26" s="73">
        <v>26</v>
      </c>
      <c r="AB26" s="73"/>
      <c r="AC26" s="74"/>
      <c r="AD26" s="81">
        <v>9464</v>
      </c>
      <c r="AE26" s="81">
        <v>22425</v>
      </c>
      <c r="AF26" s="81">
        <v>40389</v>
      </c>
      <c r="AG26" s="81">
        <v>7030</v>
      </c>
      <c r="AH26" s="81"/>
      <c r="AI26" s="81" t="s">
        <v>910</v>
      </c>
      <c r="AJ26" s="81"/>
      <c r="AK26" s="85" t="s">
        <v>1179</v>
      </c>
      <c r="AL26" s="81"/>
      <c r="AM26" s="83">
        <v>41352.682662037034</v>
      </c>
      <c r="AN26" s="81" t="s">
        <v>1458</v>
      </c>
      <c r="AO26" s="85" t="s">
        <v>1482</v>
      </c>
      <c r="AP26" s="81" t="s">
        <v>65</v>
      </c>
      <c r="AQ26" s="2"/>
      <c r="AR26" s="3"/>
      <c r="AS26" s="3"/>
      <c r="AT26" s="3"/>
      <c r="AU26" s="3"/>
    </row>
    <row r="27" spans="1:47" ht="15">
      <c r="A27" s="66" t="s">
        <v>353</v>
      </c>
      <c r="B27" s="67"/>
      <c r="C27" s="67"/>
      <c r="D27" s="68"/>
      <c r="E27" s="97"/>
      <c r="F27" s="96" t="s">
        <v>1296</v>
      </c>
      <c r="G27" s="98"/>
      <c r="H27" s="71"/>
      <c r="I27" s="72"/>
      <c r="J27" s="99"/>
      <c r="K27" s="71" t="s">
        <v>1669</v>
      </c>
      <c r="L27" s="100"/>
      <c r="M27" s="76">
        <v>8344.8681640625</v>
      </c>
      <c r="N27" s="76">
        <v>2834.959228515625</v>
      </c>
      <c r="O27" s="77"/>
      <c r="P27" s="78"/>
      <c r="Q27" s="78"/>
      <c r="R27" s="88"/>
      <c r="S27" s="88"/>
      <c r="T27" s="88"/>
      <c r="U27" s="88"/>
      <c r="V27" s="52"/>
      <c r="W27" s="52"/>
      <c r="X27" s="52"/>
      <c r="Y27" s="52"/>
      <c r="Z27" s="51"/>
      <c r="AA27" s="73">
        <v>27</v>
      </c>
      <c r="AB27" s="73"/>
      <c r="AC27" s="74"/>
      <c r="AD27" s="81">
        <v>2186</v>
      </c>
      <c r="AE27" s="81">
        <v>108552</v>
      </c>
      <c r="AF27" s="81">
        <v>493758</v>
      </c>
      <c r="AG27" s="81">
        <v>179934</v>
      </c>
      <c r="AH27" s="81"/>
      <c r="AI27" s="81" t="s">
        <v>911</v>
      </c>
      <c r="AJ27" s="81" t="s">
        <v>1078</v>
      </c>
      <c r="AK27" s="85" t="s">
        <v>1180</v>
      </c>
      <c r="AL27" s="81"/>
      <c r="AM27" s="83">
        <v>39932.345497685186</v>
      </c>
      <c r="AN27" s="81" t="s">
        <v>1458</v>
      </c>
      <c r="AO27" s="85" t="s">
        <v>1483</v>
      </c>
      <c r="AP27" s="81" t="s">
        <v>65</v>
      </c>
      <c r="AQ27" s="2"/>
      <c r="AR27" s="3"/>
      <c r="AS27" s="3"/>
      <c r="AT27" s="3"/>
      <c r="AU27" s="3"/>
    </row>
    <row r="28" spans="1:47" ht="15">
      <c r="A28" s="66" t="s">
        <v>354</v>
      </c>
      <c r="B28" s="67"/>
      <c r="C28" s="67"/>
      <c r="D28" s="68"/>
      <c r="E28" s="97"/>
      <c r="F28" s="96" t="s">
        <v>1297</v>
      </c>
      <c r="G28" s="98"/>
      <c r="H28" s="71"/>
      <c r="I28" s="72"/>
      <c r="J28" s="99"/>
      <c r="K28" s="71" t="s">
        <v>1670</v>
      </c>
      <c r="L28" s="100"/>
      <c r="M28" s="76">
        <v>8224.0966796875</v>
      </c>
      <c r="N28" s="76">
        <v>2766.7021484375</v>
      </c>
      <c r="O28" s="77"/>
      <c r="P28" s="78"/>
      <c r="Q28" s="78"/>
      <c r="R28" s="88"/>
      <c r="S28" s="88"/>
      <c r="T28" s="88"/>
      <c r="U28" s="88"/>
      <c r="V28" s="52"/>
      <c r="W28" s="52"/>
      <c r="X28" s="52"/>
      <c r="Y28" s="52"/>
      <c r="Z28" s="51"/>
      <c r="AA28" s="73">
        <v>28</v>
      </c>
      <c r="AB28" s="73"/>
      <c r="AC28" s="74"/>
      <c r="AD28" s="81">
        <v>7457</v>
      </c>
      <c r="AE28" s="81">
        <v>1101960</v>
      </c>
      <c r="AF28" s="81">
        <v>36822</v>
      </c>
      <c r="AG28" s="81">
        <v>2135</v>
      </c>
      <c r="AH28" s="81"/>
      <c r="AI28" s="81" t="s">
        <v>912</v>
      </c>
      <c r="AJ28" s="81" t="s">
        <v>1077</v>
      </c>
      <c r="AK28" s="85" t="s">
        <v>1181</v>
      </c>
      <c r="AL28" s="81"/>
      <c r="AM28" s="83">
        <v>40298.43206018519</v>
      </c>
      <c r="AN28" s="81" t="s">
        <v>1458</v>
      </c>
      <c r="AO28" s="85" t="s">
        <v>1484</v>
      </c>
      <c r="AP28" s="81" t="s">
        <v>65</v>
      </c>
      <c r="AQ28" s="2"/>
      <c r="AR28" s="3"/>
      <c r="AS28" s="3"/>
      <c r="AT28" s="3"/>
      <c r="AU28" s="3"/>
    </row>
    <row r="29" spans="1:47" ht="15">
      <c r="A29" s="66" t="s">
        <v>355</v>
      </c>
      <c r="B29" s="67"/>
      <c r="C29" s="67"/>
      <c r="D29" s="68"/>
      <c r="E29" s="97"/>
      <c r="F29" s="96" t="s">
        <v>1298</v>
      </c>
      <c r="G29" s="98"/>
      <c r="H29" s="71"/>
      <c r="I29" s="72"/>
      <c r="J29" s="99"/>
      <c r="K29" s="71" t="s">
        <v>1671</v>
      </c>
      <c r="L29" s="100"/>
      <c r="M29" s="76">
        <v>8099.64697265625</v>
      </c>
      <c r="N29" s="76">
        <v>2700.992919921875</v>
      </c>
      <c r="O29" s="77"/>
      <c r="P29" s="78"/>
      <c r="Q29" s="78"/>
      <c r="R29" s="88"/>
      <c r="S29" s="88"/>
      <c r="T29" s="88"/>
      <c r="U29" s="88"/>
      <c r="V29" s="52"/>
      <c r="W29" s="52"/>
      <c r="X29" s="52"/>
      <c r="Y29" s="52"/>
      <c r="Z29" s="51"/>
      <c r="AA29" s="73">
        <v>29</v>
      </c>
      <c r="AB29" s="73"/>
      <c r="AC29" s="74"/>
      <c r="AD29" s="81">
        <v>38948</v>
      </c>
      <c r="AE29" s="81">
        <v>5341085</v>
      </c>
      <c r="AF29" s="81">
        <v>6756</v>
      </c>
      <c r="AG29" s="81">
        <v>4946</v>
      </c>
      <c r="AH29" s="81"/>
      <c r="AI29" s="81" t="s">
        <v>913</v>
      </c>
      <c r="AJ29" s="81" t="s">
        <v>1079</v>
      </c>
      <c r="AK29" s="85" t="s">
        <v>1182</v>
      </c>
      <c r="AL29" s="81"/>
      <c r="AM29" s="83">
        <v>39235.40043981482</v>
      </c>
      <c r="AN29" s="81" t="s">
        <v>1458</v>
      </c>
      <c r="AO29" s="85" t="s">
        <v>1485</v>
      </c>
      <c r="AP29" s="81" t="s">
        <v>65</v>
      </c>
      <c r="AQ29" s="2"/>
      <c r="AR29" s="3"/>
      <c r="AS29" s="3"/>
      <c r="AT29" s="3"/>
      <c r="AU29" s="3"/>
    </row>
    <row r="30" spans="1:47" ht="15">
      <c r="A30" s="66" t="s">
        <v>356</v>
      </c>
      <c r="B30" s="67"/>
      <c r="C30" s="67"/>
      <c r="D30" s="68"/>
      <c r="E30" s="97"/>
      <c r="F30" s="96" t="s">
        <v>1299</v>
      </c>
      <c r="G30" s="98"/>
      <c r="H30" s="71"/>
      <c r="I30" s="72"/>
      <c r="J30" s="99"/>
      <c r="K30" s="71" t="s">
        <v>1672</v>
      </c>
      <c r="L30" s="100"/>
      <c r="M30" s="76">
        <v>7971.65966796875</v>
      </c>
      <c r="N30" s="76">
        <v>2637.90625</v>
      </c>
      <c r="O30" s="77"/>
      <c r="P30" s="78"/>
      <c r="Q30" s="78"/>
      <c r="R30" s="88"/>
      <c r="S30" s="88"/>
      <c r="T30" s="88"/>
      <c r="U30" s="88"/>
      <c r="V30" s="52"/>
      <c r="W30" s="52"/>
      <c r="X30" s="52"/>
      <c r="Y30" s="52"/>
      <c r="Z30" s="51"/>
      <c r="AA30" s="73">
        <v>30</v>
      </c>
      <c r="AB30" s="73"/>
      <c r="AC30" s="74"/>
      <c r="AD30" s="81">
        <v>573</v>
      </c>
      <c r="AE30" s="81">
        <v>26922</v>
      </c>
      <c r="AF30" s="81">
        <v>1258</v>
      </c>
      <c r="AG30" s="81">
        <v>993</v>
      </c>
      <c r="AH30" s="81"/>
      <c r="AI30" s="81" t="s">
        <v>914</v>
      </c>
      <c r="AJ30" s="81" t="s">
        <v>1080</v>
      </c>
      <c r="AK30" s="85" t="s">
        <v>1183</v>
      </c>
      <c r="AL30" s="81"/>
      <c r="AM30" s="83">
        <v>42790.39444444444</v>
      </c>
      <c r="AN30" s="81" t="s">
        <v>1458</v>
      </c>
      <c r="AO30" s="85" t="s">
        <v>1486</v>
      </c>
      <c r="AP30" s="81" t="s">
        <v>65</v>
      </c>
      <c r="AQ30" s="2"/>
      <c r="AR30" s="3"/>
      <c r="AS30" s="3"/>
      <c r="AT30" s="3"/>
      <c r="AU30" s="3"/>
    </row>
    <row r="31" spans="1:47" ht="15">
      <c r="A31" s="66" t="s">
        <v>357</v>
      </c>
      <c r="B31" s="67"/>
      <c r="C31" s="67"/>
      <c r="D31" s="68"/>
      <c r="E31" s="97"/>
      <c r="F31" s="96" t="s">
        <v>1300</v>
      </c>
      <c r="G31" s="98"/>
      <c r="H31" s="71"/>
      <c r="I31" s="72"/>
      <c r="J31" s="99"/>
      <c r="K31" s="71" t="s">
        <v>1673</v>
      </c>
      <c r="L31" s="100"/>
      <c r="M31" s="76">
        <v>7840.28125</v>
      </c>
      <c r="N31" s="76">
        <v>2577.513916015625</v>
      </c>
      <c r="O31" s="77"/>
      <c r="P31" s="78"/>
      <c r="Q31" s="78"/>
      <c r="R31" s="88"/>
      <c r="S31" s="88"/>
      <c r="T31" s="88"/>
      <c r="U31" s="88"/>
      <c r="V31" s="52"/>
      <c r="W31" s="52"/>
      <c r="X31" s="52"/>
      <c r="Y31" s="52"/>
      <c r="Z31" s="51"/>
      <c r="AA31" s="73">
        <v>31</v>
      </c>
      <c r="AB31" s="73"/>
      <c r="AC31" s="74"/>
      <c r="AD31" s="81">
        <v>67</v>
      </c>
      <c r="AE31" s="81">
        <v>2224114</v>
      </c>
      <c r="AF31" s="81">
        <v>8301</v>
      </c>
      <c r="AG31" s="81">
        <v>360</v>
      </c>
      <c r="AH31" s="81"/>
      <c r="AI31" s="81" t="s">
        <v>915</v>
      </c>
      <c r="AJ31" s="81" t="s">
        <v>1077</v>
      </c>
      <c r="AK31" s="85" t="s">
        <v>1184</v>
      </c>
      <c r="AL31" s="81"/>
      <c r="AM31" s="83">
        <v>40736.40446759259</v>
      </c>
      <c r="AN31" s="81" t="s">
        <v>1458</v>
      </c>
      <c r="AO31" s="85" t="s">
        <v>1487</v>
      </c>
      <c r="AP31" s="81" t="s">
        <v>65</v>
      </c>
      <c r="AQ31" s="2"/>
      <c r="AR31" s="3"/>
      <c r="AS31" s="3"/>
      <c r="AT31" s="3"/>
      <c r="AU31" s="3"/>
    </row>
    <row r="32" spans="1:47" ht="15">
      <c r="A32" s="66" t="s">
        <v>358</v>
      </c>
      <c r="B32" s="67"/>
      <c r="C32" s="67"/>
      <c r="D32" s="68"/>
      <c r="E32" s="97"/>
      <c r="F32" s="96" t="s">
        <v>1301</v>
      </c>
      <c r="G32" s="98"/>
      <c r="H32" s="71"/>
      <c r="I32" s="72"/>
      <c r="J32" s="99"/>
      <c r="K32" s="71" t="s">
        <v>1674</v>
      </c>
      <c r="L32" s="100"/>
      <c r="M32" s="76">
        <v>7705.6611328125</v>
      </c>
      <c r="N32" s="76">
        <v>2519.88525390625</v>
      </c>
      <c r="O32" s="77"/>
      <c r="P32" s="78"/>
      <c r="Q32" s="78"/>
      <c r="R32" s="88"/>
      <c r="S32" s="88"/>
      <c r="T32" s="88"/>
      <c r="U32" s="88"/>
      <c r="V32" s="52"/>
      <c r="W32" s="52"/>
      <c r="X32" s="52"/>
      <c r="Y32" s="52"/>
      <c r="Z32" s="51"/>
      <c r="AA32" s="73">
        <v>32</v>
      </c>
      <c r="AB32" s="73"/>
      <c r="AC32" s="74"/>
      <c r="AD32" s="81">
        <v>23</v>
      </c>
      <c r="AE32" s="81">
        <v>3622614</v>
      </c>
      <c r="AF32" s="81">
        <v>12313</v>
      </c>
      <c r="AG32" s="81">
        <v>76</v>
      </c>
      <c r="AH32" s="81"/>
      <c r="AI32" s="81" t="s">
        <v>916</v>
      </c>
      <c r="AJ32" s="81" t="s">
        <v>1076</v>
      </c>
      <c r="AK32" s="85" t="s">
        <v>1185</v>
      </c>
      <c r="AL32" s="81"/>
      <c r="AM32" s="83">
        <v>40416.38245370371</v>
      </c>
      <c r="AN32" s="81" t="s">
        <v>1458</v>
      </c>
      <c r="AO32" s="85" t="s">
        <v>1488</v>
      </c>
      <c r="AP32" s="81" t="s">
        <v>65</v>
      </c>
      <c r="AQ32" s="2"/>
      <c r="AR32" s="3"/>
      <c r="AS32" s="3"/>
      <c r="AT32" s="3"/>
      <c r="AU32" s="3"/>
    </row>
    <row r="33" spans="1:47" ht="15">
      <c r="A33" s="66" t="s">
        <v>207</v>
      </c>
      <c r="B33" s="67"/>
      <c r="C33" s="67"/>
      <c r="D33" s="68"/>
      <c r="E33" s="97"/>
      <c r="F33" s="96" t="s">
        <v>1302</v>
      </c>
      <c r="G33" s="98"/>
      <c r="H33" s="71"/>
      <c r="I33" s="72"/>
      <c r="J33" s="99"/>
      <c r="K33" s="71" t="s">
        <v>1675</v>
      </c>
      <c r="L33" s="100"/>
      <c r="M33" s="76">
        <v>7567.953125</v>
      </c>
      <c r="N33" s="76">
        <v>2465.0859375</v>
      </c>
      <c r="O33" s="77"/>
      <c r="P33" s="78"/>
      <c r="Q33" s="78"/>
      <c r="R33" s="88"/>
      <c r="S33" s="88"/>
      <c r="T33" s="88"/>
      <c r="U33" s="88"/>
      <c r="V33" s="52"/>
      <c r="W33" s="52"/>
      <c r="X33" s="52"/>
      <c r="Y33" s="52"/>
      <c r="Z33" s="51"/>
      <c r="AA33" s="73">
        <v>33</v>
      </c>
      <c r="AB33" s="73"/>
      <c r="AC33" s="74"/>
      <c r="AD33" s="81">
        <v>100</v>
      </c>
      <c r="AE33" s="81">
        <v>165</v>
      </c>
      <c r="AF33" s="81">
        <v>2801</v>
      </c>
      <c r="AG33" s="81">
        <v>5748</v>
      </c>
      <c r="AH33" s="81"/>
      <c r="AI33" s="81" t="s">
        <v>917</v>
      </c>
      <c r="AJ33" s="81" t="s">
        <v>1081</v>
      </c>
      <c r="AK33" s="85" t="s">
        <v>1186</v>
      </c>
      <c r="AL33" s="81"/>
      <c r="AM33" s="83">
        <v>42359.586226851854</v>
      </c>
      <c r="AN33" s="81" t="s">
        <v>1458</v>
      </c>
      <c r="AO33" s="85" t="s">
        <v>1489</v>
      </c>
      <c r="AP33" s="81" t="s">
        <v>66</v>
      </c>
      <c r="AQ33" s="2"/>
      <c r="AR33" s="3"/>
      <c r="AS33" s="3"/>
      <c r="AT33" s="3"/>
      <c r="AU33" s="3"/>
    </row>
    <row r="34" spans="1:47" ht="15">
      <c r="A34" s="66" t="s">
        <v>211</v>
      </c>
      <c r="B34" s="67"/>
      <c r="C34" s="67"/>
      <c r="D34" s="68"/>
      <c r="E34" s="97"/>
      <c r="F34" s="96" t="s">
        <v>1303</v>
      </c>
      <c r="G34" s="98"/>
      <c r="H34" s="71"/>
      <c r="I34" s="72"/>
      <c r="J34" s="99"/>
      <c r="K34" s="71" t="s">
        <v>1676</v>
      </c>
      <c r="L34" s="100"/>
      <c r="M34" s="76">
        <v>7427.31494140625</v>
      </c>
      <c r="N34" s="76">
        <v>2413.178955078125</v>
      </c>
      <c r="O34" s="77"/>
      <c r="P34" s="78"/>
      <c r="Q34" s="78"/>
      <c r="R34" s="88"/>
      <c r="S34" s="88"/>
      <c r="T34" s="88"/>
      <c r="U34" s="88"/>
      <c r="V34" s="52"/>
      <c r="W34" s="52"/>
      <c r="X34" s="52"/>
      <c r="Y34" s="52"/>
      <c r="Z34" s="51"/>
      <c r="AA34" s="73">
        <v>34</v>
      </c>
      <c r="AB34" s="73"/>
      <c r="AC34" s="74"/>
      <c r="AD34" s="81">
        <v>63275</v>
      </c>
      <c r="AE34" s="81">
        <v>1051035</v>
      </c>
      <c r="AF34" s="81">
        <v>417777</v>
      </c>
      <c r="AG34" s="81">
        <v>330874</v>
      </c>
      <c r="AH34" s="81"/>
      <c r="AI34" s="81" t="s">
        <v>918</v>
      </c>
      <c r="AJ34" s="81" t="s">
        <v>1082</v>
      </c>
      <c r="AK34" s="85" t="s">
        <v>1187</v>
      </c>
      <c r="AL34" s="81"/>
      <c r="AM34" s="83">
        <v>40453.985243055555</v>
      </c>
      <c r="AN34" s="81" t="s">
        <v>1458</v>
      </c>
      <c r="AO34" s="85" t="s">
        <v>1490</v>
      </c>
      <c r="AP34" s="81" t="s">
        <v>66</v>
      </c>
      <c r="AQ34" s="2"/>
      <c r="AR34" s="3"/>
      <c r="AS34" s="3"/>
      <c r="AT34" s="3"/>
      <c r="AU34" s="3"/>
    </row>
    <row r="35" spans="1:47" ht="15">
      <c r="A35" s="66" t="s">
        <v>208</v>
      </c>
      <c r="B35" s="67"/>
      <c r="C35" s="67"/>
      <c r="D35" s="68"/>
      <c r="E35" s="97"/>
      <c r="F35" s="96" t="s">
        <v>1304</v>
      </c>
      <c r="G35" s="98"/>
      <c r="H35" s="71"/>
      <c r="I35" s="72"/>
      <c r="J35" s="99"/>
      <c r="K35" s="71" t="s">
        <v>1677</v>
      </c>
      <c r="L35" s="100"/>
      <c r="M35" s="76">
        <v>7283.90576171875</v>
      </c>
      <c r="N35" s="76">
        <v>2364.222412109375</v>
      </c>
      <c r="O35" s="77"/>
      <c r="P35" s="78"/>
      <c r="Q35" s="78"/>
      <c r="R35" s="88"/>
      <c r="S35" s="88"/>
      <c r="T35" s="88"/>
      <c r="U35" s="88"/>
      <c r="V35" s="52"/>
      <c r="W35" s="52"/>
      <c r="X35" s="52"/>
      <c r="Y35" s="52"/>
      <c r="Z35" s="51"/>
      <c r="AA35" s="73">
        <v>35</v>
      </c>
      <c r="AB35" s="73"/>
      <c r="AC35" s="74"/>
      <c r="AD35" s="81">
        <v>311</v>
      </c>
      <c r="AE35" s="81">
        <v>109</v>
      </c>
      <c r="AF35" s="81">
        <v>5308</v>
      </c>
      <c r="AG35" s="81">
        <v>8294</v>
      </c>
      <c r="AH35" s="81"/>
      <c r="AI35" s="81" t="s">
        <v>919</v>
      </c>
      <c r="AJ35" s="81" t="s">
        <v>1083</v>
      </c>
      <c r="AK35" s="81"/>
      <c r="AL35" s="81"/>
      <c r="AM35" s="83">
        <v>43408.084699074076</v>
      </c>
      <c r="AN35" s="81" t="s">
        <v>1458</v>
      </c>
      <c r="AO35" s="85" t="s">
        <v>1491</v>
      </c>
      <c r="AP35" s="81" t="s">
        <v>66</v>
      </c>
      <c r="AQ35" s="2"/>
      <c r="AR35" s="3"/>
      <c r="AS35" s="3"/>
      <c r="AT35" s="3"/>
      <c r="AU35" s="3"/>
    </row>
    <row r="36" spans="1:47" ht="15">
      <c r="A36" s="66" t="s">
        <v>359</v>
      </c>
      <c r="B36" s="67"/>
      <c r="C36" s="67"/>
      <c r="D36" s="68"/>
      <c r="E36" s="97"/>
      <c r="F36" s="96" t="s">
        <v>1305</v>
      </c>
      <c r="G36" s="98"/>
      <c r="H36" s="71"/>
      <c r="I36" s="72"/>
      <c r="J36" s="99"/>
      <c r="K36" s="71" t="s">
        <v>1678</v>
      </c>
      <c r="L36" s="100"/>
      <c r="M36" s="76">
        <v>7137.89111328125</v>
      </c>
      <c r="N36" s="76">
        <v>2318.272216796875</v>
      </c>
      <c r="O36" s="77"/>
      <c r="P36" s="78"/>
      <c r="Q36" s="78"/>
      <c r="R36" s="88"/>
      <c r="S36" s="88"/>
      <c r="T36" s="88"/>
      <c r="U36" s="88"/>
      <c r="V36" s="52"/>
      <c r="W36" s="52"/>
      <c r="X36" s="52"/>
      <c r="Y36" s="52"/>
      <c r="Z36" s="51"/>
      <c r="AA36" s="73">
        <v>36</v>
      </c>
      <c r="AB36" s="73"/>
      <c r="AC36" s="74"/>
      <c r="AD36" s="81">
        <v>1578</v>
      </c>
      <c r="AE36" s="81">
        <v>501634</v>
      </c>
      <c r="AF36" s="81">
        <v>59615</v>
      </c>
      <c r="AG36" s="81">
        <v>240</v>
      </c>
      <c r="AH36" s="81"/>
      <c r="AI36" s="81" t="s">
        <v>920</v>
      </c>
      <c r="AJ36" s="81" t="s">
        <v>1084</v>
      </c>
      <c r="AK36" s="85" t="s">
        <v>1188</v>
      </c>
      <c r="AL36" s="81"/>
      <c r="AM36" s="83">
        <v>39857.59576388889</v>
      </c>
      <c r="AN36" s="81" t="s">
        <v>1458</v>
      </c>
      <c r="AO36" s="85" t="s">
        <v>1492</v>
      </c>
      <c r="AP36" s="81" t="s">
        <v>65</v>
      </c>
      <c r="AQ36" s="2"/>
      <c r="AR36" s="3"/>
      <c r="AS36" s="3"/>
      <c r="AT36" s="3"/>
      <c r="AU36" s="3"/>
    </row>
    <row r="37" spans="1:47" ht="15">
      <c r="A37" s="66" t="s">
        <v>209</v>
      </c>
      <c r="B37" s="67"/>
      <c r="C37" s="67"/>
      <c r="D37" s="68"/>
      <c r="E37" s="97"/>
      <c r="F37" s="96" t="s">
        <v>1306</v>
      </c>
      <c r="G37" s="98"/>
      <c r="H37" s="71"/>
      <c r="I37" s="72"/>
      <c r="J37" s="99"/>
      <c r="K37" s="71" t="s">
        <v>1679</v>
      </c>
      <c r="L37" s="100"/>
      <c r="M37" s="76">
        <v>6989.43603515625</v>
      </c>
      <c r="N37" s="76">
        <v>2275.3818359375</v>
      </c>
      <c r="O37" s="77"/>
      <c r="P37" s="78"/>
      <c r="Q37" s="78"/>
      <c r="R37" s="88"/>
      <c r="S37" s="88"/>
      <c r="T37" s="88"/>
      <c r="U37" s="88"/>
      <c r="V37" s="52"/>
      <c r="W37" s="52"/>
      <c r="X37" s="52"/>
      <c r="Y37" s="52"/>
      <c r="Z37" s="51"/>
      <c r="AA37" s="73">
        <v>37</v>
      </c>
      <c r="AB37" s="73"/>
      <c r="AC37" s="74"/>
      <c r="AD37" s="81">
        <v>475</v>
      </c>
      <c r="AE37" s="81">
        <v>1805</v>
      </c>
      <c r="AF37" s="81">
        <v>5683</v>
      </c>
      <c r="AG37" s="81">
        <v>2533</v>
      </c>
      <c r="AH37" s="81"/>
      <c r="AI37" s="81" t="s">
        <v>921</v>
      </c>
      <c r="AJ37" s="81" t="s">
        <v>1085</v>
      </c>
      <c r="AK37" s="85" t="s">
        <v>1189</v>
      </c>
      <c r="AL37" s="81"/>
      <c r="AM37" s="83">
        <v>39847.8125</v>
      </c>
      <c r="AN37" s="81" t="s">
        <v>1458</v>
      </c>
      <c r="AO37" s="85" t="s">
        <v>1493</v>
      </c>
      <c r="AP37" s="81" t="s">
        <v>66</v>
      </c>
      <c r="AQ37" s="2"/>
      <c r="AR37" s="3"/>
      <c r="AS37" s="3"/>
      <c r="AT37" s="3"/>
      <c r="AU37" s="3"/>
    </row>
    <row r="38" spans="1:47" ht="15">
      <c r="A38" s="66" t="s">
        <v>345</v>
      </c>
      <c r="B38" s="67"/>
      <c r="C38" s="67"/>
      <c r="D38" s="68"/>
      <c r="E38" s="97"/>
      <c r="F38" s="96" t="s">
        <v>1307</v>
      </c>
      <c r="G38" s="98"/>
      <c r="H38" s="71"/>
      <c r="I38" s="72"/>
      <c r="J38" s="99"/>
      <c r="K38" s="71" t="s">
        <v>1680</v>
      </c>
      <c r="L38" s="100"/>
      <c r="M38" s="76">
        <v>6838.7099609375</v>
      </c>
      <c r="N38" s="76">
        <v>2235.6005859375</v>
      </c>
      <c r="O38" s="77"/>
      <c r="P38" s="78"/>
      <c r="Q38" s="78"/>
      <c r="R38" s="88"/>
      <c r="S38" s="88"/>
      <c r="T38" s="88"/>
      <c r="U38" s="88"/>
      <c r="V38" s="52"/>
      <c r="W38" s="52"/>
      <c r="X38" s="52"/>
      <c r="Y38" s="52"/>
      <c r="Z38" s="51"/>
      <c r="AA38" s="73">
        <v>38</v>
      </c>
      <c r="AB38" s="73"/>
      <c r="AC38" s="74"/>
      <c r="AD38" s="81">
        <v>4018</v>
      </c>
      <c r="AE38" s="81">
        <v>3629</v>
      </c>
      <c r="AF38" s="81">
        <v>16579</v>
      </c>
      <c r="AG38" s="81">
        <v>8237</v>
      </c>
      <c r="AH38" s="81"/>
      <c r="AI38" s="81" t="s">
        <v>922</v>
      </c>
      <c r="AJ38" s="81" t="s">
        <v>1086</v>
      </c>
      <c r="AK38" s="85" t="s">
        <v>1190</v>
      </c>
      <c r="AL38" s="81"/>
      <c r="AM38" s="83">
        <v>39430.09753472222</v>
      </c>
      <c r="AN38" s="81" t="s">
        <v>1458</v>
      </c>
      <c r="AO38" s="85" t="s">
        <v>1494</v>
      </c>
      <c r="AP38" s="81" t="s">
        <v>66</v>
      </c>
      <c r="AQ38" s="2"/>
      <c r="AR38" s="3"/>
      <c r="AS38" s="3"/>
      <c r="AT38" s="3"/>
      <c r="AU38" s="3"/>
    </row>
    <row r="39" spans="1:47" ht="15">
      <c r="A39" s="66" t="s">
        <v>346</v>
      </c>
      <c r="B39" s="67"/>
      <c r="C39" s="67"/>
      <c r="D39" s="68"/>
      <c r="E39" s="97"/>
      <c r="F39" s="96" t="s">
        <v>1308</v>
      </c>
      <c r="G39" s="98"/>
      <c r="H39" s="71"/>
      <c r="I39" s="72"/>
      <c r="J39" s="99"/>
      <c r="K39" s="71" t="s">
        <v>1681</v>
      </c>
      <c r="L39" s="100"/>
      <c r="M39" s="76">
        <v>6685.88525390625</v>
      </c>
      <c r="N39" s="76">
        <v>2198.97119140625</v>
      </c>
      <c r="O39" s="77"/>
      <c r="P39" s="78"/>
      <c r="Q39" s="78"/>
      <c r="R39" s="88"/>
      <c r="S39" s="88"/>
      <c r="T39" s="88"/>
      <c r="U39" s="88"/>
      <c r="V39" s="52"/>
      <c r="W39" s="52"/>
      <c r="X39" s="52"/>
      <c r="Y39" s="52"/>
      <c r="Z39" s="51"/>
      <c r="AA39" s="73">
        <v>39</v>
      </c>
      <c r="AB39" s="73"/>
      <c r="AC39" s="74"/>
      <c r="AD39" s="81">
        <v>3629</v>
      </c>
      <c r="AE39" s="81">
        <v>3956</v>
      </c>
      <c r="AF39" s="81">
        <v>29477</v>
      </c>
      <c r="AG39" s="81">
        <v>38138</v>
      </c>
      <c r="AH39" s="81"/>
      <c r="AI39" s="81" t="s">
        <v>923</v>
      </c>
      <c r="AJ39" s="81" t="s">
        <v>1087</v>
      </c>
      <c r="AK39" s="85" t="s">
        <v>1191</v>
      </c>
      <c r="AL39" s="81"/>
      <c r="AM39" s="83">
        <v>40532.99696759259</v>
      </c>
      <c r="AN39" s="81" t="s">
        <v>1458</v>
      </c>
      <c r="AO39" s="85" t="s">
        <v>1495</v>
      </c>
      <c r="AP39" s="81" t="s">
        <v>66</v>
      </c>
      <c r="AQ39" s="2"/>
      <c r="AR39" s="3"/>
      <c r="AS39" s="3"/>
      <c r="AT39" s="3"/>
      <c r="AU39" s="3"/>
    </row>
    <row r="40" spans="1:47" ht="15">
      <c r="A40" s="66" t="s">
        <v>210</v>
      </c>
      <c r="B40" s="67"/>
      <c r="C40" s="67"/>
      <c r="D40" s="68"/>
      <c r="E40" s="97"/>
      <c r="F40" s="96" t="s">
        <v>1309</v>
      </c>
      <c r="G40" s="98"/>
      <c r="H40" s="71"/>
      <c r="I40" s="72"/>
      <c r="J40" s="99"/>
      <c r="K40" s="71" t="s">
        <v>1682</v>
      </c>
      <c r="L40" s="100"/>
      <c r="M40" s="76">
        <v>6531.13671875</v>
      </c>
      <c r="N40" s="76">
        <v>2165.53857421875</v>
      </c>
      <c r="O40" s="77"/>
      <c r="P40" s="78"/>
      <c r="Q40" s="78"/>
      <c r="R40" s="88"/>
      <c r="S40" s="88"/>
      <c r="T40" s="88"/>
      <c r="U40" s="88"/>
      <c r="V40" s="52"/>
      <c r="W40" s="52"/>
      <c r="X40" s="52"/>
      <c r="Y40" s="52"/>
      <c r="Z40" s="51"/>
      <c r="AA40" s="73">
        <v>40</v>
      </c>
      <c r="AB40" s="73"/>
      <c r="AC40" s="74"/>
      <c r="AD40" s="81">
        <v>913</v>
      </c>
      <c r="AE40" s="81">
        <v>3176</v>
      </c>
      <c r="AF40" s="81">
        <v>2378</v>
      </c>
      <c r="AG40" s="81">
        <v>1522</v>
      </c>
      <c r="AH40" s="81"/>
      <c r="AI40" s="81" t="s">
        <v>924</v>
      </c>
      <c r="AJ40" s="81" t="s">
        <v>1088</v>
      </c>
      <c r="AK40" s="85" t="s">
        <v>1192</v>
      </c>
      <c r="AL40" s="81"/>
      <c r="AM40" s="83">
        <v>39916.83972222222</v>
      </c>
      <c r="AN40" s="81" t="s">
        <v>1458</v>
      </c>
      <c r="AO40" s="85" t="s">
        <v>1496</v>
      </c>
      <c r="AP40" s="81" t="s">
        <v>66</v>
      </c>
      <c r="AQ40" s="2"/>
      <c r="AR40" s="3"/>
      <c r="AS40" s="3"/>
      <c r="AT40" s="3"/>
      <c r="AU40" s="3"/>
    </row>
    <row r="41" spans="1:47" ht="15">
      <c r="A41" s="66" t="s">
        <v>360</v>
      </c>
      <c r="B41" s="67"/>
      <c r="C41" s="67"/>
      <c r="D41" s="68"/>
      <c r="E41" s="97"/>
      <c r="F41" s="96" t="s">
        <v>1310</v>
      </c>
      <c r="G41" s="98"/>
      <c r="H41" s="71"/>
      <c r="I41" s="72"/>
      <c r="J41" s="99"/>
      <c r="K41" s="71" t="s">
        <v>1683</v>
      </c>
      <c r="L41" s="100"/>
      <c r="M41" s="76">
        <v>6374.64111328125</v>
      </c>
      <c r="N41" s="76">
        <v>2135.340087890625</v>
      </c>
      <c r="O41" s="77"/>
      <c r="P41" s="78"/>
      <c r="Q41" s="78"/>
      <c r="R41" s="88"/>
      <c r="S41" s="88"/>
      <c r="T41" s="88"/>
      <c r="U41" s="88"/>
      <c r="V41" s="52"/>
      <c r="W41" s="52"/>
      <c r="X41" s="52"/>
      <c r="Y41" s="52"/>
      <c r="Z41" s="51"/>
      <c r="AA41" s="73">
        <v>41</v>
      </c>
      <c r="AB41" s="73"/>
      <c r="AC41" s="74"/>
      <c r="AD41" s="81">
        <v>380</v>
      </c>
      <c r="AE41" s="81">
        <v>10893</v>
      </c>
      <c r="AF41" s="81">
        <v>1576</v>
      </c>
      <c r="AG41" s="81">
        <v>1599</v>
      </c>
      <c r="AH41" s="81"/>
      <c r="AI41" s="81" t="s">
        <v>925</v>
      </c>
      <c r="AJ41" s="81" t="s">
        <v>1089</v>
      </c>
      <c r="AK41" s="85" t="s">
        <v>1193</v>
      </c>
      <c r="AL41" s="81"/>
      <c r="AM41" s="83">
        <v>40583.75540509259</v>
      </c>
      <c r="AN41" s="81" t="s">
        <v>1458</v>
      </c>
      <c r="AO41" s="85" t="s">
        <v>1497</v>
      </c>
      <c r="AP41" s="81" t="s">
        <v>65</v>
      </c>
      <c r="AQ41" s="2"/>
      <c r="AR41" s="3"/>
      <c r="AS41" s="3"/>
      <c r="AT41" s="3"/>
      <c r="AU41" s="3"/>
    </row>
    <row r="42" spans="1:47" ht="15">
      <c r="A42" s="66" t="s">
        <v>212</v>
      </c>
      <c r="B42" s="67"/>
      <c r="C42" s="67"/>
      <c r="D42" s="68"/>
      <c r="E42" s="97"/>
      <c r="F42" s="96" t="s">
        <v>1311</v>
      </c>
      <c r="G42" s="98"/>
      <c r="H42" s="71"/>
      <c r="I42" s="72"/>
      <c r="J42" s="99"/>
      <c r="K42" s="71" t="s">
        <v>1684</v>
      </c>
      <c r="L42" s="100"/>
      <c r="M42" s="76">
        <v>6216.576171875</v>
      </c>
      <c r="N42" s="76">
        <v>2108.407958984375</v>
      </c>
      <c r="O42" s="77"/>
      <c r="P42" s="78"/>
      <c r="Q42" s="78"/>
      <c r="R42" s="88"/>
      <c r="S42" s="88"/>
      <c r="T42" s="88"/>
      <c r="U42" s="88"/>
      <c r="V42" s="52"/>
      <c r="W42" s="52"/>
      <c r="X42" s="52"/>
      <c r="Y42" s="52"/>
      <c r="Z42" s="51"/>
      <c r="AA42" s="73">
        <v>42</v>
      </c>
      <c r="AB42" s="73"/>
      <c r="AC42" s="74"/>
      <c r="AD42" s="81">
        <v>18841</v>
      </c>
      <c r="AE42" s="81">
        <v>19316</v>
      </c>
      <c r="AF42" s="81">
        <v>43982</v>
      </c>
      <c r="AG42" s="81">
        <v>96050</v>
      </c>
      <c r="AH42" s="81"/>
      <c r="AI42" s="81" t="s">
        <v>926</v>
      </c>
      <c r="AJ42" s="81" t="s">
        <v>1090</v>
      </c>
      <c r="AK42" s="85" t="s">
        <v>1194</v>
      </c>
      <c r="AL42" s="81"/>
      <c r="AM42" s="83">
        <v>40575.05076388889</v>
      </c>
      <c r="AN42" s="81" t="s">
        <v>1458</v>
      </c>
      <c r="AO42" s="85" t="s">
        <v>1498</v>
      </c>
      <c r="AP42" s="81" t="s">
        <v>66</v>
      </c>
      <c r="AQ42" s="2"/>
      <c r="AR42" s="3"/>
      <c r="AS42" s="3"/>
      <c r="AT42" s="3"/>
      <c r="AU42" s="3"/>
    </row>
    <row r="43" spans="1:47" ht="15">
      <c r="A43" s="66" t="s">
        <v>213</v>
      </c>
      <c r="B43" s="67"/>
      <c r="C43" s="67"/>
      <c r="D43" s="68"/>
      <c r="E43" s="97"/>
      <c r="F43" s="96" t="s">
        <v>1312</v>
      </c>
      <c r="G43" s="98"/>
      <c r="H43" s="71"/>
      <c r="I43" s="72"/>
      <c r="J43" s="99"/>
      <c r="K43" s="71" t="s">
        <v>1685</v>
      </c>
      <c r="L43" s="100"/>
      <c r="M43" s="76">
        <v>6057.12158203125</v>
      </c>
      <c r="N43" s="76">
        <v>2084.77587890625</v>
      </c>
      <c r="O43" s="77"/>
      <c r="P43" s="78"/>
      <c r="Q43" s="78"/>
      <c r="R43" s="88"/>
      <c r="S43" s="88"/>
      <c r="T43" s="88"/>
      <c r="U43" s="88"/>
      <c r="V43" s="52"/>
      <c r="W43" s="52"/>
      <c r="X43" s="52"/>
      <c r="Y43" s="52"/>
      <c r="Z43" s="51"/>
      <c r="AA43" s="73">
        <v>43</v>
      </c>
      <c r="AB43" s="73"/>
      <c r="AC43" s="74"/>
      <c r="AD43" s="81">
        <v>239</v>
      </c>
      <c r="AE43" s="81">
        <v>228</v>
      </c>
      <c r="AF43" s="81">
        <v>12352</v>
      </c>
      <c r="AG43" s="81">
        <v>157807</v>
      </c>
      <c r="AH43" s="81"/>
      <c r="AI43" s="81" t="s">
        <v>927</v>
      </c>
      <c r="AJ43" s="81" t="s">
        <v>1091</v>
      </c>
      <c r="AK43" s="81"/>
      <c r="AL43" s="81"/>
      <c r="AM43" s="83">
        <v>42771.38078703704</v>
      </c>
      <c r="AN43" s="81" t="s">
        <v>1458</v>
      </c>
      <c r="AO43" s="85" t="s">
        <v>1499</v>
      </c>
      <c r="AP43" s="81" t="s">
        <v>66</v>
      </c>
      <c r="AQ43" s="2"/>
      <c r="AR43" s="3"/>
      <c r="AS43" s="3"/>
      <c r="AT43" s="3"/>
      <c r="AU43" s="3"/>
    </row>
    <row r="44" spans="1:47" ht="15">
      <c r="A44" s="66" t="s">
        <v>214</v>
      </c>
      <c r="B44" s="67"/>
      <c r="C44" s="67"/>
      <c r="D44" s="68"/>
      <c r="E44" s="97"/>
      <c r="F44" s="96" t="s">
        <v>1313</v>
      </c>
      <c r="G44" s="98"/>
      <c r="H44" s="71"/>
      <c r="I44" s="72"/>
      <c r="J44" s="99"/>
      <c r="K44" s="71" t="s">
        <v>1686</v>
      </c>
      <c r="L44" s="100"/>
      <c r="M44" s="76">
        <v>5896.4609375</v>
      </c>
      <c r="N44" s="76">
        <v>2064.46875</v>
      </c>
      <c r="O44" s="77"/>
      <c r="P44" s="78"/>
      <c r="Q44" s="78"/>
      <c r="R44" s="88"/>
      <c r="S44" s="88"/>
      <c r="T44" s="88"/>
      <c r="U44" s="88"/>
      <c r="V44" s="52"/>
      <c r="W44" s="52"/>
      <c r="X44" s="52"/>
      <c r="Y44" s="52"/>
      <c r="Z44" s="51"/>
      <c r="AA44" s="73">
        <v>44</v>
      </c>
      <c r="AB44" s="73"/>
      <c r="AC44" s="74"/>
      <c r="AD44" s="81">
        <v>672</v>
      </c>
      <c r="AE44" s="81">
        <v>961</v>
      </c>
      <c r="AF44" s="81">
        <v>6395</v>
      </c>
      <c r="AG44" s="81">
        <v>1233</v>
      </c>
      <c r="AH44" s="81"/>
      <c r="AI44" s="81" t="s">
        <v>928</v>
      </c>
      <c r="AJ44" s="81" t="s">
        <v>1092</v>
      </c>
      <c r="AK44" s="85" t="s">
        <v>1195</v>
      </c>
      <c r="AL44" s="81"/>
      <c r="AM44" s="83">
        <v>40465.64476851852</v>
      </c>
      <c r="AN44" s="81" t="s">
        <v>1458</v>
      </c>
      <c r="AO44" s="85" t="s">
        <v>1500</v>
      </c>
      <c r="AP44" s="81" t="s">
        <v>66</v>
      </c>
      <c r="AQ44" s="2"/>
      <c r="AR44" s="3"/>
      <c r="AS44" s="3"/>
      <c r="AT44" s="3"/>
      <c r="AU44" s="3"/>
    </row>
    <row r="45" spans="1:47" ht="15">
      <c r="A45" s="66" t="s">
        <v>361</v>
      </c>
      <c r="B45" s="67"/>
      <c r="C45" s="67"/>
      <c r="D45" s="68"/>
      <c r="E45" s="97"/>
      <c r="F45" s="96" t="s">
        <v>1314</v>
      </c>
      <c r="G45" s="98"/>
      <c r="H45" s="71"/>
      <c r="I45" s="72"/>
      <c r="J45" s="99"/>
      <c r="K45" s="71" t="s">
        <v>1687</v>
      </c>
      <c r="L45" s="100"/>
      <c r="M45" s="76">
        <v>5734.77685546875</v>
      </c>
      <c r="N45" s="76">
        <v>2047.51123046875</v>
      </c>
      <c r="O45" s="77"/>
      <c r="P45" s="78"/>
      <c r="Q45" s="78"/>
      <c r="R45" s="88"/>
      <c r="S45" s="88"/>
      <c r="T45" s="88"/>
      <c r="U45" s="88"/>
      <c r="V45" s="52"/>
      <c r="W45" s="52"/>
      <c r="X45" s="52"/>
      <c r="Y45" s="52"/>
      <c r="Z45" s="51"/>
      <c r="AA45" s="73">
        <v>45</v>
      </c>
      <c r="AB45" s="73"/>
      <c r="AC45" s="74"/>
      <c r="AD45" s="81">
        <v>221</v>
      </c>
      <c r="AE45" s="81">
        <v>797</v>
      </c>
      <c r="AF45" s="81">
        <v>97</v>
      </c>
      <c r="AG45" s="81">
        <v>225</v>
      </c>
      <c r="AH45" s="81"/>
      <c r="AI45" s="81" t="s">
        <v>929</v>
      </c>
      <c r="AJ45" s="81" t="s">
        <v>1093</v>
      </c>
      <c r="AK45" s="85" t="s">
        <v>1196</v>
      </c>
      <c r="AL45" s="81"/>
      <c r="AM45" s="83">
        <v>39929.589780092596</v>
      </c>
      <c r="AN45" s="81" t="s">
        <v>1458</v>
      </c>
      <c r="AO45" s="85" t="s">
        <v>1501</v>
      </c>
      <c r="AP45" s="81" t="s">
        <v>65</v>
      </c>
      <c r="AQ45" s="2"/>
      <c r="AR45" s="3"/>
      <c r="AS45" s="3"/>
      <c r="AT45" s="3"/>
      <c r="AU45" s="3"/>
    </row>
    <row r="46" spans="1:47" ht="15">
      <c r="A46" s="66" t="s">
        <v>215</v>
      </c>
      <c r="B46" s="67"/>
      <c r="C46" s="67"/>
      <c r="D46" s="68"/>
      <c r="E46" s="97"/>
      <c r="F46" s="96" t="s">
        <v>1315</v>
      </c>
      <c r="G46" s="98"/>
      <c r="H46" s="71"/>
      <c r="I46" s="72"/>
      <c r="J46" s="99"/>
      <c r="K46" s="71" t="s">
        <v>1688</v>
      </c>
      <c r="L46" s="100"/>
      <c r="M46" s="76">
        <v>5572.25439453125</v>
      </c>
      <c r="N46" s="76">
        <v>2033.921875</v>
      </c>
      <c r="O46" s="77"/>
      <c r="P46" s="78"/>
      <c r="Q46" s="78"/>
      <c r="R46" s="88"/>
      <c r="S46" s="88"/>
      <c r="T46" s="88"/>
      <c r="U46" s="88"/>
      <c r="V46" s="52"/>
      <c r="W46" s="52"/>
      <c r="X46" s="52"/>
      <c r="Y46" s="52"/>
      <c r="Z46" s="51"/>
      <c r="AA46" s="73">
        <v>46</v>
      </c>
      <c r="AB46" s="73"/>
      <c r="AC46" s="74"/>
      <c r="AD46" s="81">
        <v>17983</v>
      </c>
      <c r="AE46" s="81">
        <v>65137</v>
      </c>
      <c r="AF46" s="81">
        <v>183369</v>
      </c>
      <c r="AG46" s="81">
        <v>3</v>
      </c>
      <c r="AH46" s="81"/>
      <c r="AI46" s="81" t="s">
        <v>930</v>
      </c>
      <c r="AJ46" s="81" t="s">
        <v>1094</v>
      </c>
      <c r="AK46" s="85" t="s">
        <v>1197</v>
      </c>
      <c r="AL46" s="81"/>
      <c r="AM46" s="83">
        <v>39473.07409722222</v>
      </c>
      <c r="AN46" s="81" t="s">
        <v>1458</v>
      </c>
      <c r="AO46" s="85" t="s">
        <v>1502</v>
      </c>
      <c r="AP46" s="81" t="s">
        <v>66</v>
      </c>
      <c r="AQ46" s="2"/>
      <c r="AR46" s="3"/>
      <c r="AS46" s="3"/>
      <c r="AT46" s="3"/>
      <c r="AU46" s="3"/>
    </row>
    <row r="47" spans="1:47" ht="15">
      <c r="A47" s="66" t="s">
        <v>340</v>
      </c>
      <c r="B47" s="67"/>
      <c r="C47" s="67"/>
      <c r="D47" s="68"/>
      <c r="E47" s="97"/>
      <c r="F47" s="96" t="s">
        <v>1316</v>
      </c>
      <c r="G47" s="98"/>
      <c r="H47" s="71"/>
      <c r="I47" s="72"/>
      <c r="J47" s="99"/>
      <c r="K47" s="71" t="s">
        <v>1689</v>
      </c>
      <c r="L47" s="100"/>
      <c r="M47" s="76">
        <v>5409.0771484375</v>
      </c>
      <c r="N47" s="76">
        <v>2023.71630859375</v>
      </c>
      <c r="O47" s="77"/>
      <c r="P47" s="78"/>
      <c r="Q47" s="78"/>
      <c r="R47" s="88"/>
      <c r="S47" s="88"/>
      <c r="T47" s="88"/>
      <c r="U47" s="88"/>
      <c r="V47" s="52"/>
      <c r="W47" s="52"/>
      <c r="X47" s="52"/>
      <c r="Y47" s="52"/>
      <c r="Z47" s="51"/>
      <c r="AA47" s="73">
        <v>47</v>
      </c>
      <c r="AB47" s="73"/>
      <c r="AC47" s="74"/>
      <c r="AD47" s="81">
        <v>1283</v>
      </c>
      <c r="AE47" s="81">
        <v>3007</v>
      </c>
      <c r="AF47" s="81">
        <v>4244</v>
      </c>
      <c r="AG47" s="81">
        <v>732</v>
      </c>
      <c r="AH47" s="81"/>
      <c r="AI47" s="81" t="s">
        <v>931</v>
      </c>
      <c r="AJ47" s="81" t="s">
        <v>1094</v>
      </c>
      <c r="AK47" s="85" t="s">
        <v>1198</v>
      </c>
      <c r="AL47" s="81"/>
      <c r="AM47" s="83">
        <v>40679.815613425926</v>
      </c>
      <c r="AN47" s="81" t="s">
        <v>1458</v>
      </c>
      <c r="AO47" s="85" t="s">
        <v>1503</v>
      </c>
      <c r="AP47" s="81" t="s">
        <v>66</v>
      </c>
      <c r="AQ47" s="2"/>
      <c r="AR47" s="3"/>
      <c r="AS47" s="3"/>
      <c r="AT47" s="3"/>
      <c r="AU47" s="3"/>
    </row>
    <row r="48" spans="1:47" ht="15">
      <c r="A48" s="66" t="s">
        <v>216</v>
      </c>
      <c r="B48" s="67"/>
      <c r="C48" s="67"/>
      <c r="D48" s="68"/>
      <c r="E48" s="97"/>
      <c r="F48" s="96" t="s">
        <v>1317</v>
      </c>
      <c r="G48" s="98"/>
      <c r="H48" s="71"/>
      <c r="I48" s="72"/>
      <c r="J48" s="99"/>
      <c r="K48" s="71" t="s">
        <v>1690</v>
      </c>
      <c r="L48" s="100"/>
      <c r="M48" s="76">
        <v>5245.43359375</v>
      </c>
      <c r="N48" s="76">
        <v>2016.90576171875</v>
      </c>
      <c r="O48" s="77"/>
      <c r="P48" s="78"/>
      <c r="Q48" s="78"/>
      <c r="R48" s="88"/>
      <c r="S48" s="88"/>
      <c r="T48" s="88"/>
      <c r="U48" s="88"/>
      <c r="V48" s="52"/>
      <c r="W48" s="52"/>
      <c r="X48" s="52"/>
      <c r="Y48" s="52"/>
      <c r="Z48" s="51"/>
      <c r="AA48" s="73">
        <v>48</v>
      </c>
      <c r="AB48" s="73"/>
      <c r="AC48" s="74"/>
      <c r="AD48" s="81">
        <v>22585</v>
      </c>
      <c r="AE48" s="81">
        <v>47503</v>
      </c>
      <c r="AF48" s="81">
        <v>139063</v>
      </c>
      <c r="AG48" s="81">
        <v>11994</v>
      </c>
      <c r="AH48" s="81"/>
      <c r="AI48" s="81" t="s">
        <v>932</v>
      </c>
      <c r="AJ48" s="81" t="s">
        <v>1094</v>
      </c>
      <c r="AK48" s="85" t="s">
        <v>1199</v>
      </c>
      <c r="AL48" s="81"/>
      <c r="AM48" s="83">
        <v>39036.62724537037</v>
      </c>
      <c r="AN48" s="81" t="s">
        <v>1458</v>
      </c>
      <c r="AO48" s="85" t="s">
        <v>1504</v>
      </c>
      <c r="AP48" s="81" t="s">
        <v>66</v>
      </c>
      <c r="AQ48" s="2"/>
      <c r="AR48" s="3"/>
      <c r="AS48" s="3"/>
      <c r="AT48" s="3"/>
      <c r="AU48" s="3"/>
    </row>
    <row r="49" spans="1:47" ht="15">
      <c r="A49" s="66" t="s">
        <v>217</v>
      </c>
      <c r="B49" s="67"/>
      <c r="C49" s="67"/>
      <c r="D49" s="68"/>
      <c r="E49" s="97"/>
      <c r="F49" s="96" t="s">
        <v>1318</v>
      </c>
      <c r="G49" s="98"/>
      <c r="H49" s="71"/>
      <c r="I49" s="72"/>
      <c r="J49" s="99"/>
      <c r="K49" s="71" t="s">
        <v>1691</v>
      </c>
      <c r="L49" s="100"/>
      <c r="M49" s="76">
        <v>5081.5087890625</v>
      </c>
      <c r="N49" s="76">
        <v>2013.4986572265625</v>
      </c>
      <c r="O49" s="77"/>
      <c r="P49" s="78"/>
      <c r="Q49" s="78"/>
      <c r="R49" s="88"/>
      <c r="S49" s="88"/>
      <c r="T49" s="88"/>
      <c r="U49" s="88"/>
      <c r="V49" s="52"/>
      <c r="W49" s="52"/>
      <c r="X49" s="52"/>
      <c r="Y49" s="52"/>
      <c r="Z49" s="51"/>
      <c r="AA49" s="73">
        <v>49</v>
      </c>
      <c r="AB49" s="73"/>
      <c r="AC49" s="74"/>
      <c r="AD49" s="81">
        <v>109</v>
      </c>
      <c r="AE49" s="81">
        <v>72</v>
      </c>
      <c r="AF49" s="81">
        <v>12993</v>
      </c>
      <c r="AG49" s="81">
        <v>2689</v>
      </c>
      <c r="AH49" s="81"/>
      <c r="AI49" s="81" t="s">
        <v>933</v>
      </c>
      <c r="AJ49" s="81" t="s">
        <v>1095</v>
      </c>
      <c r="AK49" s="81"/>
      <c r="AL49" s="81"/>
      <c r="AM49" s="83">
        <v>40113.72454861111</v>
      </c>
      <c r="AN49" s="81" t="s">
        <v>1458</v>
      </c>
      <c r="AO49" s="85" t="s">
        <v>1505</v>
      </c>
      <c r="AP49" s="81" t="s">
        <v>66</v>
      </c>
      <c r="AQ49" s="2"/>
      <c r="AR49" s="3"/>
      <c r="AS49" s="3"/>
      <c r="AT49" s="3"/>
      <c r="AU49" s="3"/>
    </row>
    <row r="50" spans="1:47" ht="15">
      <c r="A50" s="66" t="s">
        <v>218</v>
      </c>
      <c r="B50" s="67"/>
      <c r="C50" s="67"/>
      <c r="D50" s="68"/>
      <c r="E50" s="97"/>
      <c r="F50" s="96" t="s">
        <v>1319</v>
      </c>
      <c r="G50" s="98"/>
      <c r="H50" s="71"/>
      <c r="I50" s="72"/>
      <c r="J50" s="99"/>
      <c r="K50" s="71" t="s">
        <v>1692</v>
      </c>
      <c r="L50" s="100"/>
      <c r="M50" s="76">
        <v>4917.4912109375</v>
      </c>
      <c r="N50" s="76">
        <v>2013.4986572265625</v>
      </c>
      <c r="O50" s="77"/>
      <c r="P50" s="78"/>
      <c r="Q50" s="78"/>
      <c r="R50" s="88"/>
      <c r="S50" s="88"/>
      <c r="T50" s="88"/>
      <c r="U50" s="88"/>
      <c r="V50" s="52"/>
      <c r="W50" s="52"/>
      <c r="X50" s="52"/>
      <c r="Y50" s="52"/>
      <c r="Z50" s="51"/>
      <c r="AA50" s="73">
        <v>50</v>
      </c>
      <c r="AB50" s="73"/>
      <c r="AC50" s="74"/>
      <c r="AD50" s="81">
        <v>119</v>
      </c>
      <c r="AE50" s="81">
        <v>31</v>
      </c>
      <c r="AF50" s="81">
        <v>1038</v>
      </c>
      <c r="AG50" s="81">
        <v>7091</v>
      </c>
      <c r="AH50" s="81"/>
      <c r="AI50" s="81" t="s">
        <v>934</v>
      </c>
      <c r="AJ50" s="81" t="s">
        <v>1096</v>
      </c>
      <c r="AK50" s="81"/>
      <c r="AL50" s="81"/>
      <c r="AM50" s="83">
        <v>43380.74427083333</v>
      </c>
      <c r="AN50" s="81" t="s">
        <v>1458</v>
      </c>
      <c r="AO50" s="85" t="s">
        <v>1506</v>
      </c>
      <c r="AP50" s="81" t="s">
        <v>66</v>
      </c>
      <c r="AQ50" s="2"/>
      <c r="AR50" s="3"/>
      <c r="AS50" s="3"/>
      <c r="AT50" s="3"/>
      <c r="AU50" s="3"/>
    </row>
    <row r="51" spans="1:47" ht="15">
      <c r="A51" s="66" t="s">
        <v>335</v>
      </c>
      <c r="B51" s="67"/>
      <c r="C51" s="67"/>
      <c r="D51" s="68"/>
      <c r="E51" s="97"/>
      <c r="F51" s="96" t="s">
        <v>1320</v>
      </c>
      <c r="G51" s="98"/>
      <c r="H51" s="71"/>
      <c r="I51" s="72"/>
      <c r="J51" s="99"/>
      <c r="K51" s="71" t="s">
        <v>1693</v>
      </c>
      <c r="L51" s="100"/>
      <c r="M51" s="76">
        <v>4753.56640625</v>
      </c>
      <c r="N51" s="76">
        <v>2016.90576171875</v>
      </c>
      <c r="O51" s="77"/>
      <c r="P51" s="78"/>
      <c r="Q51" s="78"/>
      <c r="R51" s="88"/>
      <c r="S51" s="88"/>
      <c r="T51" s="88"/>
      <c r="U51" s="88"/>
      <c r="V51" s="52"/>
      <c r="W51" s="52"/>
      <c r="X51" s="52"/>
      <c r="Y51" s="52"/>
      <c r="Z51" s="51"/>
      <c r="AA51" s="73">
        <v>51</v>
      </c>
      <c r="AB51" s="73"/>
      <c r="AC51" s="74"/>
      <c r="AD51" s="81">
        <v>1230</v>
      </c>
      <c r="AE51" s="81">
        <v>736680</v>
      </c>
      <c r="AF51" s="81">
        <v>353653</v>
      </c>
      <c r="AG51" s="81">
        <v>394</v>
      </c>
      <c r="AH51" s="81"/>
      <c r="AI51" s="81" t="s">
        <v>935</v>
      </c>
      <c r="AJ51" s="81" t="s">
        <v>1094</v>
      </c>
      <c r="AK51" s="85" t="s">
        <v>1200</v>
      </c>
      <c r="AL51" s="81"/>
      <c r="AM51" s="83">
        <v>40155.60668981481</v>
      </c>
      <c r="AN51" s="81" t="s">
        <v>1458</v>
      </c>
      <c r="AO51" s="85" t="s">
        <v>1507</v>
      </c>
      <c r="AP51" s="81" t="s">
        <v>66</v>
      </c>
      <c r="AQ51" s="2"/>
      <c r="AR51" s="3"/>
      <c r="AS51" s="3"/>
      <c r="AT51" s="3"/>
      <c r="AU51" s="3"/>
    </row>
    <row r="52" spans="1:47" ht="15">
      <c r="A52" s="66" t="s">
        <v>219</v>
      </c>
      <c r="B52" s="67"/>
      <c r="C52" s="67"/>
      <c r="D52" s="68"/>
      <c r="E52" s="97"/>
      <c r="F52" s="96" t="s">
        <v>1321</v>
      </c>
      <c r="G52" s="98"/>
      <c r="H52" s="71"/>
      <c r="I52" s="72"/>
      <c r="J52" s="99"/>
      <c r="K52" s="71" t="s">
        <v>1694</v>
      </c>
      <c r="L52" s="100"/>
      <c r="M52" s="76">
        <v>4589.9228515625</v>
      </c>
      <c r="N52" s="76">
        <v>2023.71630859375</v>
      </c>
      <c r="O52" s="77"/>
      <c r="P52" s="78"/>
      <c r="Q52" s="78"/>
      <c r="R52" s="88"/>
      <c r="S52" s="88"/>
      <c r="T52" s="88"/>
      <c r="U52" s="88"/>
      <c r="V52" s="52"/>
      <c r="W52" s="52"/>
      <c r="X52" s="52"/>
      <c r="Y52" s="52"/>
      <c r="Z52" s="51"/>
      <c r="AA52" s="73">
        <v>52</v>
      </c>
      <c r="AB52" s="73"/>
      <c r="AC52" s="74"/>
      <c r="AD52" s="81">
        <v>2007</v>
      </c>
      <c r="AE52" s="81">
        <v>3845</v>
      </c>
      <c r="AF52" s="81">
        <v>531404</v>
      </c>
      <c r="AG52" s="81">
        <v>51534</v>
      </c>
      <c r="AH52" s="81"/>
      <c r="AI52" s="81" t="s">
        <v>936</v>
      </c>
      <c r="AJ52" s="81"/>
      <c r="AK52" s="81"/>
      <c r="AL52" s="81"/>
      <c r="AM52" s="83">
        <v>40947.27354166667</v>
      </c>
      <c r="AN52" s="81" t="s">
        <v>1458</v>
      </c>
      <c r="AO52" s="85" t="s">
        <v>1508</v>
      </c>
      <c r="AP52" s="81" t="s">
        <v>66</v>
      </c>
      <c r="AQ52" s="2"/>
      <c r="AR52" s="3"/>
      <c r="AS52" s="3"/>
      <c r="AT52" s="3"/>
      <c r="AU52" s="3"/>
    </row>
    <row r="53" spans="1:47" ht="15">
      <c r="A53" s="66" t="s">
        <v>220</v>
      </c>
      <c r="B53" s="67"/>
      <c r="C53" s="67"/>
      <c r="D53" s="68"/>
      <c r="E53" s="97"/>
      <c r="F53" s="96" t="s">
        <v>1322</v>
      </c>
      <c r="G53" s="98"/>
      <c r="H53" s="71"/>
      <c r="I53" s="72"/>
      <c r="J53" s="99"/>
      <c r="K53" s="71" t="s">
        <v>1695</v>
      </c>
      <c r="L53" s="100"/>
      <c r="M53" s="76">
        <v>4426.74609375</v>
      </c>
      <c r="N53" s="76">
        <v>2033.921875</v>
      </c>
      <c r="O53" s="77"/>
      <c r="P53" s="78"/>
      <c r="Q53" s="78"/>
      <c r="R53" s="88"/>
      <c r="S53" s="88"/>
      <c r="T53" s="88"/>
      <c r="U53" s="88"/>
      <c r="V53" s="52"/>
      <c r="W53" s="52"/>
      <c r="X53" s="52"/>
      <c r="Y53" s="52"/>
      <c r="Z53" s="51"/>
      <c r="AA53" s="73">
        <v>53</v>
      </c>
      <c r="AB53" s="73"/>
      <c r="AC53" s="74"/>
      <c r="AD53" s="81">
        <v>692</v>
      </c>
      <c r="AE53" s="81">
        <v>399</v>
      </c>
      <c r="AF53" s="81">
        <v>10434</v>
      </c>
      <c r="AG53" s="81">
        <v>10243</v>
      </c>
      <c r="AH53" s="81"/>
      <c r="AI53" s="81" t="s">
        <v>937</v>
      </c>
      <c r="AJ53" s="81" t="s">
        <v>1094</v>
      </c>
      <c r="AK53" s="81"/>
      <c r="AL53" s="81"/>
      <c r="AM53" s="83">
        <v>40527.729166666664</v>
      </c>
      <c r="AN53" s="81" t="s">
        <v>1458</v>
      </c>
      <c r="AO53" s="85" t="s">
        <v>1509</v>
      </c>
      <c r="AP53" s="81" t="s">
        <v>66</v>
      </c>
      <c r="AQ53" s="2"/>
      <c r="AR53" s="3"/>
      <c r="AS53" s="3"/>
      <c r="AT53" s="3"/>
      <c r="AU53" s="3"/>
    </row>
    <row r="54" spans="1:47" ht="15">
      <c r="A54" s="66" t="s">
        <v>221</v>
      </c>
      <c r="B54" s="67"/>
      <c r="C54" s="67"/>
      <c r="D54" s="68"/>
      <c r="E54" s="97"/>
      <c r="F54" s="96" t="s">
        <v>1323</v>
      </c>
      <c r="G54" s="98"/>
      <c r="H54" s="71"/>
      <c r="I54" s="72"/>
      <c r="J54" s="99"/>
      <c r="K54" s="71" t="s">
        <v>1696</v>
      </c>
      <c r="L54" s="100"/>
      <c r="M54" s="76">
        <v>4264.22265625</v>
      </c>
      <c r="N54" s="76">
        <v>2047.51123046875</v>
      </c>
      <c r="O54" s="77"/>
      <c r="P54" s="78"/>
      <c r="Q54" s="78"/>
      <c r="R54" s="88"/>
      <c r="S54" s="88"/>
      <c r="T54" s="88"/>
      <c r="U54" s="88"/>
      <c r="V54" s="52"/>
      <c r="W54" s="52"/>
      <c r="X54" s="52"/>
      <c r="Y54" s="52"/>
      <c r="Z54" s="51"/>
      <c r="AA54" s="73">
        <v>54</v>
      </c>
      <c r="AB54" s="73"/>
      <c r="AC54" s="74"/>
      <c r="AD54" s="81">
        <v>4892</v>
      </c>
      <c r="AE54" s="81">
        <v>2881</v>
      </c>
      <c r="AF54" s="81">
        <v>218680</v>
      </c>
      <c r="AG54" s="81">
        <v>139153</v>
      </c>
      <c r="AH54" s="81"/>
      <c r="AI54" s="81" t="s">
        <v>938</v>
      </c>
      <c r="AJ54" s="81" t="s">
        <v>1083</v>
      </c>
      <c r="AK54" s="85" t="s">
        <v>1201</v>
      </c>
      <c r="AL54" s="81"/>
      <c r="AM54" s="83">
        <v>42763.763715277775</v>
      </c>
      <c r="AN54" s="81" t="s">
        <v>1458</v>
      </c>
      <c r="AO54" s="85" t="s">
        <v>1510</v>
      </c>
      <c r="AP54" s="81" t="s">
        <v>66</v>
      </c>
      <c r="AQ54" s="2"/>
      <c r="AR54" s="3"/>
      <c r="AS54" s="3"/>
      <c r="AT54" s="3"/>
      <c r="AU54" s="3"/>
    </row>
    <row r="55" spans="1:47" ht="15">
      <c r="A55" s="66" t="s">
        <v>222</v>
      </c>
      <c r="B55" s="67"/>
      <c r="C55" s="67"/>
      <c r="D55" s="68"/>
      <c r="E55" s="97"/>
      <c r="F55" s="96" t="s">
        <v>1324</v>
      </c>
      <c r="G55" s="98"/>
      <c r="H55" s="71"/>
      <c r="I55" s="72"/>
      <c r="J55" s="99"/>
      <c r="K55" s="71" t="s">
        <v>1697</v>
      </c>
      <c r="L55" s="100"/>
      <c r="M55" s="76">
        <v>4102.53857421875</v>
      </c>
      <c r="N55" s="76">
        <v>2064.46875</v>
      </c>
      <c r="O55" s="77"/>
      <c r="P55" s="78"/>
      <c r="Q55" s="78"/>
      <c r="R55" s="88"/>
      <c r="S55" s="88"/>
      <c r="T55" s="88"/>
      <c r="U55" s="88"/>
      <c r="V55" s="52"/>
      <c r="W55" s="52"/>
      <c r="X55" s="52"/>
      <c r="Y55" s="52"/>
      <c r="Z55" s="51"/>
      <c r="AA55" s="73">
        <v>55</v>
      </c>
      <c r="AB55" s="73"/>
      <c r="AC55" s="74"/>
      <c r="AD55" s="81">
        <v>352</v>
      </c>
      <c r="AE55" s="81">
        <v>233</v>
      </c>
      <c r="AF55" s="81">
        <v>24544</v>
      </c>
      <c r="AG55" s="81">
        <v>19643</v>
      </c>
      <c r="AH55" s="81"/>
      <c r="AI55" s="81" t="s">
        <v>939</v>
      </c>
      <c r="AJ55" s="81" t="s">
        <v>1097</v>
      </c>
      <c r="AK55" s="81"/>
      <c r="AL55" s="81"/>
      <c r="AM55" s="83">
        <v>40844.23706018519</v>
      </c>
      <c r="AN55" s="81" t="s">
        <v>1458</v>
      </c>
      <c r="AO55" s="85" t="s">
        <v>1511</v>
      </c>
      <c r="AP55" s="81" t="s">
        <v>66</v>
      </c>
      <c r="AQ55" s="2"/>
      <c r="AR55" s="3"/>
      <c r="AS55" s="3"/>
      <c r="AT55" s="3"/>
      <c r="AU55" s="3"/>
    </row>
    <row r="56" spans="1:47" ht="15">
      <c r="A56" s="66" t="s">
        <v>223</v>
      </c>
      <c r="B56" s="67"/>
      <c r="C56" s="67"/>
      <c r="D56" s="68"/>
      <c r="E56" s="97"/>
      <c r="F56" s="96" t="s">
        <v>1325</v>
      </c>
      <c r="G56" s="98"/>
      <c r="H56" s="71"/>
      <c r="I56" s="72"/>
      <c r="J56" s="99"/>
      <c r="K56" s="71" t="s">
        <v>1698</v>
      </c>
      <c r="L56" s="100"/>
      <c r="M56" s="76">
        <v>3941.87841796875</v>
      </c>
      <c r="N56" s="76">
        <v>2084.77587890625</v>
      </c>
      <c r="O56" s="77"/>
      <c r="P56" s="78"/>
      <c r="Q56" s="78"/>
      <c r="R56" s="88"/>
      <c r="S56" s="88"/>
      <c r="T56" s="88"/>
      <c r="U56" s="88"/>
      <c r="V56" s="52"/>
      <c r="W56" s="52"/>
      <c r="X56" s="52"/>
      <c r="Y56" s="52"/>
      <c r="Z56" s="51"/>
      <c r="AA56" s="73">
        <v>56</v>
      </c>
      <c r="AB56" s="73"/>
      <c r="AC56" s="74"/>
      <c r="AD56" s="81">
        <v>1800</v>
      </c>
      <c r="AE56" s="81">
        <v>2186</v>
      </c>
      <c r="AF56" s="81">
        <v>250721</v>
      </c>
      <c r="AG56" s="81">
        <v>88976</v>
      </c>
      <c r="AH56" s="81"/>
      <c r="AI56" s="81" t="s">
        <v>940</v>
      </c>
      <c r="AJ56" s="81" t="s">
        <v>1098</v>
      </c>
      <c r="AK56" s="85" t="s">
        <v>1202</v>
      </c>
      <c r="AL56" s="81"/>
      <c r="AM56" s="83">
        <v>39878.83696759259</v>
      </c>
      <c r="AN56" s="81" t="s">
        <v>1458</v>
      </c>
      <c r="AO56" s="85" t="s">
        <v>1512</v>
      </c>
      <c r="AP56" s="81" t="s">
        <v>66</v>
      </c>
      <c r="AQ56" s="2"/>
      <c r="AR56" s="3"/>
      <c r="AS56" s="3"/>
      <c r="AT56" s="3"/>
      <c r="AU56" s="3"/>
    </row>
    <row r="57" spans="1:47" ht="15">
      <c r="A57" s="66" t="s">
        <v>224</v>
      </c>
      <c r="B57" s="67"/>
      <c r="C57" s="67"/>
      <c r="D57" s="68"/>
      <c r="E57" s="97"/>
      <c r="F57" s="96" t="s">
        <v>1326</v>
      </c>
      <c r="G57" s="98"/>
      <c r="H57" s="71"/>
      <c r="I57" s="72"/>
      <c r="J57" s="99"/>
      <c r="K57" s="71" t="s">
        <v>1699</v>
      </c>
      <c r="L57" s="100"/>
      <c r="M57" s="76">
        <v>3782.424072265625</v>
      </c>
      <c r="N57" s="76">
        <v>2108.407958984375</v>
      </c>
      <c r="O57" s="77"/>
      <c r="P57" s="78"/>
      <c r="Q57" s="78"/>
      <c r="R57" s="88"/>
      <c r="S57" s="88"/>
      <c r="T57" s="88"/>
      <c r="U57" s="88"/>
      <c r="V57" s="52"/>
      <c r="W57" s="52"/>
      <c r="X57" s="52"/>
      <c r="Y57" s="52"/>
      <c r="Z57" s="51"/>
      <c r="AA57" s="73">
        <v>57</v>
      </c>
      <c r="AB57" s="73"/>
      <c r="AC57" s="74"/>
      <c r="AD57" s="81">
        <v>427</v>
      </c>
      <c r="AE57" s="81">
        <v>646</v>
      </c>
      <c r="AF57" s="81">
        <v>127192</v>
      </c>
      <c r="AG57" s="81">
        <v>284476</v>
      </c>
      <c r="AH57" s="81"/>
      <c r="AI57" s="81" t="s">
        <v>941</v>
      </c>
      <c r="AJ57" s="81" t="s">
        <v>1099</v>
      </c>
      <c r="AK57" s="85" t="s">
        <v>1203</v>
      </c>
      <c r="AL57" s="81"/>
      <c r="AM57" s="83">
        <v>41529.73175925926</v>
      </c>
      <c r="AN57" s="81" t="s">
        <v>1458</v>
      </c>
      <c r="AO57" s="85" t="s">
        <v>1513</v>
      </c>
      <c r="AP57" s="81" t="s">
        <v>66</v>
      </c>
      <c r="AQ57" s="2"/>
      <c r="AR57" s="3"/>
      <c r="AS57" s="3"/>
      <c r="AT57" s="3"/>
      <c r="AU57" s="3"/>
    </row>
    <row r="58" spans="1:47" ht="15">
      <c r="A58" s="66" t="s">
        <v>225</v>
      </c>
      <c r="B58" s="67"/>
      <c r="C58" s="67"/>
      <c r="D58" s="68"/>
      <c r="E58" s="97"/>
      <c r="F58" s="96" t="s">
        <v>1327</v>
      </c>
      <c r="G58" s="98"/>
      <c r="H58" s="71"/>
      <c r="I58" s="72"/>
      <c r="J58" s="99"/>
      <c r="K58" s="71" t="s">
        <v>1700</v>
      </c>
      <c r="L58" s="100"/>
      <c r="M58" s="76">
        <v>3624.35888671875</v>
      </c>
      <c r="N58" s="76">
        <v>2135.340087890625</v>
      </c>
      <c r="O58" s="77"/>
      <c r="P58" s="78"/>
      <c r="Q58" s="78"/>
      <c r="R58" s="88"/>
      <c r="S58" s="88"/>
      <c r="T58" s="88"/>
      <c r="U58" s="88"/>
      <c r="V58" s="52"/>
      <c r="W58" s="52"/>
      <c r="X58" s="52"/>
      <c r="Y58" s="52"/>
      <c r="Z58" s="51"/>
      <c r="AA58" s="73">
        <v>58</v>
      </c>
      <c r="AB58" s="73"/>
      <c r="AC58" s="74"/>
      <c r="AD58" s="81">
        <v>389</v>
      </c>
      <c r="AE58" s="81">
        <v>612</v>
      </c>
      <c r="AF58" s="81">
        <v>172181</v>
      </c>
      <c r="AG58" s="81">
        <v>51697</v>
      </c>
      <c r="AH58" s="81"/>
      <c r="AI58" s="81" t="s">
        <v>942</v>
      </c>
      <c r="AJ58" s="81" t="s">
        <v>1087</v>
      </c>
      <c r="AK58" s="81"/>
      <c r="AL58" s="81"/>
      <c r="AM58" s="83">
        <v>39733.7828125</v>
      </c>
      <c r="AN58" s="81" t="s">
        <v>1458</v>
      </c>
      <c r="AO58" s="85" t="s">
        <v>1514</v>
      </c>
      <c r="AP58" s="81" t="s">
        <v>66</v>
      </c>
      <c r="AQ58" s="2"/>
      <c r="AR58" s="3"/>
      <c r="AS58" s="3"/>
      <c r="AT58" s="3"/>
      <c r="AU58" s="3"/>
    </row>
    <row r="59" spans="1:47" ht="15">
      <c r="A59" s="66" t="s">
        <v>226</v>
      </c>
      <c r="B59" s="67"/>
      <c r="C59" s="67"/>
      <c r="D59" s="68"/>
      <c r="E59" s="97"/>
      <c r="F59" s="96" t="s">
        <v>1328</v>
      </c>
      <c r="G59" s="98"/>
      <c r="H59" s="71"/>
      <c r="I59" s="72"/>
      <c r="J59" s="99"/>
      <c r="K59" s="71" t="s">
        <v>1701</v>
      </c>
      <c r="L59" s="100"/>
      <c r="M59" s="76">
        <v>3467.863037109375</v>
      </c>
      <c r="N59" s="76">
        <v>2165.53857421875</v>
      </c>
      <c r="O59" s="77"/>
      <c r="P59" s="78"/>
      <c r="Q59" s="78"/>
      <c r="R59" s="88"/>
      <c r="S59" s="88"/>
      <c r="T59" s="88"/>
      <c r="U59" s="88"/>
      <c r="V59" s="52"/>
      <c r="W59" s="52"/>
      <c r="X59" s="52"/>
      <c r="Y59" s="52"/>
      <c r="Z59" s="51"/>
      <c r="AA59" s="73">
        <v>59</v>
      </c>
      <c r="AB59" s="73"/>
      <c r="AC59" s="74"/>
      <c r="AD59" s="81">
        <v>1984</v>
      </c>
      <c r="AE59" s="81">
        <v>8642</v>
      </c>
      <c r="AF59" s="81">
        <v>105927</v>
      </c>
      <c r="AG59" s="81">
        <v>34686</v>
      </c>
      <c r="AH59" s="81"/>
      <c r="AI59" s="81" t="s">
        <v>943</v>
      </c>
      <c r="AJ59" s="81" t="s">
        <v>1100</v>
      </c>
      <c r="AK59" s="85" t="s">
        <v>1204</v>
      </c>
      <c r="AL59" s="81"/>
      <c r="AM59" s="83">
        <v>39556.694699074076</v>
      </c>
      <c r="AN59" s="81" t="s">
        <v>1458</v>
      </c>
      <c r="AO59" s="85" t="s">
        <v>1515</v>
      </c>
      <c r="AP59" s="81" t="s">
        <v>66</v>
      </c>
      <c r="AQ59" s="2"/>
      <c r="AR59" s="3"/>
      <c r="AS59" s="3"/>
      <c r="AT59" s="3"/>
      <c r="AU59" s="3"/>
    </row>
    <row r="60" spans="1:47" ht="15">
      <c r="A60" s="66" t="s">
        <v>227</v>
      </c>
      <c r="B60" s="67"/>
      <c r="C60" s="67"/>
      <c r="D60" s="68"/>
      <c r="E60" s="97"/>
      <c r="F60" s="96" t="s">
        <v>1329</v>
      </c>
      <c r="G60" s="98"/>
      <c r="H60" s="71"/>
      <c r="I60" s="72"/>
      <c r="J60" s="99"/>
      <c r="K60" s="71" t="s">
        <v>1702</v>
      </c>
      <c r="L60" s="100"/>
      <c r="M60" s="76">
        <v>3313.1142578125</v>
      </c>
      <c r="N60" s="76">
        <v>2198.97119140625</v>
      </c>
      <c r="O60" s="77"/>
      <c r="P60" s="78"/>
      <c r="Q60" s="78"/>
      <c r="R60" s="88"/>
      <c r="S60" s="88"/>
      <c r="T60" s="88"/>
      <c r="U60" s="88"/>
      <c r="V60" s="52"/>
      <c r="W60" s="52"/>
      <c r="X60" s="52"/>
      <c r="Y60" s="52"/>
      <c r="Z60" s="51"/>
      <c r="AA60" s="73">
        <v>60</v>
      </c>
      <c r="AB60" s="73"/>
      <c r="AC60" s="74"/>
      <c r="AD60" s="81">
        <v>1162</v>
      </c>
      <c r="AE60" s="81">
        <v>190</v>
      </c>
      <c r="AF60" s="81">
        <v>7817</v>
      </c>
      <c r="AG60" s="81">
        <v>3239</v>
      </c>
      <c r="AH60" s="81"/>
      <c r="AI60" s="81" t="s">
        <v>944</v>
      </c>
      <c r="AJ60" s="81" t="s">
        <v>1098</v>
      </c>
      <c r="AK60" s="81"/>
      <c r="AL60" s="81"/>
      <c r="AM60" s="83">
        <v>39895.853842592594</v>
      </c>
      <c r="AN60" s="81" t="s">
        <v>1458</v>
      </c>
      <c r="AO60" s="85" t="s">
        <v>1516</v>
      </c>
      <c r="AP60" s="81" t="s">
        <v>66</v>
      </c>
      <c r="AQ60" s="2"/>
      <c r="AR60" s="3"/>
      <c r="AS60" s="3"/>
      <c r="AT60" s="3"/>
      <c r="AU60" s="3"/>
    </row>
    <row r="61" spans="1:47" ht="15">
      <c r="A61" s="66" t="s">
        <v>228</v>
      </c>
      <c r="B61" s="67"/>
      <c r="C61" s="67"/>
      <c r="D61" s="68"/>
      <c r="E61" s="97"/>
      <c r="F61" s="96" t="s">
        <v>1330</v>
      </c>
      <c r="G61" s="98"/>
      <c r="H61" s="71"/>
      <c r="I61" s="72"/>
      <c r="J61" s="99"/>
      <c r="K61" s="71" t="s">
        <v>1703</v>
      </c>
      <c r="L61" s="100"/>
      <c r="M61" s="76">
        <v>3160.289794921875</v>
      </c>
      <c r="N61" s="76">
        <v>2235.6005859375</v>
      </c>
      <c r="O61" s="77"/>
      <c r="P61" s="78"/>
      <c r="Q61" s="78"/>
      <c r="R61" s="88"/>
      <c r="S61" s="88"/>
      <c r="T61" s="88"/>
      <c r="U61" s="88"/>
      <c r="V61" s="52"/>
      <c r="W61" s="52"/>
      <c r="X61" s="52"/>
      <c r="Y61" s="52"/>
      <c r="Z61" s="51"/>
      <c r="AA61" s="73">
        <v>61</v>
      </c>
      <c r="AB61" s="73"/>
      <c r="AC61" s="74"/>
      <c r="AD61" s="81">
        <v>1104</v>
      </c>
      <c r="AE61" s="81">
        <v>1073</v>
      </c>
      <c r="AF61" s="81">
        <v>6070</v>
      </c>
      <c r="AG61" s="81">
        <v>8812</v>
      </c>
      <c r="AH61" s="81"/>
      <c r="AI61" s="81" t="s">
        <v>945</v>
      </c>
      <c r="AJ61" s="81" t="s">
        <v>1098</v>
      </c>
      <c r="AK61" s="85" t="s">
        <v>1205</v>
      </c>
      <c r="AL61" s="81"/>
      <c r="AM61" s="83">
        <v>40710.67449074074</v>
      </c>
      <c r="AN61" s="81" t="s">
        <v>1458</v>
      </c>
      <c r="AO61" s="85" t="s">
        <v>1517</v>
      </c>
      <c r="AP61" s="81" t="s">
        <v>66</v>
      </c>
      <c r="AQ61" s="2"/>
      <c r="AR61" s="3"/>
      <c r="AS61" s="3"/>
      <c r="AT61" s="3"/>
      <c r="AU61" s="3"/>
    </row>
    <row r="62" spans="1:47" ht="15">
      <c r="A62" s="66" t="s">
        <v>229</v>
      </c>
      <c r="B62" s="67"/>
      <c r="C62" s="67"/>
      <c r="D62" s="68"/>
      <c r="E62" s="97"/>
      <c r="F62" s="96" t="s">
        <v>1331</v>
      </c>
      <c r="G62" s="98"/>
      <c r="H62" s="71"/>
      <c r="I62" s="72"/>
      <c r="J62" s="99"/>
      <c r="K62" s="71" t="s">
        <v>1704</v>
      </c>
      <c r="L62" s="100"/>
      <c r="M62" s="76">
        <v>3009.564453125</v>
      </c>
      <c r="N62" s="76">
        <v>2275.3818359375</v>
      </c>
      <c r="O62" s="77"/>
      <c r="P62" s="78"/>
      <c r="Q62" s="78"/>
      <c r="R62" s="88"/>
      <c r="S62" s="88"/>
      <c r="T62" s="88"/>
      <c r="U62" s="88"/>
      <c r="V62" s="52"/>
      <c r="W62" s="52"/>
      <c r="X62" s="52"/>
      <c r="Y62" s="52"/>
      <c r="Z62" s="51"/>
      <c r="AA62" s="73">
        <v>62</v>
      </c>
      <c r="AB62" s="73"/>
      <c r="AC62" s="74"/>
      <c r="AD62" s="81">
        <v>2181</v>
      </c>
      <c r="AE62" s="81">
        <v>649</v>
      </c>
      <c r="AF62" s="81">
        <v>15050</v>
      </c>
      <c r="AG62" s="81">
        <v>7366</v>
      </c>
      <c r="AH62" s="81"/>
      <c r="AI62" s="81" t="s">
        <v>946</v>
      </c>
      <c r="AJ62" s="81" t="s">
        <v>1101</v>
      </c>
      <c r="AK62" s="81"/>
      <c r="AL62" s="81"/>
      <c r="AM62" s="83">
        <v>40942.28695601852</v>
      </c>
      <c r="AN62" s="81" t="s">
        <v>1458</v>
      </c>
      <c r="AO62" s="85" t="s">
        <v>1518</v>
      </c>
      <c r="AP62" s="81" t="s">
        <v>66</v>
      </c>
      <c r="AQ62" s="2"/>
      <c r="AR62" s="3"/>
      <c r="AS62" s="3"/>
      <c r="AT62" s="3"/>
      <c r="AU62" s="3"/>
    </row>
    <row r="63" spans="1:47" ht="15">
      <c r="A63" s="66" t="s">
        <v>230</v>
      </c>
      <c r="B63" s="67"/>
      <c r="C63" s="67"/>
      <c r="D63" s="68"/>
      <c r="E63" s="97"/>
      <c r="F63" s="96" t="s">
        <v>1332</v>
      </c>
      <c r="G63" s="98"/>
      <c r="H63" s="71"/>
      <c r="I63" s="72"/>
      <c r="J63" s="99"/>
      <c r="K63" s="71" t="s">
        <v>1705</v>
      </c>
      <c r="L63" s="100"/>
      <c r="M63" s="76">
        <v>2861.109130859375</v>
      </c>
      <c r="N63" s="76">
        <v>2318.272216796875</v>
      </c>
      <c r="O63" s="77"/>
      <c r="P63" s="78"/>
      <c r="Q63" s="78"/>
      <c r="R63" s="88"/>
      <c r="S63" s="88"/>
      <c r="T63" s="88"/>
      <c r="U63" s="88"/>
      <c r="V63" s="52"/>
      <c r="W63" s="52"/>
      <c r="X63" s="52"/>
      <c r="Y63" s="52"/>
      <c r="Z63" s="51"/>
      <c r="AA63" s="73">
        <v>63</v>
      </c>
      <c r="AB63" s="73"/>
      <c r="AC63" s="74"/>
      <c r="AD63" s="81">
        <v>892</v>
      </c>
      <c r="AE63" s="81">
        <v>71</v>
      </c>
      <c r="AF63" s="81">
        <v>86</v>
      </c>
      <c r="AG63" s="81">
        <v>1430</v>
      </c>
      <c r="AH63" s="81"/>
      <c r="AI63" s="81"/>
      <c r="AJ63" s="81"/>
      <c r="AK63" s="81"/>
      <c r="AL63" s="81"/>
      <c r="AM63" s="83">
        <v>43395.941712962966</v>
      </c>
      <c r="AN63" s="81" t="s">
        <v>1458</v>
      </c>
      <c r="AO63" s="85" t="s">
        <v>1519</v>
      </c>
      <c r="AP63" s="81" t="s">
        <v>66</v>
      </c>
      <c r="AQ63" s="2"/>
      <c r="AR63" s="3"/>
      <c r="AS63" s="3"/>
      <c r="AT63" s="3"/>
      <c r="AU63" s="3"/>
    </row>
    <row r="64" spans="1:47" ht="15">
      <c r="A64" s="66" t="s">
        <v>231</v>
      </c>
      <c r="B64" s="67"/>
      <c r="C64" s="67"/>
      <c r="D64" s="68"/>
      <c r="E64" s="97"/>
      <c r="F64" s="96" t="s">
        <v>1333</v>
      </c>
      <c r="G64" s="98"/>
      <c r="H64" s="71"/>
      <c r="I64" s="72"/>
      <c r="J64" s="99"/>
      <c r="K64" s="71" t="s">
        <v>1706</v>
      </c>
      <c r="L64" s="100"/>
      <c r="M64" s="76">
        <v>2715.09423828125</v>
      </c>
      <c r="N64" s="76">
        <v>2364.222412109375</v>
      </c>
      <c r="O64" s="77"/>
      <c r="P64" s="78"/>
      <c r="Q64" s="78"/>
      <c r="R64" s="88"/>
      <c r="S64" s="88"/>
      <c r="T64" s="88"/>
      <c r="U64" s="88"/>
      <c r="V64" s="52"/>
      <c r="W64" s="52"/>
      <c r="X64" s="52"/>
      <c r="Y64" s="52"/>
      <c r="Z64" s="51"/>
      <c r="AA64" s="73">
        <v>64</v>
      </c>
      <c r="AB64" s="73"/>
      <c r="AC64" s="74"/>
      <c r="AD64" s="81">
        <v>111</v>
      </c>
      <c r="AE64" s="81">
        <v>28</v>
      </c>
      <c r="AF64" s="81">
        <v>388</v>
      </c>
      <c r="AG64" s="81">
        <v>59</v>
      </c>
      <c r="AH64" s="81"/>
      <c r="AI64" s="81" t="s">
        <v>947</v>
      </c>
      <c r="AJ64" s="81"/>
      <c r="AK64" s="81"/>
      <c r="AL64" s="81"/>
      <c r="AM64" s="83">
        <v>42250.59363425926</v>
      </c>
      <c r="AN64" s="81" t="s">
        <v>1458</v>
      </c>
      <c r="AO64" s="85" t="s">
        <v>1520</v>
      </c>
      <c r="AP64" s="81" t="s">
        <v>66</v>
      </c>
      <c r="AQ64" s="2"/>
      <c r="AR64" s="3"/>
      <c r="AS64" s="3"/>
      <c r="AT64" s="3"/>
      <c r="AU64" s="3"/>
    </row>
    <row r="65" spans="1:47" ht="15">
      <c r="A65" s="66" t="s">
        <v>232</v>
      </c>
      <c r="B65" s="67"/>
      <c r="C65" s="67"/>
      <c r="D65" s="68"/>
      <c r="E65" s="97"/>
      <c r="F65" s="96" t="s">
        <v>1334</v>
      </c>
      <c r="G65" s="98"/>
      <c r="H65" s="71"/>
      <c r="I65" s="72"/>
      <c r="J65" s="99"/>
      <c r="K65" s="71" t="s">
        <v>1707</v>
      </c>
      <c r="L65" s="100"/>
      <c r="M65" s="76">
        <v>2571.685302734375</v>
      </c>
      <c r="N65" s="76">
        <v>2413.178955078125</v>
      </c>
      <c r="O65" s="77"/>
      <c r="P65" s="78"/>
      <c r="Q65" s="78"/>
      <c r="R65" s="88"/>
      <c r="S65" s="88"/>
      <c r="T65" s="88"/>
      <c r="U65" s="88"/>
      <c r="V65" s="52"/>
      <c r="W65" s="52"/>
      <c r="X65" s="52"/>
      <c r="Y65" s="52"/>
      <c r="Z65" s="51"/>
      <c r="AA65" s="73">
        <v>65</v>
      </c>
      <c r="AB65" s="73"/>
      <c r="AC65" s="74"/>
      <c r="AD65" s="81">
        <v>1918</v>
      </c>
      <c r="AE65" s="81">
        <v>2604</v>
      </c>
      <c r="AF65" s="81">
        <v>24932</v>
      </c>
      <c r="AG65" s="81">
        <v>12405</v>
      </c>
      <c r="AH65" s="81"/>
      <c r="AI65" s="81" t="s">
        <v>948</v>
      </c>
      <c r="AJ65" s="81" t="s">
        <v>1094</v>
      </c>
      <c r="AK65" s="85" t="s">
        <v>1206</v>
      </c>
      <c r="AL65" s="81"/>
      <c r="AM65" s="83">
        <v>40088.13880787037</v>
      </c>
      <c r="AN65" s="81" t="s">
        <v>1458</v>
      </c>
      <c r="AO65" s="85" t="s">
        <v>1521</v>
      </c>
      <c r="AP65" s="81" t="s">
        <v>66</v>
      </c>
      <c r="AQ65" s="2"/>
      <c r="AR65" s="3"/>
      <c r="AS65" s="3"/>
      <c r="AT65" s="3"/>
      <c r="AU65" s="3"/>
    </row>
    <row r="66" spans="1:47" ht="15">
      <c r="A66" s="66" t="s">
        <v>233</v>
      </c>
      <c r="B66" s="67"/>
      <c r="C66" s="67"/>
      <c r="D66" s="68"/>
      <c r="E66" s="97"/>
      <c r="F66" s="96" t="s">
        <v>1335</v>
      </c>
      <c r="G66" s="98"/>
      <c r="H66" s="71"/>
      <c r="I66" s="72"/>
      <c r="J66" s="99"/>
      <c r="K66" s="71" t="s">
        <v>1708</v>
      </c>
      <c r="L66" s="100"/>
      <c r="M66" s="76">
        <v>2431.046875</v>
      </c>
      <c r="N66" s="76">
        <v>2465.0859375</v>
      </c>
      <c r="O66" s="77"/>
      <c r="P66" s="78"/>
      <c r="Q66" s="78"/>
      <c r="R66" s="88"/>
      <c r="S66" s="88"/>
      <c r="T66" s="88"/>
      <c r="U66" s="88"/>
      <c r="V66" s="52"/>
      <c r="W66" s="52"/>
      <c r="X66" s="52"/>
      <c r="Y66" s="52"/>
      <c r="Z66" s="51"/>
      <c r="AA66" s="73">
        <v>66</v>
      </c>
      <c r="AB66" s="73"/>
      <c r="AC66" s="74"/>
      <c r="AD66" s="81">
        <v>3402</v>
      </c>
      <c r="AE66" s="81">
        <v>2116</v>
      </c>
      <c r="AF66" s="81">
        <v>104746</v>
      </c>
      <c r="AG66" s="81">
        <v>19033</v>
      </c>
      <c r="AH66" s="81"/>
      <c r="AI66" s="81" t="s">
        <v>949</v>
      </c>
      <c r="AJ66" s="81" t="s">
        <v>1094</v>
      </c>
      <c r="AK66" s="85" t="s">
        <v>1207</v>
      </c>
      <c r="AL66" s="81"/>
      <c r="AM66" s="83">
        <v>39819.07898148148</v>
      </c>
      <c r="AN66" s="81" t="s">
        <v>1458</v>
      </c>
      <c r="AO66" s="85" t="s">
        <v>1522</v>
      </c>
      <c r="AP66" s="81" t="s">
        <v>66</v>
      </c>
      <c r="AQ66" s="2"/>
      <c r="AR66" s="3"/>
      <c r="AS66" s="3"/>
      <c r="AT66" s="3"/>
      <c r="AU66" s="3"/>
    </row>
    <row r="67" spans="1:47" ht="15">
      <c r="A67" s="66" t="s">
        <v>234</v>
      </c>
      <c r="B67" s="67"/>
      <c r="C67" s="67"/>
      <c r="D67" s="68"/>
      <c r="E67" s="97"/>
      <c r="F67" s="96" t="s">
        <v>1336</v>
      </c>
      <c r="G67" s="98"/>
      <c r="H67" s="71"/>
      <c r="I67" s="72"/>
      <c r="J67" s="99"/>
      <c r="K67" s="71" t="s">
        <v>1709</v>
      </c>
      <c r="L67" s="100"/>
      <c r="M67" s="76">
        <v>2293.339111328125</v>
      </c>
      <c r="N67" s="76">
        <v>2519.88525390625</v>
      </c>
      <c r="O67" s="77"/>
      <c r="P67" s="78"/>
      <c r="Q67" s="78"/>
      <c r="R67" s="88"/>
      <c r="S67" s="88"/>
      <c r="T67" s="88"/>
      <c r="U67" s="88"/>
      <c r="V67" s="52"/>
      <c r="W67" s="52"/>
      <c r="X67" s="52"/>
      <c r="Y67" s="52"/>
      <c r="Z67" s="51"/>
      <c r="AA67" s="73">
        <v>67</v>
      </c>
      <c r="AB67" s="73"/>
      <c r="AC67" s="74"/>
      <c r="AD67" s="81">
        <v>565</v>
      </c>
      <c r="AE67" s="81">
        <v>493</v>
      </c>
      <c r="AF67" s="81">
        <v>281</v>
      </c>
      <c r="AG67" s="81">
        <v>416</v>
      </c>
      <c r="AH67" s="81"/>
      <c r="AI67" s="81" t="s">
        <v>950</v>
      </c>
      <c r="AJ67" s="81" t="s">
        <v>1094</v>
      </c>
      <c r="AK67" s="81"/>
      <c r="AL67" s="81"/>
      <c r="AM67" s="83">
        <v>41580.79857638889</v>
      </c>
      <c r="AN67" s="81" t="s">
        <v>1458</v>
      </c>
      <c r="AO67" s="85" t="s">
        <v>1523</v>
      </c>
      <c r="AP67" s="81" t="s">
        <v>66</v>
      </c>
      <c r="AQ67" s="2"/>
      <c r="AR67" s="3"/>
      <c r="AS67" s="3"/>
      <c r="AT67" s="3"/>
      <c r="AU67" s="3"/>
    </row>
    <row r="68" spans="1:47" ht="15">
      <c r="A68" s="66" t="s">
        <v>235</v>
      </c>
      <c r="B68" s="67"/>
      <c r="C68" s="67"/>
      <c r="D68" s="68"/>
      <c r="E68" s="97"/>
      <c r="F68" s="96" t="s">
        <v>1337</v>
      </c>
      <c r="G68" s="98"/>
      <c r="H68" s="71"/>
      <c r="I68" s="72"/>
      <c r="J68" s="99"/>
      <c r="K68" s="71" t="s">
        <v>1710</v>
      </c>
      <c r="L68" s="100"/>
      <c r="M68" s="76">
        <v>2158.71875</v>
      </c>
      <c r="N68" s="76">
        <v>2577.513916015625</v>
      </c>
      <c r="O68" s="77"/>
      <c r="P68" s="78"/>
      <c r="Q68" s="78"/>
      <c r="R68" s="88"/>
      <c r="S68" s="88"/>
      <c r="T68" s="88"/>
      <c r="U68" s="88"/>
      <c r="V68" s="52"/>
      <c r="W68" s="52"/>
      <c r="X68" s="52"/>
      <c r="Y68" s="52"/>
      <c r="Z68" s="51"/>
      <c r="AA68" s="73">
        <v>68</v>
      </c>
      <c r="AB68" s="73"/>
      <c r="AC68" s="74"/>
      <c r="AD68" s="81">
        <v>519</v>
      </c>
      <c r="AE68" s="81">
        <v>393</v>
      </c>
      <c r="AF68" s="81">
        <v>21494</v>
      </c>
      <c r="AG68" s="81">
        <v>882</v>
      </c>
      <c r="AH68" s="81"/>
      <c r="AI68" s="81" t="s">
        <v>951</v>
      </c>
      <c r="AJ68" s="81" t="s">
        <v>1102</v>
      </c>
      <c r="AK68" s="85" t="s">
        <v>1208</v>
      </c>
      <c r="AL68" s="81"/>
      <c r="AM68" s="83">
        <v>40063.449907407405</v>
      </c>
      <c r="AN68" s="81" t="s">
        <v>1458</v>
      </c>
      <c r="AO68" s="85" t="s">
        <v>1524</v>
      </c>
      <c r="AP68" s="81" t="s">
        <v>66</v>
      </c>
      <c r="AQ68" s="2"/>
      <c r="AR68" s="3"/>
      <c r="AS68" s="3"/>
      <c r="AT68" s="3"/>
      <c r="AU68" s="3"/>
    </row>
    <row r="69" spans="1:47" ht="15">
      <c r="A69" s="66" t="s">
        <v>236</v>
      </c>
      <c r="B69" s="67"/>
      <c r="C69" s="67"/>
      <c r="D69" s="68"/>
      <c r="E69" s="97"/>
      <c r="F69" s="96" t="s">
        <v>1338</v>
      </c>
      <c r="G69" s="98"/>
      <c r="H69" s="71"/>
      <c r="I69" s="72"/>
      <c r="J69" s="99"/>
      <c r="K69" s="71" t="s">
        <v>1711</v>
      </c>
      <c r="L69" s="100"/>
      <c r="M69" s="76">
        <v>2027.340087890625</v>
      </c>
      <c r="N69" s="76">
        <v>2637.90625</v>
      </c>
      <c r="O69" s="77"/>
      <c r="P69" s="78"/>
      <c r="Q69" s="78"/>
      <c r="R69" s="88"/>
      <c r="S69" s="88"/>
      <c r="T69" s="88"/>
      <c r="U69" s="88"/>
      <c r="V69" s="52"/>
      <c r="W69" s="52"/>
      <c r="X69" s="52"/>
      <c r="Y69" s="52"/>
      <c r="Z69" s="51"/>
      <c r="AA69" s="73">
        <v>69</v>
      </c>
      <c r="AB69" s="73"/>
      <c r="AC69" s="74"/>
      <c r="AD69" s="81">
        <v>1037</v>
      </c>
      <c r="AE69" s="81">
        <v>140</v>
      </c>
      <c r="AF69" s="81">
        <v>2595</v>
      </c>
      <c r="AG69" s="81">
        <v>11275</v>
      </c>
      <c r="AH69" s="81"/>
      <c r="AI69" s="81" t="s">
        <v>952</v>
      </c>
      <c r="AJ69" s="81"/>
      <c r="AK69" s="81"/>
      <c r="AL69" s="81"/>
      <c r="AM69" s="83">
        <v>42556.84175925926</v>
      </c>
      <c r="AN69" s="81" t="s">
        <v>1458</v>
      </c>
      <c r="AO69" s="85" t="s">
        <v>1525</v>
      </c>
      <c r="AP69" s="81" t="s">
        <v>66</v>
      </c>
      <c r="AQ69" s="2"/>
      <c r="AR69" s="3"/>
      <c r="AS69" s="3"/>
      <c r="AT69" s="3"/>
      <c r="AU69" s="3"/>
    </row>
    <row r="70" spans="1:47" ht="15">
      <c r="A70" s="66" t="s">
        <v>237</v>
      </c>
      <c r="B70" s="67"/>
      <c r="C70" s="67"/>
      <c r="D70" s="68"/>
      <c r="E70" s="97"/>
      <c r="F70" s="96" t="s">
        <v>1339</v>
      </c>
      <c r="G70" s="98"/>
      <c r="H70" s="71"/>
      <c r="I70" s="72"/>
      <c r="J70" s="99"/>
      <c r="K70" s="71" t="s">
        <v>1712</v>
      </c>
      <c r="L70" s="100"/>
      <c r="M70" s="76">
        <v>1899.3526611328125</v>
      </c>
      <c r="N70" s="76">
        <v>2700.992919921875</v>
      </c>
      <c r="O70" s="77"/>
      <c r="P70" s="78"/>
      <c r="Q70" s="78"/>
      <c r="R70" s="88"/>
      <c r="S70" s="88"/>
      <c r="T70" s="88"/>
      <c r="U70" s="88"/>
      <c r="V70" s="52"/>
      <c r="W70" s="52"/>
      <c r="X70" s="52"/>
      <c r="Y70" s="52"/>
      <c r="Z70" s="51"/>
      <c r="AA70" s="73">
        <v>70</v>
      </c>
      <c r="AB70" s="73"/>
      <c r="AC70" s="74"/>
      <c r="AD70" s="81">
        <v>762</v>
      </c>
      <c r="AE70" s="81">
        <v>839</v>
      </c>
      <c r="AF70" s="81">
        <v>5376</v>
      </c>
      <c r="AG70" s="81">
        <v>2411</v>
      </c>
      <c r="AH70" s="81"/>
      <c r="AI70" s="81" t="s">
        <v>953</v>
      </c>
      <c r="AJ70" s="81" t="s">
        <v>1098</v>
      </c>
      <c r="AK70" s="85" t="s">
        <v>1209</v>
      </c>
      <c r="AL70" s="81"/>
      <c r="AM70" s="83">
        <v>41036.05021990741</v>
      </c>
      <c r="AN70" s="81" t="s">
        <v>1458</v>
      </c>
      <c r="AO70" s="85" t="s">
        <v>1526</v>
      </c>
      <c r="AP70" s="81" t="s">
        <v>66</v>
      </c>
      <c r="AQ70" s="2"/>
      <c r="AR70" s="3"/>
      <c r="AS70" s="3"/>
      <c r="AT70" s="3"/>
      <c r="AU70" s="3"/>
    </row>
    <row r="71" spans="1:47" ht="15">
      <c r="A71" s="66" t="s">
        <v>238</v>
      </c>
      <c r="B71" s="67"/>
      <c r="C71" s="67"/>
      <c r="D71" s="68"/>
      <c r="E71" s="97"/>
      <c r="F71" s="96" t="s">
        <v>1340</v>
      </c>
      <c r="G71" s="98"/>
      <c r="H71" s="71"/>
      <c r="I71" s="72"/>
      <c r="J71" s="99"/>
      <c r="K71" s="71" t="s">
        <v>1713</v>
      </c>
      <c r="L71" s="100"/>
      <c r="M71" s="76">
        <v>1774.9027099609375</v>
      </c>
      <c r="N71" s="76">
        <v>2766.7021484375</v>
      </c>
      <c r="O71" s="77"/>
      <c r="P71" s="78"/>
      <c r="Q71" s="78"/>
      <c r="R71" s="88"/>
      <c r="S71" s="88"/>
      <c r="T71" s="88"/>
      <c r="U71" s="88"/>
      <c r="V71" s="52"/>
      <c r="W71" s="52"/>
      <c r="X71" s="52"/>
      <c r="Y71" s="52"/>
      <c r="Z71" s="51"/>
      <c r="AA71" s="73">
        <v>71</v>
      </c>
      <c r="AB71" s="73"/>
      <c r="AC71" s="74"/>
      <c r="AD71" s="81">
        <v>410</v>
      </c>
      <c r="AE71" s="81">
        <v>44</v>
      </c>
      <c r="AF71" s="81">
        <v>219</v>
      </c>
      <c r="AG71" s="81">
        <v>317</v>
      </c>
      <c r="AH71" s="81"/>
      <c r="AI71" s="81" t="s">
        <v>954</v>
      </c>
      <c r="AJ71" s="81"/>
      <c r="AK71" s="81"/>
      <c r="AL71" s="81"/>
      <c r="AM71" s="83">
        <v>39994.42824074074</v>
      </c>
      <c r="AN71" s="81" t="s">
        <v>1458</v>
      </c>
      <c r="AO71" s="85" t="s">
        <v>1527</v>
      </c>
      <c r="AP71" s="81" t="s">
        <v>66</v>
      </c>
      <c r="AQ71" s="2"/>
      <c r="AR71" s="3"/>
      <c r="AS71" s="3"/>
      <c r="AT71" s="3"/>
      <c r="AU71" s="3"/>
    </row>
    <row r="72" spans="1:47" ht="15">
      <c r="A72" s="66" t="s">
        <v>239</v>
      </c>
      <c r="B72" s="67"/>
      <c r="C72" s="67"/>
      <c r="D72" s="68"/>
      <c r="E72" s="97"/>
      <c r="F72" s="96" t="s">
        <v>1341</v>
      </c>
      <c r="G72" s="98"/>
      <c r="H72" s="71"/>
      <c r="I72" s="72"/>
      <c r="J72" s="99"/>
      <c r="K72" s="71" t="s">
        <v>1714</v>
      </c>
      <c r="L72" s="100"/>
      <c r="M72" s="76">
        <v>1654.1318359375</v>
      </c>
      <c r="N72" s="76">
        <v>2834.959228515625</v>
      </c>
      <c r="O72" s="77"/>
      <c r="P72" s="78"/>
      <c r="Q72" s="78"/>
      <c r="R72" s="88"/>
      <c r="S72" s="88"/>
      <c r="T72" s="88"/>
      <c r="U72" s="88"/>
      <c r="V72" s="52"/>
      <c r="W72" s="52"/>
      <c r="X72" s="52"/>
      <c r="Y72" s="52"/>
      <c r="Z72" s="51"/>
      <c r="AA72" s="73">
        <v>72</v>
      </c>
      <c r="AB72" s="73"/>
      <c r="AC72" s="74"/>
      <c r="AD72" s="81">
        <v>1200</v>
      </c>
      <c r="AE72" s="81">
        <v>1389</v>
      </c>
      <c r="AF72" s="81">
        <v>56435</v>
      </c>
      <c r="AG72" s="81">
        <v>14569</v>
      </c>
      <c r="AH72" s="81"/>
      <c r="AI72" s="81" t="s">
        <v>955</v>
      </c>
      <c r="AJ72" s="81" t="s">
        <v>1103</v>
      </c>
      <c r="AK72" s="81"/>
      <c r="AL72" s="81"/>
      <c r="AM72" s="83">
        <v>40828.69908564815</v>
      </c>
      <c r="AN72" s="81" t="s">
        <v>1458</v>
      </c>
      <c r="AO72" s="85" t="s">
        <v>1528</v>
      </c>
      <c r="AP72" s="81" t="s">
        <v>66</v>
      </c>
      <c r="AQ72" s="2"/>
      <c r="AR72" s="3"/>
      <c r="AS72" s="3"/>
      <c r="AT72" s="3"/>
      <c r="AU72" s="3"/>
    </row>
    <row r="73" spans="1:47" ht="15">
      <c r="A73" s="66" t="s">
        <v>240</v>
      </c>
      <c r="B73" s="67"/>
      <c r="C73" s="67"/>
      <c r="D73" s="68"/>
      <c r="E73" s="97"/>
      <c r="F73" s="96" t="s">
        <v>1342</v>
      </c>
      <c r="G73" s="98"/>
      <c r="H73" s="71"/>
      <c r="I73" s="72"/>
      <c r="J73" s="99"/>
      <c r="K73" s="71" t="s">
        <v>1715</v>
      </c>
      <c r="L73" s="100"/>
      <c r="M73" s="76">
        <v>1537.17822265625</v>
      </c>
      <c r="N73" s="76">
        <v>2905.685791015625</v>
      </c>
      <c r="O73" s="77"/>
      <c r="P73" s="78"/>
      <c r="Q73" s="78"/>
      <c r="R73" s="88"/>
      <c r="S73" s="88"/>
      <c r="T73" s="88"/>
      <c r="U73" s="88"/>
      <c r="V73" s="52"/>
      <c r="W73" s="52"/>
      <c r="X73" s="52"/>
      <c r="Y73" s="52"/>
      <c r="Z73" s="51"/>
      <c r="AA73" s="73">
        <v>73</v>
      </c>
      <c r="AB73" s="73"/>
      <c r="AC73" s="74"/>
      <c r="AD73" s="81">
        <v>845</v>
      </c>
      <c r="AE73" s="81">
        <v>232</v>
      </c>
      <c r="AF73" s="81">
        <v>777</v>
      </c>
      <c r="AG73" s="81">
        <v>1813</v>
      </c>
      <c r="AH73" s="81"/>
      <c r="AI73" s="81" t="s">
        <v>956</v>
      </c>
      <c r="AJ73" s="81"/>
      <c r="AK73" s="85" t="s">
        <v>1210</v>
      </c>
      <c r="AL73" s="81"/>
      <c r="AM73" s="83">
        <v>41225.59662037037</v>
      </c>
      <c r="AN73" s="81" t="s">
        <v>1458</v>
      </c>
      <c r="AO73" s="85" t="s">
        <v>1529</v>
      </c>
      <c r="AP73" s="81" t="s">
        <v>66</v>
      </c>
      <c r="AQ73" s="2"/>
      <c r="AR73" s="3"/>
      <c r="AS73" s="3"/>
      <c r="AT73" s="3"/>
      <c r="AU73" s="3"/>
    </row>
    <row r="74" spans="1:47" ht="15">
      <c r="A74" s="66" t="s">
        <v>241</v>
      </c>
      <c r="B74" s="67"/>
      <c r="C74" s="67"/>
      <c r="D74" s="68"/>
      <c r="E74" s="97"/>
      <c r="F74" s="96" t="s">
        <v>1343</v>
      </c>
      <c r="G74" s="98"/>
      <c r="H74" s="71"/>
      <c r="I74" s="72"/>
      <c r="J74" s="99"/>
      <c r="K74" s="71" t="s">
        <v>1716</v>
      </c>
      <c r="L74" s="100"/>
      <c r="M74" s="76">
        <v>1424.1751708984375</v>
      </c>
      <c r="N74" s="76">
        <v>2978.802001953125</v>
      </c>
      <c r="O74" s="77"/>
      <c r="P74" s="78"/>
      <c r="Q74" s="78"/>
      <c r="R74" s="88"/>
      <c r="S74" s="88"/>
      <c r="T74" s="88"/>
      <c r="U74" s="88"/>
      <c r="V74" s="52"/>
      <c r="W74" s="52"/>
      <c r="X74" s="52"/>
      <c r="Y74" s="52"/>
      <c r="Z74" s="51"/>
      <c r="AA74" s="73">
        <v>74</v>
      </c>
      <c r="AB74" s="73"/>
      <c r="AC74" s="74"/>
      <c r="AD74" s="81">
        <v>351</v>
      </c>
      <c r="AE74" s="81">
        <v>662</v>
      </c>
      <c r="AF74" s="81">
        <v>3128</v>
      </c>
      <c r="AG74" s="81">
        <v>2408</v>
      </c>
      <c r="AH74" s="81"/>
      <c r="AI74" s="81" t="s">
        <v>957</v>
      </c>
      <c r="AJ74" s="81" t="s">
        <v>1104</v>
      </c>
      <c r="AK74" s="85" t="s">
        <v>1211</v>
      </c>
      <c r="AL74" s="81"/>
      <c r="AM74" s="83">
        <v>40183.68755787037</v>
      </c>
      <c r="AN74" s="81" t="s">
        <v>1458</v>
      </c>
      <c r="AO74" s="85" t="s">
        <v>1530</v>
      </c>
      <c r="AP74" s="81" t="s">
        <v>66</v>
      </c>
      <c r="AQ74" s="2"/>
      <c r="AR74" s="3"/>
      <c r="AS74" s="3"/>
      <c r="AT74" s="3"/>
      <c r="AU74" s="3"/>
    </row>
    <row r="75" spans="1:47" ht="15">
      <c r="A75" s="66" t="s">
        <v>242</v>
      </c>
      <c r="B75" s="67"/>
      <c r="C75" s="67"/>
      <c r="D75" s="68"/>
      <c r="E75" s="97"/>
      <c r="F75" s="96" t="s">
        <v>1344</v>
      </c>
      <c r="G75" s="98"/>
      <c r="H75" s="71"/>
      <c r="I75" s="72"/>
      <c r="J75" s="99"/>
      <c r="K75" s="71" t="s">
        <v>1717</v>
      </c>
      <c r="L75" s="100"/>
      <c r="M75" s="76">
        <v>1315.251708984375</v>
      </c>
      <c r="N75" s="76">
        <v>3054.2236328125</v>
      </c>
      <c r="O75" s="77"/>
      <c r="P75" s="78"/>
      <c r="Q75" s="78"/>
      <c r="R75" s="88"/>
      <c r="S75" s="88"/>
      <c r="T75" s="88"/>
      <c r="U75" s="88"/>
      <c r="V75" s="52"/>
      <c r="W75" s="52"/>
      <c r="X75" s="52"/>
      <c r="Y75" s="52"/>
      <c r="Z75" s="51"/>
      <c r="AA75" s="73">
        <v>75</v>
      </c>
      <c r="AB75" s="73"/>
      <c r="AC75" s="74"/>
      <c r="AD75" s="81">
        <v>454</v>
      </c>
      <c r="AE75" s="81">
        <v>58</v>
      </c>
      <c r="AF75" s="81">
        <v>423</v>
      </c>
      <c r="AG75" s="81">
        <v>1046</v>
      </c>
      <c r="AH75" s="81"/>
      <c r="AI75" s="81" t="s">
        <v>958</v>
      </c>
      <c r="AJ75" s="81" t="s">
        <v>1094</v>
      </c>
      <c r="AK75" s="81"/>
      <c r="AL75" s="81"/>
      <c r="AM75" s="83">
        <v>43292.737025462964</v>
      </c>
      <c r="AN75" s="81" t="s">
        <v>1458</v>
      </c>
      <c r="AO75" s="85" t="s">
        <v>1531</v>
      </c>
      <c r="AP75" s="81" t="s">
        <v>66</v>
      </c>
      <c r="AQ75" s="2"/>
      <c r="AR75" s="3"/>
      <c r="AS75" s="3"/>
      <c r="AT75" s="3"/>
      <c r="AU75" s="3"/>
    </row>
    <row r="76" spans="1:47" ht="15">
      <c r="A76" s="66" t="s">
        <v>243</v>
      </c>
      <c r="B76" s="67"/>
      <c r="C76" s="67"/>
      <c r="D76" s="68"/>
      <c r="E76" s="97"/>
      <c r="F76" s="96" t="s">
        <v>1345</v>
      </c>
      <c r="G76" s="98"/>
      <c r="H76" s="71"/>
      <c r="I76" s="72"/>
      <c r="J76" s="99"/>
      <c r="K76" s="71" t="s">
        <v>1718</v>
      </c>
      <c r="L76" s="100"/>
      <c r="M76" s="76">
        <v>1210.531982421875</v>
      </c>
      <c r="N76" s="76">
        <v>3131.86474609375</v>
      </c>
      <c r="O76" s="77"/>
      <c r="P76" s="78"/>
      <c r="Q76" s="78"/>
      <c r="R76" s="88"/>
      <c r="S76" s="88"/>
      <c r="T76" s="88"/>
      <c r="U76" s="88"/>
      <c r="V76" s="52"/>
      <c r="W76" s="52"/>
      <c r="X76" s="52"/>
      <c r="Y76" s="52"/>
      <c r="Z76" s="51"/>
      <c r="AA76" s="73">
        <v>76</v>
      </c>
      <c r="AB76" s="73"/>
      <c r="AC76" s="74"/>
      <c r="AD76" s="81">
        <v>661</v>
      </c>
      <c r="AE76" s="81">
        <v>1637</v>
      </c>
      <c r="AF76" s="81">
        <v>3122</v>
      </c>
      <c r="AG76" s="81">
        <v>2259</v>
      </c>
      <c r="AH76" s="81"/>
      <c r="AI76" s="81" t="s">
        <v>959</v>
      </c>
      <c r="AJ76" s="81" t="s">
        <v>1079</v>
      </c>
      <c r="AK76" s="85" t="s">
        <v>1212</v>
      </c>
      <c r="AL76" s="81"/>
      <c r="AM76" s="83">
        <v>40534.653703703705</v>
      </c>
      <c r="AN76" s="81" t="s">
        <v>1458</v>
      </c>
      <c r="AO76" s="85" t="s">
        <v>1532</v>
      </c>
      <c r="AP76" s="81" t="s">
        <v>66</v>
      </c>
      <c r="AQ76" s="2"/>
      <c r="AR76" s="3"/>
      <c r="AS76" s="3"/>
      <c r="AT76" s="3"/>
      <c r="AU76" s="3"/>
    </row>
    <row r="77" spans="1:47" ht="15">
      <c r="A77" s="66" t="s">
        <v>244</v>
      </c>
      <c r="B77" s="67"/>
      <c r="C77" s="67"/>
      <c r="D77" s="68"/>
      <c r="E77" s="97"/>
      <c r="F77" s="96" t="s">
        <v>1346</v>
      </c>
      <c r="G77" s="98"/>
      <c r="H77" s="71"/>
      <c r="I77" s="72"/>
      <c r="J77" s="99"/>
      <c r="K77" s="71" t="s">
        <v>1719</v>
      </c>
      <c r="L77" s="100"/>
      <c r="M77" s="76">
        <v>1110.135498046875</v>
      </c>
      <c r="N77" s="76">
        <v>3211.63671875</v>
      </c>
      <c r="O77" s="77"/>
      <c r="P77" s="78"/>
      <c r="Q77" s="78"/>
      <c r="R77" s="88"/>
      <c r="S77" s="88"/>
      <c r="T77" s="88"/>
      <c r="U77" s="88"/>
      <c r="V77" s="52"/>
      <c r="W77" s="52"/>
      <c r="X77" s="52"/>
      <c r="Y77" s="52"/>
      <c r="Z77" s="51"/>
      <c r="AA77" s="73">
        <v>77</v>
      </c>
      <c r="AB77" s="73"/>
      <c r="AC77" s="74"/>
      <c r="AD77" s="81">
        <v>143</v>
      </c>
      <c r="AE77" s="81">
        <v>22</v>
      </c>
      <c r="AF77" s="81">
        <v>348</v>
      </c>
      <c r="AG77" s="81">
        <v>1991</v>
      </c>
      <c r="AH77" s="81"/>
      <c r="AI77" s="81"/>
      <c r="AJ77" s="81"/>
      <c r="AK77" s="81"/>
      <c r="AL77" s="81"/>
      <c r="AM77" s="83">
        <v>42670.48401620371</v>
      </c>
      <c r="AN77" s="81" t="s">
        <v>1458</v>
      </c>
      <c r="AO77" s="85" t="s">
        <v>1533</v>
      </c>
      <c r="AP77" s="81" t="s">
        <v>66</v>
      </c>
      <c r="AQ77" s="2"/>
      <c r="AR77" s="3"/>
      <c r="AS77" s="3"/>
      <c r="AT77" s="3"/>
      <c r="AU77" s="3"/>
    </row>
    <row r="78" spans="1:47" ht="15">
      <c r="A78" s="66" t="s">
        <v>245</v>
      </c>
      <c r="B78" s="67"/>
      <c r="C78" s="67"/>
      <c r="D78" s="68"/>
      <c r="E78" s="97"/>
      <c r="F78" s="96" t="s">
        <v>1347</v>
      </c>
      <c r="G78" s="98"/>
      <c r="H78" s="71"/>
      <c r="I78" s="72"/>
      <c r="J78" s="99"/>
      <c r="K78" s="71" t="s">
        <v>1720</v>
      </c>
      <c r="L78" s="100"/>
      <c r="M78" s="76">
        <v>1014.1767578125</v>
      </c>
      <c r="N78" s="76">
        <v>3293.44921875</v>
      </c>
      <c r="O78" s="77"/>
      <c r="P78" s="78"/>
      <c r="Q78" s="78"/>
      <c r="R78" s="88"/>
      <c r="S78" s="88"/>
      <c r="T78" s="88"/>
      <c r="U78" s="88"/>
      <c r="V78" s="52"/>
      <c r="W78" s="52"/>
      <c r="X78" s="52"/>
      <c r="Y78" s="52"/>
      <c r="Z78" s="51"/>
      <c r="AA78" s="73">
        <v>78</v>
      </c>
      <c r="AB78" s="73"/>
      <c r="AC78" s="74"/>
      <c r="AD78" s="81">
        <v>1926</v>
      </c>
      <c r="AE78" s="81">
        <v>2463</v>
      </c>
      <c r="AF78" s="81">
        <v>75866</v>
      </c>
      <c r="AG78" s="81">
        <v>32441</v>
      </c>
      <c r="AH78" s="81"/>
      <c r="AI78" s="81" t="s">
        <v>960</v>
      </c>
      <c r="AJ78" s="81" t="s">
        <v>1105</v>
      </c>
      <c r="AK78" s="85" t="s">
        <v>1213</v>
      </c>
      <c r="AL78" s="81"/>
      <c r="AM78" s="83">
        <v>39861.85288194445</v>
      </c>
      <c r="AN78" s="81" t="s">
        <v>1458</v>
      </c>
      <c r="AO78" s="85" t="s">
        <v>1534</v>
      </c>
      <c r="AP78" s="81" t="s">
        <v>66</v>
      </c>
      <c r="AQ78" s="2"/>
      <c r="AR78" s="3"/>
      <c r="AS78" s="3"/>
      <c r="AT78" s="3"/>
      <c r="AU78" s="3"/>
    </row>
    <row r="79" spans="1:47" ht="15">
      <c r="A79" s="66" t="s">
        <v>246</v>
      </c>
      <c r="B79" s="67"/>
      <c r="C79" s="67"/>
      <c r="D79" s="68"/>
      <c r="E79" s="97"/>
      <c r="F79" s="96" t="s">
        <v>1348</v>
      </c>
      <c r="G79" s="98"/>
      <c r="H79" s="71"/>
      <c r="I79" s="72"/>
      <c r="J79" s="99"/>
      <c r="K79" s="71" t="s">
        <v>1721</v>
      </c>
      <c r="L79" s="100"/>
      <c r="M79" s="76">
        <v>922.7655029296875</v>
      </c>
      <c r="N79" s="76">
        <v>3377.2080078125</v>
      </c>
      <c r="O79" s="77"/>
      <c r="P79" s="78"/>
      <c r="Q79" s="78"/>
      <c r="R79" s="88"/>
      <c r="S79" s="88"/>
      <c r="T79" s="88"/>
      <c r="U79" s="88"/>
      <c r="V79" s="52"/>
      <c r="W79" s="52"/>
      <c r="X79" s="52"/>
      <c r="Y79" s="52"/>
      <c r="Z79" s="51"/>
      <c r="AA79" s="73">
        <v>79</v>
      </c>
      <c r="AB79" s="73"/>
      <c r="AC79" s="74"/>
      <c r="AD79" s="81">
        <v>224</v>
      </c>
      <c r="AE79" s="81">
        <v>17</v>
      </c>
      <c r="AF79" s="81">
        <v>2851</v>
      </c>
      <c r="AG79" s="81">
        <v>10656</v>
      </c>
      <c r="AH79" s="81"/>
      <c r="AI79" s="81" t="s">
        <v>961</v>
      </c>
      <c r="AJ79" s="81" t="s">
        <v>1083</v>
      </c>
      <c r="AK79" s="85" t="s">
        <v>1214</v>
      </c>
      <c r="AL79" s="81"/>
      <c r="AM79" s="83">
        <v>41428.4681712963</v>
      </c>
      <c r="AN79" s="81" t="s">
        <v>1458</v>
      </c>
      <c r="AO79" s="85" t="s">
        <v>1535</v>
      </c>
      <c r="AP79" s="81" t="s">
        <v>66</v>
      </c>
      <c r="AQ79" s="2"/>
      <c r="AR79" s="3"/>
      <c r="AS79" s="3"/>
      <c r="AT79" s="3"/>
      <c r="AU79" s="3"/>
    </row>
    <row r="80" spans="1:47" ht="15">
      <c r="A80" s="66" t="s">
        <v>247</v>
      </c>
      <c r="B80" s="67"/>
      <c r="C80" s="67"/>
      <c r="D80" s="68"/>
      <c r="E80" s="97"/>
      <c r="F80" s="96" t="s">
        <v>1349</v>
      </c>
      <c r="G80" s="98"/>
      <c r="H80" s="71"/>
      <c r="I80" s="72"/>
      <c r="J80" s="99"/>
      <c r="K80" s="71" t="s">
        <v>1722</v>
      </c>
      <c r="L80" s="100"/>
      <c r="M80" s="76">
        <v>836.005859375</v>
      </c>
      <c r="N80" s="76">
        <v>3462.81787109375</v>
      </c>
      <c r="O80" s="77"/>
      <c r="P80" s="78"/>
      <c r="Q80" s="78"/>
      <c r="R80" s="88"/>
      <c r="S80" s="88"/>
      <c r="T80" s="88"/>
      <c r="U80" s="88"/>
      <c r="V80" s="52"/>
      <c r="W80" s="52"/>
      <c r="X80" s="52"/>
      <c r="Y80" s="52"/>
      <c r="Z80" s="51"/>
      <c r="AA80" s="73">
        <v>80</v>
      </c>
      <c r="AB80" s="73"/>
      <c r="AC80" s="74"/>
      <c r="AD80" s="81">
        <v>657</v>
      </c>
      <c r="AE80" s="81">
        <v>373</v>
      </c>
      <c r="AF80" s="81">
        <v>4632</v>
      </c>
      <c r="AG80" s="81">
        <v>12519</v>
      </c>
      <c r="AH80" s="81"/>
      <c r="AI80" s="81" t="s">
        <v>962</v>
      </c>
      <c r="AJ80" s="81" t="s">
        <v>1106</v>
      </c>
      <c r="AK80" s="85" t="s">
        <v>1215</v>
      </c>
      <c r="AL80" s="81"/>
      <c r="AM80" s="83">
        <v>39829.00299768519</v>
      </c>
      <c r="AN80" s="81" t="s">
        <v>1458</v>
      </c>
      <c r="AO80" s="85" t="s">
        <v>1536</v>
      </c>
      <c r="AP80" s="81" t="s">
        <v>66</v>
      </c>
      <c r="AQ80" s="2"/>
      <c r="AR80" s="3"/>
      <c r="AS80" s="3"/>
      <c r="AT80" s="3"/>
      <c r="AU80" s="3"/>
    </row>
    <row r="81" spans="1:47" ht="15">
      <c r="A81" s="66" t="s">
        <v>248</v>
      </c>
      <c r="B81" s="67"/>
      <c r="C81" s="67"/>
      <c r="D81" s="68"/>
      <c r="E81" s="97"/>
      <c r="F81" s="96" t="s">
        <v>1350</v>
      </c>
      <c r="G81" s="98"/>
      <c r="H81" s="71"/>
      <c r="I81" s="72"/>
      <c r="J81" s="99"/>
      <c r="K81" s="71" t="s">
        <v>1723</v>
      </c>
      <c r="L81" s="100"/>
      <c r="M81" s="76">
        <v>753.9967651367188</v>
      </c>
      <c r="N81" s="76">
        <v>3550.18115234375</v>
      </c>
      <c r="O81" s="77"/>
      <c r="P81" s="78"/>
      <c r="Q81" s="78"/>
      <c r="R81" s="88"/>
      <c r="S81" s="88"/>
      <c r="T81" s="88"/>
      <c r="U81" s="88"/>
      <c r="V81" s="52"/>
      <c r="W81" s="52"/>
      <c r="X81" s="52"/>
      <c r="Y81" s="52"/>
      <c r="Z81" s="51"/>
      <c r="AA81" s="73">
        <v>81</v>
      </c>
      <c r="AB81" s="73"/>
      <c r="AC81" s="74"/>
      <c r="AD81" s="81">
        <v>1204</v>
      </c>
      <c r="AE81" s="81">
        <v>1212</v>
      </c>
      <c r="AF81" s="81">
        <v>8830</v>
      </c>
      <c r="AG81" s="81">
        <v>21036</v>
      </c>
      <c r="AH81" s="81"/>
      <c r="AI81" s="81" t="s">
        <v>963</v>
      </c>
      <c r="AJ81" s="81" t="s">
        <v>1107</v>
      </c>
      <c r="AK81" s="81"/>
      <c r="AL81" s="81"/>
      <c r="AM81" s="83">
        <v>41017.94105324074</v>
      </c>
      <c r="AN81" s="81" t="s">
        <v>1458</v>
      </c>
      <c r="AO81" s="85" t="s">
        <v>1537</v>
      </c>
      <c r="AP81" s="81" t="s">
        <v>66</v>
      </c>
      <c r="AQ81" s="2"/>
      <c r="AR81" s="3"/>
      <c r="AS81" s="3"/>
      <c r="AT81" s="3"/>
      <c r="AU81" s="3"/>
    </row>
    <row r="82" spans="1:47" ht="15">
      <c r="A82" s="66" t="s">
        <v>249</v>
      </c>
      <c r="B82" s="67"/>
      <c r="C82" s="67"/>
      <c r="D82" s="68"/>
      <c r="E82" s="97"/>
      <c r="F82" s="96" t="s">
        <v>1351</v>
      </c>
      <c r="G82" s="98"/>
      <c r="H82" s="71"/>
      <c r="I82" s="72"/>
      <c r="J82" s="99"/>
      <c r="K82" s="71" t="s">
        <v>1724</v>
      </c>
      <c r="L82" s="100"/>
      <c r="M82" s="76">
        <v>676.8319091796875</v>
      </c>
      <c r="N82" s="76">
        <v>3639.197998046875</v>
      </c>
      <c r="O82" s="77"/>
      <c r="P82" s="78"/>
      <c r="Q82" s="78"/>
      <c r="R82" s="88"/>
      <c r="S82" s="88"/>
      <c r="T82" s="88"/>
      <c r="U82" s="88"/>
      <c r="V82" s="52"/>
      <c r="W82" s="52"/>
      <c r="X82" s="52"/>
      <c r="Y82" s="52"/>
      <c r="Z82" s="51"/>
      <c r="AA82" s="73">
        <v>82</v>
      </c>
      <c r="AB82" s="73"/>
      <c r="AC82" s="74"/>
      <c r="AD82" s="81">
        <v>2401</v>
      </c>
      <c r="AE82" s="81">
        <v>17015</v>
      </c>
      <c r="AF82" s="81">
        <v>68511</v>
      </c>
      <c r="AG82" s="81">
        <v>15350</v>
      </c>
      <c r="AH82" s="81"/>
      <c r="AI82" s="81" t="s">
        <v>964</v>
      </c>
      <c r="AJ82" s="81" t="s">
        <v>1094</v>
      </c>
      <c r="AK82" s="85" t="s">
        <v>1216</v>
      </c>
      <c r="AL82" s="81"/>
      <c r="AM82" s="83">
        <v>40798.99556712963</v>
      </c>
      <c r="AN82" s="81" t="s">
        <v>1458</v>
      </c>
      <c r="AO82" s="85" t="s">
        <v>1538</v>
      </c>
      <c r="AP82" s="81" t="s">
        <v>66</v>
      </c>
      <c r="AQ82" s="2"/>
      <c r="AR82" s="3"/>
      <c r="AS82" s="3"/>
      <c r="AT82" s="3"/>
      <c r="AU82" s="3"/>
    </row>
    <row r="83" spans="1:47" ht="15">
      <c r="A83" s="66" t="s">
        <v>250</v>
      </c>
      <c r="B83" s="67"/>
      <c r="C83" s="67"/>
      <c r="D83" s="68"/>
      <c r="E83" s="97"/>
      <c r="F83" s="96" t="s">
        <v>1352</v>
      </c>
      <c r="G83" s="98"/>
      <c r="H83" s="71"/>
      <c r="I83" s="72"/>
      <c r="J83" s="99"/>
      <c r="K83" s="71" t="s">
        <v>1725</v>
      </c>
      <c r="L83" s="100"/>
      <c r="M83" s="76">
        <v>604.5993041992188</v>
      </c>
      <c r="N83" s="76">
        <v>3729.767333984375</v>
      </c>
      <c r="O83" s="77"/>
      <c r="P83" s="78"/>
      <c r="Q83" s="78"/>
      <c r="R83" s="88"/>
      <c r="S83" s="88"/>
      <c r="T83" s="88"/>
      <c r="U83" s="88"/>
      <c r="V83" s="52"/>
      <c r="W83" s="52"/>
      <c r="X83" s="52"/>
      <c r="Y83" s="52"/>
      <c r="Z83" s="51"/>
      <c r="AA83" s="73">
        <v>83</v>
      </c>
      <c r="AB83" s="73"/>
      <c r="AC83" s="74"/>
      <c r="AD83" s="81">
        <v>468</v>
      </c>
      <c r="AE83" s="81">
        <v>259</v>
      </c>
      <c r="AF83" s="81">
        <v>6216</v>
      </c>
      <c r="AG83" s="81">
        <v>2972</v>
      </c>
      <c r="AH83" s="81"/>
      <c r="AI83" s="81" t="s">
        <v>965</v>
      </c>
      <c r="AJ83" s="81" t="s">
        <v>1108</v>
      </c>
      <c r="AK83" s="85" t="s">
        <v>1217</v>
      </c>
      <c r="AL83" s="81"/>
      <c r="AM83" s="83">
        <v>39952.06333333333</v>
      </c>
      <c r="AN83" s="81" t="s">
        <v>1458</v>
      </c>
      <c r="AO83" s="85" t="s">
        <v>1539</v>
      </c>
      <c r="AP83" s="81" t="s">
        <v>66</v>
      </c>
      <c r="AQ83" s="2"/>
      <c r="AR83" s="3"/>
      <c r="AS83" s="3"/>
      <c r="AT83" s="3"/>
      <c r="AU83" s="3"/>
    </row>
    <row r="84" spans="1:47" ht="15">
      <c r="A84" s="66" t="s">
        <v>251</v>
      </c>
      <c r="B84" s="67"/>
      <c r="C84" s="67"/>
      <c r="D84" s="68"/>
      <c r="E84" s="97"/>
      <c r="F84" s="96" t="s">
        <v>1353</v>
      </c>
      <c r="G84" s="98"/>
      <c r="H84" s="71"/>
      <c r="I84" s="72"/>
      <c r="J84" s="99"/>
      <c r="K84" s="71" t="s">
        <v>1726</v>
      </c>
      <c r="L84" s="100"/>
      <c r="M84" s="76">
        <v>537.38134765625</v>
      </c>
      <c r="N84" s="76">
        <v>3821.784912109375</v>
      </c>
      <c r="O84" s="77"/>
      <c r="P84" s="78"/>
      <c r="Q84" s="78"/>
      <c r="R84" s="88"/>
      <c r="S84" s="88"/>
      <c r="T84" s="88"/>
      <c r="U84" s="88"/>
      <c r="V84" s="52"/>
      <c r="W84" s="52"/>
      <c r="X84" s="52"/>
      <c r="Y84" s="52"/>
      <c r="Z84" s="51"/>
      <c r="AA84" s="73">
        <v>84</v>
      </c>
      <c r="AB84" s="73"/>
      <c r="AC84" s="74"/>
      <c r="AD84" s="81">
        <v>375</v>
      </c>
      <c r="AE84" s="81">
        <v>325</v>
      </c>
      <c r="AF84" s="81">
        <v>556</v>
      </c>
      <c r="AG84" s="81">
        <v>296</v>
      </c>
      <c r="AH84" s="81"/>
      <c r="AI84" s="81" t="s">
        <v>966</v>
      </c>
      <c r="AJ84" s="81" t="s">
        <v>1109</v>
      </c>
      <c r="AK84" s="85" t="s">
        <v>1218</v>
      </c>
      <c r="AL84" s="81"/>
      <c r="AM84" s="83">
        <v>39920.943391203706</v>
      </c>
      <c r="AN84" s="81" t="s">
        <v>1458</v>
      </c>
      <c r="AO84" s="85" t="s">
        <v>1540</v>
      </c>
      <c r="AP84" s="81" t="s">
        <v>66</v>
      </c>
      <c r="AQ84" s="2"/>
      <c r="AR84" s="3"/>
      <c r="AS84" s="3"/>
      <c r="AT84" s="3"/>
      <c r="AU84" s="3"/>
    </row>
    <row r="85" spans="1:47" ht="15">
      <c r="A85" s="66" t="s">
        <v>252</v>
      </c>
      <c r="B85" s="67"/>
      <c r="C85" s="67"/>
      <c r="D85" s="68"/>
      <c r="E85" s="97"/>
      <c r="F85" s="96" t="s">
        <v>1354</v>
      </c>
      <c r="G85" s="98"/>
      <c r="H85" s="71"/>
      <c r="I85" s="72"/>
      <c r="J85" s="99"/>
      <c r="K85" s="71" t="s">
        <v>1727</v>
      </c>
      <c r="L85" s="100"/>
      <c r="M85" s="76">
        <v>475.2547302246094</v>
      </c>
      <c r="N85" s="76">
        <v>3915.146484375</v>
      </c>
      <c r="O85" s="77"/>
      <c r="P85" s="78"/>
      <c r="Q85" s="78"/>
      <c r="R85" s="88"/>
      <c r="S85" s="88"/>
      <c r="T85" s="88"/>
      <c r="U85" s="88"/>
      <c r="V85" s="52"/>
      <c r="W85" s="52"/>
      <c r="X85" s="52"/>
      <c r="Y85" s="52"/>
      <c r="Z85" s="51"/>
      <c r="AA85" s="73">
        <v>85</v>
      </c>
      <c r="AB85" s="73"/>
      <c r="AC85" s="74"/>
      <c r="AD85" s="81">
        <v>306</v>
      </c>
      <c r="AE85" s="81">
        <v>169</v>
      </c>
      <c r="AF85" s="81">
        <v>10731</v>
      </c>
      <c r="AG85" s="81">
        <v>14114</v>
      </c>
      <c r="AH85" s="81"/>
      <c r="AI85" s="81"/>
      <c r="AJ85" s="81" t="s">
        <v>1094</v>
      </c>
      <c r="AK85" s="81"/>
      <c r="AL85" s="81"/>
      <c r="AM85" s="83">
        <v>41959.128217592595</v>
      </c>
      <c r="AN85" s="81" t="s">
        <v>1458</v>
      </c>
      <c r="AO85" s="85" t="s">
        <v>1541</v>
      </c>
      <c r="AP85" s="81" t="s">
        <v>66</v>
      </c>
      <c r="AQ85" s="2"/>
      <c r="AR85" s="3"/>
      <c r="AS85" s="3"/>
      <c r="AT85" s="3"/>
      <c r="AU85" s="3"/>
    </row>
    <row r="86" spans="1:47" ht="15">
      <c r="A86" s="66" t="s">
        <v>253</v>
      </c>
      <c r="B86" s="67"/>
      <c r="C86" s="67"/>
      <c r="D86" s="68"/>
      <c r="E86" s="97"/>
      <c r="F86" s="96" t="s">
        <v>1355</v>
      </c>
      <c r="G86" s="98"/>
      <c r="H86" s="71"/>
      <c r="I86" s="72"/>
      <c r="J86" s="99"/>
      <c r="K86" s="71" t="s">
        <v>1728</v>
      </c>
      <c r="L86" s="100"/>
      <c r="M86" s="76">
        <v>418.2904052734375</v>
      </c>
      <c r="N86" s="76">
        <v>4009.74560546875</v>
      </c>
      <c r="O86" s="77"/>
      <c r="P86" s="78"/>
      <c r="Q86" s="78"/>
      <c r="R86" s="88"/>
      <c r="S86" s="88"/>
      <c r="T86" s="88"/>
      <c r="U86" s="88"/>
      <c r="V86" s="52"/>
      <c r="W86" s="52"/>
      <c r="X86" s="52"/>
      <c r="Y86" s="52"/>
      <c r="Z86" s="51"/>
      <c r="AA86" s="73">
        <v>86</v>
      </c>
      <c r="AB86" s="73"/>
      <c r="AC86" s="74"/>
      <c r="AD86" s="81">
        <v>1693</v>
      </c>
      <c r="AE86" s="81">
        <v>868</v>
      </c>
      <c r="AF86" s="81">
        <v>7503</v>
      </c>
      <c r="AG86" s="81">
        <v>3810</v>
      </c>
      <c r="AH86" s="81"/>
      <c r="AI86" s="81" t="s">
        <v>967</v>
      </c>
      <c r="AJ86" s="81" t="s">
        <v>1094</v>
      </c>
      <c r="AK86" s="81"/>
      <c r="AL86" s="81"/>
      <c r="AM86" s="83">
        <v>39912.9825</v>
      </c>
      <c r="AN86" s="81" t="s">
        <v>1458</v>
      </c>
      <c r="AO86" s="85" t="s">
        <v>1542</v>
      </c>
      <c r="AP86" s="81" t="s">
        <v>66</v>
      </c>
      <c r="AQ86" s="2"/>
      <c r="AR86" s="3"/>
      <c r="AS86" s="3"/>
      <c r="AT86" s="3"/>
      <c r="AU86" s="3"/>
    </row>
    <row r="87" spans="1:47" ht="15">
      <c r="A87" s="66" t="s">
        <v>254</v>
      </c>
      <c r="B87" s="67"/>
      <c r="C87" s="67"/>
      <c r="D87" s="68"/>
      <c r="E87" s="97"/>
      <c r="F87" s="96" t="s">
        <v>1356</v>
      </c>
      <c r="G87" s="98"/>
      <c r="H87" s="71"/>
      <c r="I87" s="72"/>
      <c r="J87" s="99"/>
      <c r="K87" s="71" t="s">
        <v>1729</v>
      </c>
      <c r="L87" s="100"/>
      <c r="M87" s="76">
        <v>366.55328369140625</v>
      </c>
      <c r="N87" s="76">
        <v>4105.4736328125</v>
      </c>
      <c r="O87" s="77"/>
      <c r="P87" s="78"/>
      <c r="Q87" s="78"/>
      <c r="R87" s="88"/>
      <c r="S87" s="88"/>
      <c r="T87" s="88"/>
      <c r="U87" s="88"/>
      <c r="V87" s="52"/>
      <c r="W87" s="52"/>
      <c r="X87" s="52"/>
      <c r="Y87" s="52"/>
      <c r="Z87" s="51"/>
      <c r="AA87" s="73">
        <v>87</v>
      </c>
      <c r="AB87" s="73"/>
      <c r="AC87" s="74"/>
      <c r="AD87" s="81">
        <v>378</v>
      </c>
      <c r="AE87" s="81">
        <v>39</v>
      </c>
      <c r="AF87" s="81">
        <v>949</v>
      </c>
      <c r="AG87" s="81">
        <v>11450</v>
      </c>
      <c r="AH87" s="81"/>
      <c r="AI87" s="81" t="s">
        <v>968</v>
      </c>
      <c r="AJ87" s="81" t="s">
        <v>1110</v>
      </c>
      <c r="AK87" s="81"/>
      <c r="AL87" s="81"/>
      <c r="AM87" s="83">
        <v>42277.88875</v>
      </c>
      <c r="AN87" s="81" t="s">
        <v>1458</v>
      </c>
      <c r="AO87" s="85" t="s">
        <v>1543</v>
      </c>
      <c r="AP87" s="81" t="s">
        <v>66</v>
      </c>
      <c r="AQ87" s="2"/>
      <c r="AR87" s="3"/>
      <c r="AS87" s="3"/>
      <c r="AT87" s="3"/>
      <c r="AU87" s="3"/>
    </row>
    <row r="88" spans="1:47" ht="15">
      <c r="A88" s="66" t="s">
        <v>255</v>
      </c>
      <c r="B88" s="67"/>
      <c r="C88" s="67"/>
      <c r="D88" s="68"/>
      <c r="E88" s="97"/>
      <c r="F88" s="96" t="s">
        <v>1357</v>
      </c>
      <c r="G88" s="98"/>
      <c r="H88" s="71"/>
      <c r="I88" s="72"/>
      <c r="J88" s="99"/>
      <c r="K88" s="71" t="s">
        <v>1730</v>
      </c>
      <c r="L88" s="100"/>
      <c r="M88" s="76">
        <v>320.1024475097656</v>
      </c>
      <c r="N88" s="76">
        <v>4202.22216796875</v>
      </c>
      <c r="O88" s="77"/>
      <c r="P88" s="78"/>
      <c r="Q88" s="78"/>
      <c r="R88" s="88"/>
      <c r="S88" s="88"/>
      <c r="T88" s="88"/>
      <c r="U88" s="88"/>
      <c r="V88" s="52"/>
      <c r="W88" s="52"/>
      <c r="X88" s="52"/>
      <c r="Y88" s="52"/>
      <c r="Z88" s="51"/>
      <c r="AA88" s="73">
        <v>88</v>
      </c>
      <c r="AB88" s="73"/>
      <c r="AC88" s="74"/>
      <c r="AD88" s="81">
        <v>1027</v>
      </c>
      <c r="AE88" s="81">
        <v>3010</v>
      </c>
      <c r="AF88" s="81">
        <v>26154</v>
      </c>
      <c r="AG88" s="81">
        <v>16685</v>
      </c>
      <c r="AH88" s="81"/>
      <c r="AI88" s="81" t="s">
        <v>969</v>
      </c>
      <c r="AJ88" s="81" t="s">
        <v>1111</v>
      </c>
      <c r="AK88" s="81"/>
      <c r="AL88" s="81"/>
      <c r="AM88" s="83">
        <v>39838.83017361111</v>
      </c>
      <c r="AN88" s="81" t="s">
        <v>1458</v>
      </c>
      <c r="AO88" s="85" t="s">
        <v>1544</v>
      </c>
      <c r="AP88" s="81" t="s">
        <v>66</v>
      </c>
      <c r="AQ88" s="2"/>
      <c r="AR88" s="3"/>
      <c r="AS88" s="3"/>
      <c r="AT88" s="3"/>
      <c r="AU88" s="3"/>
    </row>
    <row r="89" spans="1:47" ht="15">
      <c r="A89" s="66" t="s">
        <v>256</v>
      </c>
      <c r="B89" s="67"/>
      <c r="C89" s="67"/>
      <c r="D89" s="68"/>
      <c r="E89" s="97"/>
      <c r="F89" s="96" t="s">
        <v>1358</v>
      </c>
      <c r="G89" s="98"/>
      <c r="H89" s="71"/>
      <c r="I89" s="72"/>
      <c r="J89" s="99"/>
      <c r="K89" s="71" t="s">
        <v>1731</v>
      </c>
      <c r="L89" s="100"/>
      <c r="M89" s="76">
        <v>278.99090576171875</v>
      </c>
      <c r="N89" s="76">
        <v>4299.88037109375</v>
      </c>
      <c r="O89" s="77"/>
      <c r="P89" s="78"/>
      <c r="Q89" s="78"/>
      <c r="R89" s="88"/>
      <c r="S89" s="88"/>
      <c r="T89" s="88"/>
      <c r="U89" s="88"/>
      <c r="V89" s="52"/>
      <c r="W89" s="52"/>
      <c r="X89" s="52"/>
      <c r="Y89" s="52"/>
      <c r="Z89" s="51"/>
      <c r="AA89" s="73">
        <v>89</v>
      </c>
      <c r="AB89" s="73"/>
      <c r="AC89" s="74"/>
      <c r="AD89" s="81">
        <v>2093</v>
      </c>
      <c r="AE89" s="81">
        <v>8205</v>
      </c>
      <c r="AF89" s="81">
        <v>43294</v>
      </c>
      <c r="AG89" s="81">
        <v>29070</v>
      </c>
      <c r="AH89" s="81"/>
      <c r="AI89" s="81" t="s">
        <v>970</v>
      </c>
      <c r="AJ89" s="81" t="s">
        <v>1087</v>
      </c>
      <c r="AK89" s="85" t="s">
        <v>1219</v>
      </c>
      <c r="AL89" s="81"/>
      <c r="AM89" s="83">
        <v>39963.152592592596</v>
      </c>
      <c r="AN89" s="81" t="s">
        <v>1458</v>
      </c>
      <c r="AO89" s="85" t="s">
        <v>1545</v>
      </c>
      <c r="AP89" s="81" t="s">
        <v>66</v>
      </c>
      <c r="AQ89" s="2"/>
      <c r="AR89" s="3"/>
      <c r="AS89" s="3"/>
      <c r="AT89" s="3"/>
      <c r="AU89" s="3"/>
    </row>
    <row r="90" spans="1:47" ht="15">
      <c r="A90" s="66" t="s">
        <v>257</v>
      </c>
      <c r="B90" s="67"/>
      <c r="C90" s="67"/>
      <c r="D90" s="68"/>
      <c r="E90" s="97"/>
      <c r="F90" s="96" t="s">
        <v>1359</v>
      </c>
      <c r="G90" s="98"/>
      <c r="H90" s="71"/>
      <c r="I90" s="72"/>
      <c r="J90" s="99"/>
      <c r="K90" s="71" t="s">
        <v>1732</v>
      </c>
      <c r="L90" s="100"/>
      <c r="M90" s="76">
        <v>243.26551818847656</v>
      </c>
      <c r="N90" s="76">
        <v>4398.33642578125</v>
      </c>
      <c r="O90" s="77"/>
      <c r="P90" s="78"/>
      <c r="Q90" s="78"/>
      <c r="R90" s="88"/>
      <c r="S90" s="88"/>
      <c r="T90" s="88"/>
      <c r="U90" s="88"/>
      <c r="V90" s="52"/>
      <c r="W90" s="52"/>
      <c r="X90" s="52"/>
      <c r="Y90" s="52"/>
      <c r="Z90" s="51"/>
      <c r="AA90" s="73">
        <v>90</v>
      </c>
      <c r="AB90" s="73"/>
      <c r="AC90" s="74"/>
      <c r="AD90" s="81">
        <v>3181</v>
      </c>
      <c r="AE90" s="81">
        <v>4009</v>
      </c>
      <c r="AF90" s="81">
        <v>136981</v>
      </c>
      <c r="AG90" s="81">
        <v>1693</v>
      </c>
      <c r="AH90" s="81"/>
      <c r="AI90" s="81" t="s">
        <v>971</v>
      </c>
      <c r="AJ90" s="81" t="s">
        <v>1112</v>
      </c>
      <c r="AK90" s="85" t="s">
        <v>1220</v>
      </c>
      <c r="AL90" s="81"/>
      <c r="AM90" s="83">
        <v>39585.92166666667</v>
      </c>
      <c r="AN90" s="81" t="s">
        <v>1458</v>
      </c>
      <c r="AO90" s="85" t="s">
        <v>1546</v>
      </c>
      <c r="AP90" s="81" t="s">
        <v>66</v>
      </c>
      <c r="AQ90" s="2"/>
      <c r="AR90" s="3"/>
      <c r="AS90" s="3"/>
      <c r="AT90" s="3"/>
      <c r="AU90" s="3"/>
    </row>
    <row r="91" spans="1:47" ht="15">
      <c r="A91" s="66" t="s">
        <v>258</v>
      </c>
      <c r="B91" s="67"/>
      <c r="C91" s="67"/>
      <c r="D91" s="68"/>
      <c r="E91" s="97"/>
      <c r="F91" s="96" t="s">
        <v>1360</v>
      </c>
      <c r="G91" s="98"/>
      <c r="H91" s="71"/>
      <c r="I91" s="72"/>
      <c r="J91" s="99"/>
      <c r="K91" s="71" t="s">
        <v>1733</v>
      </c>
      <c r="L91" s="100"/>
      <c r="M91" s="76">
        <v>217.28909301757812</v>
      </c>
      <c r="N91" s="76">
        <v>4497.47900390625</v>
      </c>
      <c r="O91" s="77"/>
      <c r="P91" s="78"/>
      <c r="Q91" s="78"/>
      <c r="R91" s="88"/>
      <c r="S91" s="88"/>
      <c r="T91" s="88"/>
      <c r="U91" s="88"/>
      <c r="V91" s="52"/>
      <c r="W91" s="52"/>
      <c r="X91" s="52"/>
      <c r="Y91" s="52"/>
      <c r="Z91" s="51"/>
      <c r="AA91" s="73">
        <v>91</v>
      </c>
      <c r="AB91" s="73"/>
      <c r="AC91" s="74"/>
      <c r="AD91" s="81">
        <v>87</v>
      </c>
      <c r="AE91" s="81">
        <v>58</v>
      </c>
      <c r="AF91" s="81">
        <v>5994</v>
      </c>
      <c r="AG91" s="81">
        <v>19395</v>
      </c>
      <c r="AH91" s="81"/>
      <c r="AI91" s="81" t="s">
        <v>972</v>
      </c>
      <c r="AJ91" s="81"/>
      <c r="AK91" s="81"/>
      <c r="AL91" s="81"/>
      <c r="AM91" s="83">
        <v>41705.04980324074</v>
      </c>
      <c r="AN91" s="81" t="s">
        <v>1458</v>
      </c>
      <c r="AO91" s="85" t="s">
        <v>1547</v>
      </c>
      <c r="AP91" s="81" t="s">
        <v>66</v>
      </c>
      <c r="AQ91" s="2"/>
      <c r="AR91" s="3"/>
      <c r="AS91" s="3"/>
      <c r="AT91" s="3"/>
      <c r="AU91" s="3"/>
    </row>
    <row r="92" spans="1:47" ht="15">
      <c r="A92" s="66" t="s">
        <v>259</v>
      </c>
      <c r="B92" s="67"/>
      <c r="C92" s="67"/>
      <c r="D92" s="68"/>
      <c r="E92" s="97"/>
      <c r="F92" s="96" t="s">
        <v>1361</v>
      </c>
      <c r="G92" s="98"/>
      <c r="H92" s="71"/>
      <c r="I92" s="72"/>
      <c r="J92" s="99"/>
      <c r="K92" s="71" t="s">
        <v>1734</v>
      </c>
      <c r="L92" s="100"/>
      <c r="M92" s="76">
        <v>217.28909301757812</v>
      </c>
      <c r="N92" s="76">
        <v>4597.19384765625</v>
      </c>
      <c r="O92" s="77"/>
      <c r="P92" s="78"/>
      <c r="Q92" s="78"/>
      <c r="R92" s="88"/>
      <c r="S92" s="88"/>
      <c r="T92" s="88"/>
      <c r="U92" s="88"/>
      <c r="V92" s="52"/>
      <c r="W92" s="52"/>
      <c r="X92" s="52"/>
      <c r="Y92" s="52"/>
      <c r="Z92" s="51"/>
      <c r="AA92" s="73">
        <v>92</v>
      </c>
      <c r="AB92" s="73"/>
      <c r="AC92" s="74"/>
      <c r="AD92" s="81">
        <v>2553</v>
      </c>
      <c r="AE92" s="81">
        <v>794</v>
      </c>
      <c r="AF92" s="81">
        <v>10205</v>
      </c>
      <c r="AG92" s="81">
        <v>42837</v>
      </c>
      <c r="AH92" s="81"/>
      <c r="AI92" s="81" t="s">
        <v>973</v>
      </c>
      <c r="AJ92" s="81" t="s">
        <v>1094</v>
      </c>
      <c r="AK92" s="81"/>
      <c r="AL92" s="81"/>
      <c r="AM92" s="83">
        <v>39801.776504629626</v>
      </c>
      <c r="AN92" s="81" t="s">
        <v>1458</v>
      </c>
      <c r="AO92" s="85" t="s">
        <v>1548</v>
      </c>
      <c r="AP92" s="81" t="s">
        <v>66</v>
      </c>
      <c r="AQ92" s="2"/>
      <c r="AR92" s="3"/>
      <c r="AS92" s="3"/>
      <c r="AT92" s="3"/>
      <c r="AU92" s="3"/>
    </row>
    <row r="93" spans="1:47" ht="15">
      <c r="A93" s="66" t="s">
        <v>260</v>
      </c>
      <c r="B93" s="67"/>
      <c r="C93" s="67"/>
      <c r="D93" s="68"/>
      <c r="E93" s="97"/>
      <c r="F93" s="96" t="s">
        <v>1362</v>
      </c>
      <c r="G93" s="98"/>
      <c r="H93" s="71"/>
      <c r="I93" s="72"/>
      <c r="J93" s="99"/>
      <c r="K93" s="71" t="s">
        <v>1735</v>
      </c>
      <c r="L93" s="100"/>
      <c r="M93" s="76">
        <v>217.28909301757812</v>
      </c>
      <c r="N93" s="76">
        <v>4697.3681640625</v>
      </c>
      <c r="O93" s="77"/>
      <c r="P93" s="78"/>
      <c r="Q93" s="78"/>
      <c r="R93" s="88"/>
      <c r="S93" s="88"/>
      <c r="T93" s="88"/>
      <c r="U93" s="88"/>
      <c r="V93" s="52"/>
      <c r="W93" s="52"/>
      <c r="X93" s="52"/>
      <c r="Y93" s="52"/>
      <c r="Z93" s="51"/>
      <c r="AA93" s="73">
        <v>93</v>
      </c>
      <c r="AB93" s="73"/>
      <c r="AC93" s="74"/>
      <c r="AD93" s="81">
        <v>86</v>
      </c>
      <c r="AE93" s="81">
        <v>50</v>
      </c>
      <c r="AF93" s="81">
        <v>946</v>
      </c>
      <c r="AG93" s="81">
        <v>21</v>
      </c>
      <c r="AH93" s="81"/>
      <c r="AI93" s="81" t="s">
        <v>974</v>
      </c>
      <c r="AJ93" s="81" t="s">
        <v>1113</v>
      </c>
      <c r="AK93" s="81"/>
      <c r="AL93" s="81"/>
      <c r="AM93" s="83">
        <v>41526.1872337963</v>
      </c>
      <c r="AN93" s="81" t="s">
        <v>1458</v>
      </c>
      <c r="AO93" s="85" t="s">
        <v>1549</v>
      </c>
      <c r="AP93" s="81" t="s">
        <v>66</v>
      </c>
      <c r="AQ93" s="2"/>
      <c r="AR93" s="3"/>
      <c r="AS93" s="3"/>
      <c r="AT93" s="3"/>
      <c r="AU93" s="3"/>
    </row>
    <row r="94" spans="1:47" ht="15">
      <c r="A94" s="66" t="s">
        <v>261</v>
      </c>
      <c r="B94" s="67"/>
      <c r="C94" s="67"/>
      <c r="D94" s="68"/>
      <c r="E94" s="97"/>
      <c r="F94" s="96" t="s">
        <v>1363</v>
      </c>
      <c r="G94" s="98"/>
      <c r="H94" s="71"/>
      <c r="I94" s="72"/>
      <c r="J94" s="99"/>
      <c r="K94" s="71" t="s">
        <v>1736</v>
      </c>
      <c r="L94" s="100"/>
      <c r="M94" s="76">
        <v>217.28909301757812</v>
      </c>
      <c r="N94" s="76">
        <v>4797.88720703125</v>
      </c>
      <c r="O94" s="77"/>
      <c r="P94" s="78"/>
      <c r="Q94" s="78"/>
      <c r="R94" s="88"/>
      <c r="S94" s="88"/>
      <c r="T94" s="88"/>
      <c r="U94" s="88"/>
      <c r="V94" s="52"/>
      <c r="W94" s="52"/>
      <c r="X94" s="52"/>
      <c r="Y94" s="52"/>
      <c r="Z94" s="51"/>
      <c r="AA94" s="73">
        <v>94</v>
      </c>
      <c r="AB94" s="73"/>
      <c r="AC94" s="74"/>
      <c r="AD94" s="81">
        <v>386</v>
      </c>
      <c r="AE94" s="81">
        <v>322</v>
      </c>
      <c r="AF94" s="81">
        <v>10097</v>
      </c>
      <c r="AG94" s="81">
        <v>9555</v>
      </c>
      <c r="AH94" s="81"/>
      <c r="AI94" s="81" t="s">
        <v>975</v>
      </c>
      <c r="AJ94" s="81" t="s">
        <v>1114</v>
      </c>
      <c r="AK94" s="85" t="s">
        <v>1221</v>
      </c>
      <c r="AL94" s="81"/>
      <c r="AM94" s="83">
        <v>40120.96944444445</v>
      </c>
      <c r="AN94" s="81" t="s">
        <v>1458</v>
      </c>
      <c r="AO94" s="85" t="s">
        <v>1550</v>
      </c>
      <c r="AP94" s="81" t="s">
        <v>66</v>
      </c>
      <c r="AQ94" s="2"/>
      <c r="AR94" s="3"/>
      <c r="AS94" s="3"/>
      <c r="AT94" s="3"/>
      <c r="AU94" s="3"/>
    </row>
    <row r="95" spans="1:47" ht="15">
      <c r="A95" s="66" t="s">
        <v>262</v>
      </c>
      <c r="B95" s="67"/>
      <c r="C95" s="67"/>
      <c r="D95" s="68"/>
      <c r="E95" s="97"/>
      <c r="F95" s="96" t="s">
        <v>1364</v>
      </c>
      <c r="G95" s="98"/>
      <c r="H95" s="71"/>
      <c r="I95" s="72"/>
      <c r="J95" s="99"/>
      <c r="K95" s="71" t="s">
        <v>1737</v>
      </c>
      <c r="L95" s="100"/>
      <c r="M95" s="76">
        <v>217.28909301757812</v>
      </c>
      <c r="N95" s="76">
        <v>4898.63623046875</v>
      </c>
      <c r="O95" s="77"/>
      <c r="P95" s="78"/>
      <c r="Q95" s="78"/>
      <c r="R95" s="88"/>
      <c r="S95" s="88"/>
      <c r="T95" s="88"/>
      <c r="U95" s="88"/>
      <c r="V95" s="52"/>
      <c r="W95" s="52"/>
      <c r="X95" s="52"/>
      <c r="Y95" s="52"/>
      <c r="Z95" s="51"/>
      <c r="AA95" s="73">
        <v>95</v>
      </c>
      <c r="AB95" s="73"/>
      <c r="AC95" s="74"/>
      <c r="AD95" s="81">
        <v>2249</v>
      </c>
      <c r="AE95" s="81">
        <v>111</v>
      </c>
      <c r="AF95" s="81">
        <v>5244</v>
      </c>
      <c r="AG95" s="81">
        <v>49899</v>
      </c>
      <c r="AH95" s="81"/>
      <c r="AI95" s="81" t="s">
        <v>976</v>
      </c>
      <c r="AJ95" s="81" t="s">
        <v>1115</v>
      </c>
      <c r="AK95" s="85" t="s">
        <v>1222</v>
      </c>
      <c r="AL95" s="81"/>
      <c r="AM95" s="83">
        <v>42589.85724537037</v>
      </c>
      <c r="AN95" s="81" t="s">
        <v>1458</v>
      </c>
      <c r="AO95" s="85" t="s">
        <v>1551</v>
      </c>
      <c r="AP95" s="81" t="s">
        <v>66</v>
      </c>
      <c r="AQ95" s="2"/>
      <c r="AR95" s="3"/>
      <c r="AS95" s="3"/>
      <c r="AT95" s="3"/>
      <c r="AU95" s="3"/>
    </row>
    <row r="96" spans="1:47" ht="15">
      <c r="A96" s="66" t="s">
        <v>263</v>
      </c>
      <c r="B96" s="67"/>
      <c r="C96" s="67"/>
      <c r="D96" s="68"/>
      <c r="E96" s="97"/>
      <c r="F96" s="96" t="s">
        <v>1365</v>
      </c>
      <c r="G96" s="98"/>
      <c r="H96" s="71"/>
      <c r="I96" s="72"/>
      <c r="J96" s="99"/>
      <c r="K96" s="71" t="s">
        <v>1738</v>
      </c>
      <c r="L96" s="100"/>
      <c r="M96" s="76">
        <v>217.28909301757812</v>
      </c>
      <c r="N96" s="76">
        <v>4999.5</v>
      </c>
      <c r="O96" s="77"/>
      <c r="P96" s="78"/>
      <c r="Q96" s="78"/>
      <c r="R96" s="88"/>
      <c r="S96" s="88"/>
      <c r="T96" s="88"/>
      <c r="U96" s="88"/>
      <c r="V96" s="52"/>
      <c r="W96" s="52"/>
      <c r="X96" s="52"/>
      <c r="Y96" s="52"/>
      <c r="Z96" s="51"/>
      <c r="AA96" s="73">
        <v>96</v>
      </c>
      <c r="AB96" s="73"/>
      <c r="AC96" s="74"/>
      <c r="AD96" s="81">
        <v>1975</v>
      </c>
      <c r="AE96" s="81">
        <v>1688</v>
      </c>
      <c r="AF96" s="81">
        <v>21921</v>
      </c>
      <c r="AG96" s="81">
        <v>23312</v>
      </c>
      <c r="AH96" s="81"/>
      <c r="AI96" s="81" t="s">
        <v>977</v>
      </c>
      <c r="AJ96" s="81" t="s">
        <v>1094</v>
      </c>
      <c r="AK96" s="81"/>
      <c r="AL96" s="81"/>
      <c r="AM96" s="83">
        <v>42119.83357638889</v>
      </c>
      <c r="AN96" s="81" t="s">
        <v>1458</v>
      </c>
      <c r="AO96" s="85" t="s">
        <v>1552</v>
      </c>
      <c r="AP96" s="81" t="s">
        <v>66</v>
      </c>
      <c r="AQ96" s="2"/>
      <c r="AR96" s="3"/>
      <c r="AS96" s="3"/>
      <c r="AT96" s="3"/>
      <c r="AU96" s="3"/>
    </row>
    <row r="97" spans="1:47" ht="15">
      <c r="A97" s="66" t="s">
        <v>264</v>
      </c>
      <c r="B97" s="67"/>
      <c r="C97" s="67"/>
      <c r="D97" s="68"/>
      <c r="E97" s="97"/>
      <c r="F97" s="96" t="s">
        <v>1366</v>
      </c>
      <c r="G97" s="98"/>
      <c r="H97" s="71"/>
      <c r="I97" s="72"/>
      <c r="J97" s="99"/>
      <c r="K97" s="71" t="s">
        <v>1739</v>
      </c>
      <c r="L97" s="100"/>
      <c r="M97" s="76">
        <v>217.28909301757812</v>
      </c>
      <c r="N97" s="76">
        <v>5100.36376953125</v>
      </c>
      <c r="O97" s="77"/>
      <c r="P97" s="78"/>
      <c r="Q97" s="78"/>
      <c r="R97" s="88"/>
      <c r="S97" s="88"/>
      <c r="T97" s="88"/>
      <c r="U97" s="88"/>
      <c r="V97" s="52"/>
      <c r="W97" s="52"/>
      <c r="X97" s="52"/>
      <c r="Y97" s="52"/>
      <c r="Z97" s="51"/>
      <c r="AA97" s="73">
        <v>97</v>
      </c>
      <c r="AB97" s="73"/>
      <c r="AC97" s="74"/>
      <c r="AD97" s="81">
        <v>528</v>
      </c>
      <c r="AE97" s="81">
        <v>175</v>
      </c>
      <c r="AF97" s="81">
        <v>8676</v>
      </c>
      <c r="AG97" s="81">
        <v>3739</v>
      </c>
      <c r="AH97" s="81"/>
      <c r="AI97" s="81" t="s">
        <v>978</v>
      </c>
      <c r="AJ97" s="81" t="s">
        <v>1116</v>
      </c>
      <c r="AK97" s="81"/>
      <c r="AL97" s="81"/>
      <c r="AM97" s="83">
        <v>39736.64811342592</v>
      </c>
      <c r="AN97" s="81" t="s">
        <v>1458</v>
      </c>
      <c r="AO97" s="85" t="s">
        <v>1553</v>
      </c>
      <c r="AP97" s="81" t="s">
        <v>66</v>
      </c>
      <c r="AQ97" s="2"/>
      <c r="AR97" s="3"/>
      <c r="AS97" s="3"/>
      <c r="AT97" s="3"/>
      <c r="AU97" s="3"/>
    </row>
    <row r="98" spans="1:47" ht="15">
      <c r="A98" s="66" t="s">
        <v>265</v>
      </c>
      <c r="B98" s="67"/>
      <c r="C98" s="67"/>
      <c r="D98" s="68"/>
      <c r="E98" s="97"/>
      <c r="F98" s="96" t="s">
        <v>1367</v>
      </c>
      <c r="G98" s="98"/>
      <c r="H98" s="71"/>
      <c r="I98" s="72"/>
      <c r="J98" s="99"/>
      <c r="K98" s="71" t="s">
        <v>1740</v>
      </c>
      <c r="L98" s="100"/>
      <c r="M98" s="76">
        <v>217.28909301757812</v>
      </c>
      <c r="N98" s="76">
        <v>5201.11279296875</v>
      </c>
      <c r="O98" s="77"/>
      <c r="P98" s="78"/>
      <c r="Q98" s="78"/>
      <c r="R98" s="88"/>
      <c r="S98" s="88"/>
      <c r="T98" s="88"/>
      <c r="U98" s="88"/>
      <c r="V98" s="52"/>
      <c r="W98" s="52"/>
      <c r="X98" s="52"/>
      <c r="Y98" s="52"/>
      <c r="Z98" s="51"/>
      <c r="AA98" s="73">
        <v>98</v>
      </c>
      <c r="AB98" s="73"/>
      <c r="AC98" s="74"/>
      <c r="AD98" s="81">
        <v>541</v>
      </c>
      <c r="AE98" s="81">
        <v>346</v>
      </c>
      <c r="AF98" s="81">
        <v>144944</v>
      </c>
      <c r="AG98" s="81">
        <v>4884</v>
      </c>
      <c r="AH98" s="81"/>
      <c r="AI98" s="81" t="s">
        <v>979</v>
      </c>
      <c r="AJ98" s="81" t="s">
        <v>1117</v>
      </c>
      <c r="AK98" s="81"/>
      <c r="AL98" s="81"/>
      <c r="AM98" s="83">
        <v>39876.77976851852</v>
      </c>
      <c r="AN98" s="81" t="s">
        <v>1458</v>
      </c>
      <c r="AO98" s="85" t="s">
        <v>1554</v>
      </c>
      <c r="AP98" s="81" t="s">
        <v>66</v>
      </c>
      <c r="AQ98" s="2"/>
      <c r="AR98" s="3"/>
      <c r="AS98" s="3"/>
      <c r="AT98" s="3"/>
      <c r="AU98" s="3"/>
    </row>
    <row r="99" spans="1:47" ht="15">
      <c r="A99" s="66" t="s">
        <v>266</v>
      </c>
      <c r="B99" s="67"/>
      <c r="C99" s="67"/>
      <c r="D99" s="68"/>
      <c r="E99" s="97"/>
      <c r="F99" s="96" t="s">
        <v>1368</v>
      </c>
      <c r="G99" s="98"/>
      <c r="H99" s="71"/>
      <c r="I99" s="72"/>
      <c r="J99" s="99"/>
      <c r="K99" s="71" t="s">
        <v>1741</v>
      </c>
      <c r="L99" s="100"/>
      <c r="M99" s="76">
        <v>217.28909301757812</v>
      </c>
      <c r="N99" s="76">
        <v>5301.6318359375</v>
      </c>
      <c r="O99" s="77"/>
      <c r="P99" s="78"/>
      <c r="Q99" s="78"/>
      <c r="R99" s="88"/>
      <c r="S99" s="88"/>
      <c r="T99" s="88"/>
      <c r="U99" s="88"/>
      <c r="V99" s="52"/>
      <c r="W99" s="52"/>
      <c r="X99" s="52"/>
      <c r="Y99" s="52"/>
      <c r="Z99" s="51"/>
      <c r="AA99" s="73">
        <v>99</v>
      </c>
      <c r="AB99" s="73"/>
      <c r="AC99" s="74"/>
      <c r="AD99" s="81">
        <v>636</v>
      </c>
      <c r="AE99" s="81">
        <v>570</v>
      </c>
      <c r="AF99" s="81">
        <v>42323</v>
      </c>
      <c r="AG99" s="81">
        <v>50413</v>
      </c>
      <c r="AH99" s="81"/>
      <c r="AI99" s="81" t="s">
        <v>980</v>
      </c>
      <c r="AJ99" s="81"/>
      <c r="AK99" s="81"/>
      <c r="AL99" s="81"/>
      <c r="AM99" s="83">
        <v>41034.51436342593</v>
      </c>
      <c r="AN99" s="81" t="s">
        <v>1458</v>
      </c>
      <c r="AO99" s="85" t="s">
        <v>1555</v>
      </c>
      <c r="AP99" s="81" t="s">
        <v>66</v>
      </c>
      <c r="AQ99" s="2"/>
      <c r="AR99" s="3"/>
      <c r="AS99" s="3"/>
      <c r="AT99" s="3"/>
      <c r="AU99" s="3"/>
    </row>
    <row r="100" spans="1:47" ht="15">
      <c r="A100" s="66" t="s">
        <v>267</v>
      </c>
      <c r="B100" s="67"/>
      <c r="C100" s="67"/>
      <c r="D100" s="68"/>
      <c r="E100" s="97"/>
      <c r="F100" s="96" t="s">
        <v>1369</v>
      </c>
      <c r="G100" s="98"/>
      <c r="H100" s="71"/>
      <c r="I100" s="72"/>
      <c r="J100" s="99"/>
      <c r="K100" s="71" t="s">
        <v>1742</v>
      </c>
      <c r="L100" s="100"/>
      <c r="M100" s="76">
        <v>217.28909301757812</v>
      </c>
      <c r="N100" s="76">
        <v>5401.80615234375</v>
      </c>
      <c r="O100" s="77"/>
      <c r="P100" s="78"/>
      <c r="Q100" s="78"/>
      <c r="R100" s="88"/>
      <c r="S100" s="88"/>
      <c r="T100" s="88"/>
      <c r="U100" s="88"/>
      <c r="V100" s="52"/>
      <c r="W100" s="52"/>
      <c r="X100" s="52"/>
      <c r="Y100" s="52"/>
      <c r="Z100" s="51"/>
      <c r="AA100" s="73">
        <v>100</v>
      </c>
      <c r="AB100" s="73"/>
      <c r="AC100" s="74"/>
      <c r="AD100" s="81">
        <v>216</v>
      </c>
      <c r="AE100" s="81">
        <v>58</v>
      </c>
      <c r="AF100" s="81">
        <v>3324</v>
      </c>
      <c r="AG100" s="81">
        <v>1468</v>
      </c>
      <c r="AH100" s="81"/>
      <c r="AI100" s="81" t="s">
        <v>981</v>
      </c>
      <c r="AJ100" s="81" t="s">
        <v>1118</v>
      </c>
      <c r="AK100" s="81"/>
      <c r="AL100" s="81"/>
      <c r="AM100" s="83">
        <v>39923.0521875</v>
      </c>
      <c r="AN100" s="81" t="s">
        <v>1458</v>
      </c>
      <c r="AO100" s="85" t="s">
        <v>1556</v>
      </c>
      <c r="AP100" s="81" t="s">
        <v>66</v>
      </c>
      <c r="AQ100" s="2"/>
      <c r="AR100" s="3"/>
      <c r="AS100" s="3"/>
      <c r="AT100" s="3"/>
      <c r="AU100" s="3"/>
    </row>
    <row r="101" spans="1:47" ht="15">
      <c r="A101" s="66" t="s">
        <v>268</v>
      </c>
      <c r="B101" s="67"/>
      <c r="C101" s="67"/>
      <c r="D101" s="68"/>
      <c r="E101" s="97"/>
      <c r="F101" s="96" t="s">
        <v>1370</v>
      </c>
      <c r="G101" s="98"/>
      <c r="H101" s="71"/>
      <c r="I101" s="72"/>
      <c r="J101" s="99"/>
      <c r="K101" s="71" t="s">
        <v>1743</v>
      </c>
      <c r="L101" s="100"/>
      <c r="M101" s="76">
        <v>217.28909301757812</v>
      </c>
      <c r="N101" s="76">
        <v>5501.52099609375</v>
      </c>
      <c r="O101" s="77"/>
      <c r="P101" s="78"/>
      <c r="Q101" s="78"/>
      <c r="R101" s="88"/>
      <c r="S101" s="88"/>
      <c r="T101" s="88"/>
      <c r="U101" s="88"/>
      <c r="V101" s="52"/>
      <c r="W101" s="52"/>
      <c r="X101" s="52"/>
      <c r="Y101" s="52"/>
      <c r="Z101" s="51"/>
      <c r="AA101" s="73">
        <v>101</v>
      </c>
      <c r="AB101" s="73"/>
      <c r="AC101" s="74"/>
      <c r="AD101" s="81">
        <v>1636</v>
      </c>
      <c r="AE101" s="81">
        <v>265</v>
      </c>
      <c r="AF101" s="81">
        <v>1887</v>
      </c>
      <c r="AG101" s="81">
        <v>3296</v>
      </c>
      <c r="AH101" s="81"/>
      <c r="AI101" s="81" t="s">
        <v>982</v>
      </c>
      <c r="AJ101" s="81" t="s">
        <v>1119</v>
      </c>
      <c r="AK101" s="85" t="s">
        <v>1223</v>
      </c>
      <c r="AL101" s="81"/>
      <c r="AM101" s="83">
        <v>39470.88475694445</v>
      </c>
      <c r="AN101" s="81" t="s">
        <v>1458</v>
      </c>
      <c r="AO101" s="85" t="s">
        <v>1557</v>
      </c>
      <c r="AP101" s="81" t="s">
        <v>66</v>
      </c>
      <c r="AQ101" s="2"/>
      <c r="AR101" s="3"/>
      <c r="AS101" s="3"/>
      <c r="AT101" s="3"/>
      <c r="AU101" s="3"/>
    </row>
    <row r="102" spans="1:47" ht="15">
      <c r="A102" s="66" t="s">
        <v>269</v>
      </c>
      <c r="B102" s="67"/>
      <c r="C102" s="67"/>
      <c r="D102" s="68"/>
      <c r="E102" s="97"/>
      <c r="F102" s="96" t="s">
        <v>1371</v>
      </c>
      <c r="G102" s="98"/>
      <c r="H102" s="71"/>
      <c r="I102" s="72"/>
      <c r="J102" s="99"/>
      <c r="K102" s="71" t="s">
        <v>1744</v>
      </c>
      <c r="L102" s="100"/>
      <c r="M102" s="76">
        <v>243.26551818847656</v>
      </c>
      <c r="N102" s="76">
        <v>5600.66357421875</v>
      </c>
      <c r="O102" s="77"/>
      <c r="P102" s="78"/>
      <c r="Q102" s="78"/>
      <c r="R102" s="88"/>
      <c r="S102" s="88"/>
      <c r="T102" s="88"/>
      <c r="U102" s="88"/>
      <c r="V102" s="52"/>
      <c r="W102" s="52"/>
      <c r="X102" s="52"/>
      <c r="Y102" s="52"/>
      <c r="Z102" s="51"/>
      <c r="AA102" s="73">
        <v>102</v>
      </c>
      <c r="AB102" s="73"/>
      <c r="AC102" s="74"/>
      <c r="AD102" s="81">
        <v>294</v>
      </c>
      <c r="AE102" s="81">
        <v>126</v>
      </c>
      <c r="AF102" s="81">
        <v>2307</v>
      </c>
      <c r="AG102" s="81">
        <v>3934</v>
      </c>
      <c r="AH102" s="81"/>
      <c r="AI102" s="81" t="s">
        <v>983</v>
      </c>
      <c r="AJ102" s="81"/>
      <c r="AK102" s="81"/>
      <c r="AL102" s="81"/>
      <c r="AM102" s="83">
        <v>41989.608449074076</v>
      </c>
      <c r="AN102" s="81" t="s">
        <v>1458</v>
      </c>
      <c r="AO102" s="85" t="s">
        <v>1558</v>
      </c>
      <c r="AP102" s="81" t="s">
        <v>66</v>
      </c>
      <c r="AQ102" s="2"/>
      <c r="AR102" s="3"/>
      <c r="AS102" s="3"/>
      <c r="AT102" s="3"/>
      <c r="AU102" s="3"/>
    </row>
    <row r="103" spans="1:47" ht="15">
      <c r="A103" s="66" t="s">
        <v>270</v>
      </c>
      <c r="B103" s="67"/>
      <c r="C103" s="67"/>
      <c r="D103" s="68"/>
      <c r="E103" s="97"/>
      <c r="F103" s="96" t="s">
        <v>1372</v>
      </c>
      <c r="G103" s="98"/>
      <c r="H103" s="71"/>
      <c r="I103" s="72"/>
      <c r="J103" s="99"/>
      <c r="K103" s="71" t="s">
        <v>1745</v>
      </c>
      <c r="L103" s="100"/>
      <c r="M103" s="76">
        <v>278.99090576171875</v>
      </c>
      <c r="N103" s="76">
        <v>5699.11962890625</v>
      </c>
      <c r="O103" s="77"/>
      <c r="P103" s="78"/>
      <c r="Q103" s="78"/>
      <c r="R103" s="88"/>
      <c r="S103" s="88"/>
      <c r="T103" s="88"/>
      <c r="U103" s="88"/>
      <c r="V103" s="52"/>
      <c r="W103" s="52"/>
      <c r="X103" s="52"/>
      <c r="Y103" s="52"/>
      <c r="Z103" s="51"/>
      <c r="AA103" s="73">
        <v>103</v>
      </c>
      <c r="AB103" s="73"/>
      <c r="AC103" s="74"/>
      <c r="AD103" s="81">
        <v>2072</v>
      </c>
      <c r="AE103" s="81">
        <v>1217</v>
      </c>
      <c r="AF103" s="81">
        <v>172295</v>
      </c>
      <c r="AG103" s="81">
        <v>60310</v>
      </c>
      <c r="AH103" s="81"/>
      <c r="AI103" s="81" t="s">
        <v>984</v>
      </c>
      <c r="AJ103" s="81" t="s">
        <v>1120</v>
      </c>
      <c r="AK103" s="85" t="s">
        <v>1224</v>
      </c>
      <c r="AL103" s="81"/>
      <c r="AM103" s="83">
        <v>40584.82431712963</v>
      </c>
      <c r="AN103" s="81" t="s">
        <v>1458</v>
      </c>
      <c r="AO103" s="85" t="s">
        <v>1559</v>
      </c>
      <c r="AP103" s="81" t="s">
        <v>66</v>
      </c>
      <c r="AQ103" s="2"/>
      <c r="AR103" s="3"/>
      <c r="AS103" s="3"/>
      <c r="AT103" s="3"/>
      <c r="AU103" s="3"/>
    </row>
    <row r="104" spans="1:47" ht="15">
      <c r="A104" s="66" t="s">
        <v>271</v>
      </c>
      <c r="B104" s="67"/>
      <c r="C104" s="67"/>
      <c r="D104" s="68"/>
      <c r="E104" s="97"/>
      <c r="F104" s="96" t="s">
        <v>1373</v>
      </c>
      <c r="G104" s="98"/>
      <c r="H104" s="71"/>
      <c r="I104" s="72"/>
      <c r="J104" s="99"/>
      <c r="K104" s="71" t="s">
        <v>1746</v>
      </c>
      <c r="L104" s="100"/>
      <c r="M104" s="76">
        <v>320.1024475097656</v>
      </c>
      <c r="N104" s="76">
        <v>5796.77783203125</v>
      </c>
      <c r="O104" s="77"/>
      <c r="P104" s="78"/>
      <c r="Q104" s="78"/>
      <c r="R104" s="88"/>
      <c r="S104" s="88"/>
      <c r="T104" s="88"/>
      <c r="U104" s="88"/>
      <c r="V104" s="52"/>
      <c r="W104" s="52"/>
      <c r="X104" s="52"/>
      <c r="Y104" s="52"/>
      <c r="Z104" s="51"/>
      <c r="AA104" s="73">
        <v>104</v>
      </c>
      <c r="AB104" s="73"/>
      <c r="AC104" s="74"/>
      <c r="AD104" s="81">
        <v>265</v>
      </c>
      <c r="AE104" s="81">
        <v>233</v>
      </c>
      <c r="AF104" s="81">
        <v>36728</v>
      </c>
      <c r="AG104" s="81">
        <v>42862</v>
      </c>
      <c r="AH104" s="81"/>
      <c r="AI104" s="81" t="s">
        <v>985</v>
      </c>
      <c r="AJ104" s="81"/>
      <c r="AK104" s="81"/>
      <c r="AL104" s="81"/>
      <c r="AM104" s="83">
        <v>43185.768159722225</v>
      </c>
      <c r="AN104" s="81" t="s">
        <v>1458</v>
      </c>
      <c r="AO104" s="85" t="s">
        <v>1560</v>
      </c>
      <c r="AP104" s="81" t="s">
        <v>66</v>
      </c>
      <c r="AQ104" s="2"/>
      <c r="AR104" s="3"/>
      <c r="AS104" s="3"/>
      <c r="AT104" s="3"/>
      <c r="AU104" s="3"/>
    </row>
    <row r="105" spans="1:47" ht="15">
      <c r="A105" s="66" t="s">
        <v>272</v>
      </c>
      <c r="B105" s="67"/>
      <c r="C105" s="67"/>
      <c r="D105" s="68"/>
      <c r="E105" s="97"/>
      <c r="F105" s="96" t="s">
        <v>1374</v>
      </c>
      <c r="G105" s="98"/>
      <c r="H105" s="71"/>
      <c r="I105" s="72"/>
      <c r="J105" s="99"/>
      <c r="K105" s="71" t="s">
        <v>1747</v>
      </c>
      <c r="L105" s="100"/>
      <c r="M105" s="76">
        <v>366.55328369140625</v>
      </c>
      <c r="N105" s="76">
        <v>5893.5263671875</v>
      </c>
      <c r="O105" s="77"/>
      <c r="P105" s="78"/>
      <c r="Q105" s="78"/>
      <c r="R105" s="88"/>
      <c r="S105" s="88"/>
      <c r="T105" s="88"/>
      <c r="U105" s="88"/>
      <c r="V105" s="52"/>
      <c r="W105" s="52"/>
      <c r="X105" s="52"/>
      <c r="Y105" s="52"/>
      <c r="Z105" s="51"/>
      <c r="AA105" s="73">
        <v>105</v>
      </c>
      <c r="AB105" s="73"/>
      <c r="AC105" s="74"/>
      <c r="AD105" s="81">
        <v>897</v>
      </c>
      <c r="AE105" s="81">
        <v>843</v>
      </c>
      <c r="AF105" s="81">
        <v>15868</v>
      </c>
      <c r="AG105" s="81">
        <v>4119</v>
      </c>
      <c r="AH105" s="81"/>
      <c r="AI105" s="81" t="s">
        <v>986</v>
      </c>
      <c r="AJ105" s="81" t="s">
        <v>1098</v>
      </c>
      <c r="AK105" s="85" t="s">
        <v>1225</v>
      </c>
      <c r="AL105" s="81"/>
      <c r="AM105" s="83">
        <v>39905.98708333333</v>
      </c>
      <c r="AN105" s="81" t="s">
        <v>1458</v>
      </c>
      <c r="AO105" s="85" t="s">
        <v>1561</v>
      </c>
      <c r="AP105" s="81" t="s">
        <v>66</v>
      </c>
      <c r="AQ105" s="2"/>
      <c r="AR105" s="3"/>
      <c r="AS105" s="3"/>
      <c r="AT105" s="3"/>
      <c r="AU105" s="3"/>
    </row>
    <row r="106" spans="1:47" ht="15">
      <c r="A106" s="66" t="s">
        <v>273</v>
      </c>
      <c r="B106" s="67"/>
      <c r="C106" s="67"/>
      <c r="D106" s="68"/>
      <c r="E106" s="97"/>
      <c r="F106" s="96" t="s">
        <v>1375</v>
      </c>
      <c r="G106" s="98"/>
      <c r="H106" s="71"/>
      <c r="I106" s="72"/>
      <c r="J106" s="99"/>
      <c r="K106" s="71" t="s">
        <v>1748</v>
      </c>
      <c r="L106" s="100"/>
      <c r="M106" s="76">
        <v>418.2904052734375</v>
      </c>
      <c r="N106" s="76">
        <v>5989.25439453125</v>
      </c>
      <c r="O106" s="77"/>
      <c r="P106" s="78"/>
      <c r="Q106" s="78"/>
      <c r="R106" s="88"/>
      <c r="S106" s="88"/>
      <c r="T106" s="88"/>
      <c r="U106" s="88"/>
      <c r="V106" s="52"/>
      <c r="W106" s="52"/>
      <c r="X106" s="52"/>
      <c r="Y106" s="52"/>
      <c r="Z106" s="51"/>
      <c r="AA106" s="73">
        <v>106</v>
      </c>
      <c r="AB106" s="73"/>
      <c r="AC106" s="74"/>
      <c r="AD106" s="81">
        <v>486</v>
      </c>
      <c r="AE106" s="81">
        <v>83</v>
      </c>
      <c r="AF106" s="81">
        <v>3691</v>
      </c>
      <c r="AG106" s="81">
        <v>6287</v>
      </c>
      <c r="AH106" s="81"/>
      <c r="AI106" s="81"/>
      <c r="AJ106" s="81" t="s">
        <v>1121</v>
      </c>
      <c r="AK106" s="81"/>
      <c r="AL106" s="81"/>
      <c r="AM106" s="83">
        <v>42709.615578703706</v>
      </c>
      <c r="AN106" s="81" t="s">
        <v>1458</v>
      </c>
      <c r="AO106" s="85" t="s">
        <v>1562</v>
      </c>
      <c r="AP106" s="81" t="s">
        <v>66</v>
      </c>
      <c r="AQ106" s="2"/>
      <c r="AR106" s="3"/>
      <c r="AS106" s="3"/>
      <c r="AT106" s="3"/>
      <c r="AU106" s="3"/>
    </row>
    <row r="107" spans="1:47" ht="15">
      <c r="A107" s="66" t="s">
        <v>274</v>
      </c>
      <c r="B107" s="67"/>
      <c r="C107" s="67"/>
      <c r="D107" s="68"/>
      <c r="E107" s="97"/>
      <c r="F107" s="96" t="s">
        <v>1376</v>
      </c>
      <c r="G107" s="98"/>
      <c r="H107" s="71"/>
      <c r="I107" s="72"/>
      <c r="J107" s="99"/>
      <c r="K107" s="71" t="s">
        <v>1749</v>
      </c>
      <c r="L107" s="100"/>
      <c r="M107" s="76">
        <v>475.2547302246094</v>
      </c>
      <c r="N107" s="76">
        <v>6083.853515625</v>
      </c>
      <c r="O107" s="77"/>
      <c r="P107" s="78"/>
      <c r="Q107" s="78"/>
      <c r="R107" s="88"/>
      <c r="S107" s="88"/>
      <c r="T107" s="88"/>
      <c r="U107" s="88"/>
      <c r="V107" s="52"/>
      <c r="W107" s="52"/>
      <c r="X107" s="52"/>
      <c r="Y107" s="52"/>
      <c r="Z107" s="51"/>
      <c r="AA107" s="73">
        <v>107</v>
      </c>
      <c r="AB107" s="73"/>
      <c r="AC107" s="74"/>
      <c r="AD107" s="81">
        <v>1046</v>
      </c>
      <c r="AE107" s="81">
        <v>354</v>
      </c>
      <c r="AF107" s="81">
        <v>7277</v>
      </c>
      <c r="AG107" s="81">
        <v>3175</v>
      </c>
      <c r="AH107" s="81"/>
      <c r="AI107" s="81" t="s">
        <v>987</v>
      </c>
      <c r="AJ107" s="81" t="s">
        <v>1122</v>
      </c>
      <c r="AK107" s="81"/>
      <c r="AL107" s="81"/>
      <c r="AM107" s="83">
        <v>40550.555439814816</v>
      </c>
      <c r="AN107" s="81" t="s">
        <v>1458</v>
      </c>
      <c r="AO107" s="85" t="s">
        <v>1563</v>
      </c>
      <c r="AP107" s="81" t="s">
        <v>66</v>
      </c>
      <c r="AQ107" s="2"/>
      <c r="AR107" s="3"/>
      <c r="AS107" s="3"/>
      <c r="AT107" s="3"/>
      <c r="AU107" s="3"/>
    </row>
    <row r="108" spans="1:47" ht="15">
      <c r="A108" s="66" t="s">
        <v>275</v>
      </c>
      <c r="B108" s="67"/>
      <c r="C108" s="67"/>
      <c r="D108" s="68"/>
      <c r="E108" s="97"/>
      <c r="F108" s="96" t="s">
        <v>1377</v>
      </c>
      <c r="G108" s="98"/>
      <c r="H108" s="71"/>
      <c r="I108" s="72"/>
      <c r="J108" s="99"/>
      <c r="K108" s="71" t="s">
        <v>1750</v>
      </c>
      <c r="L108" s="100"/>
      <c r="M108" s="76">
        <v>537.38134765625</v>
      </c>
      <c r="N108" s="76">
        <v>6177.21484375</v>
      </c>
      <c r="O108" s="77"/>
      <c r="P108" s="78"/>
      <c r="Q108" s="78"/>
      <c r="R108" s="88"/>
      <c r="S108" s="88"/>
      <c r="T108" s="88"/>
      <c r="U108" s="88"/>
      <c r="V108" s="52"/>
      <c r="W108" s="52"/>
      <c r="X108" s="52"/>
      <c r="Y108" s="52"/>
      <c r="Z108" s="51"/>
      <c r="AA108" s="73">
        <v>108</v>
      </c>
      <c r="AB108" s="73"/>
      <c r="AC108" s="74"/>
      <c r="AD108" s="81">
        <v>111</v>
      </c>
      <c r="AE108" s="81">
        <v>106</v>
      </c>
      <c r="AF108" s="81">
        <v>26133</v>
      </c>
      <c r="AG108" s="81">
        <v>222</v>
      </c>
      <c r="AH108" s="81"/>
      <c r="AI108" s="81" t="s">
        <v>988</v>
      </c>
      <c r="AJ108" s="81" t="s">
        <v>1123</v>
      </c>
      <c r="AK108" s="85" t="s">
        <v>1226</v>
      </c>
      <c r="AL108" s="81"/>
      <c r="AM108" s="83">
        <v>39881.16263888889</v>
      </c>
      <c r="AN108" s="81" t="s">
        <v>1458</v>
      </c>
      <c r="AO108" s="85" t="s">
        <v>1564</v>
      </c>
      <c r="AP108" s="81" t="s">
        <v>66</v>
      </c>
      <c r="AQ108" s="2"/>
      <c r="AR108" s="3"/>
      <c r="AS108" s="3"/>
      <c r="AT108" s="3"/>
      <c r="AU108" s="3"/>
    </row>
    <row r="109" spans="1:47" ht="15">
      <c r="A109" s="66" t="s">
        <v>276</v>
      </c>
      <c r="B109" s="67"/>
      <c r="C109" s="67"/>
      <c r="D109" s="68"/>
      <c r="E109" s="97"/>
      <c r="F109" s="96" t="s">
        <v>1378</v>
      </c>
      <c r="G109" s="98"/>
      <c r="H109" s="71"/>
      <c r="I109" s="72"/>
      <c r="J109" s="99"/>
      <c r="K109" s="71" t="s">
        <v>1751</v>
      </c>
      <c r="L109" s="100"/>
      <c r="M109" s="76">
        <v>604.5993041992188</v>
      </c>
      <c r="N109" s="76">
        <v>6269.23291015625</v>
      </c>
      <c r="O109" s="77"/>
      <c r="P109" s="78"/>
      <c r="Q109" s="78"/>
      <c r="R109" s="88"/>
      <c r="S109" s="88"/>
      <c r="T109" s="88"/>
      <c r="U109" s="88"/>
      <c r="V109" s="52"/>
      <c r="W109" s="52"/>
      <c r="X109" s="52"/>
      <c r="Y109" s="52"/>
      <c r="Z109" s="51"/>
      <c r="AA109" s="73">
        <v>109</v>
      </c>
      <c r="AB109" s="73"/>
      <c r="AC109" s="74"/>
      <c r="AD109" s="81">
        <v>3895</v>
      </c>
      <c r="AE109" s="81">
        <v>4199</v>
      </c>
      <c r="AF109" s="81">
        <v>39326</v>
      </c>
      <c r="AG109" s="81">
        <v>59665</v>
      </c>
      <c r="AH109" s="81"/>
      <c r="AI109" s="81" t="s">
        <v>989</v>
      </c>
      <c r="AJ109" s="81" t="s">
        <v>1098</v>
      </c>
      <c r="AK109" s="85" t="s">
        <v>1227</v>
      </c>
      <c r="AL109" s="81"/>
      <c r="AM109" s="83">
        <v>40523.03616898148</v>
      </c>
      <c r="AN109" s="81" t="s">
        <v>1458</v>
      </c>
      <c r="AO109" s="85" t="s">
        <v>1565</v>
      </c>
      <c r="AP109" s="81" t="s">
        <v>66</v>
      </c>
      <c r="AQ109" s="2"/>
      <c r="AR109" s="3"/>
      <c r="AS109" s="3"/>
      <c r="AT109" s="3"/>
      <c r="AU109" s="3"/>
    </row>
    <row r="110" spans="1:47" ht="15">
      <c r="A110" s="66" t="s">
        <v>277</v>
      </c>
      <c r="B110" s="67"/>
      <c r="C110" s="67"/>
      <c r="D110" s="68"/>
      <c r="E110" s="97"/>
      <c r="F110" s="96" t="s">
        <v>1379</v>
      </c>
      <c r="G110" s="98"/>
      <c r="H110" s="71"/>
      <c r="I110" s="72"/>
      <c r="J110" s="99"/>
      <c r="K110" s="71" t="s">
        <v>1752</v>
      </c>
      <c r="L110" s="100"/>
      <c r="M110" s="76">
        <v>676.8319091796875</v>
      </c>
      <c r="N110" s="76">
        <v>6359.80224609375</v>
      </c>
      <c r="O110" s="77"/>
      <c r="P110" s="78"/>
      <c r="Q110" s="78"/>
      <c r="R110" s="88"/>
      <c r="S110" s="88"/>
      <c r="T110" s="88"/>
      <c r="U110" s="88"/>
      <c r="V110" s="52"/>
      <c r="W110" s="52"/>
      <c r="X110" s="52"/>
      <c r="Y110" s="52"/>
      <c r="Z110" s="51"/>
      <c r="AA110" s="73">
        <v>110</v>
      </c>
      <c r="AB110" s="73"/>
      <c r="AC110" s="74"/>
      <c r="AD110" s="81">
        <v>220</v>
      </c>
      <c r="AE110" s="81">
        <v>578</v>
      </c>
      <c r="AF110" s="81">
        <v>707</v>
      </c>
      <c r="AG110" s="81">
        <v>396</v>
      </c>
      <c r="AH110" s="81"/>
      <c r="AI110" s="81" t="s">
        <v>990</v>
      </c>
      <c r="AJ110" s="81"/>
      <c r="AK110" s="81"/>
      <c r="AL110" s="81"/>
      <c r="AM110" s="83">
        <v>41644.67832175926</v>
      </c>
      <c r="AN110" s="81" t="s">
        <v>1458</v>
      </c>
      <c r="AO110" s="85" t="s">
        <v>1566</v>
      </c>
      <c r="AP110" s="81" t="s">
        <v>66</v>
      </c>
      <c r="AQ110" s="2"/>
      <c r="AR110" s="3"/>
      <c r="AS110" s="3"/>
      <c r="AT110" s="3"/>
      <c r="AU110" s="3"/>
    </row>
    <row r="111" spans="1:47" ht="15">
      <c r="A111" s="66" t="s">
        <v>278</v>
      </c>
      <c r="B111" s="67"/>
      <c r="C111" s="67"/>
      <c r="D111" s="68"/>
      <c r="E111" s="97"/>
      <c r="F111" s="96" t="s">
        <v>1380</v>
      </c>
      <c r="G111" s="98"/>
      <c r="H111" s="71"/>
      <c r="I111" s="72"/>
      <c r="J111" s="99"/>
      <c r="K111" s="71" t="s">
        <v>1753</v>
      </c>
      <c r="L111" s="100"/>
      <c r="M111" s="76">
        <v>753.9967651367188</v>
      </c>
      <c r="N111" s="76">
        <v>6448.818359375</v>
      </c>
      <c r="O111" s="77"/>
      <c r="P111" s="78"/>
      <c r="Q111" s="78"/>
      <c r="R111" s="88"/>
      <c r="S111" s="88"/>
      <c r="T111" s="88"/>
      <c r="U111" s="88"/>
      <c r="V111" s="52"/>
      <c r="W111" s="52"/>
      <c r="X111" s="52"/>
      <c r="Y111" s="52"/>
      <c r="Z111" s="51"/>
      <c r="AA111" s="73">
        <v>111</v>
      </c>
      <c r="AB111" s="73"/>
      <c r="AC111" s="74"/>
      <c r="AD111" s="81">
        <v>970</v>
      </c>
      <c r="AE111" s="81">
        <v>1453</v>
      </c>
      <c r="AF111" s="81">
        <v>16706</v>
      </c>
      <c r="AG111" s="81">
        <v>44080</v>
      </c>
      <c r="AH111" s="81"/>
      <c r="AI111" s="81" t="s">
        <v>991</v>
      </c>
      <c r="AJ111" s="81" t="s">
        <v>1124</v>
      </c>
      <c r="AK111" s="81"/>
      <c r="AL111" s="81"/>
      <c r="AM111" s="83">
        <v>40148.70034722222</v>
      </c>
      <c r="AN111" s="81" t="s">
        <v>1458</v>
      </c>
      <c r="AO111" s="85" t="s">
        <v>1567</v>
      </c>
      <c r="AP111" s="81" t="s">
        <v>66</v>
      </c>
      <c r="AQ111" s="2"/>
      <c r="AR111" s="3"/>
      <c r="AS111" s="3"/>
      <c r="AT111" s="3"/>
      <c r="AU111" s="3"/>
    </row>
    <row r="112" spans="1:47" ht="15">
      <c r="A112" s="66" t="s">
        <v>279</v>
      </c>
      <c r="B112" s="67"/>
      <c r="C112" s="67"/>
      <c r="D112" s="68"/>
      <c r="E112" s="97"/>
      <c r="F112" s="96" t="s">
        <v>1381</v>
      </c>
      <c r="G112" s="98"/>
      <c r="H112" s="71"/>
      <c r="I112" s="72"/>
      <c r="J112" s="99"/>
      <c r="K112" s="71" t="s">
        <v>1754</v>
      </c>
      <c r="L112" s="100"/>
      <c r="M112" s="76">
        <v>836.005859375</v>
      </c>
      <c r="N112" s="76">
        <v>6536.18212890625</v>
      </c>
      <c r="O112" s="77"/>
      <c r="P112" s="78"/>
      <c r="Q112" s="78"/>
      <c r="R112" s="88"/>
      <c r="S112" s="88"/>
      <c r="T112" s="88"/>
      <c r="U112" s="88"/>
      <c r="V112" s="52"/>
      <c r="W112" s="52"/>
      <c r="X112" s="52"/>
      <c r="Y112" s="52"/>
      <c r="Z112" s="51"/>
      <c r="AA112" s="73">
        <v>112</v>
      </c>
      <c r="AB112" s="73"/>
      <c r="AC112" s="74"/>
      <c r="AD112" s="81">
        <v>159</v>
      </c>
      <c r="AE112" s="81">
        <v>204</v>
      </c>
      <c r="AF112" s="81">
        <v>4017</v>
      </c>
      <c r="AG112" s="81">
        <v>2530</v>
      </c>
      <c r="AH112" s="81"/>
      <c r="AI112" s="81" t="s">
        <v>992</v>
      </c>
      <c r="AJ112" s="81" t="s">
        <v>1125</v>
      </c>
      <c r="AK112" s="81"/>
      <c r="AL112" s="81"/>
      <c r="AM112" s="83">
        <v>41533.92530092593</v>
      </c>
      <c r="AN112" s="81" t="s">
        <v>1458</v>
      </c>
      <c r="AO112" s="85" t="s">
        <v>1568</v>
      </c>
      <c r="AP112" s="81" t="s">
        <v>66</v>
      </c>
      <c r="AQ112" s="2"/>
      <c r="AR112" s="3"/>
      <c r="AS112" s="3"/>
      <c r="AT112" s="3"/>
      <c r="AU112" s="3"/>
    </row>
    <row r="113" spans="1:47" ht="15">
      <c r="A113" s="66" t="s">
        <v>280</v>
      </c>
      <c r="B113" s="67"/>
      <c r="C113" s="67"/>
      <c r="D113" s="68"/>
      <c r="E113" s="97"/>
      <c r="F113" s="96" t="s">
        <v>1382</v>
      </c>
      <c r="G113" s="98"/>
      <c r="H113" s="71"/>
      <c r="I113" s="72"/>
      <c r="J113" s="99"/>
      <c r="K113" s="71" t="s">
        <v>1755</v>
      </c>
      <c r="L113" s="100"/>
      <c r="M113" s="76">
        <v>922.7655029296875</v>
      </c>
      <c r="N113" s="76">
        <v>6621.7919921875</v>
      </c>
      <c r="O113" s="77"/>
      <c r="P113" s="78"/>
      <c r="Q113" s="78"/>
      <c r="R113" s="88"/>
      <c r="S113" s="88"/>
      <c r="T113" s="88"/>
      <c r="U113" s="88"/>
      <c r="V113" s="52"/>
      <c r="W113" s="52"/>
      <c r="X113" s="52"/>
      <c r="Y113" s="52"/>
      <c r="Z113" s="51"/>
      <c r="AA113" s="73">
        <v>113</v>
      </c>
      <c r="AB113" s="73"/>
      <c r="AC113" s="74"/>
      <c r="AD113" s="81">
        <v>264</v>
      </c>
      <c r="AE113" s="81">
        <v>143</v>
      </c>
      <c r="AF113" s="81">
        <v>118</v>
      </c>
      <c r="AG113" s="81">
        <v>315</v>
      </c>
      <c r="AH113" s="81"/>
      <c r="AI113" s="81" t="s">
        <v>993</v>
      </c>
      <c r="AJ113" s="81" t="s">
        <v>1126</v>
      </c>
      <c r="AK113" s="81"/>
      <c r="AL113" s="81"/>
      <c r="AM113" s="83">
        <v>43543.84365740741</v>
      </c>
      <c r="AN113" s="81" t="s">
        <v>1458</v>
      </c>
      <c r="AO113" s="85" t="s">
        <v>1569</v>
      </c>
      <c r="AP113" s="81" t="s">
        <v>66</v>
      </c>
      <c r="AQ113" s="2"/>
      <c r="AR113" s="3"/>
      <c r="AS113" s="3"/>
      <c r="AT113" s="3"/>
      <c r="AU113" s="3"/>
    </row>
    <row r="114" spans="1:47" ht="15">
      <c r="A114" s="66" t="s">
        <v>281</v>
      </c>
      <c r="B114" s="67"/>
      <c r="C114" s="67"/>
      <c r="D114" s="68"/>
      <c r="E114" s="97"/>
      <c r="F114" s="96" t="s">
        <v>1383</v>
      </c>
      <c r="G114" s="98"/>
      <c r="H114" s="71"/>
      <c r="I114" s="72"/>
      <c r="J114" s="99"/>
      <c r="K114" s="71" t="s">
        <v>1756</v>
      </c>
      <c r="L114" s="100"/>
      <c r="M114" s="76">
        <v>1014.1767578125</v>
      </c>
      <c r="N114" s="76">
        <v>6705.55078125</v>
      </c>
      <c r="O114" s="77"/>
      <c r="P114" s="78"/>
      <c r="Q114" s="78"/>
      <c r="R114" s="88"/>
      <c r="S114" s="88"/>
      <c r="T114" s="88"/>
      <c r="U114" s="88"/>
      <c r="V114" s="52"/>
      <c r="W114" s="52"/>
      <c r="X114" s="52"/>
      <c r="Y114" s="52"/>
      <c r="Z114" s="51"/>
      <c r="AA114" s="73">
        <v>114</v>
      </c>
      <c r="AB114" s="73"/>
      <c r="AC114" s="74"/>
      <c r="AD114" s="81">
        <v>56</v>
      </c>
      <c r="AE114" s="81">
        <v>8</v>
      </c>
      <c r="AF114" s="81">
        <v>16</v>
      </c>
      <c r="AG114" s="81">
        <v>25</v>
      </c>
      <c r="AH114" s="81"/>
      <c r="AI114" s="81" t="s">
        <v>994</v>
      </c>
      <c r="AJ114" s="81" t="s">
        <v>1121</v>
      </c>
      <c r="AK114" s="81"/>
      <c r="AL114" s="81"/>
      <c r="AM114" s="83">
        <v>43534.07622685185</v>
      </c>
      <c r="AN114" s="81" t="s">
        <v>1458</v>
      </c>
      <c r="AO114" s="85" t="s">
        <v>1570</v>
      </c>
      <c r="AP114" s="81" t="s">
        <v>66</v>
      </c>
      <c r="AQ114" s="2"/>
      <c r="AR114" s="3"/>
      <c r="AS114" s="3"/>
      <c r="AT114" s="3"/>
      <c r="AU114" s="3"/>
    </row>
    <row r="115" spans="1:47" ht="15">
      <c r="A115" s="66" t="s">
        <v>282</v>
      </c>
      <c r="B115" s="67"/>
      <c r="C115" s="67"/>
      <c r="D115" s="68"/>
      <c r="E115" s="97"/>
      <c r="F115" s="96" t="s">
        <v>1384</v>
      </c>
      <c r="G115" s="98"/>
      <c r="H115" s="71"/>
      <c r="I115" s="72"/>
      <c r="J115" s="99"/>
      <c r="K115" s="71" t="s">
        <v>1757</v>
      </c>
      <c r="L115" s="100"/>
      <c r="M115" s="76">
        <v>1110.135498046875</v>
      </c>
      <c r="N115" s="76">
        <v>6787.36376953125</v>
      </c>
      <c r="O115" s="77"/>
      <c r="P115" s="78"/>
      <c r="Q115" s="78"/>
      <c r="R115" s="88"/>
      <c r="S115" s="88"/>
      <c r="T115" s="88"/>
      <c r="U115" s="88"/>
      <c r="V115" s="52"/>
      <c r="W115" s="52"/>
      <c r="X115" s="52"/>
      <c r="Y115" s="52"/>
      <c r="Z115" s="51"/>
      <c r="AA115" s="73">
        <v>115</v>
      </c>
      <c r="AB115" s="73"/>
      <c r="AC115" s="74"/>
      <c r="AD115" s="81">
        <v>1</v>
      </c>
      <c r="AE115" s="81">
        <v>5462</v>
      </c>
      <c r="AF115" s="81">
        <v>60826</v>
      </c>
      <c r="AG115" s="81">
        <v>17434</v>
      </c>
      <c r="AH115" s="81"/>
      <c r="AI115" s="81" t="s">
        <v>995</v>
      </c>
      <c r="AJ115" s="81" t="s">
        <v>1127</v>
      </c>
      <c r="AK115" s="85" t="s">
        <v>1228</v>
      </c>
      <c r="AL115" s="81"/>
      <c r="AM115" s="83">
        <v>40856.539664351854</v>
      </c>
      <c r="AN115" s="81" t="s">
        <v>1458</v>
      </c>
      <c r="AO115" s="85" t="s">
        <v>1571</v>
      </c>
      <c r="AP115" s="81" t="s">
        <v>66</v>
      </c>
      <c r="AQ115" s="2"/>
      <c r="AR115" s="3"/>
      <c r="AS115" s="3"/>
      <c r="AT115" s="3"/>
      <c r="AU115" s="3"/>
    </row>
    <row r="116" spans="1:47" ht="15">
      <c r="A116" s="66" t="s">
        <v>283</v>
      </c>
      <c r="B116" s="67"/>
      <c r="C116" s="67"/>
      <c r="D116" s="68"/>
      <c r="E116" s="97"/>
      <c r="F116" s="96" t="s">
        <v>1385</v>
      </c>
      <c r="G116" s="98"/>
      <c r="H116" s="71"/>
      <c r="I116" s="72"/>
      <c r="J116" s="99"/>
      <c r="K116" s="71" t="s">
        <v>1758</v>
      </c>
      <c r="L116" s="100"/>
      <c r="M116" s="76">
        <v>1210.531982421875</v>
      </c>
      <c r="N116" s="76">
        <v>6867.134765625</v>
      </c>
      <c r="O116" s="77"/>
      <c r="P116" s="78"/>
      <c r="Q116" s="78"/>
      <c r="R116" s="88"/>
      <c r="S116" s="88"/>
      <c r="T116" s="88"/>
      <c r="U116" s="88"/>
      <c r="V116" s="52"/>
      <c r="W116" s="52"/>
      <c r="X116" s="52"/>
      <c r="Y116" s="52"/>
      <c r="Z116" s="51"/>
      <c r="AA116" s="73">
        <v>116</v>
      </c>
      <c r="AB116" s="73"/>
      <c r="AC116" s="74"/>
      <c r="AD116" s="81">
        <v>4946</v>
      </c>
      <c r="AE116" s="81">
        <v>1695</v>
      </c>
      <c r="AF116" s="81">
        <v>26452</v>
      </c>
      <c r="AG116" s="81">
        <v>8630</v>
      </c>
      <c r="AH116" s="81"/>
      <c r="AI116" s="81" t="s">
        <v>996</v>
      </c>
      <c r="AJ116" s="81" t="s">
        <v>1128</v>
      </c>
      <c r="AK116" s="85" t="s">
        <v>1229</v>
      </c>
      <c r="AL116" s="81"/>
      <c r="AM116" s="83">
        <v>41625.85239583333</v>
      </c>
      <c r="AN116" s="81" t="s">
        <v>1458</v>
      </c>
      <c r="AO116" s="85" t="s">
        <v>1572</v>
      </c>
      <c r="AP116" s="81" t="s">
        <v>66</v>
      </c>
      <c r="AQ116" s="2"/>
      <c r="AR116" s="3"/>
      <c r="AS116" s="3"/>
      <c r="AT116" s="3"/>
      <c r="AU116" s="3"/>
    </row>
    <row r="117" spans="1:47" ht="15">
      <c r="A117" s="66" t="s">
        <v>284</v>
      </c>
      <c r="B117" s="67"/>
      <c r="C117" s="67"/>
      <c r="D117" s="68"/>
      <c r="E117" s="97"/>
      <c r="F117" s="96" t="s">
        <v>1386</v>
      </c>
      <c r="G117" s="98"/>
      <c r="H117" s="71"/>
      <c r="I117" s="72"/>
      <c r="J117" s="99"/>
      <c r="K117" s="71" t="s">
        <v>1759</v>
      </c>
      <c r="L117" s="100"/>
      <c r="M117" s="76">
        <v>1315.251708984375</v>
      </c>
      <c r="N117" s="76">
        <v>6944.7763671875</v>
      </c>
      <c r="O117" s="77"/>
      <c r="P117" s="78"/>
      <c r="Q117" s="78"/>
      <c r="R117" s="88"/>
      <c r="S117" s="88"/>
      <c r="T117" s="88"/>
      <c r="U117" s="88"/>
      <c r="V117" s="52"/>
      <c r="W117" s="52"/>
      <c r="X117" s="52"/>
      <c r="Y117" s="52"/>
      <c r="Z117" s="51"/>
      <c r="AA117" s="73">
        <v>117</v>
      </c>
      <c r="AB117" s="73"/>
      <c r="AC117" s="74"/>
      <c r="AD117" s="81">
        <v>37</v>
      </c>
      <c r="AE117" s="81">
        <v>96</v>
      </c>
      <c r="AF117" s="81">
        <v>1113</v>
      </c>
      <c r="AG117" s="81">
        <v>242</v>
      </c>
      <c r="AH117" s="81"/>
      <c r="AI117" s="81" t="s">
        <v>997</v>
      </c>
      <c r="AJ117" s="81" t="s">
        <v>1094</v>
      </c>
      <c r="AK117" s="85" t="s">
        <v>1230</v>
      </c>
      <c r="AL117" s="81"/>
      <c r="AM117" s="83">
        <v>41739.57381944444</v>
      </c>
      <c r="AN117" s="81" t="s">
        <v>1458</v>
      </c>
      <c r="AO117" s="85" t="s">
        <v>1573</v>
      </c>
      <c r="AP117" s="81" t="s">
        <v>66</v>
      </c>
      <c r="AQ117" s="2"/>
      <c r="AR117" s="3"/>
      <c r="AS117" s="3"/>
      <c r="AT117" s="3"/>
      <c r="AU117" s="3"/>
    </row>
    <row r="118" spans="1:47" ht="15">
      <c r="A118" s="66" t="s">
        <v>285</v>
      </c>
      <c r="B118" s="67"/>
      <c r="C118" s="67"/>
      <c r="D118" s="68"/>
      <c r="E118" s="97"/>
      <c r="F118" s="96" t="s">
        <v>1387</v>
      </c>
      <c r="G118" s="98"/>
      <c r="H118" s="71"/>
      <c r="I118" s="72"/>
      <c r="J118" s="99"/>
      <c r="K118" s="71" t="s">
        <v>1760</v>
      </c>
      <c r="L118" s="100"/>
      <c r="M118" s="76">
        <v>1424.1751708984375</v>
      </c>
      <c r="N118" s="76">
        <v>7020.1982421875</v>
      </c>
      <c r="O118" s="77"/>
      <c r="P118" s="78"/>
      <c r="Q118" s="78"/>
      <c r="R118" s="88"/>
      <c r="S118" s="88"/>
      <c r="T118" s="88"/>
      <c r="U118" s="88"/>
      <c r="V118" s="52"/>
      <c r="W118" s="52"/>
      <c r="X118" s="52"/>
      <c r="Y118" s="52"/>
      <c r="Z118" s="51"/>
      <c r="AA118" s="73">
        <v>118</v>
      </c>
      <c r="AB118" s="73"/>
      <c r="AC118" s="74"/>
      <c r="AD118" s="81">
        <v>635</v>
      </c>
      <c r="AE118" s="81">
        <v>139</v>
      </c>
      <c r="AF118" s="81">
        <v>2018</v>
      </c>
      <c r="AG118" s="81">
        <v>1746</v>
      </c>
      <c r="AH118" s="81"/>
      <c r="AI118" s="81" t="s">
        <v>998</v>
      </c>
      <c r="AJ118" s="81"/>
      <c r="AK118" s="81"/>
      <c r="AL118" s="81"/>
      <c r="AM118" s="83">
        <v>42638.87440972222</v>
      </c>
      <c r="AN118" s="81" t="s">
        <v>1458</v>
      </c>
      <c r="AO118" s="85" t="s">
        <v>1574</v>
      </c>
      <c r="AP118" s="81" t="s">
        <v>66</v>
      </c>
      <c r="AQ118" s="2"/>
      <c r="AR118" s="3"/>
      <c r="AS118" s="3"/>
      <c r="AT118" s="3"/>
      <c r="AU118" s="3"/>
    </row>
    <row r="119" spans="1:47" ht="15">
      <c r="A119" s="66" t="s">
        <v>286</v>
      </c>
      <c r="B119" s="67"/>
      <c r="C119" s="67"/>
      <c r="D119" s="68"/>
      <c r="E119" s="97"/>
      <c r="F119" s="96" t="s">
        <v>1388</v>
      </c>
      <c r="G119" s="98"/>
      <c r="H119" s="71"/>
      <c r="I119" s="72"/>
      <c r="J119" s="99"/>
      <c r="K119" s="71" t="s">
        <v>1761</v>
      </c>
      <c r="L119" s="100"/>
      <c r="M119" s="76">
        <v>1537.17822265625</v>
      </c>
      <c r="N119" s="76">
        <v>7093.31396484375</v>
      </c>
      <c r="O119" s="77"/>
      <c r="P119" s="78"/>
      <c r="Q119" s="78"/>
      <c r="R119" s="88"/>
      <c r="S119" s="88"/>
      <c r="T119" s="88"/>
      <c r="U119" s="88"/>
      <c r="V119" s="52"/>
      <c r="W119" s="52"/>
      <c r="X119" s="52"/>
      <c r="Y119" s="52"/>
      <c r="Z119" s="51"/>
      <c r="AA119" s="73">
        <v>119</v>
      </c>
      <c r="AB119" s="73"/>
      <c r="AC119" s="74"/>
      <c r="AD119" s="81">
        <v>63</v>
      </c>
      <c r="AE119" s="81">
        <v>30</v>
      </c>
      <c r="AF119" s="81">
        <v>621</v>
      </c>
      <c r="AG119" s="81">
        <v>831</v>
      </c>
      <c r="AH119" s="81"/>
      <c r="AI119" s="81" t="s">
        <v>999</v>
      </c>
      <c r="AJ119" s="81" t="s">
        <v>1129</v>
      </c>
      <c r="AK119" s="81"/>
      <c r="AL119" s="81"/>
      <c r="AM119" s="83">
        <v>41933.1030787037</v>
      </c>
      <c r="AN119" s="81" t="s">
        <v>1458</v>
      </c>
      <c r="AO119" s="85" t="s">
        <v>1575</v>
      </c>
      <c r="AP119" s="81" t="s">
        <v>66</v>
      </c>
      <c r="AQ119" s="2"/>
      <c r="AR119" s="3"/>
      <c r="AS119" s="3"/>
      <c r="AT119" s="3"/>
      <c r="AU119" s="3"/>
    </row>
    <row r="120" spans="1:47" ht="15">
      <c r="A120" s="66" t="s">
        <v>287</v>
      </c>
      <c r="B120" s="67"/>
      <c r="C120" s="67"/>
      <c r="D120" s="68"/>
      <c r="E120" s="97"/>
      <c r="F120" s="96" t="s">
        <v>1389</v>
      </c>
      <c r="G120" s="98"/>
      <c r="H120" s="71"/>
      <c r="I120" s="72"/>
      <c r="J120" s="99"/>
      <c r="K120" s="71" t="s">
        <v>1762</v>
      </c>
      <c r="L120" s="100"/>
      <c r="M120" s="76">
        <v>1654.1318359375</v>
      </c>
      <c r="N120" s="76">
        <v>7164.04052734375</v>
      </c>
      <c r="O120" s="77"/>
      <c r="P120" s="78"/>
      <c r="Q120" s="78"/>
      <c r="R120" s="88"/>
      <c r="S120" s="88"/>
      <c r="T120" s="88"/>
      <c r="U120" s="88"/>
      <c r="V120" s="52"/>
      <c r="W120" s="52"/>
      <c r="X120" s="52"/>
      <c r="Y120" s="52"/>
      <c r="Z120" s="51"/>
      <c r="AA120" s="73">
        <v>120</v>
      </c>
      <c r="AB120" s="73"/>
      <c r="AC120" s="74"/>
      <c r="AD120" s="81">
        <v>53983</v>
      </c>
      <c r="AE120" s="81">
        <v>133132</v>
      </c>
      <c r="AF120" s="81">
        <v>61134</v>
      </c>
      <c r="AG120" s="81">
        <v>6532</v>
      </c>
      <c r="AH120" s="81"/>
      <c r="AI120" s="81" t="s">
        <v>1000</v>
      </c>
      <c r="AJ120" s="81" t="s">
        <v>1094</v>
      </c>
      <c r="AK120" s="85" t="s">
        <v>1231</v>
      </c>
      <c r="AL120" s="81"/>
      <c r="AM120" s="83">
        <v>39177.67244212963</v>
      </c>
      <c r="AN120" s="81" t="s">
        <v>1458</v>
      </c>
      <c r="AO120" s="85" t="s">
        <v>1576</v>
      </c>
      <c r="AP120" s="81" t="s">
        <v>66</v>
      </c>
      <c r="AQ120" s="2"/>
      <c r="AR120" s="3"/>
      <c r="AS120" s="3"/>
      <c r="AT120" s="3"/>
      <c r="AU120" s="3"/>
    </row>
    <row r="121" spans="1:47" ht="15">
      <c r="A121" s="66" t="s">
        <v>288</v>
      </c>
      <c r="B121" s="67"/>
      <c r="C121" s="67"/>
      <c r="D121" s="68"/>
      <c r="E121" s="97"/>
      <c r="F121" s="96" t="s">
        <v>1390</v>
      </c>
      <c r="G121" s="98"/>
      <c r="H121" s="71"/>
      <c r="I121" s="72"/>
      <c r="J121" s="99"/>
      <c r="K121" s="71" t="s">
        <v>1763</v>
      </c>
      <c r="L121" s="100"/>
      <c r="M121" s="76">
        <v>1774.9027099609375</v>
      </c>
      <c r="N121" s="76">
        <v>7232.2978515625</v>
      </c>
      <c r="O121" s="77"/>
      <c r="P121" s="78"/>
      <c r="Q121" s="78"/>
      <c r="R121" s="88"/>
      <c r="S121" s="88"/>
      <c r="T121" s="88"/>
      <c r="U121" s="88"/>
      <c r="V121" s="52"/>
      <c r="W121" s="52"/>
      <c r="X121" s="52"/>
      <c r="Y121" s="52"/>
      <c r="Z121" s="51"/>
      <c r="AA121" s="73">
        <v>121</v>
      </c>
      <c r="AB121" s="73"/>
      <c r="AC121" s="74"/>
      <c r="AD121" s="81">
        <v>392</v>
      </c>
      <c r="AE121" s="81">
        <v>1948</v>
      </c>
      <c r="AF121" s="81">
        <v>10888</v>
      </c>
      <c r="AG121" s="81">
        <v>15852</v>
      </c>
      <c r="AH121" s="81"/>
      <c r="AI121" s="81" t="s">
        <v>1001</v>
      </c>
      <c r="AJ121" s="81" t="s">
        <v>1094</v>
      </c>
      <c r="AK121" s="81"/>
      <c r="AL121" s="81"/>
      <c r="AM121" s="83">
        <v>40820.87175925926</v>
      </c>
      <c r="AN121" s="81" t="s">
        <v>1458</v>
      </c>
      <c r="AO121" s="85" t="s">
        <v>1577</v>
      </c>
      <c r="AP121" s="81" t="s">
        <v>66</v>
      </c>
      <c r="AQ121" s="2"/>
      <c r="AR121" s="3"/>
      <c r="AS121" s="3"/>
      <c r="AT121" s="3"/>
      <c r="AU121" s="3"/>
    </row>
    <row r="122" spans="1:47" ht="15">
      <c r="A122" s="66" t="s">
        <v>289</v>
      </c>
      <c r="B122" s="67"/>
      <c r="C122" s="67"/>
      <c r="D122" s="68"/>
      <c r="E122" s="97"/>
      <c r="F122" s="96" t="s">
        <v>1391</v>
      </c>
      <c r="G122" s="98"/>
      <c r="H122" s="71"/>
      <c r="I122" s="72"/>
      <c r="J122" s="99"/>
      <c r="K122" s="71" t="s">
        <v>1764</v>
      </c>
      <c r="L122" s="100"/>
      <c r="M122" s="76">
        <v>1899.3526611328125</v>
      </c>
      <c r="N122" s="76">
        <v>7298.00732421875</v>
      </c>
      <c r="O122" s="77"/>
      <c r="P122" s="78"/>
      <c r="Q122" s="78"/>
      <c r="R122" s="88"/>
      <c r="S122" s="88"/>
      <c r="T122" s="88"/>
      <c r="U122" s="88"/>
      <c r="V122" s="52"/>
      <c r="W122" s="52"/>
      <c r="X122" s="52"/>
      <c r="Y122" s="52"/>
      <c r="Z122" s="51"/>
      <c r="AA122" s="73">
        <v>122</v>
      </c>
      <c r="AB122" s="73"/>
      <c r="AC122" s="74"/>
      <c r="AD122" s="81">
        <v>215</v>
      </c>
      <c r="AE122" s="81">
        <v>5</v>
      </c>
      <c r="AF122" s="81">
        <v>347</v>
      </c>
      <c r="AG122" s="81">
        <v>22</v>
      </c>
      <c r="AH122" s="81"/>
      <c r="AI122" s="81"/>
      <c r="AJ122" s="81" t="s">
        <v>1094</v>
      </c>
      <c r="AK122" s="81"/>
      <c r="AL122" s="81"/>
      <c r="AM122" s="83">
        <v>41343.781909722224</v>
      </c>
      <c r="AN122" s="81" t="s">
        <v>1458</v>
      </c>
      <c r="AO122" s="85" t="s">
        <v>1578</v>
      </c>
      <c r="AP122" s="81" t="s">
        <v>66</v>
      </c>
      <c r="AQ122" s="2"/>
      <c r="AR122" s="3"/>
      <c r="AS122" s="3"/>
      <c r="AT122" s="3"/>
      <c r="AU122" s="3"/>
    </row>
    <row r="123" spans="1:47" ht="15">
      <c r="A123" s="66" t="s">
        <v>290</v>
      </c>
      <c r="B123" s="67"/>
      <c r="C123" s="67"/>
      <c r="D123" s="68"/>
      <c r="E123" s="97"/>
      <c r="F123" s="96" t="s">
        <v>1392</v>
      </c>
      <c r="G123" s="98"/>
      <c r="H123" s="71"/>
      <c r="I123" s="72"/>
      <c r="J123" s="99"/>
      <c r="K123" s="71" t="s">
        <v>1765</v>
      </c>
      <c r="L123" s="100"/>
      <c r="M123" s="76">
        <v>2027.340087890625</v>
      </c>
      <c r="N123" s="76">
        <v>7361.09375</v>
      </c>
      <c r="O123" s="77"/>
      <c r="P123" s="78"/>
      <c r="Q123" s="78"/>
      <c r="R123" s="88"/>
      <c r="S123" s="88"/>
      <c r="T123" s="88"/>
      <c r="U123" s="88"/>
      <c r="V123" s="52"/>
      <c r="W123" s="52"/>
      <c r="X123" s="52"/>
      <c r="Y123" s="52"/>
      <c r="Z123" s="51"/>
      <c r="AA123" s="73">
        <v>123</v>
      </c>
      <c r="AB123" s="73"/>
      <c r="AC123" s="74"/>
      <c r="AD123" s="81">
        <v>3001</v>
      </c>
      <c r="AE123" s="81">
        <v>1173</v>
      </c>
      <c r="AF123" s="81">
        <v>10264</v>
      </c>
      <c r="AG123" s="81">
        <v>6158</v>
      </c>
      <c r="AH123" s="81"/>
      <c r="AI123" s="81" t="s">
        <v>1002</v>
      </c>
      <c r="AJ123" s="81" t="s">
        <v>1130</v>
      </c>
      <c r="AK123" s="85" t="s">
        <v>1232</v>
      </c>
      <c r="AL123" s="81"/>
      <c r="AM123" s="83">
        <v>39904.58545138889</v>
      </c>
      <c r="AN123" s="81" t="s">
        <v>1458</v>
      </c>
      <c r="AO123" s="85" t="s">
        <v>1579</v>
      </c>
      <c r="AP123" s="81" t="s">
        <v>66</v>
      </c>
      <c r="AQ123" s="2"/>
      <c r="AR123" s="3"/>
      <c r="AS123" s="3"/>
      <c r="AT123" s="3"/>
      <c r="AU123" s="3"/>
    </row>
    <row r="124" spans="1:47" ht="15">
      <c r="A124" s="66" t="s">
        <v>291</v>
      </c>
      <c r="B124" s="67"/>
      <c r="C124" s="67"/>
      <c r="D124" s="68"/>
      <c r="E124" s="97"/>
      <c r="F124" s="96" t="s">
        <v>1393</v>
      </c>
      <c r="G124" s="98"/>
      <c r="H124" s="71"/>
      <c r="I124" s="72"/>
      <c r="J124" s="99"/>
      <c r="K124" s="71" t="s">
        <v>1766</v>
      </c>
      <c r="L124" s="100"/>
      <c r="M124" s="76">
        <v>2158.71875</v>
      </c>
      <c r="N124" s="76">
        <v>7421.48583984375</v>
      </c>
      <c r="O124" s="77"/>
      <c r="P124" s="78"/>
      <c r="Q124" s="78"/>
      <c r="R124" s="88"/>
      <c r="S124" s="88"/>
      <c r="T124" s="88"/>
      <c r="U124" s="88"/>
      <c r="V124" s="52"/>
      <c r="W124" s="52"/>
      <c r="X124" s="52"/>
      <c r="Y124" s="52"/>
      <c r="Z124" s="51"/>
      <c r="AA124" s="73">
        <v>124</v>
      </c>
      <c r="AB124" s="73"/>
      <c r="AC124" s="74"/>
      <c r="AD124" s="81">
        <v>1414</v>
      </c>
      <c r="AE124" s="81">
        <v>642</v>
      </c>
      <c r="AF124" s="81">
        <v>36452</v>
      </c>
      <c r="AG124" s="81">
        <v>3288</v>
      </c>
      <c r="AH124" s="81"/>
      <c r="AI124" s="81" t="s">
        <v>1003</v>
      </c>
      <c r="AJ124" s="81" t="s">
        <v>1094</v>
      </c>
      <c r="AK124" s="85" t="s">
        <v>1233</v>
      </c>
      <c r="AL124" s="81"/>
      <c r="AM124" s="83">
        <v>42267.97959490741</v>
      </c>
      <c r="AN124" s="81" t="s">
        <v>1458</v>
      </c>
      <c r="AO124" s="85" t="s">
        <v>1580</v>
      </c>
      <c r="AP124" s="81" t="s">
        <v>66</v>
      </c>
      <c r="AQ124" s="2"/>
      <c r="AR124" s="3"/>
      <c r="AS124" s="3"/>
      <c r="AT124" s="3"/>
      <c r="AU124" s="3"/>
    </row>
    <row r="125" spans="1:47" ht="15">
      <c r="A125" s="66" t="s">
        <v>292</v>
      </c>
      <c r="B125" s="67"/>
      <c r="C125" s="67"/>
      <c r="D125" s="68"/>
      <c r="E125" s="97"/>
      <c r="F125" s="96" t="s">
        <v>1394</v>
      </c>
      <c r="G125" s="98"/>
      <c r="H125" s="71"/>
      <c r="I125" s="72"/>
      <c r="J125" s="99"/>
      <c r="K125" s="71" t="s">
        <v>1767</v>
      </c>
      <c r="L125" s="100"/>
      <c r="M125" s="76">
        <v>2293.339111328125</v>
      </c>
      <c r="N125" s="76">
        <v>7479.115234375</v>
      </c>
      <c r="O125" s="77"/>
      <c r="P125" s="78"/>
      <c r="Q125" s="78"/>
      <c r="R125" s="88"/>
      <c r="S125" s="88"/>
      <c r="T125" s="88"/>
      <c r="U125" s="88"/>
      <c r="V125" s="52"/>
      <c r="W125" s="52"/>
      <c r="X125" s="52"/>
      <c r="Y125" s="52"/>
      <c r="Z125" s="51"/>
      <c r="AA125" s="73">
        <v>125</v>
      </c>
      <c r="AB125" s="73"/>
      <c r="AC125" s="74"/>
      <c r="AD125" s="81">
        <v>6629</v>
      </c>
      <c r="AE125" s="81">
        <v>6282</v>
      </c>
      <c r="AF125" s="81">
        <v>24310</v>
      </c>
      <c r="AG125" s="81">
        <v>33264</v>
      </c>
      <c r="AH125" s="81"/>
      <c r="AI125" s="81" t="s">
        <v>1004</v>
      </c>
      <c r="AJ125" s="81" t="s">
        <v>1131</v>
      </c>
      <c r="AK125" s="85" t="s">
        <v>1234</v>
      </c>
      <c r="AL125" s="81"/>
      <c r="AM125" s="83">
        <v>39895.10325231482</v>
      </c>
      <c r="AN125" s="81" t="s">
        <v>1458</v>
      </c>
      <c r="AO125" s="85" t="s">
        <v>1581</v>
      </c>
      <c r="AP125" s="81" t="s">
        <v>66</v>
      </c>
      <c r="AQ125" s="2"/>
      <c r="AR125" s="3"/>
      <c r="AS125" s="3"/>
      <c r="AT125" s="3"/>
      <c r="AU125" s="3"/>
    </row>
    <row r="126" spans="1:47" ht="15">
      <c r="A126" s="66" t="s">
        <v>293</v>
      </c>
      <c r="B126" s="67"/>
      <c r="C126" s="67"/>
      <c r="D126" s="68"/>
      <c r="E126" s="97"/>
      <c r="F126" s="96" t="s">
        <v>1395</v>
      </c>
      <c r="G126" s="98"/>
      <c r="H126" s="71"/>
      <c r="I126" s="72"/>
      <c r="J126" s="99"/>
      <c r="K126" s="71" t="s">
        <v>1768</v>
      </c>
      <c r="L126" s="100"/>
      <c r="M126" s="76">
        <v>2431.046875</v>
      </c>
      <c r="N126" s="76">
        <v>7533.91455078125</v>
      </c>
      <c r="O126" s="77"/>
      <c r="P126" s="78"/>
      <c r="Q126" s="78"/>
      <c r="R126" s="88"/>
      <c r="S126" s="88"/>
      <c r="T126" s="88"/>
      <c r="U126" s="88"/>
      <c r="V126" s="52"/>
      <c r="W126" s="52"/>
      <c r="X126" s="52"/>
      <c r="Y126" s="52"/>
      <c r="Z126" s="51"/>
      <c r="AA126" s="73">
        <v>126</v>
      </c>
      <c r="AB126" s="73"/>
      <c r="AC126" s="74"/>
      <c r="AD126" s="81">
        <v>420</v>
      </c>
      <c r="AE126" s="81">
        <v>188</v>
      </c>
      <c r="AF126" s="81">
        <v>33465</v>
      </c>
      <c r="AG126" s="81">
        <v>24416</v>
      </c>
      <c r="AH126" s="81"/>
      <c r="AI126" s="81" t="s">
        <v>1005</v>
      </c>
      <c r="AJ126" s="81" t="s">
        <v>1132</v>
      </c>
      <c r="AK126" s="85" t="s">
        <v>1235</v>
      </c>
      <c r="AL126" s="81"/>
      <c r="AM126" s="83">
        <v>39871.81747685185</v>
      </c>
      <c r="AN126" s="81" t="s">
        <v>1458</v>
      </c>
      <c r="AO126" s="85" t="s">
        <v>1582</v>
      </c>
      <c r="AP126" s="81" t="s">
        <v>66</v>
      </c>
      <c r="AQ126" s="2"/>
      <c r="AR126" s="3"/>
      <c r="AS126" s="3"/>
      <c r="AT126" s="3"/>
      <c r="AU126" s="3"/>
    </row>
    <row r="127" spans="1:47" ht="15">
      <c r="A127" s="66" t="s">
        <v>294</v>
      </c>
      <c r="B127" s="67"/>
      <c r="C127" s="67"/>
      <c r="D127" s="68"/>
      <c r="E127" s="97"/>
      <c r="F127" s="96" t="s">
        <v>1396</v>
      </c>
      <c r="G127" s="98"/>
      <c r="H127" s="71"/>
      <c r="I127" s="72"/>
      <c r="J127" s="99"/>
      <c r="K127" s="71" t="s">
        <v>1769</v>
      </c>
      <c r="L127" s="100"/>
      <c r="M127" s="76">
        <v>2571.685302734375</v>
      </c>
      <c r="N127" s="76">
        <v>7585.82177734375</v>
      </c>
      <c r="O127" s="77"/>
      <c r="P127" s="78"/>
      <c r="Q127" s="78"/>
      <c r="R127" s="88"/>
      <c r="S127" s="88"/>
      <c r="T127" s="88"/>
      <c r="U127" s="88"/>
      <c r="V127" s="52"/>
      <c r="W127" s="52"/>
      <c r="X127" s="52"/>
      <c r="Y127" s="52"/>
      <c r="Z127" s="51"/>
      <c r="AA127" s="73">
        <v>127</v>
      </c>
      <c r="AB127" s="73"/>
      <c r="AC127" s="74"/>
      <c r="AD127" s="81">
        <v>437</v>
      </c>
      <c r="AE127" s="81">
        <v>39</v>
      </c>
      <c r="AF127" s="81">
        <v>568</v>
      </c>
      <c r="AG127" s="81">
        <v>779</v>
      </c>
      <c r="AH127" s="81"/>
      <c r="AI127" s="81"/>
      <c r="AJ127" s="81"/>
      <c r="AK127" s="81"/>
      <c r="AL127" s="81"/>
      <c r="AM127" s="83">
        <v>40836.77899305556</v>
      </c>
      <c r="AN127" s="81" t="s">
        <v>1458</v>
      </c>
      <c r="AO127" s="85" t="s">
        <v>1583</v>
      </c>
      <c r="AP127" s="81" t="s">
        <v>66</v>
      </c>
      <c r="AQ127" s="2"/>
      <c r="AR127" s="3"/>
      <c r="AS127" s="3"/>
      <c r="AT127" s="3"/>
      <c r="AU127" s="3"/>
    </row>
    <row r="128" spans="1:47" ht="15">
      <c r="A128" s="66" t="s">
        <v>295</v>
      </c>
      <c r="B128" s="67"/>
      <c r="C128" s="67"/>
      <c r="D128" s="68"/>
      <c r="E128" s="97"/>
      <c r="F128" s="96" t="s">
        <v>1397</v>
      </c>
      <c r="G128" s="98"/>
      <c r="H128" s="71"/>
      <c r="I128" s="72"/>
      <c r="J128" s="99"/>
      <c r="K128" s="71" t="s">
        <v>1770</v>
      </c>
      <c r="L128" s="100"/>
      <c r="M128" s="76">
        <v>2715.09423828125</v>
      </c>
      <c r="N128" s="76">
        <v>7634.77783203125</v>
      </c>
      <c r="O128" s="77"/>
      <c r="P128" s="78"/>
      <c r="Q128" s="78"/>
      <c r="R128" s="88"/>
      <c r="S128" s="88"/>
      <c r="T128" s="88"/>
      <c r="U128" s="88"/>
      <c r="V128" s="52"/>
      <c r="W128" s="52"/>
      <c r="X128" s="52"/>
      <c r="Y128" s="52"/>
      <c r="Z128" s="51"/>
      <c r="AA128" s="73">
        <v>128</v>
      </c>
      <c r="AB128" s="73"/>
      <c r="AC128" s="74"/>
      <c r="AD128" s="81">
        <v>64</v>
      </c>
      <c r="AE128" s="81">
        <v>26</v>
      </c>
      <c r="AF128" s="81">
        <v>133</v>
      </c>
      <c r="AG128" s="81">
        <v>167</v>
      </c>
      <c r="AH128" s="81"/>
      <c r="AI128" s="81" t="s">
        <v>1006</v>
      </c>
      <c r="AJ128" s="81" t="s">
        <v>1094</v>
      </c>
      <c r="AK128" s="85" t="s">
        <v>1236</v>
      </c>
      <c r="AL128" s="81"/>
      <c r="AM128" s="83">
        <v>43354.79912037037</v>
      </c>
      <c r="AN128" s="81" t="s">
        <v>1458</v>
      </c>
      <c r="AO128" s="85" t="s">
        <v>1584</v>
      </c>
      <c r="AP128" s="81" t="s">
        <v>66</v>
      </c>
      <c r="AQ128" s="2"/>
      <c r="AR128" s="3"/>
      <c r="AS128" s="3"/>
      <c r="AT128" s="3"/>
      <c r="AU128" s="3"/>
    </row>
    <row r="129" spans="1:47" ht="15">
      <c r="A129" s="66" t="s">
        <v>296</v>
      </c>
      <c r="B129" s="67"/>
      <c r="C129" s="67"/>
      <c r="D129" s="68"/>
      <c r="E129" s="97"/>
      <c r="F129" s="96" t="s">
        <v>1398</v>
      </c>
      <c r="G129" s="98"/>
      <c r="H129" s="71"/>
      <c r="I129" s="72"/>
      <c r="J129" s="99"/>
      <c r="K129" s="71" t="s">
        <v>1771</v>
      </c>
      <c r="L129" s="100"/>
      <c r="M129" s="76">
        <v>2861.109130859375</v>
      </c>
      <c r="N129" s="76">
        <v>7680.72802734375</v>
      </c>
      <c r="O129" s="77"/>
      <c r="P129" s="78"/>
      <c r="Q129" s="78"/>
      <c r="R129" s="88"/>
      <c r="S129" s="88"/>
      <c r="T129" s="88"/>
      <c r="U129" s="88"/>
      <c r="V129" s="52"/>
      <c r="W129" s="52"/>
      <c r="X129" s="52"/>
      <c r="Y129" s="52"/>
      <c r="Z129" s="51"/>
      <c r="AA129" s="73">
        <v>129</v>
      </c>
      <c r="AB129" s="73"/>
      <c r="AC129" s="74"/>
      <c r="AD129" s="81">
        <v>1470</v>
      </c>
      <c r="AE129" s="81">
        <v>2244</v>
      </c>
      <c r="AF129" s="81">
        <v>65461</v>
      </c>
      <c r="AG129" s="81">
        <v>69792</v>
      </c>
      <c r="AH129" s="81"/>
      <c r="AI129" s="81" t="s">
        <v>1007</v>
      </c>
      <c r="AJ129" s="81" t="s">
        <v>1098</v>
      </c>
      <c r="AK129" s="85" t="s">
        <v>1237</v>
      </c>
      <c r="AL129" s="81"/>
      <c r="AM129" s="83">
        <v>41337.920590277776</v>
      </c>
      <c r="AN129" s="81" t="s">
        <v>1458</v>
      </c>
      <c r="AO129" s="85" t="s">
        <v>1585</v>
      </c>
      <c r="AP129" s="81" t="s">
        <v>66</v>
      </c>
      <c r="AQ129" s="2"/>
      <c r="AR129" s="3"/>
      <c r="AS129" s="3"/>
      <c r="AT129" s="3"/>
      <c r="AU129" s="3"/>
    </row>
    <row r="130" spans="1:47" ht="15">
      <c r="A130" s="66" t="s">
        <v>297</v>
      </c>
      <c r="B130" s="67"/>
      <c r="C130" s="67"/>
      <c r="D130" s="68"/>
      <c r="E130" s="97"/>
      <c r="F130" s="96" t="s">
        <v>1399</v>
      </c>
      <c r="G130" s="98"/>
      <c r="H130" s="71"/>
      <c r="I130" s="72"/>
      <c r="J130" s="99"/>
      <c r="K130" s="71" t="s">
        <v>1772</v>
      </c>
      <c r="L130" s="100"/>
      <c r="M130" s="76">
        <v>3009.564453125</v>
      </c>
      <c r="N130" s="76">
        <v>7723.6181640625</v>
      </c>
      <c r="O130" s="77"/>
      <c r="P130" s="78"/>
      <c r="Q130" s="78"/>
      <c r="R130" s="88"/>
      <c r="S130" s="88"/>
      <c r="T130" s="88"/>
      <c r="U130" s="88"/>
      <c r="V130" s="52"/>
      <c r="W130" s="52"/>
      <c r="X130" s="52"/>
      <c r="Y130" s="52"/>
      <c r="Z130" s="51"/>
      <c r="AA130" s="73">
        <v>130</v>
      </c>
      <c r="AB130" s="73"/>
      <c r="AC130" s="74"/>
      <c r="AD130" s="81">
        <v>200</v>
      </c>
      <c r="AE130" s="81">
        <v>161</v>
      </c>
      <c r="AF130" s="81">
        <v>3255</v>
      </c>
      <c r="AG130" s="81">
        <v>3219</v>
      </c>
      <c r="AH130" s="81"/>
      <c r="AI130" s="81" t="s">
        <v>1008</v>
      </c>
      <c r="AJ130" s="81" t="s">
        <v>1094</v>
      </c>
      <c r="AK130" s="85" t="s">
        <v>1238</v>
      </c>
      <c r="AL130" s="81"/>
      <c r="AM130" s="83">
        <v>40918.92625</v>
      </c>
      <c r="AN130" s="81" t="s">
        <v>1458</v>
      </c>
      <c r="AO130" s="85" t="s">
        <v>1586</v>
      </c>
      <c r="AP130" s="81" t="s">
        <v>66</v>
      </c>
      <c r="AQ130" s="2"/>
      <c r="AR130" s="3"/>
      <c r="AS130" s="3"/>
      <c r="AT130" s="3"/>
      <c r="AU130" s="3"/>
    </row>
    <row r="131" spans="1:47" ht="15">
      <c r="A131" s="66" t="s">
        <v>298</v>
      </c>
      <c r="B131" s="67"/>
      <c r="C131" s="67"/>
      <c r="D131" s="68"/>
      <c r="E131" s="97"/>
      <c r="F131" s="96" t="s">
        <v>1400</v>
      </c>
      <c r="G131" s="98"/>
      <c r="H131" s="71"/>
      <c r="I131" s="72"/>
      <c r="J131" s="99"/>
      <c r="K131" s="71" t="s">
        <v>1773</v>
      </c>
      <c r="L131" s="100"/>
      <c r="M131" s="76">
        <v>3160.289794921875</v>
      </c>
      <c r="N131" s="76">
        <v>7763.39990234375</v>
      </c>
      <c r="O131" s="77"/>
      <c r="P131" s="78"/>
      <c r="Q131" s="78"/>
      <c r="R131" s="88"/>
      <c r="S131" s="88"/>
      <c r="T131" s="88"/>
      <c r="U131" s="88"/>
      <c r="V131" s="52"/>
      <c r="W131" s="52"/>
      <c r="X131" s="52"/>
      <c r="Y131" s="52"/>
      <c r="Z131" s="51"/>
      <c r="AA131" s="73">
        <v>131</v>
      </c>
      <c r="AB131" s="73"/>
      <c r="AC131" s="74"/>
      <c r="AD131" s="81">
        <v>268</v>
      </c>
      <c r="AE131" s="81">
        <v>22</v>
      </c>
      <c r="AF131" s="81">
        <v>3240</v>
      </c>
      <c r="AG131" s="81">
        <v>294</v>
      </c>
      <c r="AH131" s="81"/>
      <c r="AI131" s="81" t="s">
        <v>1009</v>
      </c>
      <c r="AJ131" s="81"/>
      <c r="AK131" s="81"/>
      <c r="AL131" s="81"/>
      <c r="AM131" s="83">
        <v>42989.48228009259</v>
      </c>
      <c r="AN131" s="81" t="s">
        <v>1458</v>
      </c>
      <c r="AO131" s="85" t="s">
        <v>1587</v>
      </c>
      <c r="AP131" s="81" t="s">
        <v>66</v>
      </c>
      <c r="AQ131" s="2"/>
      <c r="AR131" s="3"/>
      <c r="AS131" s="3"/>
      <c r="AT131" s="3"/>
      <c r="AU131" s="3"/>
    </row>
    <row r="132" spans="1:47" ht="15">
      <c r="A132" s="66" t="s">
        <v>299</v>
      </c>
      <c r="B132" s="67"/>
      <c r="C132" s="67"/>
      <c r="D132" s="68"/>
      <c r="E132" s="97"/>
      <c r="F132" s="96" t="s">
        <v>1401</v>
      </c>
      <c r="G132" s="98"/>
      <c r="H132" s="71"/>
      <c r="I132" s="72"/>
      <c r="J132" s="99"/>
      <c r="K132" s="71" t="s">
        <v>1774</v>
      </c>
      <c r="L132" s="100"/>
      <c r="M132" s="76">
        <v>3313.1142578125</v>
      </c>
      <c r="N132" s="76">
        <v>7800.02783203125</v>
      </c>
      <c r="O132" s="77"/>
      <c r="P132" s="78"/>
      <c r="Q132" s="78"/>
      <c r="R132" s="88"/>
      <c r="S132" s="88"/>
      <c r="T132" s="88"/>
      <c r="U132" s="88"/>
      <c r="V132" s="52"/>
      <c r="W132" s="52"/>
      <c r="X132" s="52"/>
      <c r="Y132" s="52"/>
      <c r="Z132" s="51"/>
      <c r="AA132" s="73">
        <v>132</v>
      </c>
      <c r="AB132" s="73"/>
      <c r="AC132" s="74"/>
      <c r="AD132" s="81">
        <v>1787</v>
      </c>
      <c r="AE132" s="81">
        <v>1542</v>
      </c>
      <c r="AF132" s="81">
        <v>7065</v>
      </c>
      <c r="AG132" s="81">
        <v>386</v>
      </c>
      <c r="AH132" s="81"/>
      <c r="AI132" s="81"/>
      <c r="AJ132" s="81"/>
      <c r="AK132" s="81"/>
      <c r="AL132" s="81"/>
      <c r="AM132" s="83">
        <v>39915.79408564815</v>
      </c>
      <c r="AN132" s="81" t="s">
        <v>1458</v>
      </c>
      <c r="AO132" s="85" t="s">
        <v>1588</v>
      </c>
      <c r="AP132" s="81" t="s">
        <v>66</v>
      </c>
      <c r="AQ132" s="2"/>
      <c r="AR132" s="3"/>
      <c r="AS132" s="3"/>
      <c r="AT132" s="3"/>
      <c r="AU132" s="3"/>
    </row>
    <row r="133" spans="1:47" ht="15">
      <c r="A133" s="66" t="s">
        <v>300</v>
      </c>
      <c r="B133" s="67"/>
      <c r="C133" s="67"/>
      <c r="D133" s="68"/>
      <c r="E133" s="97"/>
      <c r="F133" s="96" t="s">
        <v>1402</v>
      </c>
      <c r="G133" s="98"/>
      <c r="H133" s="71"/>
      <c r="I133" s="72"/>
      <c r="J133" s="99"/>
      <c r="K133" s="71" t="s">
        <v>1775</v>
      </c>
      <c r="L133" s="100"/>
      <c r="M133" s="76">
        <v>3467.863037109375</v>
      </c>
      <c r="N133" s="76">
        <v>7833.46142578125</v>
      </c>
      <c r="O133" s="77"/>
      <c r="P133" s="78"/>
      <c r="Q133" s="78"/>
      <c r="R133" s="88"/>
      <c r="S133" s="88"/>
      <c r="T133" s="88"/>
      <c r="U133" s="88"/>
      <c r="V133" s="52"/>
      <c r="W133" s="52"/>
      <c r="X133" s="52"/>
      <c r="Y133" s="52"/>
      <c r="Z133" s="51"/>
      <c r="AA133" s="73">
        <v>133</v>
      </c>
      <c r="AB133" s="73"/>
      <c r="AC133" s="74"/>
      <c r="AD133" s="81">
        <v>429</v>
      </c>
      <c r="AE133" s="81">
        <v>451</v>
      </c>
      <c r="AF133" s="81">
        <v>20032</v>
      </c>
      <c r="AG133" s="81">
        <v>1101</v>
      </c>
      <c r="AH133" s="81"/>
      <c r="AI133" s="81" t="s">
        <v>1010</v>
      </c>
      <c r="AJ133" s="81" t="s">
        <v>1133</v>
      </c>
      <c r="AK133" s="85" t="s">
        <v>1239</v>
      </c>
      <c r="AL133" s="81"/>
      <c r="AM133" s="83">
        <v>39271.70408564815</v>
      </c>
      <c r="AN133" s="81" t="s">
        <v>1458</v>
      </c>
      <c r="AO133" s="85" t="s">
        <v>1589</v>
      </c>
      <c r="AP133" s="81" t="s">
        <v>66</v>
      </c>
      <c r="AQ133" s="2"/>
      <c r="AR133" s="3"/>
      <c r="AS133" s="3"/>
      <c r="AT133" s="3"/>
      <c r="AU133" s="3"/>
    </row>
    <row r="134" spans="1:47" ht="15">
      <c r="A134" s="66" t="s">
        <v>301</v>
      </c>
      <c r="B134" s="67"/>
      <c r="C134" s="67"/>
      <c r="D134" s="68"/>
      <c r="E134" s="97"/>
      <c r="F134" s="96" t="s">
        <v>1403</v>
      </c>
      <c r="G134" s="98"/>
      <c r="H134" s="71"/>
      <c r="I134" s="72"/>
      <c r="J134" s="99"/>
      <c r="K134" s="71" t="s">
        <v>1776</v>
      </c>
      <c r="L134" s="100"/>
      <c r="M134" s="76">
        <v>3624.35888671875</v>
      </c>
      <c r="N134" s="76">
        <v>7863.66015625</v>
      </c>
      <c r="O134" s="77"/>
      <c r="P134" s="78"/>
      <c r="Q134" s="78"/>
      <c r="R134" s="88"/>
      <c r="S134" s="88"/>
      <c r="T134" s="88"/>
      <c r="U134" s="88"/>
      <c r="V134" s="52"/>
      <c r="W134" s="52"/>
      <c r="X134" s="52"/>
      <c r="Y134" s="52"/>
      <c r="Z134" s="51"/>
      <c r="AA134" s="73">
        <v>134</v>
      </c>
      <c r="AB134" s="73"/>
      <c r="AC134" s="74"/>
      <c r="AD134" s="81">
        <v>889</v>
      </c>
      <c r="AE134" s="81">
        <v>404</v>
      </c>
      <c r="AF134" s="81">
        <v>2478</v>
      </c>
      <c r="AG134" s="81">
        <v>1260</v>
      </c>
      <c r="AH134" s="81"/>
      <c r="AI134" s="81" t="s">
        <v>1011</v>
      </c>
      <c r="AJ134" s="81" t="s">
        <v>1094</v>
      </c>
      <c r="AK134" s="85" t="s">
        <v>1240</v>
      </c>
      <c r="AL134" s="81"/>
      <c r="AM134" s="83">
        <v>41544.60457175926</v>
      </c>
      <c r="AN134" s="81" t="s">
        <v>1458</v>
      </c>
      <c r="AO134" s="85" t="s">
        <v>1590</v>
      </c>
      <c r="AP134" s="81" t="s">
        <v>66</v>
      </c>
      <c r="AQ134" s="2"/>
      <c r="AR134" s="3"/>
      <c r="AS134" s="3"/>
      <c r="AT134" s="3"/>
      <c r="AU134" s="3"/>
    </row>
    <row r="135" spans="1:47" ht="15">
      <c r="A135" s="66" t="s">
        <v>302</v>
      </c>
      <c r="B135" s="67"/>
      <c r="C135" s="67"/>
      <c r="D135" s="68"/>
      <c r="E135" s="97"/>
      <c r="F135" s="96" t="s">
        <v>1404</v>
      </c>
      <c r="G135" s="98"/>
      <c r="H135" s="71"/>
      <c r="I135" s="72"/>
      <c r="J135" s="99"/>
      <c r="K135" s="71" t="s">
        <v>1777</v>
      </c>
      <c r="L135" s="100"/>
      <c r="M135" s="76">
        <v>3782.424072265625</v>
      </c>
      <c r="N135" s="76">
        <v>7890.59228515625</v>
      </c>
      <c r="O135" s="77"/>
      <c r="P135" s="78"/>
      <c r="Q135" s="78"/>
      <c r="R135" s="88"/>
      <c r="S135" s="88"/>
      <c r="T135" s="88"/>
      <c r="U135" s="88"/>
      <c r="V135" s="52"/>
      <c r="W135" s="52"/>
      <c r="X135" s="52"/>
      <c r="Y135" s="52"/>
      <c r="Z135" s="51"/>
      <c r="AA135" s="73">
        <v>135</v>
      </c>
      <c r="AB135" s="73"/>
      <c r="AC135" s="74"/>
      <c r="AD135" s="81">
        <v>3692</v>
      </c>
      <c r="AE135" s="81">
        <v>120</v>
      </c>
      <c r="AF135" s="81">
        <v>20881</v>
      </c>
      <c r="AG135" s="81">
        <v>38711</v>
      </c>
      <c r="AH135" s="81"/>
      <c r="AI135" s="81" t="s">
        <v>1012</v>
      </c>
      <c r="AJ135" s="81" t="s">
        <v>1134</v>
      </c>
      <c r="AK135" s="81"/>
      <c r="AL135" s="81"/>
      <c r="AM135" s="83">
        <v>43104.883726851855</v>
      </c>
      <c r="AN135" s="81" t="s">
        <v>1458</v>
      </c>
      <c r="AO135" s="85" t="s">
        <v>1591</v>
      </c>
      <c r="AP135" s="81" t="s">
        <v>66</v>
      </c>
      <c r="AQ135" s="2"/>
      <c r="AR135" s="3"/>
      <c r="AS135" s="3"/>
      <c r="AT135" s="3"/>
      <c r="AU135" s="3"/>
    </row>
    <row r="136" spans="1:47" ht="15">
      <c r="A136" s="66" t="s">
        <v>303</v>
      </c>
      <c r="B136" s="67"/>
      <c r="C136" s="67"/>
      <c r="D136" s="68"/>
      <c r="E136" s="97"/>
      <c r="F136" s="96" t="s">
        <v>1405</v>
      </c>
      <c r="G136" s="98"/>
      <c r="H136" s="71"/>
      <c r="I136" s="72"/>
      <c r="J136" s="99"/>
      <c r="K136" s="71" t="s">
        <v>1778</v>
      </c>
      <c r="L136" s="100"/>
      <c r="M136" s="76">
        <v>3941.87841796875</v>
      </c>
      <c r="N136" s="76">
        <v>7914.22412109375</v>
      </c>
      <c r="O136" s="77"/>
      <c r="P136" s="78"/>
      <c r="Q136" s="78"/>
      <c r="R136" s="88"/>
      <c r="S136" s="88"/>
      <c r="T136" s="88"/>
      <c r="U136" s="88"/>
      <c r="V136" s="52"/>
      <c r="W136" s="52"/>
      <c r="X136" s="52"/>
      <c r="Y136" s="52"/>
      <c r="Z136" s="51"/>
      <c r="AA136" s="73">
        <v>136</v>
      </c>
      <c r="AB136" s="73"/>
      <c r="AC136" s="74"/>
      <c r="AD136" s="81">
        <v>2000</v>
      </c>
      <c r="AE136" s="81">
        <v>1087</v>
      </c>
      <c r="AF136" s="81">
        <v>837149</v>
      </c>
      <c r="AG136" s="81">
        <v>83725</v>
      </c>
      <c r="AH136" s="81"/>
      <c r="AI136" s="81" t="s">
        <v>1013</v>
      </c>
      <c r="AJ136" s="81" t="s">
        <v>1135</v>
      </c>
      <c r="AK136" s="85" t="s">
        <v>1241</v>
      </c>
      <c r="AL136" s="81"/>
      <c r="AM136" s="83">
        <v>40695.221284722225</v>
      </c>
      <c r="AN136" s="81" t="s">
        <v>1458</v>
      </c>
      <c r="AO136" s="85" t="s">
        <v>1592</v>
      </c>
      <c r="AP136" s="81" t="s">
        <v>66</v>
      </c>
      <c r="AQ136" s="2"/>
      <c r="AR136" s="3"/>
      <c r="AS136" s="3"/>
      <c r="AT136" s="3"/>
      <c r="AU136" s="3"/>
    </row>
    <row r="137" spans="1:47" ht="15">
      <c r="A137" s="66" t="s">
        <v>304</v>
      </c>
      <c r="B137" s="67"/>
      <c r="C137" s="67"/>
      <c r="D137" s="68"/>
      <c r="E137" s="97"/>
      <c r="F137" s="96" t="s">
        <v>1406</v>
      </c>
      <c r="G137" s="98"/>
      <c r="H137" s="71"/>
      <c r="I137" s="72"/>
      <c r="J137" s="99"/>
      <c r="K137" s="71" t="s">
        <v>1779</v>
      </c>
      <c r="L137" s="100"/>
      <c r="M137" s="76">
        <v>4102.53857421875</v>
      </c>
      <c r="N137" s="76">
        <v>7934.53076171875</v>
      </c>
      <c r="O137" s="77"/>
      <c r="P137" s="78"/>
      <c r="Q137" s="78"/>
      <c r="R137" s="88"/>
      <c r="S137" s="88"/>
      <c r="T137" s="88"/>
      <c r="U137" s="88"/>
      <c r="V137" s="52"/>
      <c r="W137" s="52"/>
      <c r="X137" s="52"/>
      <c r="Y137" s="52"/>
      <c r="Z137" s="51"/>
      <c r="AA137" s="73">
        <v>137</v>
      </c>
      <c r="AB137" s="73"/>
      <c r="AC137" s="74"/>
      <c r="AD137" s="81">
        <v>1010</v>
      </c>
      <c r="AE137" s="81">
        <v>59</v>
      </c>
      <c r="AF137" s="81">
        <v>1993</v>
      </c>
      <c r="AG137" s="81">
        <v>3060</v>
      </c>
      <c r="AH137" s="81"/>
      <c r="AI137" s="81" t="s">
        <v>1014</v>
      </c>
      <c r="AJ137" s="81" t="s">
        <v>1136</v>
      </c>
      <c r="AK137" s="85" t="s">
        <v>1242</v>
      </c>
      <c r="AL137" s="81"/>
      <c r="AM137" s="83">
        <v>39984.98064814815</v>
      </c>
      <c r="AN137" s="81" t="s">
        <v>1458</v>
      </c>
      <c r="AO137" s="85" t="s">
        <v>1593</v>
      </c>
      <c r="AP137" s="81" t="s">
        <v>66</v>
      </c>
      <c r="AQ137" s="2"/>
      <c r="AR137" s="3"/>
      <c r="AS137" s="3"/>
      <c r="AT137" s="3"/>
      <c r="AU137" s="3"/>
    </row>
    <row r="138" spans="1:47" ht="15">
      <c r="A138" s="66" t="s">
        <v>305</v>
      </c>
      <c r="B138" s="67"/>
      <c r="C138" s="67"/>
      <c r="D138" s="68"/>
      <c r="E138" s="97"/>
      <c r="F138" s="96" t="s">
        <v>1407</v>
      </c>
      <c r="G138" s="98"/>
      <c r="H138" s="71"/>
      <c r="I138" s="72"/>
      <c r="J138" s="99"/>
      <c r="K138" s="71" t="s">
        <v>1780</v>
      </c>
      <c r="L138" s="100"/>
      <c r="M138" s="76">
        <v>4264.22265625</v>
      </c>
      <c r="N138" s="76">
        <v>7951.48876953125</v>
      </c>
      <c r="O138" s="77"/>
      <c r="P138" s="78"/>
      <c r="Q138" s="78"/>
      <c r="R138" s="88"/>
      <c r="S138" s="88"/>
      <c r="T138" s="88"/>
      <c r="U138" s="88"/>
      <c r="V138" s="52"/>
      <c r="W138" s="52"/>
      <c r="X138" s="52"/>
      <c r="Y138" s="52"/>
      <c r="Z138" s="51"/>
      <c r="AA138" s="73">
        <v>138</v>
      </c>
      <c r="AB138" s="73"/>
      <c r="AC138" s="74"/>
      <c r="AD138" s="81">
        <v>404</v>
      </c>
      <c r="AE138" s="81">
        <v>884</v>
      </c>
      <c r="AF138" s="81">
        <v>45838</v>
      </c>
      <c r="AG138" s="81">
        <v>38927</v>
      </c>
      <c r="AH138" s="81"/>
      <c r="AI138" s="81" t="s">
        <v>1015</v>
      </c>
      <c r="AJ138" s="81"/>
      <c r="AK138" s="81"/>
      <c r="AL138" s="81"/>
      <c r="AM138" s="83">
        <v>41102.0408912037</v>
      </c>
      <c r="AN138" s="81" t="s">
        <v>1458</v>
      </c>
      <c r="AO138" s="85" t="s">
        <v>1594</v>
      </c>
      <c r="AP138" s="81" t="s">
        <v>66</v>
      </c>
      <c r="AQ138" s="2"/>
      <c r="AR138" s="3"/>
      <c r="AS138" s="3"/>
      <c r="AT138" s="3"/>
      <c r="AU138" s="3"/>
    </row>
    <row r="139" spans="1:47" ht="15">
      <c r="A139" s="66" t="s">
        <v>306</v>
      </c>
      <c r="B139" s="67"/>
      <c r="C139" s="67"/>
      <c r="D139" s="68"/>
      <c r="E139" s="97"/>
      <c r="F139" s="96" t="s">
        <v>1408</v>
      </c>
      <c r="G139" s="98"/>
      <c r="H139" s="71"/>
      <c r="I139" s="72"/>
      <c r="J139" s="99"/>
      <c r="K139" s="71" t="s">
        <v>1781</v>
      </c>
      <c r="L139" s="100"/>
      <c r="M139" s="76">
        <v>4426.74609375</v>
      </c>
      <c r="N139" s="76">
        <v>7965.078125</v>
      </c>
      <c r="O139" s="77"/>
      <c r="P139" s="78"/>
      <c r="Q139" s="78"/>
      <c r="R139" s="88"/>
      <c r="S139" s="88"/>
      <c r="T139" s="88"/>
      <c r="U139" s="88"/>
      <c r="V139" s="52"/>
      <c r="W139" s="52"/>
      <c r="X139" s="52"/>
      <c r="Y139" s="52"/>
      <c r="Z139" s="51"/>
      <c r="AA139" s="73">
        <v>139</v>
      </c>
      <c r="AB139" s="73"/>
      <c r="AC139" s="74"/>
      <c r="AD139" s="81">
        <v>542</v>
      </c>
      <c r="AE139" s="81">
        <v>260</v>
      </c>
      <c r="AF139" s="81">
        <v>10173</v>
      </c>
      <c r="AG139" s="81">
        <v>4177</v>
      </c>
      <c r="AH139" s="81"/>
      <c r="AI139" s="81" t="s">
        <v>1016</v>
      </c>
      <c r="AJ139" s="81"/>
      <c r="AK139" s="81"/>
      <c r="AL139" s="81"/>
      <c r="AM139" s="83">
        <v>40751.20054398148</v>
      </c>
      <c r="AN139" s="81" t="s">
        <v>1458</v>
      </c>
      <c r="AO139" s="85" t="s">
        <v>1595</v>
      </c>
      <c r="AP139" s="81" t="s">
        <v>66</v>
      </c>
      <c r="AQ139" s="2"/>
      <c r="AR139" s="3"/>
      <c r="AS139" s="3"/>
      <c r="AT139" s="3"/>
      <c r="AU139" s="3"/>
    </row>
    <row r="140" spans="1:47" ht="15">
      <c r="A140" s="66" t="s">
        <v>307</v>
      </c>
      <c r="B140" s="67"/>
      <c r="C140" s="67"/>
      <c r="D140" s="68"/>
      <c r="E140" s="97"/>
      <c r="F140" s="96" t="s">
        <v>1409</v>
      </c>
      <c r="G140" s="98"/>
      <c r="H140" s="71"/>
      <c r="I140" s="72"/>
      <c r="J140" s="99"/>
      <c r="K140" s="71" t="s">
        <v>1782</v>
      </c>
      <c r="L140" s="100"/>
      <c r="M140" s="76">
        <v>4589.9228515625</v>
      </c>
      <c r="N140" s="76">
        <v>7975.28369140625</v>
      </c>
      <c r="O140" s="77"/>
      <c r="P140" s="78"/>
      <c r="Q140" s="78"/>
      <c r="R140" s="88"/>
      <c r="S140" s="88"/>
      <c r="T140" s="88"/>
      <c r="U140" s="88"/>
      <c r="V140" s="52"/>
      <c r="W140" s="52"/>
      <c r="X140" s="52"/>
      <c r="Y140" s="52"/>
      <c r="Z140" s="51"/>
      <c r="AA140" s="73">
        <v>140</v>
      </c>
      <c r="AB140" s="73"/>
      <c r="AC140" s="74"/>
      <c r="AD140" s="81">
        <v>1196</v>
      </c>
      <c r="AE140" s="81">
        <v>1172</v>
      </c>
      <c r="AF140" s="81">
        <v>11615</v>
      </c>
      <c r="AG140" s="81">
        <v>7256</v>
      </c>
      <c r="AH140" s="81"/>
      <c r="AI140" s="81" t="s">
        <v>1017</v>
      </c>
      <c r="AJ140" s="81" t="s">
        <v>1094</v>
      </c>
      <c r="AK140" s="81"/>
      <c r="AL140" s="81"/>
      <c r="AM140" s="83">
        <v>39715.298483796294</v>
      </c>
      <c r="AN140" s="81" t="s">
        <v>1458</v>
      </c>
      <c r="AO140" s="85" t="s">
        <v>1596</v>
      </c>
      <c r="AP140" s="81" t="s">
        <v>66</v>
      </c>
      <c r="AQ140" s="2"/>
      <c r="AR140" s="3"/>
      <c r="AS140" s="3"/>
      <c r="AT140" s="3"/>
      <c r="AU140" s="3"/>
    </row>
    <row r="141" spans="1:47" ht="15">
      <c r="A141" s="66" t="s">
        <v>308</v>
      </c>
      <c r="B141" s="67"/>
      <c r="C141" s="67"/>
      <c r="D141" s="68"/>
      <c r="E141" s="97"/>
      <c r="F141" s="96" t="s">
        <v>1410</v>
      </c>
      <c r="G141" s="98"/>
      <c r="H141" s="71"/>
      <c r="I141" s="72"/>
      <c r="J141" s="99"/>
      <c r="K141" s="71" t="s">
        <v>1783</v>
      </c>
      <c r="L141" s="100"/>
      <c r="M141" s="76">
        <v>4753.56640625</v>
      </c>
      <c r="N141" s="76">
        <v>7982.09423828125</v>
      </c>
      <c r="O141" s="77"/>
      <c r="P141" s="78"/>
      <c r="Q141" s="78"/>
      <c r="R141" s="88"/>
      <c r="S141" s="88"/>
      <c r="T141" s="88"/>
      <c r="U141" s="88"/>
      <c r="V141" s="52"/>
      <c r="W141" s="52"/>
      <c r="X141" s="52"/>
      <c r="Y141" s="52"/>
      <c r="Z141" s="51"/>
      <c r="AA141" s="73">
        <v>141</v>
      </c>
      <c r="AB141" s="73"/>
      <c r="AC141" s="74"/>
      <c r="AD141" s="81">
        <v>1225</v>
      </c>
      <c r="AE141" s="81">
        <v>412</v>
      </c>
      <c r="AF141" s="81">
        <v>12011</v>
      </c>
      <c r="AG141" s="81">
        <v>22075</v>
      </c>
      <c r="AH141" s="81"/>
      <c r="AI141" s="81" t="s">
        <v>1018</v>
      </c>
      <c r="AJ141" s="81" t="s">
        <v>1137</v>
      </c>
      <c r="AK141" s="81"/>
      <c r="AL141" s="81"/>
      <c r="AM141" s="83">
        <v>39885.02659722222</v>
      </c>
      <c r="AN141" s="81" t="s">
        <v>1458</v>
      </c>
      <c r="AO141" s="85" t="s">
        <v>1597</v>
      </c>
      <c r="AP141" s="81" t="s">
        <v>66</v>
      </c>
      <c r="AQ141" s="2"/>
      <c r="AR141" s="3"/>
      <c r="AS141" s="3"/>
      <c r="AT141" s="3"/>
      <c r="AU141" s="3"/>
    </row>
    <row r="142" spans="1:47" ht="15">
      <c r="A142" s="66" t="s">
        <v>309</v>
      </c>
      <c r="B142" s="67"/>
      <c r="C142" s="67"/>
      <c r="D142" s="68"/>
      <c r="E142" s="97"/>
      <c r="F142" s="96" t="s">
        <v>1411</v>
      </c>
      <c r="G142" s="98"/>
      <c r="H142" s="71"/>
      <c r="I142" s="72"/>
      <c r="J142" s="99"/>
      <c r="K142" s="71" t="s">
        <v>1784</v>
      </c>
      <c r="L142" s="100"/>
      <c r="M142" s="76">
        <v>4917.4912109375</v>
      </c>
      <c r="N142" s="76">
        <v>7985.50146484375</v>
      </c>
      <c r="O142" s="77"/>
      <c r="P142" s="78"/>
      <c r="Q142" s="78"/>
      <c r="R142" s="88"/>
      <c r="S142" s="88"/>
      <c r="T142" s="88"/>
      <c r="U142" s="88"/>
      <c r="V142" s="52"/>
      <c r="W142" s="52"/>
      <c r="X142" s="52"/>
      <c r="Y142" s="52"/>
      <c r="Z142" s="51"/>
      <c r="AA142" s="73">
        <v>142</v>
      </c>
      <c r="AB142" s="73"/>
      <c r="AC142" s="74"/>
      <c r="AD142" s="81">
        <v>1037</v>
      </c>
      <c r="AE142" s="81">
        <v>650</v>
      </c>
      <c r="AF142" s="81">
        <v>23111</v>
      </c>
      <c r="AG142" s="81">
        <v>13622</v>
      </c>
      <c r="AH142" s="81"/>
      <c r="AI142" s="81" t="s">
        <v>1019</v>
      </c>
      <c r="AJ142" s="81" t="s">
        <v>1094</v>
      </c>
      <c r="AK142" s="85" t="s">
        <v>1243</v>
      </c>
      <c r="AL142" s="81"/>
      <c r="AM142" s="83">
        <v>40061.21188657408</v>
      </c>
      <c r="AN142" s="81" t="s">
        <v>1458</v>
      </c>
      <c r="AO142" s="85" t="s">
        <v>1598</v>
      </c>
      <c r="AP142" s="81" t="s">
        <v>66</v>
      </c>
      <c r="AQ142" s="2"/>
      <c r="AR142" s="3"/>
      <c r="AS142" s="3"/>
      <c r="AT142" s="3"/>
      <c r="AU142" s="3"/>
    </row>
    <row r="143" spans="1:47" ht="15">
      <c r="A143" s="66" t="s">
        <v>310</v>
      </c>
      <c r="B143" s="67"/>
      <c r="C143" s="67"/>
      <c r="D143" s="68"/>
      <c r="E143" s="97"/>
      <c r="F143" s="96" t="s">
        <v>1412</v>
      </c>
      <c r="G143" s="98"/>
      <c r="H143" s="71"/>
      <c r="I143" s="72"/>
      <c r="J143" s="99"/>
      <c r="K143" s="71" t="s">
        <v>1785</v>
      </c>
      <c r="L143" s="100"/>
      <c r="M143" s="76">
        <v>5081.5087890625</v>
      </c>
      <c r="N143" s="76">
        <v>7985.50146484375</v>
      </c>
      <c r="O143" s="77"/>
      <c r="P143" s="78"/>
      <c r="Q143" s="78"/>
      <c r="R143" s="88"/>
      <c r="S143" s="88"/>
      <c r="T143" s="88"/>
      <c r="U143" s="88"/>
      <c r="V143" s="52"/>
      <c r="W143" s="52"/>
      <c r="X143" s="52"/>
      <c r="Y143" s="52"/>
      <c r="Z143" s="51"/>
      <c r="AA143" s="73">
        <v>143</v>
      </c>
      <c r="AB143" s="73"/>
      <c r="AC143" s="74"/>
      <c r="AD143" s="81">
        <v>1180</v>
      </c>
      <c r="AE143" s="81">
        <v>222</v>
      </c>
      <c r="AF143" s="81">
        <v>16582</v>
      </c>
      <c r="AG143" s="81">
        <v>37256</v>
      </c>
      <c r="AH143" s="81"/>
      <c r="AI143" s="81"/>
      <c r="AJ143" s="81" t="s">
        <v>1094</v>
      </c>
      <c r="AK143" s="81"/>
      <c r="AL143" s="81"/>
      <c r="AM143" s="83">
        <v>40494.23175925926</v>
      </c>
      <c r="AN143" s="81" t="s">
        <v>1458</v>
      </c>
      <c r="AO143" s="85" t="s">
        <v>1599</v>
      </c>
      <c r="AP143" s="81" t="s">
        <v>66</v>
      </c>
      <c r="AQ143" s="2"/>
      <c r="AR143" s="3"/>
      <c r="AS143" s="3"/>
      <c r="AT143" s="3"/>
      <c r="AU143" s="3"/>
    </row>
    <row r="144" spans="1:47" ht="15">
      <c r="A144" s="66" t="s">
        <v>311</v>
      </c>
      <c r="B144" s="67"/>
      <c r="C144" s="67"/>
      <c r="D144" s="68"/>
      <c r="E144" s="97"/>
      <c r="F144" s="96" t="s">
        <v>1413</v>
      </c>
      <c r="G144" s="98"/>
      <c r="H144" s="71"/>
      <c r="I144" s="72"/>
      <c r="J144" s="99"/>
      <c r="K144" s="71" t="s">
        <v>1786</v>
      </c>
      <c r="L144" s="100"/>
      <c r="M144" s="76">
        <v>5245.43359375</v>
      </c>
      <c r="N144" s="76">
        <v>7982.09423828125</v>
      </c>
      <c r="O144" s="77"/>
      <c r="P144" s="78"/>
      <c r="Q144" s="78"/>
      <c r="R144" s="88"/>
      <c r="S144" s="88"/>
      <c r="T144" s="88"/>
      <c r="U144" s="88"/>
      <c r="V144" s="52"/>
      <c r="W144" s="52"/>
      <c r="X144" s="52"/>
      <c r="Y144" s="52"/>
      <c r="Z144" s="51"/>
      <c r="AA144" s="73">
        <v>144</v>
      </c>
      <c r="AB144" s="73"/>
      <c r="AC144" s="74"/>
      <c r="AD144" s="81">
        <v>2255</v>
      </c>
      <c r="AE144" s="81">
        <v>1353</v>
      </c>
      <c r="AF144" s="81">
        <v>9307</v>
      </c>
      <c r="AG144" s="81">
        <v>9523</v>
      </c>
      <c r="AH144" s="81"/>
      <c r="AI144" s="81" t="s">
        <v>1020</v>
      </c>
      <c r="AJ144" s="81" t="s">
        <v>1094</v>
      </c>
      <c r="AK144" s="81"/>
      <c r="AL144" s="81"/>
      <c r="AM144" s="83">
        <v>39870.88518518519</v>
      </c>
      <c r="AN144" s="81" t="s">
        <v>1458</v>
      </c>
      <c r="AO144" s="85" t="s">
        <v>1600</v>
      </c>
      <c r="AP144" s="81" t="s">
        <v>66</v>
      </c>
      <c r="AQ144" s="2"/>
      <c r="AR144" s="3"/>
      <c r="AS144" s="3"/>
      <c r="AT144" s="3"/>
      <c r="AU144" s="3"/>
    </row>
    <row r="145" spans="1:47" ht="15">
      <c r="A145" s="66" t="s">
        <v>312</v>
      </c>
      <c r="B145" s="67"/>
      <c r="C145" s="67"/>
      <c r="D145" s="68"/>
      <c r="E145" s="97"/>
      <c r="F145" s="96" t="s">
        <v>1414</v>
      </c>
      <c r="G145" s="98"/>
      <c r="H145" s="71"/>
      <c r="I145" s="72"/>
      <c r="J145" s="99"/>
      <c r="K145" s="71" t="s">
        <v>1787</v>
      </c>
      <c r="L145" s="100"/>
      <c r="M145" s="76">
        <v>5409.0771484375</v>
      </c>
      <c r="N145" s="76">
        <v>7975.28369140625</v>
      </c>
      <c r="O145" s="77"/>
      <c r="P145" s="78"/>
      <c r="Q145" s="78"/>
      <c r="R145" s="88"/>
      <c r="S145" s="88"/>
      <c r="T145" s="88"/>
      <c r="U145" s="88"/>
      <c r="V145" s="52"/>
      <c r="W145" s="52"/>
      <c r="X145" s="52"/>
      <c r="Y145" s="52"/>
      <c r="Z145" s="51"/>
      <c r="AA145" s="73">
        <v>145</v>
      </c>
      <c r="AB145" s="73"/>
      <c r="AC145" s="74"/>
      <c r="AD145" s="81">
        <v>3130</v>
      </c>
      <c r="AE145" s="81">
        <v>491</v>
      </c>
      <c r="AF145" s="81">
        <v>1532</v>
      </c>
      <c r="AG145" s="81">
        <v>9706</v>
      </c>
      <c r="AH145" s="81"/>
      <c r="AI145" s="81" t="s">
        <v>1021</v>
      </c>
      <c r="AJ145" s="81" t="s">
        <v>1094</v>
      </c>
      <c r="AK145" s="85" t="s">
        <v>1244</v>
      </c>
      <c r="AL145" s="81"/>
      <c r="AM145" s="83">
        <v>41879.9</v>
      </c>
      <c r="AN145" s="81" t="s">
        <v>1458</v>
      </c>
      <c r="AO145" s="85" t="s">
        <v>1601</v>
      </c>
      <c r="AP145" s="81" t="s">
        <v>66</v>
      </c>
      <c r="AQ145" s="2"/>
      <c r="AR145" s="3"/>
      <c r="AS145" s="3"/>
      <c r="AT145" s="3"/>
      <c r="AU145" s="3"/>
    </row>
    <row r="146" spans="1:47" ht="15">
      <c r="A146" s="66" t="s">
        <v>313</v>
      </c>
      <c r="B146" s="67"/>
      <c r="C146" s="67"/>
      <c r="D146" s="68"/>
      <c r="E146" s="97"/>
      <c r="F146" s="96" t="s">
        <v>1415</v>
      </c>
      <c r="G146" s="98"/>
      <c r="H146" s="71"/>
      <c r="I146" s="72"/>
      <c r="J146" s="99"/>
      <c r="K146" s="71" t="s">
        <v>1788</v>
      </c>
      <c r="L146" s="100"/>
      <c r="M146" s="76">
        <v>5572.25439453125</v>
      </c>
      <c r="N146" s="76">
        <v>7965.078125</v>
      </c>
      <c r="O146" s="77"/>
      <c r="P146" s="78"/>
      <c r="Q146" s="78"/>
      <c r="R146" s="88"/>
      <c r="S146" s="88"/>
      <c r="T146" s="88"/>
      <c r="U146" s="88"/>
      <c r="V146" s="52"/>
      <c r="W146" s="52"/>
      <c r="X146" s="52"/>
      <c r="Y146" s="52"/>
      <c r="Z146" s="51"/>
      <c r="AA146" s="73">
        <v>146</v>
      </c>
      <c r="AB146" s="73"/>
      <c r="AC146" s="74"/>
      <c r="AD146" s="81">
        <v>2526</v>
      </c>
      <c r="AE146" s="81">
        <v>3672</v>
      </c>
      <c r="AF146" s="81">
        <v>25086</v>
      </c>
      <c r="AG146" s="81">
        <v>10128</v>
      </c>
      <c r="AH146" s="81"/>
      <c r="AI146" s="81" t="s">
        <v>1022</v>
      </c>
      <c r="AJ146" s="81" t="s">
        <v>1138</v>
      </c>
      <c r="AK146" s="85" t="s">
        <v>1245</v>
      </c>
      <c r="AL146" s="81"/>
      <c r="AM146" s="83">
        <v>39877.667175925926</v>
      </c>
      <c r="AN146" s="81" t="s">
        <v>1458</v>
      </c>
      <c r="AO146" s="85" t="s">
        <v>1602</v>
      </c>
      <c r="AP146" s="81" t="s">
        <v>66</v>
      </c>
      <c r="AQ146" s="2"/>
      <c r="AR146" s="3"/>
      <c r="AS146" s="3"/>
      <c r="AT146" s="3"/>
      <c r="AU146" s="3"/>
    </row>
    <row r="147" spans="1:47" ht="15">
      <c r="A147" s="66" t="s">
        <v>314</v>
      </c>
      <c r="B147" s="67"/>
      <c r="C147" s="67"/>
      <c r="D147" s="68"/>
      <c r="E147" s="97"/>
      <c r="F147" s="96" t="s">
        <v>1416</v>
      </c>
      <c r="G147" s="98"/>
      <c r="H147" s="71"/>
      <c r="I147" s="72"/>
      <c r="J147" s="99"/>
      <c r="K147" s="71" t="s">
        <v>1789</v>
      </c>
      <c r="L147" s="100"/>
      <c r="M147" s="76">
        <v>5734.77685546875</v>
      </c>
      <c r="N147" s="76">
        <v>7951.48876953125</v>
      </c>
      <c r="O147" s="77"/>
      <c r="P147" s="78"/>
      <c r="Q147" s="78"/>
      <c r="R147" s="88"/>
      <c r="S147" s="88"/>
      <c r="T147" s="88"/>
      <c r="U147" s="88"/>
      <c r="V147" s="52"/>
      <c r="W147" s="52"/>
      <c r="X147" s="52"/>
      <c r="Y147" s="52"/>
      <c r="Z147" s="51"/>
      <c r="AA147" s="73">
        <v>147</v>
      </c>
      <c r="AB147" s="73"/>
      <c r="AC147" s="74"/>
      <c r="AD147" s="81">
        <v>2089</v>
      </c>
      <c r="AE147" s="81">
        <v>3823</v>
      </c>
      <c r="AF147" s="81">
        <v>504</v>
      </c>
      <c r="AG147" s="81">
        <v>1095</v>
      </c>
      <c r="AH147" s="81"/>
      <c r="AI147" s="81" t="s">
        <v>1023</v>
      </c>
      <c r="AJ147" s="81"/>
      <c r="AK147" s="81"/>
      <c r="AL147" s="81"/>
      <c r="AM147" s="83">
        <v>39976.53888888889</v>
      </c>
      <c r="AN147" s="81" t="s">
        <v>1458</v>
      </c>
      <c r="AO147" s="85" t="s">
        <v>1603</v>
      </c>
      <c r="AP147" s="81" t="s">
        <v>66</v>
      </c>
      <c r="AQ147" s="2"/>
      <c r="AR147" s="3"/>
      <c r="AS147" s="3"/>
      <c r="AT147" s="3"/>
      <c r="AU147" s="3"/>
    </row>
    <row r="148" spans="1:47" ht="15">
      <c r="A148" s="66" t="s">
        <v>315</v>
      </c>
      <c r="B148" s="67"/>
      <c r="C148" s="67"/>
      <c r="D148" s="68"/>
      <c r="E148" s="97"/>
      <c r="F148" s="96" t="s">
        <v>1417</v>
      </c>
      <c r="G148" s="98"/>
      <c r="H148" s="71"/>
      <c r="I148" s="72"/>
      <c r="J148" s="99"/>
      <c r="K148" s="71" t="s">
        <v>1790</v>
      </c>
      <c r="L148" s="100"/>
      <c r="M148" s="76">
        <v>5896.4609375</v>
      </c>
      <c r="N148" s="76">
        <v>7934.53076171875</v>
      </c>
      <c r="O148" s="77"/>
      <c r="P148" s="78"/>
      <c r="Q148" s="78"/>
      <c r="R148" s="88"/>
      <c r="S148" s="88"/>
      <c r="T148" s="88"/>
      <c r="U148" s="88"/>
      <c r="V148" s="52"/>
      <c r="W148" s="52"/>
      <c r="X148" s="52"/>
      <c r="Y148" s="52"/>
      <c r="Z148" s="51"/>
      <c r="AA148" s="73">
        <v>148</v>
      </c>
      <c r="AB148" s="73"/>
      <c r="AC148" s="74"/>
      <c r="AD148" s="81">
        <v>221</v>
      </c>
      <c r="AE148" s="81">
        <v>60</v>
      </c>
      <c r="AF148" s="81">
        <v>684</v>
      </c>
      <c r="AG148" s="81">
        <v>724</v>
      </c>
      <c r="AH148" s="81"/>
      <c r="AI148" s="81" t="s">
        <v>1024</v>
      </c>
      <c r="AJ148" s="81"/>
      <c r="AK148" s="81"/>
      <c r="AL148" s="81"/>
      <c r="AM148" s="83">
        <v>42026.193090277775</v>
      </c>
      <c r="AN148" s="81" t="s">
        <v>1458</v>
      </c>
      <c r="AO148" s="85" t="s">
        <v>1604</v>
      </c>
      <c r="AP148" s="81" t="s">
        <v>66</v>
      </c>
      <c r="AQ148" s="2"/>
      <c r="AR148" s="3"/>
      <c r="AS148" s="3"/>
      <c r="AT148" s="3"/>
      <c r="AU148" s="3"/>
    </row>
    <row r="149" spans="1:47" ht="15">
      <c r="A149" s="66" t="s">
        <v>316</v>
      </c>
      <c r="B149" s="67"/>
      <c r="C149" s="67"/>
      <c r="D149" s="68"/>
      <c r="E149" s="97"/>
      <c r="F149" s="96" t="s">
        <v>1418</v>
      </c>
      <c r="G149" s="98"/>
      <c r="H149" s="71"/>
      <c r="I149" s="72"/>
      <c r="J149" s="99"/>
      <c r="K149" s="71" t="s">
        <v>1791</v>
      </c>
      <c r="L149" s="100"/>
      <c r="M149" s="76">
        <v>6057.12158203125</v>
      </c>
      <c r="N149" s="76">
        <v>7914.22412109375</v>
      </c>
      <c r="O149" s="77"/>
      <c r="P149" s="78"/>
      <c r="Q149" s="78"/>
      <c r="R149" s="88"/>
      <c r="S149" s="88"/>
      <c r="T149" s="88"/>
      <c r="U149" s="88"/>
      <c r="V149" s="52"/>
      <c r="W149" s="52"/>
      <c r="X149" s="52"/>
      <c r="Y149" s="52"/>
      <c r="Z149" s="51"/>
      <c r="AA149" s="73">
        <v>149</v>
      </c>
      <c r="AB149" s="73"/>
      <c r="AC149" s="74"/>
      <c r="AD149" s="81">
        <v>756</v>
      </c>
      <c r="AE149" s="81">
        <v>332</v>
      </c>
      <c r="AF149" s="81">
        <v>17129</v>
      </c>
      <c r="AG149" s="81">
        <v>114442</v>
      </c>
      <c r="AH149" s="81"/>
      <c r="AI149" s="81" t="s">
        <v>1025</v>
      </c>
      <c r="AJ149" s="81" t="s">
        <v>1139</v>
      </c>
      <c r="AK149" s="81"/>
      <c r="AL149" s="81"/>
      <c r="AM149" s="83">
        <v>39162.026087962964</v>
      </c>
      <c r="AN149" s="81" t="s">
        <v>1458</v>
      </c>
      <c r="AO149" s="85" t="s">
        <v>1605</v>
      </c>
      <c r="AP149" s="81" t="s">
        <v>66</v>
      </c>
      <c r="AQ149" s="2"/>
      <c r="AR149" s="3"/>
      <c r="AS149" s="3"/>
      <c r="AT149" s="3"/>
      <c r="AU149" s="3"/>
    </row>
    <row r="150" spans="1:47" ht="15">
      <c r="A150" s="66" t="s">
        <v>317</v>
      </c>
      <c r="B150" s="67"/>
      <c r="C150" s="67"/>
      <c r="D150" s="68"/>
      <c r="E150" s="97"/>
      <c r="F150" s="96" t="s">
        <v>1419</v>
      </c>
      <c r="G150" s="98"/>
      <c r="H150" s="71"/>
      <c r="I150" s="72"/>
      <c r="J150" s="99"/>
      <c r="K150" s="71" t="s">
        <v>1792</v>
      </c>
      <c r="L150" s="100"/>
      <c r="M150" s="76">
        <v>6216.576171875</v>
      </c>
      <c r="N150" s="76">
        <v>7890.59228515625</v>
      </c>
      <c r="O150" s="77"/>
      <c r="P150" s="78"/>
      <c r="Q150" s="78"/>
      <c r="R150" s="88"/>
      <c r="S150" s="88"/>
      <c r="T150" s="88"/>
      <c r="U150" s="88"/>
      <c r="V150" s="52"/>
      <c r="W150" s="52"/>
      <c r="X150" s="52"/>
      <c r="Y150" s="52"/>
      <c r="Z150" s="51"/>
      <c r="AA150" s="73">
        <v>150</v>
      </c>
      <c r="AB150" s="73"/>
      <c r="AC150" s="74"/>
      <c r="AD150" s="81">
        <v>1374</v>
      </c>
      <c r="AE150" s="81">
        <v>177</v>
      </c>
      <c r="AF150" s="81">
        <v>17917</v>
      </c>
      <c r="AG150" s="81">
        <v>64986</v>
      </c>
      <c r="AH150" s="81"/>
      <c r="AI150" s="81" t="s">
        <v>1026</v>
      </c>
      <c r="AJ150" s="81" t="s">
        <v>1121</v>
      </c>
      <c r="AK150" s="81"/>
      <c r="AL150" s="81"/>
      <c r="AM150" s="83">
        <v>39889.038622685184</v>
      </c>
      <c r="AN150" s="81" t="s">
        <v>1458</v>
      </c>
      <c r="AO150" s="85" t="s">
        <v>1606</v>
      </c>
      <c r="AP150" s="81" t="s">
        <v>66</v>
      </c>
      <c r="AQ150" s="2"/>
      <c r="AR150" s="3"/>
      <c r="AS150" s="3"/>
      <c r="AT150" s="3"/>
      <c r="AU150" s="3"/>
    </row>
    <row r="151" spans="1:47" ht="15">
      <c r="A151" s="66" t="s">
        <v>318</v>
      </c>
      <c r="B151" s="67"/>
      <c r="C151" s="67"/>
      <c r="D151" s="68"/>
      <c r="E151" s="97"/>
      <c r="F151" s="96" t="s">
        <v>1420</v>
      </c>
      <c r="G151" s="98"/>
      <c r="H151" s="71"/>
      <c r="I151" s="72"/>
      <c r="J151" s="99"/>
      <c r="K151" s="71" t="s">
        <v>1793</v>
      </c>
      <c r="L151" s="100"/>
      <c r="M151" s="76">
        <v>6374.64111328125</v>
      </c>
      <c r="N151" s="76">
        <v>7863.66015625</v>
      </c>
      <c r="O151" s="77"/>
      <c r="P151" s="78"/>
      <c r="Q151" s="78"/>
      <c r="R151" s="88"/>
      <c r="S151" s="88"/>
      <c r="T151" s="88"/>
      <c r="U151" s="88"/>
      <c r="V151" s="52"/>
      <c r="W151" s="52"/>
      <c r="X151" s="52"/>
      <c r="Y151" s="52"/>
      <c r="Z151" s="51"/>
      <c r="AA151" s="73">
        <v>151</v>
      </c>
      <c r="AB151" s="73"/>
      <c r="AC151" s="74"/>
      <c r="AD151" s="81">
        <v>1514</v>
      </c>
      <c r="AE151" s="81">
        <v>592</v>
      </c>
      <c r="AF151" s="81">
        <v>9055</v>
      </c>
      <c r="AG151" s="81">
        <v>2939</v>
      </c>
      <c r="AH151" s="81"/>
      <c r="AI151" s="81" t="s">
        <v>1027</v>
      </c>
      <c r="AJ151" s="81" t="s">
        <v>1140</v>
      </c>
      <c r="AK151" s="85" t="s">
        <v>1246</v>
      </c>
      <c r="AL151" s="81"/>
      <c r="AM151" s="83">
        <v>39890.79765046296</v>
      </c>
      <c r="AN151" s="81" t="s">
        <v>1458</v>
      </c>
      <c r="AO151" s="85" t="s">
        <v>1607</v>
      </c>
      <c r="AP151" s="81" t="s">
        <v>66</v>
      </c>
      <c r="AQ151" s="2"/>
      <c r="AR151" s="3"/>
      <c r="AS151" s="3"/>
      <c r="AT151" s="3"/>
      <c r="AU151" s="3"/>
    </row>
    <row r="152" spans="1:47" ht="15">
      <c r="A152" s="66" t="s">
        <v>319</v>
      </c>
      <c r="B152" s="67"/>
      <c r="C152" s="67"/>
      <c r="D152" s="68"/>
      <c r="E152" s="97"/>
      <c r="F152" s="96" t="s">
        <v>1421</v>
      </c>
      <c r="G152" s="98"/>
      <c r="H152" s="71"/>
      <c r="I152" s="72"/>
      <c r="J152" s="99"/>
      <c r="K152" s="71" t="s">
        <v>1794</v>
      </c>
      <c r="L152" s="100"/>
      <c r="M152" s="76">
        <v>6531.13671875</v>
      </c>
      <c r="N152" s="76">
        <v>7833.46142578125</v>
      </c>
      <c r="O152" s="77"/>
      <c r="P152" s="78"/>
      <c r="Q152" s="78"/>
      <c r="R152" s="88"/>
      <c r="S152" s="88"/>
      <c r="T152" s="88"/>
      <c r="U152" s="88"/>
      <c r="V152" s="52"/>
      <c r="W152" s="52"/>
      <c r="X152" s="52"/>
      <c r="Y152" s="52"/>
      <c r="Z152" s="51"/>
      <c r="AA152" s="73">
        <v>152</v>
      </c>
      <c r="AB152" s="73"/>
      <c r="AC152" s="74"/>
      <c r="AD152" s="81">
        <v>489</v>
      </c>
      <c r="AE152" s="81">
        <v>358</v>
      </c>
      <c r="AF152" s="81">
        <v>2029</v>
      </c>
      <c r="AG152" s="81">
        <v>2259</v>
      </c>
      <c r="AH152" s="81"/>
      <c r="AI152" s="81" t="s">
        <v>1028</v>
      </c>
      <c r="AJ152" s="81" t="s">
        <v>1094</v>
      </c>
      <c r="AK152" s="85" t="s">
        <v>1247</v>
      </c>
      <c r="AL152" s="81"/>
      <c r="AM152" s="83">
        <v>40910.86405092593</v>
      </c>
      <c r="AN152" s="81" t="s">
        <v>1458</v>
      </c>
      <c r="AO152" s="85" t="s">
        <v>1608</v>
      </c>
      <c r="AP152" s="81" t="s">
        <v>66</v>
      </c>
      <c r="AQ152" s="2"/>
      <c r="AR152" s="3"/>
      <c r="AS152" s="3"/>
      <c r="AT152" s="3"/>
      <c r="AU152" s="3"/>
    </row>
    <row r="153" spans="1:47" ht="15">
      <c r="A153" s="66" t="s">
        <v>320</v>
      </c>
      <c r="B153" s="67"/>
      <c r="C153" s="67"/>
      <c r="D153" s="68"/>
      <c r="E153" s="97"/>
      <c r="F153" s="96" t="s">
        <v>1422</v>
      </c>
      <c r="G153" s="98"/>
      <c r="H153" s="71"/>
      <c r="I153" s="72"/>
      <c r="J153" s="99"/>
      <c r="K153" s="71" t="s">
        <v>1795</v>
      </c>
      <c r="L153" s="100"/>
      <c r="M153" s="76">
        <v>6685.88525390625</v>
      </c>
      <c r="N153" s="76">
        <v>7800.02783203125</v>
      </c>
      <c r="O153" s="77"/>
      <c r="P153" s="78"/>
      <c r="Q153" s="78"/>
      <c r="R153" s="88"/>
      <c r="S153" s="88"/>
      <c r="T153" s="88"/>
      <c r="U153" s="88"/>
      <c r="V153" s="52"/>
      <c r="W153" s="52"/>
      <c r="X153" s="52"/>
      <c r="Y153" s="52"/>
      <c r="Z153" s="51"/>
      <c r="AA153" s="73">
        <v>153</v>
      </c>
      <c r="AB153" s="73"/>
      <c r="AC153" s="74"/>
      <c r="AD153" s="81">
        <v>1202</v>
      </c>
      <c r="AE153" s="81">
        <v>316</v>
      </c>
      <c r="AF153" s="81">
        <v>4493</v>
      </c>
      <c r="AG153" s="81">
        <v>820</v>
      </c>
      <c r="AH153" s="81"/>
      <c r="AI153" s="81" t="s">
        <v>1029</v>
      </c>
      <c r="AJ153" s="81" t="s">
        <v>1094</v>
      </c>
      <c r="AK153" s="81"/>
      <c r="AL153" s="81"/>
      <c r="AM153" s="83">
        <v>40249.0147337963</v>
      </c>
      <c r="AN153" s="81" t="s">
        <v>1458</v>
      </c>
      <c r="AO153" s="85" t="s">
        <v>1609</v>
      </c>
      <c r="AP153" s="81" t="s">
        <v>66</v>
      </c>
      <c r="AQ153" s="2"/>
      <c r="AR153" s="3"/>
      <c r="AS153" s="3"/>
      <c r="AT153" s="3"/>
      <c r="AU153" s="3"/>
    </row>
    <row r="154" spans="1:47" ht="15">
      <c r="A154" s="66" t="s">
        <v>321</v>
      </c>
      <c r="B154" s="67"/>
      <c r="C154" s="67"/>
      <c r="D154" s="68"/>
      <c r="E154" s="97"/>
      <c r="F154" s="96" t="s">
        <v>1423</v>
      </c>
      <c r="G154" s="98"/>
      <c r="H154" s="71"/>
      <c r="I154" s="72"/>
      <c r="J154" s="99"/>
      <c r="K154" s="71" t="s">
        <v>1796</v>
      </c>
      <c r="L154" s="100"/>
      <c r="M154" s="76">
        <v>6838.7099609375</v>
      </c>
      <c r="N154" s="76">
        <v>7763.39990234375</v>
      </c>
      <c r="O154" s="77"/>
      <c r="P154" s="78"/>
      <c r="Q154" s="78"/>
      <c r="R154" s="88"/>
      <c r="S154" s="88"/>
      <c r="T154" s="88"/>
      <c r="U154" s="88"/>
      <c r="V154" s="52"/>
      <c r="W154" s="52"/>
      <c r="X154" s="52"/>
      <c r="Y154" s="52"/>
      <c r="Z154" s="51"/>
      <c r="AA154" s="73">
        <v>154</v>
      </c>
      <c r="AB154" s="73"/>
      <c r="AC154" s="74"/>
      <c r="AD154" s="81">
        <v>1667</v>
      </c>
      <c r="AE154" s="81">
        <v>1961</v>
      </c>
      <c r="AF154" s="81">
        <v>60676</v>
      </c>
      <c r="AG154" s="81">
        <v>202208</v>
      </c>
      <c r="AH154" s="81"/>
      <c r="AI154" s="81" t="s">
        <v>1030</v>
      </c>
      <c r="AJ154" s="81" t="s">
        <v>1085</v>
      </c>
      <c r="AK154" s="85" t="s">
        <v>1248</v>
      </c>
      <c r="AL154" s="81"/>
      <c r="AM154" s="83">
        <v>39751.798263888886</v>
      </c>
      <c r="AN154" s="81" t="s">
        <v>1458</v>
      </c>
      <c r="AO154" s="85" t="s">
        <v>1610</v>
      </c>
      <c r="AP154" s="81" t="s">
        <v>66</v>
      </c>
      <c r="AQ154" s="2"/>
      <c r="AR154" s="3"/>
      <c r="AS154" s="3"/>
      <c r="AT154" s="3"/>
      <c r="AU154" s="3"/>
    </row>
    <row r="155" spans="1:47" ht="15">
      <c r="A155" s="66" t="s">
        <v>322</v>
      </c>
      <c r="B155" s="67"/>
      <c r="C155" s="67"/>
      <c r="D155" s="68"/>
      <c r="E155" s="97"/>
      <c r="F155" s="96" t="s">
        <v>1424</v>
      </c>
      <c r="G155" s="98"/>
      <c r="H155" s="71"/>
      <c r="I155" s="72"/>
      <c r="J155" s="99"/>
      <c r="K155" s="71" t="s">
        <v>1797</v>
      </c>
      <c r="L155" s="100"/>
      <c r="M155" s="76">
        <v>6989.43603515625</v>
      </c>
      <c r="N155" s="76">
        <v>7723.6181640625</v>
      </c>
      <c r="O155" s="77"/>
      <c r="P155" s="78"/>
      <c r="Q155" s="78"/>
      <c r="R155" s="88"/>
      <c r="S155" s="88"/>
      <c r="T155" s="88"/>
      <c r="U155" s="88"/>
      <c r="V155" s="52"/>
      <c r="W155" s="52"/>
      <c r="X155" s="52"/>
      <c r="Y155" s="52"/>
      <c r="Z155" s="51"/>
      <c r="AA155" s="73">
        <v>155</v>
      </c>
      <c r="AB155" s="73"/>
      <c r="AC155" s="74"/>
      <c r="AD155" s="81">
        <v>6268</v>
      </c>
      <c r="AE155" s="81">
        <v>6230</v>
      </c>
      <c r="AF155" s="81">
        <v>23934</v>
      </c>
      <c r="AG155" s="81">
        <v>15449</v>
      </c>
      <c r="AH155" s="81"/>
      <c r="AI155" s="81" t="s">
        <v>1031</v>
      </c>
      <c r="AJ155" s="81" t="s">
        <v>1141</v>
      </c>
      <c r="AK155" s="81"/>
      <c r="AL155" s="81"/>
      <c r="AM155" s="83">
        <v>42653.11754629629</v>
      </c>
      <c r="AN155" s="81" t="s">
        <v>1458</v>
      </c>
      <c r="AO155" s="85" t="s">
        <v>1611</v>
      </c>
      <c r="AP155" s="81" t="s">
        <v>66</v>
      </c>
      <c r="AQ155" s="2"/>
      <c r="AR155" s="3"/>
      <c r="AS155" s="3"/>
      <c r="AT155" s="3"/>
      <c r="AU155" s="3"/>
    </row>
    <row r="156" spans="1:47" ht="15">
      <c r="A156" s="66" t="s">
        <v>323</v>
      </c>
      <c r="B156" s="67"/>
      <c r="C156" s="67"/>
      <c r="D156" s="68"/>
      <c r="E156" s="97"/>
      <c r="F156" s="96" t="s">
        <v>1425</v>
      </c>
      <c r="G156" s="98"/>
      <c r="H156" s="71"/>
      <c r="I156" s="72"/>
      <c r="J156" s="99"/>
      <c r="K156" s="71" t="s">
        <v>1798</v>
      </c>
      <c r="L156" s="100"/>
      <c r="M156" s="76">
        <v>7137.89111328125</v>
      </c>
      <c r="N156" s="76">
        <v>7680.72802734375</v>
      </c>
      <c r="O156" s="77"/>
      <c r="P156" s="78"/>
      <c r="Q156" s="78"/>
      <c r="R156" s="88"/>
      <c r="S156" s="88"/>
      <c r="T156" s="88"/>
      <c r="U156" s="88"/>
      <c r="V156" s="52"/>
      <c r="W156" s="52"/>
      <c r="X156" s="52"/>
      <c r="Y156" s="52"/>
      <c r="Z156" s="51"/>
      <c r="AA156" s="73">
        <v>156</v>
      </c>
      <c r="AB156" s="73"/>
      <c r="AC156" s="74"/>
      <c r="AD156" s="81">
        <v>10368</v>
      </c>
      <c r="AE156" s="81">
        <v>10425</v>
      </c>
      <c r="AF156" s="81">
        <v>518824</v>
      </c>
      <c r="AG156" s="81">
        <v>242526</v>
      </c>
      <c r="AH156" s="81"/>
      <c r="AI156" s="81" t="s">
        <v>1032</v>
      </c>
      <c r="AJ156" s="81" t="s">
        <v>1142</v>
      </c>
      <c r="AK156" s="85" t="s">
        <v>1249</v>
      </c>
      <c r="AL156" s="81"/>
      <c r="AM156" s="83">
        <v>40417.85244212963</v>
      </c>
      <c r="AN156" s="81" t="s">
        <v>1458</v>
      </c>
      <c r="AO156" s="85" t="s">
        <v>1612</v>
      </c>
      <c r="AP156" s="81" t="s">
        <v>66</v>
      </c>
      <c r="AQ156" s="2"/>
      <c r="AR156" s="3"/>
      <c r="AS156" s="3"/>
      <c r="AT156" s="3"/>
      <c r="AU156" s="3"/>
    </row>
    <row r="157" spans="1:47" ht="15">
      <c r="A157" s="66" t="s">
        <v>324</v>
      </c>
      <c r="B157" s="67"/>
      <c r="C157" s="67"/>
      <c r="D157" s="68"/>
      <c r="E157" s="97"/>
      <c r="F157" s="96" t="s">
        <v>1426</v>
      </c>
      <c r="G157" s="98"/>
      <c r="H157" s="71"/>
      <c r="I157" s="72"/>
      <c r="J157" s="99"/>
      <c r="K157" s="71" t="s">
        <v>1799</v>
      </c>
      <c r="L157" s="100"/>
      <c r="M157" s="76">
        <v>7283.90576171875</v>
      </c>
      <c r="N157" s="76">
        <v>7634.77783203125</v>
      </c>
      <c r="O157" s="77"/>
      <c r="P157" s="78"/>
      <c r="Q157" s="78"/>
      <c r="R157" s="88"/>
      <c r="S157" s="88"/>
      <c r="T157" s="88"/>
      <c r="U157" s="88"/>
      <c r="V157" s="52"/>
      <c r="W157" s="52"/>
      <c r="X157" s="52"/>
      <c r="Y157" s="52"/>
      <c r="Z157" s="51"/>
      <c r="AA157" s="73">
        <v>157</v>
      </c>
      <c r="AB157" s="73"/>
      <c r="AC157" s="74"/>
      <c r="AD157" s="81">
        <v>1172</v>
      </c>
      <c r="AE157" s="81">
        <v>502</v>
      </c>
      <c r="AF157" s="81">
        <v>15940</v>
      </c>
      <c r="AG157" s="81">
        <v>20002</v>
      </c>
      <c r="AH157" s="81"/>
      <c r="AI157" s="81" t="s">
        <v>1033</v>
      </c>
      <c r="AJ157" s="81" t="s">
        <v>1094</v>
      </c>
      <c r="AK157" s="81"/>
      <c r="AL157" s="81"/>
      <c r="AM157" s="83">
        <v>40141.66415509259</v>
      </c>
      <c r="AN157" s="81" t="s">
        <v>1458</v>
      </c>
      <c r="AO157" s="85" t="s">
        <v>1613</v>
      </c>
      <c r="AP157" s="81" t="s">
        <v>66</v>
      </c>
      <c r="AQ157" s="2"/>
      <c r="AR157" s="3"/>
      <c r="AS157" s="3"/>
      <c r="AT157" s="3"/>
      <c r="AU157" s="3"/>
    </row>
    <row r="158" spans="1:47" ht="15">
      <c r="A158" s="66" t="s">
        <v>325</v>
      </c>
      <c r="B158" s="67"/>
      <c r="C158" s="67"/>
      <c r="D158" s="68"/>
      <c r="E158" s="97"/>
      <c r="F158" s="96" t="s">
        <v>1427</v>
      </c>
      <c r="G158" s="98"/>
      <c r="H158" s="71"/>
      <c r="I158" s="72"/>
      <c r="J158" s="99"/>
      <c r="K158" s="71" t="s">
        <v>1800</v>
      </c>
      <c r="L158" s="100"/>
      <c r="M158" s="76">
        <v>7427.31494140625</v>
      </c>
      <c r="N158" s="76">
        <v>7585.82177734375</v>
      </c>
      <c r="O158" s="77"/>
      <c r="P158" s="78"/>
      <c r="Q158" s="78"/>
      <c r="R158" s="88"/>
      <c r="S158" s="88"/>
      <c r="T158" s="88"/>
      <c r="U158" s="88"/>
      <c r="V158" s="52"/>
      <c r="W158" s="52"/>
      <c r="X158" s="52"/>
      <c r="Y158" s="52"/>
      <c r="Z158" s="51"/>
      <c r="AA158" s="73">
        <v>158</v>
      </c>
      <c r="AB158" s="73"/>
      <c r="AC158" s="74"/>
      <c r="AD158" s="81">
        <v>686</v>
      </c>
      <c r="AE158" s="81">
        <v>343</v>
      </c>
      <c r="AF158" s="81">
        <v>2328</v>
      </c>
      <c r="AG158" s="81">
        <v>741</v>
      </c>
      <c r="AH158" s="81"/>
      <c r="AI158" s="81" t="s">
        <v>1034</v>
      </c>
      <c r="AJ158" s="81" t="s">
        <v>1143</v>
      </c>
      <c r="AK158" s="81"/>
      <c r="AL158" s="81"/>
      <c r="AM158" s="83">
        <v>40157.729733796295</v>
      </c>
      <c r="AN158" s="81" t="s">
        <v>1458</v>
      </c>
      <c r="AO158" s="85" t="s">
        <v>1614</v>
      </c>
      <c r="AP158" s="81" t="s">
        <v>66</v>
      </c>
      <c r="AQ158" s="2"/>
      <c r="AR158" s="3"/>
      <c r="AS158" s="3"/>
      <c r="AT158" s="3"/>
      <c r="AU158" s="3"/>
    </row>
    <row r="159" spans="1:47" ht="15">
      <c r="A159" s="66" t="s">
        <v>326</v>
      </c>
      <c r="B159" s="67"/>
      <c r="C159" s="67"/>
      <c r="D159" s="68"/>
      <c r="E159" s="97"/>
      <c r="F159" s="96" t="s">
        <v>1428</v>
      </c>
      <c r="G159" s="98"/>
      <c r="H159" s="71"/>
      <c r="I159" s="72"/>
      <c r="J159" s="99"/>
      <c r="K159" s="71" t="s">
        <v>1801</v>
      </c>
      <c r="L159" s="100"/>
      <c r="M159" s="76">
        <v>7567.953125</v>
      </c>
      <c r="N159" s="76">
        <v>7533.91455078125</v>
      </c>
      <c r="O159" s="77"/>
      <c r="P159" s="78"/>
      <c r="Q159" s="78"/>
      <c r="R159" s="88"/>
      <c r="S159" s="88"/>
      <c r="T159" s="88"/>
      <c r="U159" s="88"/>
      <c r="V159" s="52"/>
      <c r="W159" s="52"/>
      <c r="X159" s="52"/>
      <c r="Y159" s="52"/>
      <c r="Z159" s="51"/>
      <c r="AA159" s="73">
        <v>159</v>
      </c>
      <c r="AB159" s="73"/>
      <c r="AC159" s="74"/>
      <c r="AD159" s="81">
        <v>857</v>
      </c>
      <c r="AE159" s="81">
        <v>319</v>
      </c>
      <c r="AF159" s="81">
        <v>3305</v>
      </c>
      <c r="AG159" s="81">
        <v>740</v>
      </c>
      <c r="AH159" s="81"/>
      <c r="AI159" s="81" t="s">
        <v>1035</v>
      </c>
      <c r="AJ159" s="81" t="s">
        <v>1098</v>
      </c>
      <c r="AK159" s="85" t="s">
        <v>1250</v>
      </c>
      <c r="AL159" s="81"/>
      <c r="AM159" s="83">
        <v>39882.60650462963</v>
      </c>
      <c r="AN159" s="81" t="s">
        <v>1458</v>
      </c>
      <c r="AO159" s="85" t="s">
        <v>1615</v>
      </c>
      <c r="AP159" s="81" t="s">
        <v>66</v>
      </c>
      <c r="AQ159" s="2"/>
      <c r="AR159" s="3"/>
      <c r="AS159" s="3"/>
      <c r="AT159" s="3"/>
      <c r="AU159" s="3"/>
    </row>
    <row r="160" spans="1:47" ht="15">
      <c r="A160" s="66" t="s">
        <v>327</v>
      </c>
      <c r="B160" s="67"/>
      <c r="C160" s="67"/>
      <c r="D160" s="68"/>
      <c r="E160" s="97"/>
      <c r="F160" s="96" t="s">
        <v>1429</v>
      </c>
      <c r="G160" s="98"/>
      <c r="H160" s="71"/>
      <c r="I160" s="72"/>
      <c r="J160" s="99"/>
      <c r="K160" s="71" t="s">
        <v>1802</v>
      </c>
      <c r="L160" s="100"/>
      <c r="M160" s="76">
        <v>7705.6611328125</v>
      </c>
      <c r="N160" s="76">
        <v>7479.115234375</v>
      </c>
      <c r="O160" s="77"/>
      <c r="P160" s="78"/>
      <c r="Q160" s="78"/>
      <c r="R160" s="88"/>
      <c r="S160" s="88"/>
      <c r="T160" s="88"/>
      <c r="U160" s="88"/>
      <c r="V160" s="52"/>
      <c r="W160" s="52"/>
      <c r="X160" s="52"/>
      <c r="Y160" s="52"/>
      <c r="Z160" s="51"/>
      <c r="AA160" s="73">
        <v>160</v>
      </c>
      <c r="AB160" s="73"/>
      <c r="AC160" s="74"/>
      <c r="AD160" s="81">
        <v>182</v>
      </c>
      <c r="AE160" s="81">
        <v>268</v>
      </c>
      <c r="AF160" s="81">
        <v>1562</v>
      </c>
      <c r="AG160" s="81">
        <v>47330</v>
      </c>
      <c r="AH160" s="81"/>
      <c r="AI160" s="81" t="s">
        <v>1036</v>
      </c>
      <c r="AJ160" s="81" t="s">
        <v>1144</v>
      </c>
      <c r="AK160" s="81"/>
      <c r="AL160" s="81"/>
      <c r="AM160" s="83">
        <v>39714.981782407405</v>
      </c>
      <c r="AN160" s="81" t="s">
        <v>1458</v>
      </c>
      <c r="AO160" s="85" t="s">
        <v>1616</v>
      </c>
      <c r="AP160" s="81" t="s">
        <v>66</v>
      </c>
      <c r="AQ160" s="2"/>
      <c r="AR160" s="3"/>
      <c r="AS160" s="3"/>
      <c r="AT160" s="3"/>
      <c r="AU160" s="3"/>
    </row>
    <row r="161" spans="1:47" ht="15">
      <c r="A161" s="66" t="s">
        <v>328</v>
      </c>
      <c r="B161" s="67"/>
      <c r="C161" s="67"/>
      <c r="D161" s="68"/>
      <c r="E161" s="97"/>
      <c r="F161" s="96" t="s">
        <v>1430</v>
      </c>
      <c r="G161" s="98"/>
      <c r="H161" s="71"/>
      <c r="I161" s="72"/>
      <c r="J161" s="99"/>
      <c r="K161" s="71" t="s">
        <v>1803</v>
      </c>
      <c r="L161" s="100"/>
      <c r="M161" s="76">
        <v>7840.28125</v>
      </c>
      <c r="N161" s="76">
        <v>7421.48583984375</v>
      </c>
      <c r="O161" s="77"/>
      <c r="P161" s="78"/>
      <c r="Q161" s="78"/>
      <c r="R161" s="88"/>
      <c r="S161" s="88"/>
      <c r="T161" s="88"/>
      <c r="U161" s="88"/>
      <c r="V161" s="52"/>
      <c r="W161" s="52"/>
      <c r="X161" s="52"/>
      <c r="Y161" s="52"/>
      <c r="Z161" s="51"/>
      <c r="AA161" s="73">
        <v>161</v>
      </c>
      <c r="AB161" s="73"/>
      <c r="AC161" s="74"/>
      <c r="AD161" s="81">
        <v>205</v>
      </c>
      <c r="AE161" s="81">
        <v>53</v>
      </c>
      <c r="AF161" s="81">
        <v>19382</v>
      </c>
      <c r="AG161" s="81">
        <v>17339</v>
      </c>
      <c r="AH161" s="81"/>
      <c r="AI161" s="81"/>
      <c r="AJ161" s="81" t="s">
        <v>1083</v>
      </c>
      <c r="AK161" s="81"/>
      <c r="AL161" s="81"/>
      <c r="AM161" s="83">
        <v>42264.00380787037</v>
      </c>
      <c r="AN161" s="81" t="s">
        <v>1458</v>
      </c>
      <c r="AO161" s="85" t="s">
        <v>1617</v>
      </c>
      <c r="AP161" s="81" t="s">
        <v>66</v>
      </c>
      <c r="AQ161" s="2"/>
      <c r="AR161" s="3"/>
      <c r="AS161" s="3"/>
      <c r="AT161" s="3"/>
      <c r="AU161" s="3"/>
    </row>
    <row r="162" spans="1:47" ht="15">
      <c r="A162" s="66" t="s">
        <v>362</v>
      </c>
      <c r="B162" s="67"/>
      <c r="C162" s="67"/>
      <c r="D162" s="68"/>
      <c r="E162" s="97"/>
      <c r="F162" s="96" t="s">
        <v>1431</v>
      </c>
      <c r="G162" s="98"/>
      <c r="H162" s="71"/>
      <c r="I162" s="72"/>
      <c r="J162" s="99"/>
      <c r="K162" s="71" t="s">
        <v>1804</v>
      </c>
      <c r="L162" s="100"/>
      <c r="M162" s="76">
        <v>7971.65966796875</v>
      </c>
      <c r="N162" s="76">
        <v>7361.09375</v>
      </c>
      <c r="O162" s="77"/>
      <c r="P162" s="78"/>
      <c r="Q162" s="78"/>
      <c r="R162" s="88"/>
      <c r="S162" s="88"/>
      <c r="T162" s="88"/>
      <c r="U162" s="88"/>
      <c r="V162" s="52"/>
      <c r="W162" s="52"/>
      <c r="X162" s="52"/>
      <c r="Y162" s="52"/>
      <c r="Z162" s="51"/>
      <c r="AA162" s="73">
        <v>162</v>
      </c>
      <c r="AB162" s="73"/>
      <c r="AC162" s="74"/>
      <c r="AD162" s="81">
        <v>1616</v>
      </c>
      <c r="AE162" s="81">
        <v>14006</v>
      </c>
      <c r="AF162" s="81">
        <v>25954</v>
      </c>
      <c r="AG162" s="81">
        <v>3976</v>
      </c>
      <c r="AH162" s="81"/>
      <c r="AI162" s="81" t="s">
        <v>1037</v>
      </c>
      <c r="AJ162" s="81" t="s">
        <v>1145</v>
      </c>
      <c r="AK162" s="85" t="s">
        <v>1251</v>
      </c>
      <c r="AL162" s="81"/>
      <c r="AM162" s="83">
        <v>39622.63728009259</v>
      </c>
      <c r="AN162" s="81" t="s">
        <v>1458</v>
      </c>
      <c r="AO162" s="85" t="s">
        <v>1618</v>
      </c>
      <c r="AP162" s="81" t="s">
        <v>65</v>
      </c>
      <c r="AQ162" s="2"/>
      <c r="AR162" s="3"/>
      <c r="AS162" s="3"/>
      <c r="AT162" s="3"/>
      <c r="AU162" s="3"/>
    </row>
    <row r="163" spans="1:47" ht="15">
      <c r="A163" s="66" t="s">
        <v>363</v>
      </c>
      <c r="B163" s="67"/>
      <c r="C163" s="67"/>
      <c r="D163" s="68"/>
      <c r="E163" s="97"/>
      <c r="F163" s="96" t="s">
        <v>1432</v>
      </c>
      <c r="G163" s="98"/>
      <c r="H163" s="71"/>
      <c r="I163" s="72"/>
      <c r="J163" s="99"/>
      <c r="K163" s="71" t="s">
        <v>1805</v>
      </c>
      <c r="L163" s="100"/>
      <c r="M163" s="76">
        <v>8099.64697265625</v>
      </c>
      <c r="N163" s="76">
        <v>7298.00732421875</v>
      </c>
      <c r="O163" s="77"/>
      <c r="P163" s="78"/>
      <c r="Q163" s="78"/>
      <c r="R163" s="88"/>
      <c r="S163" s="88"/>
      <c r="T163" s="88"/>
      <c r="U163" s="88"/>
      <c r="V163" s="52"/>
      <c r="W163" s="52"/>
      <c r="X163" s="52"/>
      <c r="Y163" s="52"/>
      <c r="Z163" s="51"/>
      <c r="AA163" s="73">
        <v>163</v>
      </c>
      <c r="AB163" s="73"/>
      <c r="AC163" s="74"/>
      <c r="AD163" s="81">
        <v>17</v>
      </c>
      <c r="AE163" s="81">
        <v>9</v>
      </c>
      <c r="AF163" s="81">
        <v>28</v>
      </c>
      <c r="AG163" s="81">
        <v>0</v>
      </c>
      <c r="AH163" s="81"/>
      <c r="AI163" s="81" t="s">
        <v>1038</v>
      </c>
      <c r="AJ163" s="81" t="s">
        <v>1146</v>
      </c>
      <c r="AK163" s="85" t="s">
        <v>1252</v>
      </c>
      <c r="AL163" s="81"/>
      <c r="AM163" s="83">
        <v>39897.694386574076</v>
      </c>
      <c r="AN163" s="81" t="s">
        <v>1458</v>
      </c>
      <c r="AO163" s="85" t="s">
        <v>1619</v>
      </c>
      <c r="AP163" s="81" t="s">
        <v>65</v>
      </c>
      <c r="AQ163" s="2"/>
      <c r="AR163" s="3"/>
      <c r="AS163" s="3"/>
      <c r="AT163" s="3"/>
      <c r="AU163" s="3"/>
    </row>
    <row r="164" spans="1:47" ht="15">
      <c r="A164" s="66" t="s">
        <v>364</v>
      </c>
      <c r="B164" s="67"/>
      <c r="C164" s="67"/>
      <c r="D164" s="68"/>
      <c r="E164" s="97"/>
      <c r="F164" s="96" t="s">
        <v>1433</v>
      </c>
      <c r="G164" s="98"/>
      <c r="H164" s="71"/>
      <c r="I164" s="72"/>
      <c r="J164" s="99"/>
      <c r="K164" s="71" t="s">
        <v>1806</v>
      </c>
      <c r="L164" s="100"/>
      <c r="M164" s="76">
        <v>8224.0966796875</v>
      </c>
      <c r="N164" s="76">
        <v>7232.2978515625</v>
      </c>
      <c r="O164" s="77"/>
      <c r="P164" s="78"/>
      <c r="Q164" s="78"/>
      <c r="R164" s="88"/>
      <c r="S164" s="88"/>
      <c r="T164" s="88"/>
      <c r="U164" s="88"/>
      <c r="V164" s="52"/>
      <c r="W164" s="52"/>
      <c r="X164" s="52"/>
      <c r="Y164" s="52"/>
      <c r="Z164" s="51"/>
      <c r="AA164" s="73">
        <v>164</v>
      </c>
      <c r="AB164" s="73"/>
      <c r="AC164" s="74"/>
      <c r="AD164" s="81">
        <v>2816</v>
      </c>
      <c r="AE164" s="81">
        <v>3031</v>
      </c>
      <c r="AF164" s="81">
        <v>18608</v>
      </c>
      <c r="AG164" s="81">
        <v>3493</v>
      </c>
      <c r="AH164" s="81"/>
      <c r="AI164" s="81" t="s">
        <v>1039</v>
      </c>
      <c r="AJ164" s="81" t="s">
        <v>1147</v>
      </c>
      <c r="AK164" s="85" t="s">
        <v>1253</v>
      </c>
      <c r="AL164" s="81"/>
      <c r="AM164" s="83">
        <v>40177.25716435185</v>
      </c>
      <c r="AN164" s="81" t="s">
        <v>1458</v>
      </c>
      <c r="AO164" s="85" t="s">
        <v>1620</v>
      </c>
      <c r="AP164" s="81" t="s">
        <v>65</v>
      </c>
      <c r="AQ164" s="2"/>
      <c r="AR164" s="3"/>
      <c r="AS164" s="3"/>
      <c r="AT164" s="3"/>
      <c r="AU164" s="3"/>
    </row>
    <row r="165" spans="1:47" ht="15">
      <c r="A165" s="66" t="s">
        <v>329</v>
      </c>
      <c r="B165" s="67"/>
      <c r="C165" s="67"/>
      <c r="D165" s="68"/>
      <c r="E165" s="97"/>
      <c r="F165" s="96" t="s">
        <v>1434</v>
      </c>
      <c r="G165" s="98"/>
      <c r="H165" s="71"/>
      <c r="I165" s="72"/>
      <c r="J165" s="99"/>
      <c r="K165" s="71" t="s">
        <v>1807</v>
      </c>
      <c r="L165" s="100"/>
      <c r="M165" s="76">
        <v>8344.8681640625</v>
      </c>
      <c r="N165" s="76">
        <v>7164.04052734375</v>
      </c>
      <c r="O165" s="77"/>
      <c r="P165" s="78"/>
      <c r="Q165" s="78"/>
      <c r="R165" s="88"/>
      <c r="S165" s="88"/>
      <c r="T165" s="88"/>
      <c r="U165" s="88"/>
      <c r="V165" s="52"/>
      <c r="W165" s="52"/>
      <c r="X165" s="52"/>
      <c r="Y165" s="52"/>
      <c r="Z165" s="51"/>
      <c r="AA165" s="73">
        <v>165</v>
      </c>
      <c r="AB165" s="73"/>
      <c r="AC165" s="74"/>
      <c r="AD165" s="81">
        <v>421</v>
      </c>
      <c r="AE165" s="81">
        <v>265</v>
      </c>
      <c r="AF165" s="81">
        <v>8263</v>
      </c>
      <c r="AG165" s="81">
        <v>17242</v>
      </c>
      <c r="AH165" s="81"/>
      <c r="AI165" s="81" t="s">
        <v>1040</v>
      </c>
      <c r="AJ165" s="81" t="s">
        <v>1148</v>
      </c>
      <c r="AK165" s="85" t="s">
        <v>1254</v>
      </c>
      <c r="AL165" s="81"/>
      <c r="AM165" s="83">
        <v>39949.70778935185</v>
      </c>
      <c r="AN165" s="81" t="s">
        <v>1458</v>
      </c>
      <c r="AO165" s="85" t="s">
        <v>1621</v>
      </c>
      <c r="AP165" s="81" t="s">
        <v>66</v>
      </c>
      <c r="AQ165" s="2"/>
      <c r="AR165" s="3"/>
      <c r="AS165" s="3"/>
      <c r="AT165" s="3"/>
      <c r="AU165" s="3"/>
    </row>
    <row r="166" spans="1:47" ht="15">
      <c r="A166" s="66" t="s">
        <v>365</v>
      </c>
      <c r="B166" s="67"/>
      <c r="C166" s="67"/>
      <c r="D166" s="68"/>
      <c r="E166" s="97"/>
      <c r="F166" s="96" t="s">
        <v>1435</v>
      </c>
      <c r="G166" s="98"/>
      <c r="H166" s="71"/>
      <c r="I166" s="72"/>
      <c r="J166" s="99"/>
      <c r="K166" s="71" t="s">
        <v>1808</v>
      </c>
      <c r="L166" s="100"/>
      <c r="M166" s="76">
        <v>8461.8212890625</v>
      </c>
      <c r="N166" s="76">
        <v>7093.31396484375</v>
      </c>
      <c r="O166" s="77"/>
      <c r="P166" s="78"/>
      <c r="Q166" s="78"/>
      <c r="R166" s="88"/>
      <c r="S166" s="88"/>
      <c r="T166" s="88"/>
      <c r="U166" s="88"/>
      <c r="V166" s="52"/>
      <c r="W166" s="52"/>
      <c r="X166" s="52"/>
      <c r="Y166" s="52"/>
      <c r="Z166" s="51"/>
      <c r="AA166" s="73">
        <v>166</v>
      </c>
      <c r="AB166" s="73"/>
      <c r="AC166" s="74"/>
      <c r="AD166" s="81">
        <v>1238</v>
      </c>
      <c r="AE166" s="81">
        <v>154359</v>
      </c>
      <c r="AF166" s="81">
        <v>5323</v>
      </c>
      <c r="AG166" s="81">
        <v>116</v>
      </c>
      <c r="AH166" s="81"/>
      <c r="AI166" s="81" t="s">
        <v>1041</v>
      </c>
      <c r="AJ166" s="81" t="s">
        <v>1149</v>
      </c>
      <c r="AK166" s="85" t="s">
        <v>1255</v>
      </c>
      <c r="AL166" s="81"/>
      <c r="AM166" s="83">
        <v>40023.776979166665</v>
      </c>
      <c r="AN166" s="81" t="s">
        <v>1458</v>
      </c>
      <c r="AO166" s="85" t="s">
        <v>1622</v>
      </c>
      <c r="AP166" s="81" t="s">
        <v>65</v>
      </c>
      <c r="AQ166" s="2"/>
      <c r="AR166" s="3"/>
      <c r="AS166" s="3"/>
      <c r="AT166" s="3"/>
      <c r="AU166" s="3"/>
    </row>
    <row r="167" spans="1:47" ht="15">
      <c r="A167" s="66" t="s">
        <v>366</v>
      </c>
      <c r="B167" s="67"/>
      <c r="C167" s="67"/>
      <c r="D167" s="68"/>
      <c r="E167" s="97"/>
      <c r="F167" s="96" t="s">
        <v>1436</v>
      </c>
      <c r="G167" s="98"/>
      <c r="H167" s="71"/>
      <c r="I167" s="72"/>
      <c r="J167" s="99"/>
      <c r="K167" s="71" t="s">
        <v>1809</v>
      </c>
      <c r="L167" s="100"/>
      <c r="M167" s="76">
        <v>8574.8251953125</v>
      </c>
      <c r="N167" s="76">
        <v>7020.1982421875</v>
      </c>
      <c r="O167" s="77"/>
      <c r="P167" s="78"/>
      <c r="Q167" s="78"/>
      <c r="R167" s="88"/>
      <c r="S167" s="88"/>
      <c r="T167" s="88"/>
      <c r="U167" s="88"/>
      <c r="V167" s="52"/>
      <c r="W167" s="52"/>
      <c r="X167" s="52"/>
      <c r="Y167" s="52"/>
      <c r="Z167" s="51"/>
      <c r="AA167" s="73">
        <v>167</v>
      </c>
      <c r="AB167" s="73"/>
      <c r="AC167" s="74"/>
      <c r="AD167" s="81">
        <v>152</v>
      </c>
      <c r="AE167" s="81">
        <v>288</v>
      </c>
      <c r="AF167" s="81">
        <v>5010</v>
      </c>
      <c r="AG167" s="81">
        <v>1593</v>
      </c>
      <c r="AH167" s="81"/>
      <c r="AI167" s="81" t="s">
        <v>1042</v>
      </c>
      <c r="AJ167" s="81" t="s">
        <v>1150</v>
      </c>
      <c r="AK167" s="85" t="s">
        <v>1256</v>
      </c>
      <c r="AL167" s="81"/>
      <c r="AM167" s="83">
        <v>41639.07572916667</v>
      </c>
      <c r="AN167" s="81" t="s">
        <v>1458</v>
      </c>
      <c r="AO167" s="85" t="s">
        <v>1623</v>
      </c>
      <c r="AP167" s="81" t="s">
        <v>65</v>
      </c>
      <c r="AQ167" s="2"/>
      <c r="AR167" s="3"/>
      <c r="AS167" s="3"/>
      <c r="AT167" s="3"/>
      <c r="AU167" s="3"/>
    </row>
    <row r="168" spans="1:47" ht="15">
      <c r="A168" s="66" t="s">
        <v>367</v>
      </c>
      <c r="B168" s="67"/>
      <c r="C168" s="67"/>
      <c r="D168" s="68"/>
      <c r="E168" s="97"/>
      <c r="F168" s="96" t="s">
        <v>1437</v>
      </c>
      <c r="G168" s="98"/>
      <c r="H168" s="71"/>
      <c r="I168" s="72"/>
      <c r="J168" s="99"/>
      <c r="K168" s="71" t="s">
        <v>1810</v>
      </c>
      <c r="L168" s="100"/>
      <c r="M168" s="76">
        <v>8683.7490234375</v>
      </c>
      <c r="N168" s="76">
        <v>6944.7763671875</v>
      </c>
      <c r="O168" s="77"/>
      <c r="P168" s="78"/>
      <c r="Q168" s="78"/>
      <c r="R168" s="88"/>
      <c r="S168" s="88"/>
      <c r="T168" s="88"/>
      <c r="U168" s="88"/>
      <c r="V168" s="52"/>
      <c r="W168" s="52"/>
      <c r="X168" s="52"/>
      <c r="Y168" s="52"/>
      <c r="Z168" s="51"/>
      <c r="AA168" s="73">
        <v>168</v>
      </c>
      <c r="AB168" s="73"/>
      <c r="AC168" s="74"/>
      <c r="AD168" s="81">
        <v>63</v>
      </c>
      <c r="AE168" s="81">
        <v>70</v>
      </c>
      <c r="AF168" s="81">
        <v>2434</v>
      </c>
      <c r="AG168" s="81">
        <v>142</v>
      </c>
      <c r="AH168" s="81"/>
      <c r="AI168" s="81" t="s">
        <v>1043</v>
      </c>
      <c r="AJ168" s="81"/>
      <c r="AK168" s="81"/>
      <c r="AL168" s="81"/>
      <c r="AM168" s="83">
        <v>40711.17697916667</v>
      </c>
      <c r="AN168" s="81" t="s">
        <v>1458</v>
      </c>
      <c r="AO168" s="85" t="s">
        <v>1624</v>
      </c>
      <c r="AP168" s="81" t="s">
        <v>65</v>
      </c>
      <c r="AQ168" s="2"/>
      <c r="AR168" s="3"/>
      <c r="AS168" s="3"/>
      <c r="AT168" s="3"/>
      <c r="AU168" s="3"/>
    </row>
    <row r="169" spans="1:47" ht="15">
      <c r="A169" s="66" t="s">
        <v>368</v>
      </c>
      <c r="B169" s="67"/>
      <c r="C169" s="67"/>
      <c r="D169" s="68"/>
      <c r="E169" s="97"/>
      <c r="F169" s="96" t="s">
        <v>1438</v>
      </c>
      <c r="G169" s="98"/>
      <c r="H169" s="71"/>
      <c r="I169" s="72"/>
      <c r="J169" s="99"/>
      <c r="K169" s="71" t="s">
        <v>1811</v>
      </c>
      <c r="L169" s="100"/>
      <c r="M169" s="76">
        <v>8788.4677734375</v>
      </c>
      <c r="N169" s="76">
        <v>6867.134765625</v>
      </c>
      <c r="O169" s="77"/>
      <c r="P169" s="78"/>
      <c r="Q169" s="78"/>
      <c r="R169" s="88"/>
      <c r="S169" s="88"/>
      <c r="T169" s="88"/>
      <c r="U169" s="88"/>
      <c r="V169" s="52"/>
      <c r="W169" s="52"/>
      <c r="X169" s="52"/>
      <c r="Y169" s="52"/>
      <c r="Z169" s="51"/>
      <c r="AA169" s="73">
        <v>169</v>
      </c>
      <c r="AB169" s="73"/>
      <c r="AC169" s="74"/>
      <c r="AD169" s="81">
        <v>129</v>
      </c>
      <c r="AE169" s="81">
        <v>138</v>
      </c>
      <c r="AF169" s="81">
        <v>4851</v>
      </c>
      <c r="AG169" s="81">
        <v>1099</v>
      </c>
      <c r="AH169" s="81"/>
      <c r="AI169" s="81" t="s">
        <v>1044</v>
      </c>
      <c r="AJ169" s="81" t="s">
        <v>1151</v>
      </c>
      <c r="AK169" s="81"/>
      <c r="AL169" s="81"/>
      <c r="AM169" s="83">
        <v>39871.58244212963</v>
      </c>
      <c r="AN169" s="81" t="s">
        <v>1458</v>
      </c>
      <c r="AO169" s="85" t="s">
        <v>1625</v>
      </c>
      <c r="AP169" s="81" t="s">
        <v>65</v>
      </c>
      <c r="AQ169" s="2"/>
      <c r="AR169" s="3"/>
      <c r="AS169" s="3"/>
      <c r="AT169" s="3"/>
      <c r="AU169" s="3"/>
    </row>
    <row r="170" spans="1:47" ht="15">
      <c r="A170" s="66" t="s">
        <v>330</v>
      </c>
      <c r="B170" s="67"/>
      <c r="C170" s="67"/>
      <c r="D170" s="68"/>
      <c r="E170" s="97"/>
      <c r="F170" s="96" t="s">
        <v>1439</v>
      </c>
      <c r="G170" s="98"/>
      <c r="H170" s="71"/>
      <c r="I170" s="72"/>
      <c r="J170" s="99"/>
      <c r="K170" s="71" t="s">
        <v>1812</v>
      </c>
      <c r="L170" s="100"/>
      <c r="M170" s="76">
        <v>8888.8642578125</v>
      </c>
      <c r="N170" s="76">
        <v>6787.36376953125</v>
      </c>
      <c r="O170" s="77"/>
      <c r="P170" s="78"/>
      <c r="Q170" s="78"/>
      <c r="R170" s="88"/>
      <c r="S170" s="88"/>
      <c r="T170" s="88"/>
      <c r="U170" s="88"/>
      <c r="V170" s="52"/>
      <c r="W170" s="52"/>
      <c r="X170" s="52"/>
      <c r="Y170" s="52"/>
      <c r="Z170" s="51"/>
      <c r="AA170" s="73">
        <v>170</v>
      </c>
      <c r="AB170" s="73"/>
      <c r="AC170" s="74"/>
      <c r="AD170" s="81">
        <v>3205</v>
      </c>
      <c r="AE170" s="81">
        <v>4605</v>
      </c>
      <c r="AF170" s="81">
        <v>8222</v>
      </c>
      <c r="AG170" s="81">
        <v>4028</v>
      </c>
      <c r="AH170" s="81"/>
      <c r="AI170" s="81" t="s">
        <v>1045</v>
      </c>
      <c r="AJ170" s="81" t="s">
        <v>1152</v>
      </c>
      <c r="AK170" s="85" t="s">
        <v>1257</v>
      </c>
      <c r="AL170" s="81"/>
      <c r="AM170" s="83">
        <v>40025.81636574074</v>
      </c>
      <c r="AN170" s="81" t="s">
        <v>1458</v>
      </c>
      <c r="AO170" s="85" t="s">
        <v>1626</v>
      </c>
      <c r="AP170" s="81" t="s">
        <v>66</v>
      </c>
      <c r="AQ170" s="2"/>
      <c r="AR170" s="3"/>
      <c r="AS170" s="3"/>
      <c r="AT170" s="3"/>
      <c r="AU170" s="3"/>
    </row>
    <row r="171" spans="1:47" ht="15">
      <c r="A171" s="66" t="s">
        <v>369</v>
      </c>
      <c r="B171" s="67"/>
      <c r="C171" s="67"/>
      <c r="D171" s="68"/>
      <c r="E171" s="97"/>
      <c r="F171" s="96" t="s">
        <v>1440</v>
      </c>
      <c r="G171" s="98"/>
      <c r="H171" s="71"/>
      <c r="I171" s="72"/>
      <c r="J171" s="99"/>
      <c r="K171" s="71" t="s">
        <v>1813</v>
      </c>
      <c r="L171" s="100"/>
      <c r="M171" s="76">
        <v>8984.8232421875</v>
      </c>
      <c r="N171" s="76">
        <v>6705.55078125</v>
      </c>
      <c r="O171" s="77"/>
      <c r="P171" s="78"/>
      <c r="Q171" s="78"/>
      <c r="R171" s="88"/>
      <c r="S171" s="88"/>
      <c r="T171" s="88"/>
      <c r="U171" s="88"/>
      <c r="V171" s="52"/>
      <c r="W171" s="52"/>
      <c r="X171" s="52"/>
      <c r="Y171" s="52"/>
      <c r="Z171" s="51"/>
      <c r="AA171" s="73">
        <v>171</v>
      </c>
      <c r="AB171" s="73"/>
      <c r="AC171" s="74"/>
      <c r="AD171" s="81">
        <v>1990</v>
      </c>
      <c r="AE171" s="81">
        <v>27057</v>
      </c>
      <c r="AF171" s="81">
        <v>13277</v>
      </c>
      <c r="AG171" s="81">
        <v>8541</v>
      </c>
      <c r="AH171" s="81"/>
      <c r="AI171" s="81" t="s">
        <v>1046</v>
      </c>
      <c r="AJ171" s="81" t="s">
        <v>1153</v>
      </c>
      <c r="AK171" s="85" t="s">
        <v>1258</v>
      </c>
      <c r="AL171" s="81"/>
      <c r="AM171" s="83">
        <v>40087.684270833335</v>
      </c>
      <c r="AN171" s="81" t="s">
        <v>1458</v>
      </c>
      <c r="AO171" s="85" t="s">
        <v>1627</v>
      </c>
      <c r="AP171" s="81" t="s">
        <v>65</v>
      </c>
      <c r="AQ171" s="2"/>
      <c r="AR171" s="3"/>
      <c r="AS171" s="3"/>
      <c r="AT171" s="3"/>
      <c r="AU171" s="3"/>
    </row>
    <row r="172" spans="1:47" ht="15">
      <c r="A172" s="66" t="s">
        <v>331</v>
      </c>
      <c r="B172" s="67"/>
      <c r="C172" s="67"/>
      <c r="D172" s="68"/>
      <c r="E172" s="97"/>
      <c r="F172" s="96" t="s">
        <v>1441</v>
      </c>
      <c r="G172" s="98"/>
      <c r="H172" s="71"/>
      <c r="I172" s="72"/>
      <c r="J172" s="99"/>
      <c r="K172" s="71" t="s">
        <v>1814</v>
      </c>
      <c r="L172" s="100"/>
      <c r="M172" s="76">
        <v>9076.234375</v>
      </c>
      <c r="N172" s="76">
        <v>6621.7919921875</v>
      </c>
      <c r="O172" s="77"/>
      <c r="P172" s="78"/>
      <c r="Q172" s="78"/>
      <c r="R172" s="88"/>
      <c r="S172" s="88"/>
      <c r="T172" s="88"/>
      <c r="U172" s="88"/>
      <c r="V172" s="52"/>
      <c r="W172" s="52"/>
      <c r="X172" s="52"/>
      <c r="Y172" s="52"/>
      <c r="Z172" s="51"/>
      <c r="AA172" s="73">
        <v>172</v>
      </c>
      <c r="AB172" s="73"/>
      <c r="AC172" s="74"/>
      <c r="AD172" s="81">
        <v>301</v>
      </c>
      <c r="AE172" s="81">
        <v>82</v>
      </c>
      <c r="AF172" s="81">
        <v>1731</v>
      </c>
      <c r="AG172" s="81">
        <v>620</v>
      </c>
      <c r="AH172" s="81"/>
      <c r="AI172" s="81"/>
      <c r="AJ172" s="81"/>
      <c r="AK172" s="81"/>
      <c r="AL172" s="81"/>
      <c r="AM172" s="83">
        <v>43311.97378472222</v>
      </c>
      <c r="AN172" s="81" t="s">
        <v>1458</v>
      </c>
      <c r="AO172" s="85" t="s">
        <v>1628</v>
      </c>
      <c r="AP172" s="81" t="s">
        <v>66</v>
      </c>
      <c r="AQ172" s="2"/>
      <c r="AR172" s="3"/>
      <c r="AS172" s="3"/>
      <c r="AT172" s="3"/>
      <c r="AU172" s="3"/>
    </row>
    <row r="173" spans="1:47" ht="15">
      <c r="A173" s="66" t="s">
        <v>332</v>
      </c>
      <c r="B173" s="67"/>
      <c r="C173" s="67"/>
      <c r="D173" s="68"/>
      <c r="E173" s="97"/>
      <c r="F173" s="96" t="s">
        <v>1442</v>
      </c>
      <c r="G173" s="98"/>
      <c r="H173" s="71"/>
      <c r="I173" s="72"/>
      <c r="J173" s="99"/>
      <c r="K173" s="71" t="s">
        <v>1815</v>
      </c>
      <c r="L173" s="100"/>
      <c r="M173" s="76">
        <v>9162.994140625</v>
      </c>
      <c r="N173" s="76">
        <v>6536.18212890625</v>
      </c>
      <c r="O173" s="77"/>
      <c r="P173" s="78"/>
      <c r="Q173" s="78"/>
      <c r="R173" s="88"/>
      <c r="S173" s="88"/>
      <c r="T173" s="88"/>
      <c r="U173" s="88"/>
      <c r="V173" s="52"/>
      <c r="W173" s="52"/>
      <c r="X173" s="52"/>
      <c r="Y173" s="52"/>
      <c r="Z173" s="51"/>
      <c r="AA173" s="73">
        <v>173</v>
      </c>
      <c r="AB173" s="73"/>
      <c r="AC173" s="74"/>
      <c r="AD173" s="81">
        <v>707</v>
      </c>
      <c r="AE173" s="81">
        <v>1500</v>
      </c>
      <c r="AF173" s="81">
        <v>308409</v>
      </c>
      <c r="AG173" s="81">
        <v>3094</v>
      </c>
      <c r="AH173" s="81"/>
      <c r="AI173" s="81" t="s">
        <v>1047</v>
      </c>
      <c r="AJ173" s="81" t="s">
        <v>1094</v>
      </c>
      <c r="AK173" s="85" t="s">
        <v>1259</v>
      </c>
      <c r="AL173" s="81"/>
      <c r="AM173" s="83">
        <v>39958.9671875</v>
      </c>
      <c r="AN173" s="81" t="s">
        <v>1458</v>
      </c>
      <c r="AO173" s="85" t="s">
        <v>1629</v>
      </c>
      <c r="AP173" s="81" t="s">
        <v>66</v>
      </c>
      <c r="AQ173" s="2"/>
      <c r="AR173" s="3"/>
      <c r="AS173" s="3"/>
      <c r="AT173" s="3"/>
      <c r="AU173" s="3"/>
    </row>
    <row r="174" spans="1:47" ht="15">
      <c r="A174" s="66" t="s">
        <v>333</v>
      </c>
      <c r="B174" s="67"/>
      <c r="C174" s="67"/>
      <c r="D174" s="68"/>
      <c r="E174" s="97"/>
      <c r="F174" s="96" t="s">
        <v>1443</v>
      </c>
      <c r="G174" s="98"/>
      <c r="H174" s="71"/>
      <c r="I174" s="72"/>
      <c r="J174" s="99"/>
      <c r="K174" s="71" t="s">
        <v>1816</v>
      </c>
      <c r="L174" s="100"/>
      <c r="M174" s="76">
        <v>9245.0029296875</v>
      </c>
      <c r="N174" s="76">
        <v>6448.818359375</v>
      </c>
      <c r="O174" s="77"/>
      <c r="P174" s="78"/>
      <c r="Q174" s="78"/>
      <c r="R174" s="88"/>
      <c r="S174" s="88"/>
      <c r="T174" s="88"/>
      <c r="U174" s="88"/>
      <c r="V174" s="52"/>
      <c r="W174" s="52"/>
      <c r="X174" s="52"/>
      <c r="Y174" s="52"/>
      <c r="Z174" s="51"/>
      <c r="AA174" s="73">
        <v>174</v>
      </c>
      <c r="AB174" s="73"/>
      <c r="AC174" s="74"/>
      <c r="AD174" s="81">
        <v>491</v>
      </c>
      <c r="AE174" s="81">
        <v>751</v>
      </c>
      <c r="AF174" s="81">
        <v>14119</v>
      </c>
      <c r="AG174" s="81">
        <v>7486</v>
      </c>
      <c r="AH174" s="81"/>
      <c r="AI174" s="81" t="s">
        <v>1048</v>
      </c>
      <c r="AJ174" s="81" t="s">
        <v>1098</v>
      </c>
      <c r="AK174" s="85" t="s">
        <v>1260</v>
      </c>
      <c r="AL174" s="81"/>
      <c r="AM174" s="83">
        <v>40568.32237268519</v>
      </c>
      <c r="AN174" s="81" t="s">
        <v>1458</v>
      </c>
      <c r="AO174" s="85" t="s">
        <v>1630</v>
      </c>
      <c r="AP174" s="81" t="s">
        <v>66</v>
      </c>
      <c r="AQ174" s="2"/>
      <c r="AR174" s="3"/>
      <c r="AS174" s="3"/>
      <c r="AT174" s="3"/>
      <c r="AU174" s="3"/>
    </row>
    <row r="175" spans="1:47" ht="15">
      <c r="A175" s="66" t="s">
        <v>334</v>
      </c>
      <c r="B175" s="67"/>
      <c r="C175" s="67"/>
      <c r="D175" s="68"/>
      <c r="E175" s="97"/>
      <c r="F175" s="96" t="s">
        <v>1444</v>
      </c>
      <c r="G175" s="98"/>
      <c r="H175" s="71"/>
      <c r="I175" s="72"/>
      <c r="J175" s="99"/>
      <c r="K175" s="71" t="s">
        <v>1817</v>
      </c>
      <c r="L175" s="100"/>
      <c r="M175" s="76">
        <v>9322.16796875</v>
      </c>
      <c r="N175" s="76">
        <v>6359.80224609375</v>
      </c>
      <c r="O175" s="77"/>
      <c r="P175" s="78"/>
      <c r="Q175" s="78"/>
      <c r="R175" s="88"/>
      <c r="S175" s="88"/>
      <c r="T175" s="88"/>
      <c r="U175" s="88"/>
      <c r="V175" s="52"/>
      <c r="W175" s="52"/>
      <c r="X175" s="52"/>
      <c r="Y175" s="52"/>
      <c r="Z175" s="51"/>
      <c r="AA175" s="73">
        <v>175</v>
      </c>
      <c r="AB175" s="73"/>
      <c r="AC175" s="74"/>
      <c r="AD175" s="81">
        <v>486</v>
      </c>
      <c r="AE175" s="81">
        <v>353</v>
      </c>
      <c r="AF175" s="81">
        <v>39291</v>
      </c>
      <c r="AG175" s="81">
        <v>61601</v>
      </c>
      <c r="AH175" s="81"/>
      <c r="AI175" s="81" t="s">
        <v>1049</v>
      </c>
      <c r="AJ175" s="81" t="s">
        <v>1154</v>
      </c>
      <c r="AK175" s="81"/>
      <c r="AL175" s="81"/>
      <c r="AM175" s="83">
        <v>39899.9858912037</v>
      </c>
      <c r="AN175" s="81" t="s">
        <v>1458</v>
      </c>
      <c r="AO175" s="85" t="s">
        <v>1631</v>
      </c>
      <c r="AP175" s="81" t="s">
        <v>66</v>
      </c>
      <c r="AQ175" s="2"/>
      <c r="AR175" s="3"/>
      <c r="AS175" s="3"/>
      <c r="AT175" s="3"/>
      <c r="AU175" s="3"/>
    </row>
    <row r="176" spans="1:47" ht="15">
      <c r="A176" s="66" t="s">
        <v>336</v>
      </c>
      <c r="B176" s="67"/>
      <c r="C176" s="67"/>
      <c r="D176" s="68"/>
      <c r="E176" s="97"/>
      <c r="F176" s="96" t="s">
        <v>1445</v>
      </c>
      <c r="G176" s="98"/>
      <c r="H176" s="71"/>
      <c r="I176" s="72"/>
      <c r="J176" s="99"/>
      <c r="K176" s="71" t="s">
        <v>1818</v>
      </c>
      <c r="L176" s="100"/>
      <c r="M176" s="76">
        <v>9394.400390625</v>
      </c>
      <c r="N176" s="76">
        <v>6269.23291015625</v>
      </c>
      <c r="O176" s="77"/>
      <c r="P176" s="78"/>
      <c r="Q176" s="78"/>
      <c r="R176" s="88"/>
      <c r="S176" s="88"/>
      <c r="T176" s="88"/>
      <c r="U176" s="88"/>
      <c r="V176" s="52"/>
      <c r="W176" s="52"/>
      <c r="X176" s="52"/>
      <c r="Y176" s="52"/>
      <c r="Z176" s="51"/>
      <c r="AA176" s="73">
        <v>176</v>
      </c>
      <c r="AB176" s="73"/>
      <c r="AC176" s="74"/>
      <c r="AD176" s="81">
        <v>1273</v>
      </c>
      <c r="AE176" s="81">
        <v>873</v>
      </c>
      <c r="AF176" s="81">
        <v>39099</v>
      </c>
      <c r="AG176" s="81">
        <v>113082</v>
      </c>
      <c r="AH176" s="81"/>
      <c r="AI176" s="81" t="s">
        <v>1050</v>
      </c>
      <c r="AJ176" s="81"/>
      <c r="AK176" s="81"/>
      <c r="AL176" s="81"/>
      <c r="AM176" s="83">
        <v>40082.93927083333</v>
      </c>
      <c r="AN176" s="81" t="s">
        <v>1458</v>
      </c>
      <c r="AO176" s="85" t="s">
        <v>1632</v>
      </c>
      <c r="AP176" s="81" t="s">
        <v>66</v>
      </c>
      <c r="AQ176" s="2"/>
      <c r="AR176" s="3"/>
      <c r="AS176" s="3"/>
      <c r="AT176" s="3"/>
      <c r="AU176" s="3"/>
    </row>
    <row r="177" spans="1:47" ht="15">
      <c r="A177" s="66" t="s">
        <v>337</v>
      </c>
      <c r="B177" s="67"/>
      <c r="C177" s="67"/>
      <c r="D177" s="68"/>
      <c r="E177" s="97"/>
      <c r="F177" s="96" t="s">
        <v>1446</v>
      </c>
      <c r="G177" s="98"/>
      <c r="H177" s="71"/>
      <c r="I177" s="72"/>
      <c r="J177" s="99"/>
      <c r="K177" s="71" t="s">
        <v>1819</v>
      </c>
      <c r="L177" s="100"/>
      <c r="M177" s="76">
        <v>9461.619140625</v>
      </c>
      <c r="N177" s="76">
        <v>6177.21484375</v>
      </c>
      <c r="O177" s="77"/>
      <c r="P177" s="78"/>
      <c r="Q177" s="78"/>
      <c r="R177" s="88"/>
      <c r="S177" s="88"/>
      <c r="T177" s="88"/>
      <c r="U177" s="88"/>
      <c r="V177" s="52"/>
      <c r="W177" s="52"/>
      <c r="X177" s="52"/>
      <c r="Y177" s="52"/>
      <c r="Z177" s="51"/>
      <c r="AA177" s="73">
        <v>177</v>
      </c>
      <c r="AB177" s="73"/>
      <c r="AC177" s="74"/>
      <c r="AD177" s="81">
        <v>292</v>
      </c>
      <c r="AE177" s="81">
        <v>11380</v>
      </c>
      <c r="AF177" s="81">
        <v>83539</v>
      </c>
      <c r="AG177" s="81">
        <v>1699</v>
      </c>
      <c r="AH177" s="81"/>
      <c r="AI177" s="81" t="s">
        <v>1051</v>
      </c>
      <c r="AJ177" s="81" t="s">
        <v>1155</v>
      </c>
      <c r="AK177" s="85" t="s">
        <v>1261</v>
      </c>
      <c r="AL177" s="81"/>
      <c r="AM177" s="83">
        <v>39933.69935185185</v>
      </c>
      <c r="AN177" s="81" t="s">
        <v>1458</v>
      </c>
      <c r="AO177" s="85" t="s">
        <v>1633</v>
      </c>
      <c r="AP177" s="81" t="s">
        <v>66</v>
      </c>
      <c r="AQ177" s="2"/>
      <c r="AR177" s="3"/>
      <c r="AS177" s="3"/>
      <c r="AT177" s="3"/>
      <c r="AU177" s="3"/>
    </row>
    <row r="178" spans="1:47" ht="15">
      <c r="A178" s="66" t="s">
        <v>338</v>
      </c>
      <c r="B178" s="67"/>
      <c r="C178" s="67"/>
      <c r="D178" s="68"/>
      <c r="E178" s="97"/>
      <c r="F178" s="96" t="s">
        <v>1447</v>
      </c>
      <c r="G178" s="98"/>
      <c r="H178" s="71"/>
      <c r="I178" s="72"/>
      <c r="J178" s="99"/>
      <c r="K178" s="71" t="s">
        <v>1820</v>
      </c>
      <c r="L178" s="100"/>
      <c r="M178" s="76">
        <v>9523.7451171875</v>
      </c>
      <c r="N178" s="76">
        <v>6083.853515625</v>
      </c>
      <c r="O178" s="77"/>
      <c r="P178" s="78"/>
      <c r="Q178" s="78"/>
      <c r="R178" s="88"/>
      <c r="S178" s="88"/>
      <c r="T178" s="88"/>
      <c r="U178" s="88"/>
      <c r="V178" s="52"/>
      <c r="W178" s="52"/>
      <c r="X178" s="52"/>
      <c r="Y178" s="52"/>
      <c r="Z178" s="51"/>
      <c r="AA178" s="73">
        <v>178</v>
      </c>
      <c r="AB178" s="73"/>
      <c r="AC178" s="74"/>
      <c r="AD178" s="81">
        <v>5080</v>
      </c>
      <c r="AE178" s="81">
        <v>13800</v>
      </c>
      <c r="AF178" s="81">
        <v>79501</v>
      </c>
      <c r="AG178" s="81">
        <v>22912</v>
      </c>
      <c r="AH178" s="81"/>
      <c r="AI178" s="81" t="s">
        <v>1052</v>
      </c>
      <c r="AJ178" s="81" t="s">
        <v>1094</v>
      </c>
      <c r="AK178" s="85" t="s">
        <v>1262</v>
      </c>
      <c r="AL178" s="81"/>
      <c r="AM178" s="83">
        <v>40030.077048611114</v>
      </c>
      <c r="AN178" s="81" t="s">
        <v>1458</v>
      </c>
      <c r="AO178" s="85" t="s">
        <v>1634</v>
      </c>
      <c r="AP178" s="81" t="s">
        <v>66</v>
      </c>
      <c r="AQ178" s="2"/>
      <c r="AR178" s="3"/>
      <c r="AS178" s="3"/>
      <c r="AT178" s="3"/>
      <c r="AU178" s="3"/>
    </row>
    <row r="179" spans="1:47" ht="15">
      <c r="A179" s="66" t="s">
        <v>339</v>
      </c>
      <c r="B179" s="67"/>
      <c r="C179" s="67"/>
      <c r="D179" s="68"/>
      <c r="E179" s="97"/>
      <c r="F179" s="96" t="s">
        <v>1448</v>
      </c>
      <c r="G179" s="98"/>
      <c r="H179" s="71"/>
      <c r="I179" s="72"/>
      <c r="J179" s="99"/>
      <c r="K179" s="71" t="s">
        <v>1821</v>
      </c>
      <c r="L179" s="100"/>
      <c r="M179" s="76">
        <v>9580.708984375</v>
      </c>
      <c r="N179" s="76">
        <v>5989.25439453125</v>
      </c>
      <c r="O179" s="77"/>
      <c r="P179" s="78"/>
      <c r="Q179" s="78"/>
      <c r="R179" s="88"/>
      <c r="S179" s="88"/>
      <c r="T179" s="88"/>
      <c r="U179" s="88"/>
      <c r="V179" s="52"/>
      <c r="W179" s="52"/>
      <c r="X179" s="52"/>
      <c r="Y179" s="52"/>
      <c r="Z179" s="51"/>
      <c r="AA179" s="73">
        <v>179</v>
      </c>
      <c r="AB179" s="73"/>
      <c r="AC179" s="74"/>
      <c r="AD179" s="81">
        <v>990</v>
      </c>
      <c r="AE179" s="81">
        <v>1342</v>
      </c>
      <c r="AF179" s="81">
        <v>62921</v>
      </c>
      <c r="AG179" s="81">
        <v>211853</v>
      </c>
      <c r="AH179" s="81"/>
      <c r="AI179" s="81" t="s">
        <v>1053</v>
      </c>
      <c r="AJ179" s="81" t="s">
        <v>1156</v>
      </c>
      <c r="AK179" s="85" t="s">
        <v>1263</v>
      </c>
      <c r="AL179" s="81"/>
      <c r="AM179" s="83">
        <v>39553.646875</v>
      </c>
      <c r="AN179" s="81" t="s">
        <v>1458</v>
      </c>
      <c r="AO179" s="85" t="s">
        <v>1635</v>
      </c>
      <c r="AP179" s="81" t="s">
        <v>66</v>
      </c>
      <c r="AQ179" s="2"/>
      <c r="AR179" s="3"/>
      <c r="AS179" s="3"/>
      <c r="AT179" s="3"/>
      <c r="AU179" s="3"/>
    </row>
    <row r="180" spans="1:47" ht="15">
      <c r="A180" s="66" t="s">
        <v>341</v>
      </c>
      <c r="B180" s="67"/>
      <c r="C180" s="67"/>
      <c r="D180" s="68"/>
      <c r="E180" s="97"/>
      <c r="F180" s="96" t="s">
        <v>1449</v>
      </c>
      <c r="G180" s="98"/>
      <c r="H180" s="71"/>
      <c r="I180" s="72"/>
      <c r="J180" s="99"/>
      <c r="K180" s="71" t="s">
        <v>1822</v>
      </c>
      <c r="L180" s="100"/>
      <c r="M180" s="76">
        <v>9632.4462890625</v>
      </c>
      <c r="N180" s="76">
        <v>5893.5263671875</v>
      </c>
      <c r="O180" s="77"/>
      <c r="P180" s="78"/>
      <c r="Q180" s="78"/>
      <c r="R180" s="88"/>
      <c r="S180" s="88"/>
      <c r="T180" s="88"/>
      <c r="U180" s="88"/>
      <c r="V180" s="52"/>
      <c r="W180" s="52"/>
      <c r="X180" s="52"/>
      <c r="Y180" s="52"/>
      <c r="Z180" s="51"/>
      <c r="AA180" s="73">
        <v>180</v>
      </c>
      <c r="AB180" s="73"/>
      <c r="AC180" s="74"/>
      <c r="AD180" s="81">
        <v>4470</v>
      </c>
      <c r="AE180" s="81">
        <v>1155</v>
      </c>
      <c r="AF180" s="81">
        <v>8149</v>
      </c>
      <c r="AG180" s="81">
        <v>13715</v>
      </c>
      <c r="AH180" s="81"/>
      <c r="AI180" s="81" t="s">
        <v>1054</v>
      </c>
      <c r="AJ180" s="81" t="s">
        <v>1157</v>
      </c>
      <c r="AK180" s="81"/>
      <c r="AL180" s="81"/>
      <c r="AM180" s="83">
        <v>42237.67896990741</v>
      </c>
      <c r="AN180" s="81" t="s">
        <v>1458</v>
      </c>
      <c r="AO180" s="85" t="s">
        <v>1636</v>
      </c>
      <c r="AP180" s="81" t="s">
        <v>66</v>
      </c>
      <c r="AQ180" s="2"/>
      <c r="AR180" s="3"/>
      <c r="AS180" s="3"/>
      <c r="AT180" s="3"/>
      <c r="AU180" s="3"/>
    </row>
    <row r="181" spans="1:47" ht="15">
      <c r="A181" s="66" t="s">
        <v>342</v>
      </c>
      <c r="B181" s="67"/>
      <c r="C181" s="67"/>
      <c r="D181" s="68"/>
      <c r="E181" s="97"/>
      <c r="F181" s="96" t="s">
        <v>1450</v>
      </c>
      <c r="G181" s="98"/>
      <c r="H181" s="71"/>
      <c r="I181" s="72"/>
      <c r="J181" s="99"/>
      <c r="K181" s="71" t="s">
        <v>1823</v>
      </c>
      <c r="L181" s="100"/>
      <c r="M181" s="76">
        <v>9678.8974609375</v>
      </c>
      <c r="N181" s="76">
        <v>5796.77783203125</v>
      </c>
      <c r="O181" s="77"/>
      <c r="P181" s="78"/>
      <c r="Q181" s="78"/>
      <c r="R181" s="88"/>
      <c r="S181" s="88"/>
      <c r="T181" s="88"/>
      <c r="U181" s="88"/>
      <c r="V181" s="52"/>
      <c r="W181" s="52"/>
      <c r="X181" s="52"/>
      <c r="Y181" s="52"/>
      <c r="Z181" s="51"/>
      <c r="AA181" s="73">
        <v>181</v>
      </c>
      <c r="AB181" s="73"/>
      <c r="AC181" s="74"/>
      <c r="AD181" s="81">
        <v>189</v>
      </c>
      <c r="AE181" s="81">
        <v>131</v>
      </c>
      <c r="AF181" s="81">
        <v>479</v>
      </c>
      <c r="AG181" s="81">
        <v>58</v>
      </c>
      <c r="AH181" s="81"/>
      <c r="AI181" s="81" t="s">
        <v>1055</v>
      </c>
      <c r="AJ181" s="81" t="s">
        <v>1158</v>
      </c>
      <c r="AK181" s="85" t="s">
        <v>1264</v>
      </c>
      <c r="AL181" s="81"/>
      <c r="AM181" s="83">
        <v>40451.806875</v>
      </c>
      <c r="AN181" s="81" t="s">
        <v>1458</v>
      </c>
      <c r="AO181" s="85" t="s">
        <v>1637</v>
      </c>
      <c r="AP181" s="81" t="s">
        <v>66</v>
      </c>
      <c r="AQ181" s="2"/>
      <c r="AR181" s="3"/>
      <c r="AS181" s="3"/>
      <c r="AT181" s="3"/>
      <c r="AU181" s="3"/>
    </row>
    <row r="182" spans="1:47" ht="15">
      <c r="A182" s="66" t="s">
        <v>370</v>
      </c>
      <c r="B182" s="67"/>
      <c r="C182" s="67"/>
      <c r="D182" s="68"/>
      <c r="E182" s="97"/>
      <c r="F182" s="96" t="s">
        <v>1451</v>
      </c>
      <c r="G182" s="98"/>
      <c r="H182" s="71"/>
      <c r="I182" s="72"/>
      <c r="J182" s="99"/>
      <c r="K182" s="71" t="s">
        <v>1824</v>
      </c>
      <c r="L182" s="100"/>
      <c r="M182" s="76">
        <v>9720.009765625</v>
      </c>
      <c r="N182" s="76">
        <v>5699.11962890625</v>
      </c>
      <c r="O182" s="77"/>
      <c r="P182" s="78"/>
      <c r="Q182" s="78"/>
      <c r="R182" s="88"/>
      <c r="S182" s="88"/>
      <c r="T182" s="88"/>
      <c r="U182" s="88"/>
      <c r="V182" s="52"/>
      <c r="W182" s="52"/>
      <c r="X182" s="52"/>
      <c r="Y182" s="52"/>
      <c r="Z182" s="51"/>
      <c r="AA182" s="73">
        <v>182</v>
      </c>
      <c r="AB182" s="73"/>
      <c r="AC182" s="74"/>
      <c r="AD182" s="81">
        <v>1019</v>
      </c>
      <c r="AE182" s="81">
        <v>71345336</v>
      </c>
      <c r="AF182" s="81">
        <v>23214</v>
      </c>
      <c r="AG182" s="81">
        <v>2349</v>
      </c>
      <c r="AH182" s="81"/>
      <c r="AI182" s="81" t="s">
        <v>1056</v>
      </c>
      <c r="AJ182" s="81" t="s">
        <v>1159</v>
      </c>
      <c r="AK182" s="85" t="s">
        <v>1265</v>
      </c>
      <c r="AL182" s="81"/>
      <c r="AM182" s="83">
        <v>39399.90539351852</v>
      </c>
      <c r="AN182" s="81" t="s">
        <v>1458</v>
      </c>
      <c r="AO182" s="85" t="s">
        <v>1638</v>
      </c>
      <c r="AP182" s="81" t="s">
        <v>65</v>
      </c>
      <c r="AQ182" s="2"/>
      <c r="AR182" s="3"/>
      <c r="AS182" s="3"/>
      <c r="AT182" s="3"/>
      <c r="AU182" s="3"/>
    </row>
    <row r="183" spans="1:47" ht="15">
      <c r="A183" s="66" t="s">
        <v>343</v>
      </c>
      <c r="B183" s="67"/>
      <c r="C183" s="67"/>
      <c r="D183" s="68"/>
      <c r="E183" s="97"/>
      <c r="F183" s="96" t="s">
        <v>1452</v>
      </c>
      <c r="G183" s="98"/>
      <c r="H183" s="71"/>
      <c r="I183" s="72"/>
      <c r="J183" s="99"/>
      <c r="K183" s="71" t="s">
        <v>1825</v>
      </c>
      <c r="L183" s="100"/>
      <c r="M183" s="76">
        <v>9755.7353515625</v>
      </c>
      <c r="N183" s="76">
        <v>5600.66357421875</v>
      </c>
      <c r="O183" s="77"/>
      <c r="P183" s="78"/>
      <c r="Q183" s="78"/>
      <c r="R183" s="88"/>
      <c r="S183" s="88"/>
      <c r="T183" s="88"/>
      <c r="U183" s="88"/>
      <c r="V183" s="52"/>
      <c r="W183" s="52"/>
      <c r="X183" s="52"/>
      <c r="Y183" s="52"/>
      <c r="Z183" s="51"/>
      <c r="AA183" s="73">
        <v>183</v>
      </c>
      <c r="AB183" s="73"/>
      <c r="AC183" s="74"/>
      <c r="AD183" s="81">
        <v>450</v>
      </c>
      <c r="AE183" s="81">
        <v>931</v>
      </c>
      <c r="AF183" s="81">
        <v>17210</v>
      </c>
      <c r="AG183" s="81">
        <v>3</v>
      </c>
      <c r="AH183" s="81"/>
      <c r="AI183" s="81" t="s">
        <v>1057</v>
      </c>
      <c r="AJ183" s="81" t="s">
        <v>1160</v>
      </c>
      <c r="AK183" s="85" t="s">
        <v>1266</v>
      </c>
      <c r="AL183" s="81"/>
      <c r="AM183" s="83">
        <v>40545.46230324074</v>
      </c>
      <c r="AN183" s="81" t="s">
        <v>1458</v>
      </c>
      <c r="AO183" s="85" t="s">
        <v>1639</v>
      </c>
      <c r="AP183" s="81" t="s">
        <v>66</v>
      </c>
      <c r="AQ183" s="2"/>
      <c r="AR183" s="3"/>
      <c r="AS183" s="3"/>
      <c r="AT183" s="3"/>
      <c r="AU183" s="3"/>
    </row>
    <row r="184" spans="1:47" ht="15">
      <c r="A184" s="66" t="s">
        <v>371</v>
      </c>
      <c r="B184" s="67"/>
      <c r="C184" s="67"/>
      <c r="D184" s="68"/>
      <c r="E184" s="97"/>
      <c r="F184" s="96" t="s">
        <v>1453</v>
      </c>
      <c r="G184" s="98"/>
      <c r="H184" s="71"/>
      <c r="I184" s="72"/>
      <c r="J184" s="99"/>
      <c r="K184" s="71" t="s">
        <v>1826</v>
      </c>
      <c r="L184" s="100"/>
      <c r="M184" s="76">
        <v>9781.7109375</v>
      </c>
      <c r="N184" s="76">
        <v>5501.52099609375</v>
      </c>
      <c r="O184" s="77"/>
      <c r="P184" s="78"/>
      <c r="Q184" s="78"/>
      <c r="R184" s="88"/>
      <c r="S184" s="88"/>
      <c r="T184" s="88"/>
      <c r="U184" s="88"/>
      <c r="V184" s="52"/>
      <c r="W184" s="52"/>
      <c r="X184" s="52"/>
      <c r="Y184" s="52"/>
      <c r="Z184" s="51"/>
      <c r="AA184" s="73">
        <v>184</v>
      </c>
      <c r="AB184" s="73"/>
      <c r="AC184" s="74"/>
      <c r="AD184" s="81">
        <v>400</v>
      </c>
      <c r="AE184" s="81">
        <v>1964</v>
      </c>
      <c r="AF184" s="81">
        <v>7238</v>
      </c>
      <c r="AG184" s="81">
        <v>582</v>
      </c>
      <c r="AH184" s="81"/>
      <c r="AI184" s="81" t="s">
        <v>1058</v>
      </c>
      <c r="AJ184" s="81" t="s">
        <v>1161</v>
      </c>
      <c r="AK184" s="85" t="s">
        <v>1267</v>
      </c>
      <c r="AL184" s="81"/>
      <c r="AM184" s="83">
        <v>40184.84228009259</v>
      </c>
      <c r="AN184" s="81" t="s">
        <v>1458</v>
      </c>
      <c r="AO184" s="85" t="s">
        <v>1640</v>
      </c>
      <c r="AP184" s="81" t="s">
        <v>65</v>
      </c>
      <c r="AQ184" s="2"/>
      <c r="AR184" s="3"/>
      <c r="AS184" s="3"/>
      <c r="AT184" s="3"/>
      <c r="AU184" s="3"/>
    </row>
    <row r="185" spans="1:47" ht="15">
      <c r="A185" s="66" t="s">
        <v>372</v>
      </c>
      <c r="B185" s="67"/>
      <c r="C185" s="67"/>
      <c r="D185" s="68"/>
      <c r="E185" s="97"/>
      <c r="F185" s="96" t="s">
        <v>1454</v>
      </c>
      <c r="G185" s="98"/>
      <c r="H185" s="71"/>
      <c r="I185" s="72"/>
      <c r="J185" s="99"/>
      <c r="K185" s="71" t="s">
        <v>1827</v>
      </c>
      <c r="L185" s="100"/>
      <c r="M185" s="76">
        <v>9781.7109375</v>
      </c>
      <c r="N185" s="76">
        <v>5401.80615234375</v>
      </c>
      <c r="O185" s="77"/>
      <c r="P185" s="78"/>
      <c r="Q185" s="78"/>
      <c r="R185" s="88"/>
      <c r="S185" s="88"/>
      <c r="T185" s="88"/>
      <c r="U185" s="88"/>
      <c r="V185" s="52"/>
      <c r="W185" s="52"/>
      <c r="X185" s="52"/>
      <c r="Y185" s="52"/>
      <c r="Z185" s="51"/>
      <c r="AA185" s="73">
        <v>185</v>
      </c>
      <c r="AB185" s="73"/>
      <c r="AC185" s="74"/>
      <c r="AD185" s="81">
        <v>933</v>
      </c>
      <c r="AE185" s="81">
        <v>18330</v>
      </c>
      <c r="AF185" s="81">
        <v>25719</v>
      </c>
      <c r="AG185" s="81">
        <v>2066</v>
      </c>
      <c r="AH185" s="81"/>
      <c r="AI185" s="81" t="s">
        <v>1059</v>
      </c>
      <c r="AJ185" s="81" t="s">
        <v>1079</v>
      </c>
      <c r="AK185" s="85" t="s">
        <v>1268</v>
      </c>
      <c r="AL185" s="81"/>
      <c r="AM185" s="83">
        <v>39703.78959490741</v>
      </c>
      <c r="AN185" s="81" t="s">
        <v>1458</v>
      </c>
      <c r="AO185" s="85" t="s">
        <v>1641</v>
      </c>
      <c r="AP185" s="81" t="s">
        <v>65</v>
      </c>
      <c r="AQ185" s="2"/>
      <c r="AR185" s="3"/>
      <c r="AS185" s="3"/>
      <c r="AT185" s="3"/>
      <c r="AU185" s="3"/>
    </row>
    <row r="186" spans="1:47" ht="15">
      <c r="A186" s="66" t="s">
        <v>373</v>
      </c>
      <c r="B186" s="67"/>
      <c r="C186" s="67"/>
      <c r="D186" s="68"/>
      <c r="E186" s="97"/>
      <c r="F186" s="96" t="s">
        <v>1455</v>
      </c>
      <c r="G186" s="98"/>
      <c r="H186" s="71"/>
      <c r="I186" s="72"/>
      <c r="J186" s="99"/>
      <c r="K186" s="71" t="s">
        <v>1828</v>
      </c>
      <c r="L186" s="100"/>
      <c r="M186" s="76">
        <v>9781.7109375</v>
      </c>
      <c r="N186" s="76">
        <v>5301.6318359375</v>
      </c>
      <c r="O186" s="77"/>
      <c r="P186" s="78"/>
      <c r="Q186" s="78"/>
      <c r="R186" s="88"/>
      <c r="S186" s="88"/>
      <c r="T186" s="88"/>
      <c r="U186" s="88"/>
      <c r="V186" s="52"/>
      <c r="W186" s="52"/>
      <c r="X186" s="52"/>
      <c r="Y186" s="52"/>
      <c r="Z186" s="51"/>
      <c r="AA186" s="73">
        <v>186</v>
      </c>
      <c r="AB186" s="73"/>
      <c r="AC186" s="74"/>
      <c r="AD186" s="81">
        <v>974</v>
      </c>
      <c r="AE186" s="81">
        <v>6439</v>
      </c>
      <c r="AF186" s="81">
        <v>6851</v>
      </c>
      <c r="AG186" s="81">
        <v>3441</v>
      </c>
      <c r="AH186" s="81"/>
      <c r="AI186" s="81" t="s">
        <v>1060</v>
      </c>
      <c r="AJ186" s="81" t="s">
        <v>1162</v>
      </c>
      <c r="AK186" s="85" t="s">
        <v>1269</v>
      </c>
      <c r="AL186" s="81"/>
      <c r="AM186" s="83">
        <v>39904.65325231481</v>
      </c>
      <c r="AN186" s="81" t="s">
        <v>1458</v>
      </c>
      <c r="AO186" s="85" t="s">
        <v>1642</v>
      </c>
      <c r="AP186" s="81" t="s">
        <v>65</v>
      </c>
      <c r="AQ186" s="2"/>
      <c r="AR186" s="3"/>
      <c r="AS186" s="3"/>
      <c r="AT186" s="3"/>
      <c r="AU186" s="3"/>
    </row>
    <row r="187" spans="1:47" ht="15">
      <c r="A187" s="66" t="s">
        <v>374</v>
      </c>
      <c r="B187" s="67"/>
      <c r="C187" s="67"/>
      <c r="D187" s="68"/>
      <c r="E187" s="97"/>
      <c r="F187" s="96" t="s">
        <v>1456</v>
      </c>
      <c r="G187" s="98"/>
      <c r="H187" s="71"/>
      <c r="I187" s="72"/>
      <c r="J187" s="99"/>
      <c r="K187" s="71" t="s">
        <v>1829</v>
      </c>
      <c r="L187" s="100"/>
      <c r="M187" s="76">
        <v>9781.7109375</v>
      </c>
      <c r="N187" s="76">
        <v>5201.11279296875</v>
      </c>
      <c r="O187" s="77"/>
      <c r="P187" s="78"/>
      <c r="Q187" s="78"/>
      <c r="R187" s="88"/>
      <c r="S187" s="88"/>
      <c r="T187" s="88"/>
      <c r="U187" s="88"/>
      <c r="V187" s="52"/>
      <c r="W187" s="52"/>
      <c r="X187" s="52"/>
      <c r="Y187" s="52"/>
      <c r="Z187" s="51"/>
      <c r="AA187" s="73">
        <v>187</v>
      </c>
      <c r="AB187" s="73"/>
      <c r="AC187" s="74"/>
      <c r="AD187" s="81">
        <v>1512</v>
      </c>
      <c r="AE187" s="81">
        <v>21928</v>
      </c>
      <c r="AF187" s="81">
        <v>27246</v>
      </c>
      <c r="AG187" s="81">
        <v>6661</v>
      </c>
      <c r="AH187" s="81"/>
      <c r="AI187" s="81" t="s">
        <v>1061</v>
      </c>
      <c r="AJ187" s="81" t="s">
        <v>1163</v>
      </c>
      <c r="AK187" s="85" t="s">
        <v>1270</v>
      </c>
      <c r="AL187" s="81"/>
      <c r="AM187" s="83">
        <v>39630.80873842593</v>
      </c>
      <c r="AN187" s="81" t="s">
        <v>1458</v>
      </c>
      <c r="AO187" s="85" t="s">
        <v>1643</v>
      </c>
      <c r="AP187" s="81" t="s">
        <v>65</v>
      </c>
      <c r="AQ187" s="2"/>
      <c r="AR187" s="3"/>
      <c r="AS187" s="3"/>
      <c r="AT187" s="3"/>
      <c r="AU187" s="3"/>
    </row>
    <row r="188" spans="1:47" ht="15">
      <c r="A188" s="66" t="s">
        <v>347</v>
      </c>
      <c r="B188" s="67"/>
      <c r="C188" s="67"/>
      <c r="D188" s="68"/>
      <c r="E188" s="97"/>
      <c r="F188" s="96" t="s">
        <v>1457</v>
      </c>
      <c r="G188" s="98"/>
      <c r="H188" s="71"/>
      <c r="I188" s="72"/>
      <c r="J188" s="99"/>
      <c r="K188" s="71" t="s">
        <v>1830</v>
      </c>
      <c r="L188" s="100"/>
      <c r="M188" s="76">
        <v>9781.7109375</v>
      </c>
      <c r="N188" s="76">
        <v>5100.36376953125</v>
      </c>
      <c r="O188" s="77"/>
      <c r="P188" s="78"/>
      <c r="Q188" s="78"/>
      <c r="R188" s="88"/>
      <c r="S188" s="88"/>
      <c r="T188" s="88"/>
      <c r="U188" s="88"/>
      <c r="V188" s="52"/>
      <c r="W188" s="52"/>
      <c r="X188" s="52"/>
      <c r="Y188" s="52"/>
      <c r="Z188" s="51"/>
      <c r="AA188" s="73">
        <v>188</v>
      </c>
      <c r="AB188" s="73"/>
      <c r="AC188" s="74"/>
      <c r="AD188" s="81">
        <v>200</v>
      </c>
      <c r="AE188" s="81">
        <v>1696</v>
      </c>
      <c r="AF188" s="81">
        <v>14400</v>
      </c>
      <c r="AG188" s="81">
        <v>2659</v>
      </c>
      <c r="AH188" s="81"/>
      <c r="AI188" s="81" t="s">
        <v>1062</v>
      </c>
      <c r="AJ188" s="81" t="s">
        <v>1164</v>
      </c>
      <c r="AK188" s="85" t="s">
        <v>1271</v>
      </c>
      <c r="AL188" s="81"/>
      <c r="AM188" s="83">
        <v>41851.065717592595</v>
      </c>
      <c r="AN188" s="81" t="s">
        <v>1458</v>
      </c>
      <c r="AO188" s="85" t="s">
        <v>1644</v>
      </c>
      <c r="AP188" s="81" t="s">
        <v>66</v>
      </c>
      <c r="AQ188" s="2"/>
      <c r="AR188" s="3"/>
      <c r="AS188" s="3"/>
      <c r="AT188" s="3"/>
      <c r="AU18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88"/>
    <dataValidation allowBlank="1" errorTitle="Invalid Vertex Visibility" error="You have entered an unrecognized vertex visibility.  Try selecting from the drop-down list instead." sqref="AQ3"/>
    <dataValidation allowBlank="1" showErrorMessage="1" sqref="AQ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8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8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8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8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88"/>
    <dataValidation allowBlank="1" showInputMessage="1" promptTitle="Vertex Tooltip" prompt="Enter optional text that will pop up when the mouse is hovered over the vertex." errorTitle="Invalid Vertex Image Key" sqref="K3:K18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8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8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88"/>
    <dataValidation allowBlank="1" showInputMessage="1" promptTitle="Vertex Label Fill Color" prompt="To select an optional fill color for the Label shape, right-click and select Select Color on the right-click menu." sqref="I3:I188"/>
    <dataValidation allowBlank="1" showInputMessage="1" promptTitle="Vertex Image File" prompt="Enter the path to an image file.  Hover over the column header for examples." errorTitle="Invalid Vertex Image Key" sqref="F3:F188"/>
    <dataValidation allowBlank="1" showInputMessage="1" promptTitle="Vertex Color" prompt="To select an optional vertex color, right-click and select Select Color on the right-click menu." sqref="B3:B188"/>
    <dataValidation allowBlank="1" showInputMessage="1" promptTitle="Vertex Opacity" prompt="Enter an optional vertex opacity between 0 (transparent) and 100 (opaque)." errorTitle="Invalid Vertex Opacity" error="The optional vertex opacity must be a whole number between 0 and 10." sqref="E3:E188"/>
    <dataValidation type="list" allowBlank="1" showInputMessage="1" showErrorMessage="1" promptTitle="Vertex Shape" prompt="Select an optional vertex shape." errorTitle="Invalid Vertex Shape" error="You have entered an invalid vertex shape.  Try selecting from the drop-down list instead." sqref="C3:C18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8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88">
      <formula1>ValidVertexLabelPositions</formula1>
    </dataValidation>
    <dataValidation allowBlank="1" showInputMessage="1" showErrorMessage="1" promptTitle="Vertex Name" prompt="Enter the name of the vertex." sqref="A3:A188"/>
  </dataValidations>
  <hyperlinks>
    <hyperlink ref="AK5" r:id="rId1" display="https://t.co/rzcUWCjhR8"/>
    <hyperlink ref="AK6" r:id="rId2" display="https://t.co/DaVRdFwA2u"/>
    <hyperlink ref="AK7" r:id="rId3" display="https://t.co/AsAM44utw7"/>
    <hyperlink ref="AK8" r:id="rId4" display="https://t.co/OAoMfNsQ5w"/>
    <hyperlink ref="AK10" r:id="rId5" display="https://t.co/Yvdk6BWiQ3"/>
    <hyperlink ref="AK11" r:id="rId6" display="https://t.co/TcPzNeZrYZ"/>
    <hyperlink ref="AK12" r:id="rId7" display="http://t.co/BmTMSicx3u"/>
    <hyperlink ref="AK13" r:id="rId8" display="https://t.co/iwj6gO2Oc3"/>
    <hyperlink ref="AK15" r:id="rId9" display="https://t.co/rc9f5htEZT"/>
    <hyperlink ref="AK17" r:id="rId10" display="http://t.co/svqvjXTnz8"/>
    <hyperlink ref="AK18" r:id="rId11" display="https://t.co/4WKYct0mdq"/>
    <hyperlink ref="AK20" r:id="rId12" display="http://t.co/Vdh0z3GVFu"/>
    <hyperlink ref="AK23" r:id="rId13" display="https://t.co/jKGu2NHHIy"/>
    <hyperlink ref="AK24" r:id="rId14" display="https://t.co/8TU8SHnujl"/>
    <hyperlink ref="AK26" r:id="rId15" display="https://t.co/FS6EmaDVEM"/>
    <hyperlink ref="AK27" r:id="rId16" display="https://t.co/sOibv7hcQ0"/>
    <hyperlink ref="AK28" r:id="rId17" display="https://t.co/CLoBSDCCs6"/>
    <hyperlink ref="AK29" r:id="rId18" display="https://t.co/NXvddWZIEM"/>
    <hyperlink ref="AK30" r:id="rId19" display="https://t.co/alUc7SYy1N"/>
    <hyperlink ref="AK31" r:id="rId20" display="https://t.co/eIlTDIklMa"/>
    <hyperlink ref="AK32" r:id="rId21" display="https://t.co/sVr5zMBsK4"/>
    <hyperlink ref="AK33" r:id="rId22" display="https://t.co/uPKcE0Y84e"/>
    <hyperlink ref="AK34" r:id="rId23" display="https://t.co/Ix2Qkepym2"/>
    <hyperlink ref="AK36" r:id="rId24" display="https://t.co/kfVA6DNese"/>
    <hyperlink ref="AK37" r:id="rId25" display="http://t.co/CsyWfj8FK4"/>
    <hyperlink ref="AK38" r:id="rId26" display="http://t.co/anay8dzvJV"/>
    <hyperlink ref="AK39" r:id="rId27" display="https://t.co/u9FZcUd4ce"/>
    <hyperlink ref="AK40" r:id="rId28" display="https://t.co/3C5uWaAOoW"/>
    <hyperlink ref="AK41" r:id="rId29" display="http://t.co/09Uor0SyIt"/>
    <hyperlink ref="AK42" r:id="rId30" display="https://t.co/Ik5navDT0Y"/>
    <hyperlink ref="AK44" r:id="rId31" display="https://t.co/kaZDzMl4Ny"/>
    <hyperlink ref="AK45" r:id="rId32" display="https://t.co/8vZKbCkcWR"/>
    <hyperlink ref="AK46" r:id="rId33" display="http://t.co/75wQuR8GAp"/>
    <hyperlink ref="AK47" r:id="rId34" display="https://t.co/eS9ITahX1q"/>
    <hyperlink ref="AK48" r:id="rId35" display="https://t.co/pNSrlSGhOH"/>
    <hyperlink ref="AK51" r:id="rId36" display="http://t.co/g2XphqdJIo"/>
    <hyperlink ref="AK54" r:id="rId37" display="https://t.co/7IDoW8Ah9W"/>
    <hyperlink ref="AK56" r:id="rId38" display="https://t.co/8r1eDEgGY2"/>
    <hyperlink ref="AK57" r:id="rId39" display="https://t.co/4rCTl7cdyK"/>
    <hyperlink ref="AK59" r:id="rId40" display="https://t.co/hZ1FgrOC4T"/>
    <hyperlink ref="AK61" r:id="rId41" display="http://t.co/743jFf3g7b"/>
    <hyperlink ref="AK65" r:id="rId42" display="https://t.co/vULYUT4XZv"/>
    <hyperlink ref="AK66" r:id="rId43" display="https://t.co/ehtjWEJkph"/>
    <hyperlink ref="AK68" r:id="rId44" display="https://t.co/Br1SvlPI48"/>
    <hyperlink ref="AK70" r:id="rId45" display="https://t.co/ZqxzhEAhAu"/>
    <hyperlink ref="AK73" r:id="rId46" display="https://t.co/jWenTs2Tki"/>
    <hyperlink ref="AK74" r:id="rId47" display="https://t.co/PhxyjMC30t"/>
    <hyperlink ref="AK76" r:id="rId48" display="https://t.co/3QB3nOTFLs"/>
    <hyperlink ref="AK78" r:id="rId49" display="https://t.co/C0DPlsUW0B"/>
    <hyperlink ref="AK79" r:id="rId50" display="https://t.co/ACzVb8IDLx"/>
    <hyperlink ref="AK80" r:id="rId51" display="https://t.co/PbAstip7YE"/>
    <hyperlink ref="AK82" r:id="rId52" display="https://t.co/5BTYAn5iky"/>
    <hyperlink ref="AK83" r:id="rId53" display="https://t.co/yAs82fv7S5"/>
    <hyperlink ref="AK84" r:id="rId54" display="https://t.co/oizLjroz88"/>
    <hyperlink ref="AK89" r:id="rId55" display="https://t.co/LcxIwSReqC"/>
    <hyperlink ref="AK90" r:id="rId56" display="https://t.co/tYwPLwzPGt"/>
    <hyperlink ref="AK94" r:id="rId57" display="https://t.co/OXooZW6GbN"/>
    <hyperlink ref="AK95" r:id="rId58" display="https://t.co/cJ2s1KtJGj"/>
    <hyperlink ref="AK101" r:id="rId59" display="http://t.co/677vdOT3Sy"/>
    <hyperlink ref="AK103" r:id="rId60" display="http://t.co/BJuSZN4ooi"/>
    <hyperlink ref="AK105" r:id="rId61" display="https://t.co/CzsLsJlm2G"/>
    <hyperlink ref="AK108" r:id="rId62" display="https://t.co/zfYpFljwkh"/>
    <hyperlink ref="AK109" r:id="rId63" display="https://t.co/wKeDGHM0wo"/>
    <hyperlink ref="AK115" r:id="rId64" display="http://t.co/GUAjXtQYU6"/>
    <hyperlink ref="AK116" r:id="rId65" display="https://t.co/lmx5gLNcxk"/>
    <hyperlink ref="AK117" r:id="rId66" display="https://t.co/eERFtZfWOU"/>
    <hyperlink ref="AK120" r:id="rId67" display="https://t.co/bmL3DeUBcP"/>
    <hyperlink ref="AK123" r:id="rId68" display="https://t.co/55VmvX3awW"/>
    <hyperlink ref="AK124" r:id="rId69" display="https://t.co/hzqv93ieyy"/>
    <hyperlink ref="AK125" r:id="rId70" display="https://t.co/0Ucg4zMV70"/>
    <hyperlink ref="AK126" r:id="rId71" display="https://t.co/YCvEcfLw15"/>
    <hyperlink ref="AK128" r:id="rId72" display="https://t.co/u5si4qNDBx"/>
    <hyperlink ref="AK129" r:id="rId73" display="https://t.co/Xfy1iZncjt"/>
    <hyperlink ref="AK130" r:id="rId74" display="https://t.co/1Y5Vkxd2ft"/>
    <hyperlink ref="AK133" r:id="rId75" display="https://t.co/PTNC6yzVif"/>
    <hyperlink ref="AK134" r:id="rId76" display="https://t.co/b7C1RaR7a7"/>
    <hyperlink ref="AK136" r:id="rId77" display="https://t.co/CD2lfRlCsS"/>
    <hyperlink ref="AK137" r:id="rId78" display="https://t.co/s3YRzJMetG"/>
    <hyperlink ref="AK142" r:id="rId79" display="https://t.co/2LoYaxBAJT"/>
    <hyperlink ref="AK145" r:id="rId80" display="https://t.co/f7vHA5xL6C"/>
    <hyperlink ref="AK146" r:id="rId81" display="https://t.co/CUCgMo8gZy"/>
    <hyperlink ref="AK151" r:id="rId82" display="https://t.co/qZWS4W3tkR"/>
    <hyperlink ref="AK152" r:id="rId83" display="https://t.co/BlocW0szJG"/>
    <hyperlink ref="AK154" r:id="rId84" display="https://t.co/tqGROrfwe1"/>
    <hyperlink ref="AK156" r:id="rId85" display="https://t.co/xiJArNlCt2"/>
    <hyperlink ref="AK159" r:id="rId86" display="https://t.co/i7okfR7Fu6"/>
    <hyperlink ref="AK162" r:id="rId87" display="http://t.co/gzZ5qEdGBD"/>
    <hyperlink ref="AK163" r:id="rId88" display="http://t.co/kKpuwFJoVU"/>
    <hyperlink ref="AK164" r:id="rId89" display="https://t.co/8YkRpWr2UF"/>
    <hyperlink ref="AK165" r:id="rId90" display="https://t.co/uJePhsJZFs"/>
    <hyperlink ref="AK166" r:id="rId91" display="https://t.co/6h93PhA5cz"/>
    <hyperlink ref="AK167" r:id="rId92" display="https://t.co/THmpAbv6hu"/>
    <hyperlink ref="AK170" r:id="rId93" display="http://t.co/31ktzbFWQt"/>
    <hyperlink ref="AK171" r:id="rId94" display="http://t.co/di7Tld8P5g"/>
    <hyperlink ref="AK173" r:id="rId95" display="http://t.co/lDQjI6VeW4"/>
    <hyperlink ref="AK174" r:id="rId96" display="https://t.co/O1UdlGIxfx"/>
    <hyperlink ref="AK177" r:id="rId97" display="http://t.co/ArtDKSwjHb"/>
    <hyperlink ref="AK178" r:id="rId98" display="https://t.co/YyJvkGOuOh"/>
    <hyperlink ref="AK179" r:id="rId99" display="https://t.co/gtEWnCtfeO"/>
    <hyperlink ref="AK181" r:id="rId100" display="http://t.co/Bzv6jrAQL5"/>
    <hyperlink ref="AK182" r:id="rId101" display="https://t.co/F3fLcfn45H"/>
    <hyperlink ref="AK183" r:id="rId102" display="http://t.co/XPtsm6YGPu"/>
    <hyperlink ref="AK184" r:id="rId103" display="https://t.co/iXgd68hOQm"/>
    <hyperlink ref="AK185" r:id="rId104" display="https://t.co/JGuajl9JGJ"/>
    <hyperlink ref="AK186" r:id="rId105" display="http://t.co/GNpSPhjR4J"/>
    <hyperlink ref="AK187" r:id="rId106" display="https://t.co/lxDNQLqzYO"/>
    <hyperlink ref="AK188" r:id="rId107" display="https://t.co/BgHYTUpvHG"/>
    <hyperlink ref="F3" r:id="rId108" display="http://pbs.twimg.com/profile_images/903270983028662274/VV3IgMtL_normal.jpg"/>
    <hyperlink ref="F4" r:id="rId109" display="http://pbs.twimg.com/profile_images/1072528648102666240/_9lMVEN7_normal.jpg"/>
    <hyperlink ref="F5" r:id="rId110" display="http://pbs.twimg.com/profile_images/1084109250333425664/Z3ANkKG2_normal.jpg"/>
    <hyperlink ref="F6" r:id="rId111" display="http://pbs.twimg.com/profile_images/1035187939855163392/4vccK_S1_normal.jpg"/>
    <hyperlink ref="F7" r:id="rId112" display="http://pbs.twimg.com/profile_images/1106347336102346752/dDIKX2K__normal.jpg"/>
    <hyperlink ref="F8" r:id="rId113" display="http://pbs.twimg.com/profile_images/908095692773761025/Cq69zCmD_normal.jpg"/>
    <hyperlink ref="F9" r:id="rId114" display="http://pbs.twimg.com/profile_images/463050255941259265/aTIYIO05_normal.jpeg"/>
    <hyperlink ref="F10" r:id="rId115" display="http://pbs.twimg.com/profile_images/924985978711707648/IChoF1Bp_normal.jpg"/>
    <hyperlink ref="F11" r:id="rId116" display="http://pbs.twimg.com/profile_images/924988134651133952/90ZisZde_normal.jpg"/>
    <hyperlink ref="F12" r:id="rId117" display="http://pbs.twimg.com/profile_images/1001877616050298880/InEQMq7v_normal.jpg"/>
    <hyperlink ref="F13" r:id="rId118" display="http://pbs.twimg.com/profile_images/1013779792141914120/FJ0U_8zw_normal.jpg"/>
    <hyperlink ref="F14" r:id="rId119" display="http://pbs.twimg.com/profile_images/658513770944180225/UfXDRaWW_normal.png"/>
    <hyperlink ref="F15" r:id="rId120" display="http://pbs.twimg.com/profile_images/1541969322/Wave_normal.gif"/>
    <hyperlink ref="F16" r:id="rId121" display="http://pbs.twimg.com/profile_images/1099450492067999745/fXhwFnp__normal.jpg"/>
    <hyperlink ref="F17" r:id="rId122" display="http://pbs.twimg.com/profile_images/773710811407740928/GAiq8yn7_normal.jpg"/>
    <hyperlink ref="F18" r:id="rId123" display="http://pbs.twimg.com/profile_images/876784982932508673/QmnUx8UK_normal.jpg"/>
    <hyperlink ref="F19" r:id="rId124" display="http://pbs.twimg.com/profile_images/571318811232464896/C2X8nEI2_normal.jpeg"/>
    <hyperlink ref="F20" r:id="rId125" display="http://pbs.twimg.com/profile_images/870666011/3829162_859f_rss_normal.jpg"/>
    <hyperlink ref="F21" r:id="rId126" display="http://pbs.twimg.com/profile_images/819005111330488320/I3cHZvpK_normal.jpg"/>
    <hyperlink ref="F22" r:id="rId127" display="http://pbs.twimg.com/profile_images/1095861923902640128/ZU0IZ2EN_normal.jpg"/>
    <hyperlink ref="F23" r:id="rId128" display="http://pbs.twimg.com/profile_images/955327030098247681/8pdMgtgf_normal.jpg"/>
    <hyperlink ref="F24" r:id="rId129" display="http://pbs.twimg.com/profile_images/916936902661591040/vvb7Bu1m_normal.jpg"/>
    <hyperlink ref="F25" r:id="rId130" display="http://pbs.twimg.com/profile_images/1093108136272191488/khYG0i77_normal.jpg"/>
    <hyperlink ref="F26" r:id="rId131" display="http://pbs.twimg.com/profile_images/1089133841585971200/BSNgGWWK_normal.jpg"/>
    <hyperlink ref="F27" r:id="rId132" display="http://pbs.twimg.com/profile_images/1083266409965281281/zEi96yyh_normal.jpg"/>
    <hyperlink ref="F28" r:id="rId133" display="http://pbs.twimg.com/profile_images/3451591754/49d33d407054482415471dcadc2b134c_normal.jpeg"/>
    <hyperlink ref="F29" r:id="rId134" display="http://pbs.twimg.com/profile_images/1016370791401877504/0DWTr7rD_normal.jpg"/>
    <hyperlink ref="F30" r:id="rId135" display="http://pbs.twimg.com/profile_images/870569053273849856/zyqNP5AJ_normal.jpg"/>
    <hyperlink ref="F31" r:id="rId136" display="http://pbs.twimg.com/profile_images/378800000323275501/a354891d9c59e288604fcced58a86d11_normal.jpeg"/>
    <hyperlink ref="F32" r:id="rId137" display="http://pbs.twimg.com/profile_images/886231769636327424/Vl5ECqvC_normal.jpg"/>
    <hyperlink ref="F33" r:id="rId138" display="http://pbs.twimg.com/profile_images/1091287116556906496/juh24Kdl_normal.jpg"/>
    <hyperlink ref="F34" r:id="rId139" display="http://pbs.twimg.com/profile_images/1013688203314950145/G4X6SeSP_normal.jpg"/>
    <hyperlink ref="F35" r:id="rId140" display="http://pbs.twimg.com/profile_images/1067648916567613440/PB_FXiYv_normal.jpg"/>
    <hyperlink ref="F36" r:id="rId141" display="http://pbs.twimg.com/profile_images/1089618324542103552/Eq4vh5ac_normal.jpg"/>
    <hyperlink ref="F37" r:id="rId142" display="http://pbs.twimg.com/profile_images/947628055454822401/CQbnxLR4_normal.jpg"/>
    <hyperlink ref="F38" r:id="rId143" display="http://pbs.twimg.com/profile_images/1108362970336235521/XiE0bjbx_normal.png"/>
    <hyperlink ref="F39" r:id="rId144" display="http://pbs.twimg.com/profile_images/672839411541794816/rNwrV-gq_normal.jpg"/>
    <hyperlink ref="F40" r:id="rId145" display="http://pbs.twimg.com/profile_images/991387515046322176/GtiBiUby_normal.jpg"/>
    <hyperlink ref="F41" r:id="rId146" display="http://pbs.twimg.com/profile_images/650112474491015168/BWrN2tHj_normal.png"/>
    <hyperlink ref="F42" r:id="rId147" display="http://pbs.twimg.com/profile_images/666473888008634368/nB3FA6bv_normal.png"/>
    <hyperlink ref="F43" r:id="rId148" display="http://pbs.twimg.com/profile_images/828172858777956353/k8cZ5N3x_normal.jpg"/>
    <hyperlink ref="F44" r:id="rId149" display="http://pbs.twimg.com/profile_images/1076159502590722048/iG_xOb89_normal.jpg"/>
    <hyperlink ref="F45" r:id="rId150" display="http://pbs.twimg.com/profile_images/1097675596908449792/ppDxwhho_normal.jpg"/>
    <hyperlink ref="F46" r:id="rId151" display="http://pbs.twimg.com/profile_images/910859586541953026/Xf8Ityfg_normal.jpg"/>
    <hyperlink ref="F47" r:id="rId152" display="http://pbs.twimg.com/profile_images/630291562719801344/DKxFwXv8_normal.jpg"/>
    <hyperlink ref="F48" r:id="rId153" display="http://pbs.twimg.com/profile_images/1010234762164760576/H74e0Xiv_normal.jpg"/>
    <hyperlink ref="F49" r:id="rId154" display="http://pbs.twimg.com/profile_images/815310723307835392/C7vn8ALQ_normal.jpg"/>
    <hyperlink ref="F50" r:id="rId155" display="http://pbs.twimg.com/profile_images/1100245765182636032/zd2fiNJA_normal.png"/>
    <hyperlink ref="F51" r:id="rId156" display="http://pbs.twimg.com/profile_images/1034455576309198848/3yxsqcb7_normal.jpg"/>
    <hyperlink ref="F52" r:id="rId157" display="http://pbs.twimg.com/profile_images/1107246912950935563/Lr5_CpkY_normal.jpg"/>
    <hyperlink ref="F53" r:id="rId158" display="http://pbs.twimg.com/profile_images/727831085778788353/C3OeJT7h_normal.jpg"/>
    <hyperlink ref="F54" r:id="rId159" display="http://pbs.twimg.com/profile_images/825420255031758848/72z-m9aq_normal.jpg"/>
    <hyperlink ref="F55" r:id="rId160" display="http://pbs.twimg.com/profile_images/497752380927401984/-J2J0Irk_normal.jpeg"/>
    <hyperlink ref="F56" r:id="rId161" display="http://pbs.twimg.com/profile_images/1060251110383013892/s-CDDKNI_normal.jpg"/>
    <hyperlink ref="F57" r:id="rId162" display="http://pbs.twimg.com/profile_images/1108031262780878848/B_VjlMkm_normal.png"/>
    <hyperlink ref="F58" r:id="rId163" display="http://pbs.twimg.com/profile_images/1108589027513520128/evMHWY5T_normal.png"/>
    <hyperlink ref="F59" r:id="rId164" display="http://pbs.twimg.com/profile_images/221576603/Loueyville-Logo-avatar-_SM_normal.JPG"/>
    <hyperlink ref="F60" r:id="rId165" display="http://pbs.twimg.com/profile_images/1069070536150536193/r1ME1km0_normal.jpg"/>
    <hyperlink ref="F61" r:id="rId166" display="http://pbs.twimg.com/profile_images/378800000605920370/3fb03a427df9ea0cb20a27159ce55bf5_normal.jpeg"/>
    <hyperlink ref="F62" r:id="rId167" display="http://pbs.twimg.com/profile_images/1108023446733275137/ciBgI3u2_normal.jpg"/>
    <hyperlink ref="F63" r:id="rId168" display="http://pbs.twimg.com/profile_images/1054530800140668928/B2NvshGN_normal.jpg"/>
    <hyperlink ref="F64" r:id="rId169" display="http://pbs.twimg.com/profile_images/639445729631694848/y0MVteh4_normal.jpg"/>
    <hyperlink ref="F65" r:id="rId170" display="http://pbs.twimg.com/profile_images/1103613791/BenTwitterPhoto_normal.jpg"/>
    <hyperlink ref="F66" r:id="rId171" display="http://pbs.twimg.com/profile_images/881559107299401729/1Jh2AKJt_normal.jpg"/>
    <hyperlink ref="F67" r:id="rId172" display="http://pbs.twimg.com/profile_images/1108549513810231297/QJRMuLzo_normal.png"/>
    <hyperlink ref="F68" r:id="rId173" display="http://pbs.twimg.com/profile_images/478307613/artful2_normal.jpg"/>
    <hyperlink ref="F69" r:id="rId174" display="http://pbs.twimg.com/profile_images/771017804501938176/B5u3RVgF_normal.jpg"/>
    <hyperlink ref="F70" r:id="rId175" display="http://pbs.twimg.com/profile_images/835945066040541185/kgM_57Cm_normal.jpg"/>
    <hyperlink ref="F71" r:id="rId176" display="http://pbs.twimg.com/profile_images/934567581666639873/g_UMjsLW_normal.jpg"/>
    <hyperlink ref="F72" r:id="rId177" display="http://pbs.twimg.com/profile_images/1084188983016521728/ylHohega_normal.jpg"/>
    <hyperlink ref="F73" r:id="rId178" display="http://pbs.twimg.com/profile_images/1099730852102262785/vp3SoMyB_normal.jpg"/>
    <hyperlink ref="F74" r:id="rId179" display="http://pbs.twimg.com/profile_images/642356791704223744/IaxWz08s_normal.jpg"/>
    <hyperlink ref="F75" r:id="rId180" display="http://pbs.twimg.com/profile_images/1017103103902900224/-wlDZQym_normal.jpg"/>
    <hyperlink ref="F76" r:id="rId181" display="http://pbs.twimg.com/profile_images/931157287288360960/CY3xX2uu_normal.jpg"/>
    <hyperlink ref="F77" r:id="rId182" display="http://pbs.twimg.com/profile_images/973572742829223936/-33tgcvm_normal.jpg"/>
    <hyperlink ref="F78" r:id="rId183" display="http://pbs.twimg.com/profile_images/1062042333275926528/70q3RbMg_normal.jpg"/>
    <hyperlink ref="F79" r:id="rId184" display="http://pbs.twimg.com/profile_images/3749920489/1df8a294628db6265185eebb8e2a2544_normal.jpeg"/>
    <hyperlink ref="F80" r:id="rId185" display="http://pbs.twimg.com/profile_images/1102651415401508866/jcC_iAwZ_normal.png"/>
    <hyperlink ref="F81" r:id="rId186" display="http://pbs.twimg.com/profile_images/1096890963006504960/TA1SwQka_normal.png"/>
    <hyperlink ref="F82" r:id="rId187" display="http://pbs.twimg.com/profile_images/2095918482/MARVINScreen_Shot_2012-04-09_at_3.57.05_PM_normal.jpg"/>
    <hyperlink ref="F83" r:id="rId188" display="http://pbs.twimg.com/profile_images/1079896595863429121/UG2FRTvl_normal.jpg"/>
    <hyperlink ref="F84" r:id="rId189" display="http://pbs.twimg.com/profile_images/3387563154/bd414feaab01c8fa52952a1087beea4d_normal.jpeg"/>
    <hyperlink ref="F85" r:id="rId190" display="http://pbs.twimg.com/profile_images/728622163767365632/-ECzTRYc_normal.jpg"/>
    <hyperlink ref="F86" r:id="rId191" display="http://pbs.twimg.com/profile_images/799382734036729856/dbyTwAkk_normal.jpg"/>
    <hyperlink ref="F87" r:id="rId192" display="http://pbs.twimg.com/profile_images/649342647383887872/Wy2RuEFo_normal.jpg"/>
    <hyperlink ref="F88" r:id="rId193" display="http://pbs.twimg.com/profile_images/1104546927138488320/BwPJA0tb_normal.jpg"/>
    <hyperlink ref="F89" r:id="rId194" display="http://pbs.twimg.com/profile_images/797524359011241984/Zug2HjjN_normal.jpg"/>
    <hyperlink ref="F90" r:id="rId195" display="http://pbs.twimg.com/profile_images/1093297733568479233/JzvsDtAs_normal.jpg"/>
    <hyperlink ref="F91" r:id="rId196" display="http://pbs.twimg.com/profile_images/443200032549142528/FoLcec44_normal.jpeg"/>
    <hyperlink ref="F92" r:id="rId197" display="http://pbs.twimg.com/profile_images/689911549276848128/TMclaZSM_normal.jpg"/>
    <hyperlink ref="F93" r:id="rId198" display="http://pbs.twimg.com/profile_images/1037702122442313730/WY--JmB3_normal.jpg"/>
    <hyperlink ref="F94" r:id="rId199" display="http://pbs.twimg.com/profile_images/749063097080487936/I3WZrHuy_normal.jpg"/>
    <hyperlink ref="F95" r:id="rId200" display="http://pbs.twimg.com/profile_images/1034850008313606144/KR1g8yUN_normal.jpg"/>
    <hyperlink ref="F96" r:id="rId201" display="http://pbs.twimg.com/profile_images/602138215521198080/2_JT25_A_normal.jpg"/>
    <hyperlink ref="F97" r:id="rId202" display="http://pbs.twimg.com/profile_images/717456093178380290/Me-q_v41_normal.jpg"/>
    <hyperlink ref="F98" r:id="rId203" display="http://pbs.twimg.com/profile_images/87724015/possess_normal.PNG"/>
    <hyperlink ref="F99" r:id="rId204" display="http://pbs.twimg.com/profile_images/711673291728146432/YM7HJNWc_normal.jpg"/>
    <hyperlink ref="F100" r:id="rId205" display="http://pbs.twimg.com/profile_images/907796709354418176/UfzidhOv_normal.jpg"/>
    <hyperlink ref="F101" r:id="rId206" display="http://pbs.twimg.com/profile_images/63269796/BD86320DE040CA34E1D0AA0D712AC90A_normal.jpg"/>
    <hyperlink ref="F102" r:id="rId207" display="http://pbs.twimg.com/profile_images/911276671721984002/M9hxe7Gd_normal.jpg"/>
    <hyperlink ref="F103" r:id="rId208" display="http://pbs.twimg.com/profile_images/378800000200595943/f80ee7e023a15da64599e45f6f47b63d_normal.jpeg"/>
    <hyperlink ref="F104" r:id="rId209" display="http://pbs.twimg.com/profile_images/1062546195443118080/bkVWU_6L_normal.jpg"/>
    <hyperlink ref="F105" r:id="rId210" display="http://pbs.twimg.com/profile_images/742313843095834624/FYpMWp0e_normal.jpg"/>
    <hyperlink ref="F106" r:id="rId211" display="http://pbs.twimg.com/profile_images/863150028461944833/hlzrGgnq_normal.jpg"/>
    <hyperlink ref="F107" r:id="rId212" display="http://pbs.twimg.com/profile_images/854884811701407744/X5-oUb_z_normal.jpg"/>
    <hyperlink ref="F108" r:id="rId213" display="http://pbs.twimg.com/profile_images/1601687063/TheMiddleFanart_Icon3b_normal.jpg"/>
    <hyperlink ref="F109" r:id="rId214" display="http://pbs.twimg.com/profile_images/3591886034/8f269ce920c7c3211299b39d966369f1_normal.jpeg"/>
    <hyperlink ref="F110" r:id="rId215" display="http://pbs.twimg.com/profile_images/571140679340040192/AFPUr2VR_normal.jpeg"/>
    <hyperlink ref="F111" r:id="rId216" display="http://pbs.twimg.com/profile_images/1045431395529699328/7qJndCoP_normal.jpg"/>
    <hyperlink ref="F112" r:id="rId217" display="http://pbs.twimg.com/profile_images/378800000468293905/67fd2211fea86ba1d3bf85b43e614d43_normal.jpeg"/>
    <hyperlink ref="F113" r:id="rId218" display="http://pbs.twimg.com/profile_images/1108101034143088641/NANKla7Q_normal.png"/>
    <hyperlink ref="F114" r:id="rId219" display="http://pbs.twimg.com/profile_images/1104561996366790656/5hip3fb3_normal.png"/>
    <hyperlink ref="F115" r:id="rId220" display="http://pbs.twimg.com/profile_images/472383978968588289/Ve4W3faM_normal.jpeg"/>
    <hyperlink ref="F116" r:id="rId221" display="http://pbs.twimg.com/profile_images/1005303606088626176/bpBJDvn5_normal.jpg"/>
    <hyperlink ref="F117" r:id="rId222" display="http://pbs.twimg.com/profile_images/884204236438896640/TcgZigo7_normal.jpg"/>
    <hyperlink ref="F118" r:id="rId223" display="http://pbs.twimg.com/profile_images/900189994945589248/Doml7A0T_normal.jpg"/>
    <hyperlink ref="F119" r:id="rId224" display="http://pbs.twimg.com/profile_images/1044012666065481730/AD9ewIXx_normal.jpg"/>
    <hyperlink ref="F120" r:id="rId225" display="http://pbs.twimg.com/profile_images/1076259260957376512/IMWxfDxD_normal.jpg"/>
    <hyperlink ref="F121" r:id="rId226" display="http://pbs.twimg.com/profile_images/860253936229400577/EBZVWlzO_normal.jpg"/>
    <hyperlink ref="F122" r:id="rId227" display="http://pbs.twimg.com/profile_images/1084239360348864513/jRBfoktd_normal.jpg"/>
    <hyperlink ref="F123" r:id="rId228" display="http://pbs.twimg.com/profile_images/1108396489942937601/-0Bvz5Qa_normal.jpg"/>
    <hyperlink ref="F124" r:id="rId229" display="http://pbs.twimg.com/profile_images/780489470198046721/U2Rg7Lr3_normal.jpg"/>
    <hyperlink ref="F125" r:id="rId230" display="http://pbs.twimg.com/profile_images/2463447239/hep7d05ooi6inrhf1bdl_normal.gif"/>
    <hyperlink ref="F126" r:id="rId231" display="http://pbs.twimg.com/profile_images/1107466902262239238/GOgYbKul_normal.jpg"/>
    <hyperlink ref="F127" r:id="rId232" display="http://pbs.twimg.com/profile_images/1739872446/image_normal.jpg"/>
    <hyperlink ref="F128" r:id="rId233" display="http://pbs.twimg.com/profile_images/1065338566744502273/JXRulPUU_normal.jpg"/>
    <hyperlink ref="F129" r:id="rId234" display="http://pbs.twimg.com/profile_images/1059625058929381376/uuFgX4Zx_normal.jpg"/>
    <hyperlink ref="F130" r:id="rId235" display="http://pbs.twimg.com/profile_images/674834590721118208/QCqGxVsL_normal.jpg"/>
    <hyperlink ref="F131" r:id="rId236" display="http://pbs.twimg.com/profile_images/967674632626212864/sj8Tyv-V_normal.jpg"/>
    <hyperlink ref="F132" r:id="rId237" display="http://pbs.twimg.com/profile_images/806201182960160768/g2O3tx7F_normal.jpg"/>
    <hyperlink ref="F133" r:id="rId238" display="http://pbs.twimg.com/profile_images/424719773/tor_einar_normal.jpg"/>
    <hyperlink ref="F134" r:id="rId239" display="http://pbs.twimg.com/profile_images/1049436119677456384/GJvqZa2U_normal.jpg"/>
    <hyperlink ref="F135" r:id="rId240" display="http://pbs.twimg.com/profile_images/949721052053102593/DjmS7ALe_normal.jpg"/>
    <hyperlink ref="F136" r:id="rId241" display="http://pbs.twimg.com/profile_images/1082925145440903168/VCbs43ry_normal.jpg"/>
    <hyperlink ref="F137" r:id="rId242" display="http://pbs.twimg.com/profile_images/755475271445282816/PaZPmIgj_normal.jpg"/>
    <hyperlink ref="F138" r:id="rId243" display="http://pbs.twimg.com/profile_images/1080210147027415040/w5EZbbMi_normal.jpg"/>
    <hyperlink ref="F139" r:id="rId244" display="http://pbs.twimg.com/profile_images/662632293484339200/4E_9xXR8_normal.jpg"/>
    <hyperlink ref="F140" r:id="rId245" display="http://pbs.twimg.com/profile_images/1056026647286157313/lgdA7q8-_normal.jpg"/>
    <hyperlink ref="F141" r:id="rId246" display="http://pbs.twimg.com/profile_images/1026548658018439168/56ngHcMU_normal.jpg"/>
    <hyperlink ref="F142" r:id="rId247" display="http://pbs.twimg.com/profile_images/793097469131386880/Eb3qJAlQ_normal.jpg"/>
    <hyperlink ref="F143" r:id="rId248" display="http://pbs.twimg.com/profile_images/890568437470199808/oxr2fkl7_normal.jpg"/>
    <hyperlink ref="F144" r:id="rId249" display="http://pbs.twimg.com/profile_images/829085314060845056/JamtAVF7_normal.jpg"/>
    <hyperlink ref="F145" r:id="rId250" display="http://pbs.twimg.com/profile_images/1055510355424829440/nQ1QZgt3_normal.jpg"/>
    <hyperlink ref="F146" r:id="rId251" display="http://pbs.twimg.com/profile_images/1487241629/2e_normal.jpg"/>
    <hyperlink ref="F147" r:id="rId252" display="http://pbs.twimg.com/profile_images/1097373397795762176/Y_m7ZVt-_normal.jpg"/>
    <hyperlink ref="F148" r:id="rId253" display="http://pbs.twimg.com/profile_images/558126214150254592/JKdEtubW_normal.jpeg"/>
    <hyperlink ref="F149" r:id="rId254" display="http://pbs.twimg.com/profile_images/1094327189133295621/oOmP_8k7_normal.jpg"/>
    <hyperlink ref="F150" r:id="rId255" display="http://pbs.twimg.com/profile_images/1056713429967364096/zsUFvIhb_normal.jpg"/>
    <hyperlink ref="F151" r:id="rId256" display="http://pbs.twimg.com/profile_images/956503701870477312/IW_qZO7k_normal.jpg"/>
    <hyperlink ref="F152" r:id="rId257" display="http://pbs.twimg.com/profile_images/663374783845896192/I26owryQ_normal.jpg"/>
    <hyperlink ref="F153" r:id="rId258" display="http://pbs.twimg.com/profile_images/1081209418023350273/ma4CXdy5_normal.jpg"/>
    <hyperlink ref="F154" r:id="rId259" display="http://pbs.twimg.com/profile_images/473140472580280320/YvbpXG6s_normal.jpeg"/>
    <hyperlink ref="F155" r:id="rId260" display="http://pbs.twimg.com/profile_images/942960732492230656/qjpGcd5q_normal.jpg"/>
    <hyperlink ref="F156" r:id="rId261" display="http://pbs.twimg.com/profile_images/1105238298811875328/5SE6XvPT_normal.jpg"/>
    <hyperlink ref="F157" r:id="rId262" display="http://pbs.twimg.com/profile_images/1062477590752096256/2oBIik8d_normal.jpg"/>
    <hyperlink ref="F158" r:id="rId263" display="http://pbs.twimg.com/profile_images/1099573223774085120/NhExJFo__normal.jpg"/>
    <hyperlink ref="F159" r:id="rId264" display="http://pbs.twimg.com/profile_images/1010610559094525952/m-krwAG__normal.jpg"/>
    <hyperlink ref="F160" r:id="rId265" display="http://pbs.twimg.com/profile_images/1105216247447384066/pCend9_E_normal.jpg"/>
    <hyperlink ref="F161" r:id="rId266" display="http://abs.twimg.com/sticky/default_profile_images/default_profile_normal.png"/>
    <hyperlink ref="F162" r:id="rId267" display="http://pbs.twimg.com/profile_images/992158333166538752/9Haf0_Ja_normal.jpg"/>
    <hyperlink ref="F163" r:id="rId268" display="http://pbs.twimg.com/profile_images/3419507145/f916ef0ba86e677dbf56c3b10cc676e2_normal.png"/>
    <hyperlink ref="F164" r:id="rId269" display="http://pbs.twimg.com/profile_images/798190694619840512/TM4lgk8h_normal.jpg"/>
    <hyperlink ref="F165" r:id="rId270" display="http://pbs.twimg.com/profile_images/809590356383846400/MuBjpgZn_normal.jpg"/>
    <hyperlink ref="F166" r:id="rId271" display="http://pbs.twimg.com/profile_images/689251761232609280/AZDTUbKx_normal.jpg"/>
    <hyperlink ref="F167" r:id="rId272" display="http://pbs.twimg.com/profile_images/424572273522384896/ItUbJUtE_normal.jpeg"/>
    <hyperlink ref="F168" r:id="rId273" display="http://pbs.twimg.com/profile_images/1108181775501545472/RIs5inTy_normal.jpg"/>
    <hyperlink ref="F169" r:id="rId274" display="http://pbs.twimg.com/profile_images/1011984350940975104/q8EOZ9Bt_normal.jpg"/>
    <hyperlink ref="F170" r:id="rId275" display="http://pbs.twimg.com/profile_images/936712188898705414/M2K5zzzj_normal.jpg"/>
    <hyperlink ref="F171" r:id="rId276" display="http://pbs.twimg.com/profile_images/784084979445739520/32ILiK4B_normal.jpg"/>
    <hyperlink ref="F172" r:id="rId277" display="http://pbs.twimg.com/profile_images/1024074059909222400/bixna8VK_normal.jpg"/>
    <hyperlink ref="F173" r:id="rId278" display="http://pbs.twimg.com/profile_images/1080655505725575169/_MsQ3fKw_normal.jpg"/>
    <hyperlink ref="F174" r:id="rId279" display="http://pbs.twimg.com/profile_images/1095475170222006273/K6PhBL2R_normal.jpg"/>
    <hyperlink ref="F175" r:id="rId280" display="http://pbs.twimg.com/profile_images/527185976515260416/LGHx1PmO_normal.png"/>
    <hyperlink ref="F176" r:id="rId281" display="http://pbs.twimg.com/profile_images/924743166263259137/VVe001_6_normal.jpg"/>
    <hyperlink ref="F177" r:id="rId282" display="http://pbs.twimg.com/profile_images/658120737174220800/YLo8xAkw_normal.jpg"/>
    <hyperlink ref="F178" r:id="rId283" display="http://pbs.twimg.com/profile_images/524221333899870208/oONCHCE8_normal.jpeg"/>
    <hyperlink ref="F179" r:id="rId284" display="http://pbs.twimg.com/profile_images/923713364550914048/WCBT5vfo_normal.jpg"/>
    <hyperlink ref="F180" r:id="rId285" display="http://pbs.twimg.com/profile_images/639258990526996480/JSm0SLAQ_normal.jpg"/>
    <hyperlink ref="F181" r:id="rId286" display="http://pbs.twimg.com/profile_images/1095832071887454208/RtMTTnOE_normal.png"/>
    <hyperlink ref="F182" r:id="rId287" display="http://pbs.twimg.com/profile_images/1013436760859299847/aQltRN9T_normal.jpg"/>
    <hyperlink ref="F183" r:id="rId288" display="http://pbs.twimg.com/profile_images/579937783436865538/8pasOQT6_normal.jpg"/>
    <hyperlink ref="F184" r:id="rId289" display="http://pbs.twimg.com/profile_images/1082727366789603334/AECQF8T8_normal.jpg"/>
    <hyperlink ref="F185" r:id="rId290" display="http://pbs.twimg.com/profile_images/920251477414866944/3klpL6Qy_normal.jpg"/>
    <hyperlink ref="F186" r:id="rId291" display="http://pbs.twimg.com/profile_images/471720700428812288/uF7on1Wa_normal.png"/>
    <hyperlink ref="F187" r:id="rId292" display="http://pbs.twimg.com/profile_images/846413503195840512/xNM769bt_normal.jpg"/>
    <hyperlink ref="F188" r:id="rId293" display="http://pbs.twimg.com/profile_images/983775946573365248/IaWCJNPb_normal.jpg"/>
    <hyperlink ref="AO3" r:id="rId294" display="https://twitter.com/takethemdownnow"/>
    <hyperlink ref="AO4" r:id="rId295" display="https://twitter.com/emgemsays"/>
    <hyperlink ref="AO5" r:id="rId296" display="https://twitter.com/starsmoonandsun"/>
    <hyperlink ref="AO6" r:id="rId297" display="https://twitter.com/t_seele"/>
    <hyperlink ref="AO7" r:id="rId298" display="https://twitter.com/highkin"/>
    <hyperlink ref="AO8" r:id="rId299" display="https://twitter.com/jeffzillgitt"/>
    <hyperlink ref="AO9" r:id="rId300" display="https://twitter.com/edgar_rios124"/>
    <hyperlink ref="AO10" r:id="rId301" display="https://twitter.com/usatodaysports"/>
    <hyperlink ref="AO11" r:id="rId302" display="https://twitter.com/usatodaynba"/>
    <hyperlink ref="AO12" r:id="rId303" display="https://twitter.com/cincybell"/>
    <hyperlink ref="AO13" r:id="rId304" display="https://twitter.com/fifththird"/>
    <hyperlink ref="AO14" r:id="rId305" display="https://twitter.com/edwardaprice"/>
    <hyperlink ref="AO15" r:id="rId306" display="https://twitter.com/pandeism"/>
    <hyperlink ref="AO16" r:id="rId307" display="https://twitter.com/smurp3131"/>
    <hyperlink ref="AO17" r:id="rId308" display="https://twitter.com/llewellynking2"/>
    <hyperlink ref="AO18" r:id="rId309" display="https://twitter.com/pubstory"/>
    <hyperlink ref="AO19" r:id="rId310" display="https://twitter.com/teresahaas2"/>
    <hyperlink ref="AO20" r:id="rId311" display="https://twitter.com/chscrow"/>
    <hyperlink ref="AO21" r:id="rId312" display="https://twitter.com/solitairystorm"/>
    <hyperlink ref="AO22" r:id="rId313" display="https://twitter.com/skalvord"/>
    <hyperlink ref="AO23" r:id="rId314" display="https://twitter.com/papafavour"/>
    <hyperlink ref="AO24" r:id="rId315" display="https://twitter.com/jknjenga"/>
    <hyperlink ref="AO25" r:id="rId316" display="https://twitter.com/nyoiketj"/>
    <hyperlink ref="AO26" r:id="rId317" display="https://twitter.com/cirunjoroge_"/>
    <hyperlink ref="AO27" r:id="rId318" display="https://twitter.com/ghettoradio895"/>
    <hyperlink ref="AO28" r:id="rId319" display="https://twitter.com/kenyaredcross"/>
    <hyperlink ref="AO29" r:id="rId320" display="https://twitter.com/redcross"/>
    <hyperlink ref="AO30" r:id="rId321" display="https://twitter.com/governornanok"/>
    <hyperlink ref="AO31" r:id="rId322" display="https://twitter.com/williamsruto"/>
    <hyperlink ref="AO32" r:id="rId323" display="https://twitter.com/ukenyatta"/>
    <hyperlink ref="AO33" r:id="rId324" display="https://twitter.com/itshemantsharma"/>
    <hyperlink ref="AO34" r:id="rId325" display="https://twitter.com/buffer"/>
    <hyperlink ref="AO35" r:id="rId326" display="https://twitter.com/sparksdonovan1"/>
    <hyperlink ref="AO36" r:id="rId327" display="https://twitter.com/charlesmblow"/>
    <hyperlink ref="AO37" r:id="rId328" display="https://twitter.com/ripbs36"/>
    <hyperlink ref="AO38" r:id="rId329" display="https://twitter.com/gwaynemiller"/>
    <hyperlink ref="AO39" r:id="rId330" display="https://twitter.com/jmludes"/>
    <hyperlink ref="AO40" r:id="rId331" display="https://twitter.com/bostonbackbay"/>
    <hyperlink ref="AO41" r:id="rId332" display="https://twitter.com/studiogang"/>
    <hyperlink ref="AO42" r:id="rId333" display="https://twitter.com/mlm_success_"/>
    <hyperlink ref="AO43" r:id="rId334" display="https://twitter.com/sentineljust"/>
    <hyperlink ref="AO44" r:id="rId335" display="https://twitter.com/pioneerpublictv"/>
    <hyperlink ref="AO45" r:id="rId336" display="https://twitter.com/dlamante"/>
    <hyperlink ref="AO46" r:id="rId337" display="https://twitter.com/universalhub"/>
    <hyperlink ref="AO47" r:id="rId338" display="https://twitter.com/jaclynreiss"/>
    <hyperlink ref="AO48" r:id="rId339" display="https://twitter.com/cc_chapman"/>
    <hyperlink ref="AO49" r:id="rId340" display="https://twitter.com/stoopidtallkid"/>
    <hyperlink ref="AO50" r:id="rId341" display="https://twitter.com/iwasabaddog"/>
    <hyperlink ref="AO51" r:id="rId342" display="https://twitter.com/bostonglobe"/>
    <hyperlink ref="AO52" r:id="rId343" display="https://twitter.com/breakingnewzman"/>
    <hyperlink ref="AO53" r:id="rId344" display="https://twitter.com/arparthum"/>
    <hyperlink ref="AO54" r:id="rId345" display="https://twitter.com/glorialaw5"/>
    <hyperlink ref="AO55" r:id="rId346" display="https://twitter.com/tj_fitzpatrick"/>
    <hyperlink ref="AO56" r:id="rId347" display="https://twitter.com/kskm3"/>
    <hyperlink ref="AO57" r:id="rId348" display="https://twitter.com/jmhardinboston"/>
    <hyperlink ref="AO58" r:id="rId349" display="https://twitter.com/auntieentropy"/>
    <hyperlink ref="AO59" r:id="rId350" display="https://twitter.com/loueyville"/>
    <hyperlink ref="AO60" r:id="rId351" display="https://twitter.com/litandlife"/>
    <hyperlink ref="AO61" r:id="rId352" display="https://twitter.com/globehayleyk"/>
    <hyperlink ref="AO62" r:id="rId353" display="https://twitter.com/macdougall4"/>
    <hyperlink ref="AO63" r:id="rId354" display="https://twitter.com/pacshane"/>
    <hyperlink ref="AO64" r:id="rId355" display="https://twitter.com/kelly_markland"/>
    <hyperlink ref="AO65" r:id="rId356" display="https://twitter.com/bostonhistory"/>
    <hyperlink ref="AO66" r:id="rId357" display="https://twitter.com/josiegl"/>
    <hyperlink ref="AO67" r:id="rId358" display="https://twitter.com/tamoakohene"/>
    <hyperlink ref="AO68" r:id="rId359" display="https://twitter.com/artstudio99"/>
    <hyperlink ref="AO69" r:id="rId360" display="https://twitter.com/jsmitche_bidmc"/>
    <hyperlink ref="AO70" r:id="rId361" display="https://twitter.com/shawnlacountc1"/>
    <hyperlink ref="AO71" r:id="rId362" display="https://twitter.com/ldmcapital"/>
    <hyperlink ref="AO72" r:id="rId363" display="https://twitter.com/jeanette607"/>
    <hyperlink ref="AO73" r:id="rId364" display="https://twitter.com/kspadegal"/>
    <hyperlink ref="AO74" r:id="rId365" display="https://twitter.com/artsbrandeis"/>
    <hyperlink ref="AO75" r:id="rId366" display="https://twitter.com/alisonmarie33"/>
    <hyperlink ref="AO76" r:id="rId367" display="https://twitter.com/alliklein"/>
    <hyperlink ref="AO77" r:id="rId368" display="https://twitter.com/ljuszczyszyn"/>
    <hyperlink ref="AO78" r:id="rId369" display="https://twitter.com/amyalex63"/>
    <hyperlink ref="AO79" r:id="rId370" display="https://twitter.com/handmadebyjaia"/>
    <hyperlink ref="AO80" r:id="rId371" display="https://twitter.com/blairnecessity"/>
    <hyperlink ref="AO81" r:id="rId372" display="https://twitter.com/nhrepporter"/>
    <hyperlink ref="AO82" r:id="rId373" display="https://twitter.com/gigabarb"/>
    <hyperlink ref="AO83" r:id="rId374" display="https://twitter.com/liasynthis"/>
    <hyperlink ref="AO84" r:id="rId375" display="https://twitter.com/isari1920"/>
    <hyperlink ref="AO85" r:id="rId376" display="https://twitter.com/firerooster7"/>
    <hyperlink ref="AO86" r:id="rId377" display="https://twitter.com/amandakelly4"/>
    <hyperlink ref="AO87" r:id="rId378" display="https://twitter.com/suffrinsuffrage"/>
    <hyperlink ref="AO88" r:id="rId379" display="https://twitter.com/hrosebourgeois"/>
    <hyperlink ref="AO89" r:id="rId380" display="https://twitter.com/freshnewengland"/>
    <hyperlink ref="AO90" r:id="rId381" display="https://twitter.com/analisamendment"/>
    <hyperlink ref="AO91" r:id="rId382" display="https://twitter.com/robini_pearl"/>
    <hyperlink ref="AO92" r:id="rId383" display="https://twitter.com/kimberlyhebert"/>
    <hyperlink ref="AO93" r:id="rId384" display="https://twitter.com/thenerdybun96"/>
    <hyperlink ref="AO94" r:id="rId385" display="https://twitter.com/maxielu"/>
    <hyperlink ref="AO95" r:id="rId386" display="https://twitter.com/daviddealencaa"/>
    <hyperlink ref="AO96" r:id="rId387" display="https://twitter.com/visitbostonapp"/>
    <hyperlink ref="AO97" r:id="rId388" display="https://twitter.com/remcgrail"/>
    <hyperlink ref="AO98" r:id="rId389" display="https://twitter.com/zeenell"/>
    <hyperlink ref="AO99" r:id="rId390" display="https://twitter.com/irishgirlgrace"/>
    <hyperlink ref="AO100" r:id="rId391" display="https://twitter.com/shannonatighe"/>
    <hyperlink ref="AO101" r:id="rId392" display="https://twitter.com/jt_interactive"/>
    <hyperlink ref="AO102" r:id="rId393" display="https://twitter.com/bryannab97"/>
    <hyperlink ref="AO103" r:id="rId394" display="https://twitter.com/kat_missouri"/>
    <hyperlink ref="AO104" r:id="rId395" display="https://twitter.com/cassiacoelho11"/>
    <hyperlink ref="AO105" r:id="rId396" display="https://twitter.com/meras28"/>
    <hyperlink ref="AO106" r:id="rId397" display="https://twitter.com/amziahesq"/>
    <hyperlink ref="AO107" r:id="rId398" display="https://twitter.com/rfgpolijunkie"/>
    <hyperlink ref="AO108" r:id="rId399" display="https://twitter.com/torra_k"/>
    <hyperlink ref="AO109" r:id="rId400" display="https://twitter.com/bosfoodtours"/>
    <hyperlink ref="AO110" r:id="rId401" display="https://twitter.com/pamelarcarver"/>
    <hyperlink ref="AO111" r:id="rId402" display="https://twitter.com/jarjoh"/>
    <hyperlink ref="AO112" r:id="rId403" display="https://twitter.com/joanna_here"/>
    <hyperlink ref="AO113" r:id="rId404" display="https://twitter.com/theeurokate"/>
    <hyperlink ref="AO114" r:id="rId405" display="https://twitter.com/theradrebe"/>
    <hyperlink ref="AO115" r:id="rId406" display="https://twitter.com/fortpointer"/>
    <hyperlink ref="AO116" r:id="rId407" display="https://twitter.com/yeager_steve"/>
    <hyperlink ref="AO117" r:id="rId408" display="https://twitter.com/adashofrho"/>
    <hyperlink ref="AO118" r:id="rId409" display="https://twitter.com/markgrassojr"/>
    <hyperlink ref="AO119" r:id="rId410" display="https://twitter.com/hattie413"/>
    <hyperlink ref="AO120" r:id="rId411" display="https://twitter.com/pistachio"/>
    <hyperlink ref="AO121" r:id="rId412" display="https://twitter.com/mikelltaylor"/>
    <hyperlink ref="AO122" r:id="rId413" display="https://twitter.com/sunnybrussels"/>
    <hyperlink ref="AO123" r:id="rId414" display="https://twitter.com/karenavocado"/>
    <hyperlink ref="AO124" r:id="rId415" display="https://twitter.com/dellmhamilton"/>
    <hyperlink ref="AO125" r:id="rId416" display="https://twitter.com/beccamb"/>
    <hyperlink ref="AO126" r:id="rId417" display="https://twitter.com/giannaporcaro"/>
    <hyperlink ref="AO127" r:id="rId418" display="https://twitter.com/robindperera"/>
    <hyperlink ref="AO128" r:id="rId419" display="https://twitter.com/gardenclubbbay"/>
    <hyperlink ref="AO129" r:id="rId420" display="https://twitter.com/iam_dj_michael"/>
    <hyperlink ref="AO130" r:id="rId421" display="https://twitter.com/gemitaylor"/>
    <hyperlink ref="AO131" r:id="rId422" display="https://twitter.com/gwizynot"/>
    <hyperlink ref="AO132" r:id="rId423" display="https://twitter.com/mjbcn77"/>
    <hyperlink ref="AO133" r:id="rId424" display="https://twitter.com/teisam"/>
    <hyperlink ref="AO134" r:id="rId425" display="https://twitter.com/huntestatesales"/>
    <hyperlink ref="AO135" r:id="rId426" display="https://twitter.com/sabrinacostell3"/>
    <hyperlink ref="AO136" r:id="rId427" display="https://twitter.com/richslate"/>
    <hyperlink ref="AO137" r:id="rId428" display="https://twitter.com/joyceneedle"/>
    <hyperlink ref="AO138" r:id="rId429" display="https://twitter.com/sillygoose1013"/>
    <hyperlink ref="AO139" r:id="rId430" display="https://twitter.com/slizmerino"/>
    <hyperlink ref="AO140" r:id="rId431" display="https://twitter.com/digitalsciguy"/>
    <hyperlink ref="AO141" r:id="rId432" display="https://twitter.com/portiafendeman"/>
    <hyperlink ref="AO142" r:id="rId433" display="https://twitter.com/joanaortiz"/>
    <hyperlink ref="AO143" r:id="rId434" display="https://twitter.com/jacoblyons16"/>
    <hyperlink ref="AO144" r:id="rId435" display="https://twitter.com/biggie_mahls"/>
    <hyperlink ref="AO145" r:id="rId436" display="https://twitter.com/rachdelaguila"/>
    <hyperlink ref="AO146" r:id="rId437" display="https://twitter.com/jtuohey21"/>
    <hyperlink ref="AO147" r:id="rId438" display="https://twitter.com/kristenorthman"/>
    <hyperlink ref="AO148" r:id="rId439" display="https://twitter.com/cheeziologist"/>
    <hyperlink ref="AO149" r:id="rId440" display="https://twitter.com/christina_ette"/>
    <hyperlink ref="AO150" r:id="rId441" display="https://twitter.com/taged"/>
    <hyperlink ref="AO151" r:id="rId442" display="https://twitter.com/kcgirl2003"/>
    <hyperlink ref="AO152" r:id="rId443" display="https://twitter.com/scottistvan"/>
    <hyperlink ref="AO153" r:id="rId444" display="https://twitter.com/lancerno"/>
    <hyperlink ref="AO154" r:id="rId445" display="https://twitter.com/roundtrip"/>
    <hyperlink ref="AO155" r:id="rId446" display="https://twitter.com/sandrafornow"/>
    <hyperlink ref="AO156" r:id="rId447" display="https://twitter.com/damonbethea1"/>
    <hyperlink ref="AO157" r:id="rId448" display="https://twitter.com/missbrazille"/>
    <hyperlink ref="AO158" r:id="rId449" display="https://twitter.com/prskey"/>
    <hyperlink ref="AO159" r:id="rId450" display="https://twitter.com/ekchow"/>
    <hyperlink ref="AO160" r:id="rId451" display="https://twitter.com/ktsolares"/>
    <hyperlink ref="AO161" r:id="rId452" display="https://twitter.com/cart74775122"/>
    <hyperlink ref="AO162" r:id="rId453" display="https://twitter.com/nmpbs"/>
    <hyperlink ref="AO163" r:id="rId454" display="https://twitter.com/dlaman"/>
    <hyperlink ref="AO164" r:id="rId455" display="https://twitter.com/whuttv"/>
    <hyperlink ref="AO165" r:id="rId456" display="https://twitter.com/kaosnklutter"/>
    <hyperlink ref="AO166" r:id="rId457" display="https://twitter.com/cindymccain"/>
    <hyperlink ref="AO167" r:id="rId458" display="https://twitter.com/ceoterrio"/>
    <hyperlink ref="AO168" r:id="rId459" display="https://twitter.com/path616"/>
    <hyperlink ref="AO169" r:id="rId460" display="https://twitter.com/fuzzy_redhead"/>
    <hyperlink ref="AO170" r:id="rId461" display="https://twitter.com/urbanlibcouncil"/>
    <hyperlink ref="AO171" r:id="rId462" display="https://twitter.com/bplboston"/>
    <hyperlink ref="AO172" r:id="rId463" display="https://twitter.com/publicpunzie"/>
    <hyperlink ref="AO173" r:id="rId464" display="https://twitter.com/pkgm"/>
    <hyperlink ref="AO174" r:id="rId465" display="https://twitter.com/sherwinlong"/>
    <hyperlink ref="AO175" r:id="rId466" display="https://twitter.com/minkrose"/>
    <hyperlink ref="AO176" r:id="rId467" display="https://twitter.com/laurenreinhold"/>
    <hyperlink ref="AO177" r:id="rId468" display="https://twitter.com/gftribune"/>
    <hyperlink ref="AO178" r:id="rId469" display="https://twitter.com/conciergeboston"/>
    <hyperlink ref="AO179" r:id="rId470" display="https://twitter.com/beccagrawl"/>
    <hyperlink ref="AO180" r:id="rId471" display="https://twitter.com/a_kabaker"/>
    <hyperlink ref="AO181" r:id="rId472" display="https://twitter.com/mshafae"/>
    <hyperlink ref="AO182" r:id="rId473" display="https://twitter.com/youtube"/>
    <hyperlink ref="AO183" r:id="rId474" display="https://twitter.com/jnjcasper"/>
    <hyperlink ref="AO184" r:id="rId475" display="https://twitter.com/wyestv"/>
    <hyperlink ref="AO185" r:id="rId476" display="https://twitter.com/morningbriefing"/>
    <hyperlink ref="AO186" r:id="rId477" display="https://twitter.com/wkar"/>
    <hyperlink ref="AO187" r:id="rId478" display="https://twitter.com/detroitpublictv"/>
    <hyperlink ref="AO188" r:id="rId479" display="https://twitter.com/nickmagrino"/>
  </hyperlinks>
  <printOptions/>
  <pageMargins left="0.7" right="0.7" top="0.75" bottom="0.75" header="0.3" footer="0.3"/>
  <pageSetup horizontalDpi="600" verticalDpi="600" orientation="portrait" r:id="rId483"/>
  <legacyDrawing r:id="rId481"/>
  <tableParts>
    <tablePart r:id="rId48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bestFit="1" customWidth="1"/>
    <col min="3" max="3" width="15.00390625" style="0" bestFit="1" customWidth="1"/>
    <col min="4" max="4" width="11.140625" style="0" bestFit="1" customWidth="1"/>
    <col min="5" max="5" width="13.00390625" style="0" bestFit="1" customWidth="1"/>
    <col min="6" max="6" width="8.00390625" style="0" bestFit="1" customWidth="1"/>
    <col min="7" max="8" width="13.57421875" style="0" hidden="1" customWidth="1"/>
    <col min="9" max="9" width="11.00390625" style="0" hidden="1" customWidth="1"/>
    <col min="10" max="10" width="12.57421875" style="0" hidden="1" customWidth="1"/>
    <col min="11" max="11" width="11.00390625" style="0" hidden="1" customWidth="1"/>
    <col min="12" max="12" width="9.7109375" style="0" hidden="1" customWidth="1"/>
    <col min="13" max="13" width="13.140625" style="0" hidden="1" customWidth="1"/>
    <col min="14" max="15" width="8.421875" style="0" hidden="1" customWidth="1"/>
    <col min="16" max="16" width="18.28125" style="0" hidden="1" customWidth="1"/>
    <col min="17" max="17" width="14.8515625" style="0" hidden="1" customWidth="1"/>
    <col min="18" max="18" width="14.57421875" style="0" hidden="1" customWidth="1"/>
    <col min="19" max="21" width="24.140625" style="0" hidden="1" customWidth="1"/>
    <col min="22" max="22" width="21.28125" style="0" hidden="1" customWidth="1"/>
    <col min="23" max="23" width="19.28125" style="0" hidden="1" customWidth="1"/>
    <col min="24" max="24" width="10.00390625" style="0" hidden="1" customWidth="1"/>
    <col min="25" max="25" width="13.00390625" style="0" customWidth="1"/>
  </cols>
  <sheetData>
    <row r="1" spans="2:24" ht="15">
      <c r="B1" s="56" t="s">
        <v>39</v>
      </c>
      <c r="C1" s="57"/>
      <c r="D1" s="57"/>
      <c r="E1" s="58"/>
      <c r="F1" s="55" t="s">
        <v>43</v>
      </c>
      <c r="G1" s="59" t="s">
        <v>44</v>
      </c>
      <c r="H1" s="60"/>
      <c r="I1" s="61" t="s">
        <v>40</v>
      </c>
      <c r="J1" s="62"/>
      <c r="K1" s="63" t="s">
        <v>42</v>
      </c>
      <c r="L1" s="64"/>
      <c r="M1" s="64"/>
      <c r="N1" s="64"/>
      <c r="O1" s="64"/>
      <c r="P1" s="64"/>
      <c r="Q1" s="64"/>
      <c r="R1" s="64"/>
      <c r="S1" s="64"/>
      <c r="T1" s="64"/>
      <c r="U1" s="64"/>
      <c r="V1" s="64"/>
      <c r="W1" s="64"/>
      <c r="X1" s="64"/>
    </row>
    <row r="2" spans="1:24"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row>
    <row r="3" spans="1:24" ht="15">
      <c r="A3" s="14"/>
      <c r="B3" s="15"/>
      <c r="C3" s="15"/>
      <c r="D3" s="15"/>
      <c r="E3" s="15"/>
      <c r="F3" s="16"/>
      <c r="G3" s="65"/>
      <c r="H3" s="65"/>
      <c r="I3" s="53"/>
      <c r="J3" s="53"/>
      <c r="K3" s="48"/>
      <c r="L3" s="48"/>
      <c r="M3" s="48"/>
      <c r="N3" s="48"/>
      <c r="O3" s="48"/>
      <c r="P3" s="48"/>
      <c r="Q3" s="48"/>
      <c r="R3" s="48"/>
      <c r="S3" s="48"/>
      <c r="T3" s="48"/>
      <c r="U3" s="48"/>
      <c r="V3" s="48"/>
      <c r="W3" s="49"/>
      <c r="X3" s="49"/>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 r="A1" s="1" t="s">
        <v>144</v>
      </c>
      <c r="B1" s="1" t="s">
        <v>5</v>
      </c>
      <c r="C1" s="1" t="s">
        <v>147</v>
      </c>
    </row>
    <row r="2" ht="15">
      <c r="C2" s="3"/>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44"/>
  <sheetViews>
    <sheetView workbookViewId="0" topLeftCell="A1">
      <selection activeCell="A2" sqref="A2"/>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c r="B2" s="36"/>
      <c r="D2" s="33">
        <f>MIN(Vertices[Degree])</f>
        <v>0</v>
      </c>
      <c r="E2" s="3">
        <f>COUNTIF(Vertices[Degree],"&gt;= "&amp;D2)-COUNTIF(Vertices[Degree],"&gt;="&amp;D3)</f>
        <v>0</v>
      </c>
      <c r="F2" s="39">
        <f>MIN(Vertices[In-Degree])</f>
        <v>0</v>
      </c>
      <c r="G2" s="40">
        <f>COUNTIF(Vertices[In-Degree],"&gt;= "&amp;F2)-COUNTIF(Vertices[In-Degree],"&gt;="&amp;F3)</f>
        <v>0</v>
      </c>
      <c r="H2" s="39">
        <f>MIN(Vertices[Out-Degree])</f>
        <v>0</v>
      </c>
      <c r="I2" s="40">
        <f>COUNTIF(Vertices[Out-Degree],"&gt;= "&amp;H2)-COUNTIF(Vertices[Out-Degree],"&gt;="&amp;H3)</f>
        <v>0</v>
      </c>
      <c r="J2" s="39">
        <f>MIN(Vertices[Betweenness Centrality])</f>
        <v>0</v>
      </c>
      <c r="K2" s="40">
        <f>COUNTIF(Vertices[Betweenness Centrality],"&gt;= "&amp;J2)-COUNTIF(Vertices[Betweenness Centrality],"&gt;="&amp;J3)</f>
        <v>0</v>
      </c>
      <c r="L2" s="39">
        <f>MIN(Vertices[Closeness Centrality])</f>
        <v>0</v>
      </c>
      <c r="M2" s="40">
        <f>COUNTIF(Vertices[Closeness Centrality],"&gt;= "&amp;L2)-COUNTIF(Vertices[Closeness Centrality],"&gt;="&amp;L3)</f>
        <v>0</v>
      </c>
      <c r="N2" s="39">
        <f>MIN(Vertices[Eigenvector Centrality])</f>
        <v>0</v>
      </c>
      <c r="O2" s="40">
        <f>COUNTIF(Vertices[Eigenvector Centrality],"&gt;= "&amp;N2)-COUNTIF(Vertices[Eigenvector Centrality],"&gt;="&amp;N3)</f>
        <v>0</v>
      </c>
      <c r="P2" s="39">
        <f>MIN(Vertices[PageRank])</f>
        <v>0</v>
      </c>
      <c r="Q2" s="40">
        <f>COUNTIF(Vertices[PageRank],"&gt;= "&amp;P2)-COUNTIF(Vertices[PageRank],"&gt;="&amp;P3)</f>
        <v>0</v>
      </c>
      <c r="R2" s="39">
        <f>MIN(Vertices[Clustering Coefficient])</f>
        <v>0</v>
      </c>
      <c r="S2" s="45">
        <f>COUNTIF(Vertices[Clustering Coefficient],"&gt;= "&amp;R2)-COUNTIF(Vertices[Clustering Coefficient],"&gt;="&amp;R3)</f>
        <v>0</v>
      </c>
      <c r="T2" s="39" t="e">
        <f ca="1">MIN(INDIRECT(DynamicFilterSourceColumnRange))</f>
        <v>#REF!</v>
      </c>
      <c r="U2" s="40" t="e">
        <f aca="true" t="shared" si="0" ref="U2:U45">COUNTIF(INDIRECT(DynamicFilterSourceColumnRange),"&gt;= "&amp;T2)-COUNTIF(INDIRECT(DynamicFilterSourceColumnRange),"&gt;="&amp;T3)</f>
        <v>#REF!</v>
      </c>
      <c r="W2" t="s">
        <v>124</v>
      </c>
      <c r="X2">
        <f>ROWS(HistogramBins[Degree Bin])-1</f>
        <v>43</v>
      </c>
    </row>
    <row r="3" spans="4:24" ht="15">
      <c r="D3" s="34">
        <f aca="true" t="shared" si="1" ref="D3:D44">D2+($D$45-$D$2)/BinDivisor</f>
        <v>0</v>
      </c>
      <c r="E3" s="3">
        <f>COUNTIF(Vertices[Degree],"&gt;= "&amp;D3)-COUNTIF(Vertices[Degree],"&gt;="&amp;D4)</f>
        <v>0</v>
      </c>
      <c r="F3" s="41">
        <f aca="true" t="shared" si="2" ref="F3:F44">F2+($F$45-$F$2)/BinDivisor</f>
        <v>0</v>
      </c>
      <c r="G3" s="42">
        <f>COUNTIF(Vertices[In-Degree],"&gt;= "&amp;F3)-COUNTIF(Vertices[In-Degree],"&gt;="&amp;F4)</f>
        <v>0</v>
      </c>
      <c r="H3" s="41">
        <f aca="true" t="shared" si="3" ref="H3:H44">H2+($H$45-$H$2)/BinDivisor</f>
        <v>0</v>
      </c>
      <c r="I3" s="42">
        <f>COUNTIF(Vertices[Out-Degree],"&gt;= "&amp;H3)-COUNTIF(Vertices[Out-Degree],"&gt;="&amp;H4)</f>
        <v>0</v>
      </c>
      <c r="J3" s="41">
        <f aca="true" t="shared" si="4" ref="J3:J44">J2+($J$45-$J$2)/BinDivisor</f>
        <v>0</v>
      </c>
      <c r="K3" s="42">
        <f>COUNTIF(Vertices[Betweenness Centrality],"&gt;= "&amp;J3)-COUNTIF(Vertices[Betweenness Centrality],"&gt;="&amp;J4)</f>
        <v>0</v>
      </c>
      <c r="L3" s="41">
        <f aca="true" t="shared" si="5" ref="L3:L44">L2+($L$45-$L$2)/BinDivisor</f>
        <v>0</v>
      </c>
      <c r="M3" s="42">
        <f>COUNTIF(Vertices[Closeness Centrality],"&gt;= "&amp;L3)-COUNTIF(Vertices[Closeness Centrality],"&gt;="&amp;L4)</f>
        <v>0</v>
      </c>
      <c r="N3" s="41">
        <f aca="true" t="shared" si="6" ref="N3:N44">N2+($N$45-$N$2)/BinDivisor</f>
        <v>0</v>
      </c>
      <c r="O3" s="42">
        <f>COUNTIF(Vertices[Eigenvector Centrality],"&gt;= "&amp;N3)-COUNTIF(Vertices[Eigenvector Centrality],"&gt;="&amp;N4)</f>
        <v>0</v>
      </c>
      <c r="P3" s="41">
        <f aca="true" t="shared" si="7" ref="P3:P44">P2+($P$45-$P$2)/BinDivisor</f>
        <v>0</v>
      </c>
      <c r="Q3" s="42">
        <f>COUNTIF(Vertices[PageRank],"&gt;= "&amp;P3)-COUNTIF(Vertices[PageRank],"&gt;="&amp;P4)</f>
        <v>0</v>
      </c>
      <c r="R3" s="41">
        <f aca="true" t="shared" si="8" ref="R3:R44">R2+($R$45-$R$2)/BinDivisor</f>
        <v>0</v>
      </c>
      <c r="S3" s="46">
        <f>COUNTIF(Vertices[Clustering Coefficient],"&gt;= "&amp;R3)-COUNTIF(Vertices[Clustering Coefficient],"&gt;="&amp;R4)</f>
        <v>0</v>
      </c>
      <c r="T3" s="41" t="e">
        <f aca="true" t="shared" si="9" ref="T3:T44">T2+($T$45-$T$2)/BinDivisor</f>
        <v>#REF!</v>
      </c>
      <c r="U3" s="42" t="e">
        <f ca="1" t="shared" si="0"/>
        <v>#REF!</v>
      </c>
      <c r="W3" t="s">
        <v>125</v>
      </c>
      <c r="X3" t="s">
        <v>85</v>
      </c>
    </row>
    <row r="4" spans="4:24" ht="15">
      <c r="D4" s="34">
        <f t="shared" si="1"/>
        <v>0</v>
      </c>
      <c r="E4" s="3">
        <f>COUNTIF(Vertices[Degree],"&gt;= "&amp;D4)-COUNTIF(Vertices[Degree],"&gt;="&amp;D5)</f>
        <v>0</v>
      </c>
      <c r="F4" s="39">
        <f t="shared" si="2"/>
        <v>0</v>
      </c>
      <c r="G4" s="40">
        <f>COUNTIF(Vertices[In-Degree],"&gt;= "&amp;F4)-COUNTIF(Vertices[In-Degree],"&gt;="&amp;F5)</f>
        <v>0</v>
      </c>
      <c r="H4" s="39">
        <f t="shared" si="3"/>
        <v>0</v>
      </c>
      <c r="I4" s="40">
        <f>COUNTIF(Vertices[Out-Degree],"&gt;= "&amp;H4)-COUNTIF(Vertices[Out-Degree],"&gt;="&amp;H5)</f>
        <v>0</v>
      </c>
      <c r="J4" s="39">
        <f t="shared" si="4"/>
        <v>0</v>
      </c>
      <c r="K4" s="40">
        <f>COUNTIF(Vertices[Betweenness Centrality],"&gt;= "&amp;J4)-COUNTIF(Vertices[Betweenness Centrality],"&gt;="&amp;J5)</f>
        <v>0</v>
      </c>
      <c r="L4" s="39">
        <f t="shared" si="5"/>
        <v>0</v>
      </c>
      <c r="M4" s="40">
        <f>COUNTIF(Vertices[Closeness Centrality],"&gt;= "&amp;L4)-COUNTIF(Vertices[Closeness Centrality],"&gt;="&amp;L5)</f>
        <v>0</v>
      </c>
      <c r="N4" s="39">
        <f t="shared" si="6"/>
        <v>0</v>
      </c>
      <c r="O4" s="40">
        <f>COUNTIF(Vertices[Eigenvector Centrality],"&gt;= "&amp;N4)-COUNTIF(Vertices[Eigenvector Centrality],"&gt;="&amp;N5)</f>
        <v>0</v>
      </c>
      <c r="P4" s="39">
        <f t="shared" si="7"/>
        <v>0</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4:21" ht="15">
      <c r="D5" s="34">
        <f t="shared" si="1"/>
        <v>0</v>
      </c>
      <c r="E5" s="3">
        <f>COUNTIF(Vertices[Degree],"&gt;= "&amp;D5)-COUNTIF(Vertices[Degree],"&gt;="&amp;D6)</f>
        <v>0</v>
      </c>
      <c r="F5" s="41">
        <f t="shared" si="2"/>
        <v>0</v>
      </c>
      <c r="G5" s="42">
        <f>COUNTIF(Vertices[In-Degree],"&gt;= "&amp;F5)-COUNTIF(Vertices[In-Degree],"&gt;="&amp;F6)</f>
        <v>0</v>
      </c>
      <c r="H5" s="41">
        <f t="shared" si="3"/>
        <v>0</v>
      </c>
      <c r="I5" s="42">
        <f>COUNTIF(Vertices[Out-Degree],"&gt;= "&amp;H5)-COUNTIF(Vertices[Out-Degree],"&gt;="&amp;H6)</f>
        <v>0</v>
      </c>
      <c r="J5" s="41">
        <f t="shared" si="4"/>
        <v>0</v>
      </c>
      <c r="K5" s="42">
        <f>COUNTIF(Vertices[Betweenness Centrality],"&gt;= "&amp;J5)-COUNTIF(Vertices[Betweenness Centrality],"&gt;="&amp;J6)</f>
        <v>0</v>
      </c>
      <c r="L5" s="41">
        <f t="shared" si="5"/>
        <v>0</v>
      </c>
      <c r="M5" s="42">
        <f>COUNTIF(Vertices[Closeness Centrality],"&gt;= "&amp;L5)-COUNTIF(Vertices[Closeness Centrality],"&gt;="&amp;L6)</f>
        <v>0</v>
      </c>
      <c r="N5" s="41">
        <f t="shared" si="6"/>
        <v>0</v>
      </c>
      <c r="O5" s="42">
        <f>COUNTIF(Vertices[Eigenvector Centrality],"&gt;= "&amp;N5)-COUNTIF(Vertices[Eigenvector Centrality],"&gt;="&amp;N6)</f>
        <v>0</v>
      </c>
      <c r="P5" s="41">
        <f t="shared" si="7"/>
        <v>0</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4:21" ht="15">
      <c r="D6" s="34">
        <f t="shared" si="1"/>
        <v>0</v>
      </c>
      <c r="E6" s="3">
        <f>COUNTIF(Vertices[Degree],"&gt;= "&amp;D6)-COUNTIF(Vertices[Degree],"&gt;="&amp;D7)</f>
        <v>0</v>
      </c>
      <c r="F6" s="39">
        <f t="shared" si="2"/>
        <v>0</v>
      </c>
      <c r="G6" s="40">
        <f>COUNTIF(Vertices[In-Degree],"&gt;= "&amp;F6)-COUNTIF(Vertices[In-Degree],"&gt;="&amp;F7)</f>
        <v>0</v>
      </c>
      <c r="H6" s="39">
        <f t="shared" si="3"/>
        <v>0</v>
      </c>
      <c r="I6" s="40">
        <f>COUNTIF(Vertices[Out-Degree],"&gt;= "&amp;H6)-COUNTIF(Vertices[Out-Degree],"&gt;="&amp;H7)</f>
        <v>0</v>
      </c>
      <c r="J6" s="39">
        <f t="shared" si="4"/>
        <v>0</v>
      </c>
      <c r="K6" s="40">
        <f>COUNTIF(Vertices[Betweenness Centrality],"&gt;= "&amp;J6)-COUNTIF(Vertices[Betweenness Centrality],"&gt;="&amp;J7)</f>
        <v>0</v>
      </c>
      <c r="L6" s="39">
        <f t="shared" si="5"/>
        <v>0</v>
      </c>
      <c r="M6" s="40">
        <f>COUNTIF(Vertices[Closeness Centrality],"&gt;= "&amp;L6)-COUNTIF(Vertices[Closeness Centrality],"&gt;="&amp;L7)</f>
        <v>0</v>
      </c>
      <c r="N6" s="39">
        <f t="shared" si="6"/>
        <v>0</v>
      </c>
      <c r="O6" s="40">
        <f>COUNTIF(Vertices[Eigenvector Centrality],"&gt;= "&amp;N6)-COUNTIF(Vertices[Eigenvector Centrality],"&gt;="&amp;N7)</f>
        <v>0</v>
      </c>
      <c r="P6" s="39">
        <f t="shared" si="7"/>
        <v>0</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4:21" ht="15">
      <c r="D7" s="34">
        <f t="shared" si="1"/>
        <v>0</v>
      </c>
      <c r="E7" s="3">
        <f>COUNTIF(Vertices[Degree],"&gt;= "&amp;D7)-COUNTIF(Vertices[Degree],"&gt;="&amp;D8)</f>
        <v>0</v>
      </c>
      <c r="F7" s="41">
        <f t="shared" si="2"/>
        <v>0</v>
      </c>
      <c r="G7" s="42">
        <f>COUNTIF(Vertices[In-Degree],"&gt;= "&amp;F7)-COUNTIF(Vertices[In-Degree],"&gt;="&amp;F8)</f>
        <v>0</v>
      </c>
      <c r="H7" s="41">
        <f t="shared" si="3"/>
        <v>0</v>
      </c>
      <c r="I7" s="42">
        <f>COUNTIF(Vertices[Out-Degree],"&gt;= "&amp;H7)-COUNTIF(Vertices[Out-Degree],"&gt;="&amp;H8)</f>
        <v>0</v>
      </c>
      <c r="J7" s="41">
        <f t="shared" si="4"/>
        <v>0</v>
      </c>
      <c r="K7" s="42">
        <f>COUNTIF(Vertices[Betweenness Centrality],"&gt;= "&amp;J7)-COUNTIF(Vertices[Betweenness Centrality],"&gt;="&amp;J8)</f>
        <v>0</v>
      </c>
      <c r="L7" s="41">
        <f t="shared" si="5"/>
        <v>0</v>
      </c>
      <c r="M7" s="42">
        <f>COUNTIF(Vertices[Closeness Centrality],"&gt;= "&amp;L7)-COUNTIF(Vertices[Closeness Centrality],"&gt;="&amp;L8)</f>
        <v>0</v>
      </c>
      <c r="N7" s="41">
        <f t="shared" si="6"/>
        <v>0</v>
      </c>
      <c r="O7" s="42">
        <f>COUNTIF(Vertices[Eigenvector Centrality],"&gt;= "&amp;N7)-COUNTIF(Vertices[Eigenvector Centrality],"&gt;="&amp;N8)</f>
        <v>0</v>
      </c>
      <c r="P7" s="41">
        <f t="shared" si="7"/>
        <v>0</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4:21" ht="15">
      <c r="D8" s="34">
        <f t="shared" si="1"/>
        <v>0</v>
      </c>
      <c r="E8" s="3">
        <f>COUNTIF(Vertices[Degree],"&gt;= "&amp;D8)-COUNTIF(Vertices[Degree],"&gt;="&amp;D9)</f>
        <v>0</v>
      </c>
      <c r="F8" s="39">
        <f t="shared" si="2"/>
        <v>0</v>
      </c>
      <c r="G8" s="40">
        <f>COUNTIF(Vertices[In-Degree],"&gt;= "&amp;F8)-COUNTIF(Vertices[In-Degree],"&gt;="&amp;F9)</f>
        <v>0</v>
      </c>
      <c r="H8" s="39">
        <f t="shared" si="3"/>
        <v>0</v>
      </c>
      <c r="I8" s="40">
        <f>COUNTIF(Vertices[Out-Degree],"&gt;= "&amp;H8)-COUNTIF(Vertices[Out-Degree],"&gt;="&amp;H9)</f>
        <v>0</v>
      </c>
      <c r="J8" s="39">
        <f t="shared" si="4"/>
        <v>0</v>
      </c>
      <c r="K8" s="40">
        <f>COUNTIF(Vertices[Betweenness Centrality],"&gt;= "&amp;J8)-COUNTIF(Vertices[Betweenness Centrality],"&gt;="&amp;J9)</f>
        <v>0</v>
      </c>
      <c r="L8" s="39">
        <f t="shared" si="5"/>
        <v>0</v>
      </c>
      <c r="M8" s="40">
        <f>COUNTIF(Vertices[Closeness Centrality],"&gt;= "&amp;L8)-COUNTIF(Vertices[Closeness Centrality],"&gt;="&amp;L9)</f>
        <v>0</v>
      </c>
      <c r="N8" s="39">
        <f t="shared" si="6"/>
        <v>0</v>
      </c>
      <c r="O8" s="40">
        <f>COUNTIF(Vertices[Eigenvector Centrality],"&gt;= "&amp;N8)-COUNTIF(Vertices[Eigenvector Centrality],"&gt;="&amp;N9)</f>
        <v>0</v>
      </c>
      <c r="P8" s="39">
        <f t="shared" si="7"/>
        <v>0</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4:21" ht="15">
      <c r="D9" s="34">
        <f t="shared" si="1"/>
        <v>0</v>
      </c>
      <c r="E9" s="3">
        <f>COUNTIF(Vertices[Degree],"&gt;= "&amp;D9)-COUNTIF(Vertices[Degree],"&gt;="&amp;D10)</f>
        <v>0</v>
      </c>
      <c r="F9" s="41">
        <f t="shared" si="2"/>
        <v>0</v>
      </c>
      <c r="G9" s="42">
        <f>COUNTIF(Vertices[In-Degree],"&gt;= "&amp;F9)-COUNTIF(Vertices[In-Degree],"&gt;="&amp;F10)</f>
        <v>0</v>
      </c>
      <c r="H9" s="41">
        <f t="shared" si="3"/>
        <v>0</v>
      </c>
      <c r="I9" s="42">
        <f>COUNTIF(Vertices[Out-Degree],"&gt;= "&amp;H9)-COUNTIF(Vertices[Out-Degree],"&gt;="&amp;H10)</f>
        <v>0</v>
      </c>
      <c r="J9" s="41">
        <f t="shared" si="4"/>
        <v>0</v>
      </c>
      <c r="K9" s="42">
        <f>COUNTIF(Vertices[Betweenness Centrality],"&gt;= "&amp;J9)-COUNTIF(Vertices[Betweenness Centrality],"&gt;="&amp;J10)</f>
        <v>0</v>
      </c>
      <c r="L9" s="41">
        <f t="shared" si="5"/>
        <v>0</v>
      </c>
      <c r="M9" s="42">
        <f>COUNTIF(Vertices[Closeness Centrality],"&gt;= "&amp;L9)-COUNTIF(Vertices[Closeness Centrality],"&gt;="&amp;L10)</f>
        <v>0</v>
      </c>
      <c r="N9" s="41">
        <f t="shared" si="6"/>
        <v>0</v>
      </c>
      <c r="O9" s="42">
        <f>COUNTIF(Vertices[Eigenvector Centrality],"&gt;= "&amp;N9)-COUNTIF(Vertices[Eigenvector Centrality],"&gt;="&amp;N10)</f>
        <v>0</v>
      </c>
      <c r="P9" s="41">
        <f t="shared" si="7"/>
        <v>0</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4:21" ht="15">
      <c r="D10" s="34">
        <f t="shared" si="1"/>
        <v>0</v>
      </c>
      <c r="E10" s="3">
        <f>COUNTIF(Vertices[Degree],"&gt;= "&amp;D10)-COUNTIF(Vertices[Degree],"&gt;="&amp;D11)</f>
        <v>0</v>
      </c>
      <c r="F10" s="39">
        <f t="shared" si="2"/>
        <v>0</v>
      </c>
      <c r="G10" s="40">
        <f>COUNTIF(Vertices[In-Degree],"&gt;= "&amp;F10)-COUNTIF(Vertices[In-Degree],"&gt;="&amp;F11)</f>
        <v>0</v>
      </c>
      <c r="H10" s="39">
        <f t="shared" si="3"/>
        <v>0</v>
      </c>
      <c r="I10" s="40">
        <f>COUNTIF(Vertices[Out-Degree],"&gt;= "&amp;H10)-COUNTIF(Vertices[Out-Degree],"&gt;="&amp;H11)</f>
        <v>0</v>
      </c>
      <c r="J10" s="39">
        <f t="shared" si="4"/>
        <v>0</v>
      </c>
      <c r="K10" s="40">
        <f>COUNTIF(Vertices[Betweenness Centrality],"&gt;= "&amp;J10)-COUNTIF(Vertices[Betweenness Centrality],"&gt;="&amp;J11)</f>
        <v>0</v>
      </c>
      <c r="L10" s="39">
        <f t="shared" si="5"/>
        <v>0</v>
      </c>
      <c r="M10" s="40">
        <f>COUNTIF(Vertices[Closeness Centrality],"&gt;= "&amp;L10)-COUNTIF(Vertices[Closeness Centrality],"&gt;="&amp;L11)</f>
        <v>0</v>
      </c>
      <c r="N10" s="39">
        <f t="shared" si="6"/>
        <v>0</v>
      </c>
      <c r="O10" s="40">
        <f>COUNTIF(Vertices[Eigenvector Centrality],"&gt;= "&amp;N10)-COUNTIF(Vertices[Eigenvector Centrality],"&gt;="&amp;N11)</f>
        <v>0</v>
      </c>
      <c r="P10" s="39">
        <f t="shared" si="7"/>
        <v>0</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4:21" ht="15">
      <c r="D11" s="34">
        <f t="shared" si="1"/>
        <v>0</v>
      </c>
      <c r="E11" s="3">
        <f>COUNTIF(Vertices[Degree],"&gt;= "&amp;D11)-COUNTIF(Vertices[Degree],"&gt;="&amp;D12)</f>
        <v>0</v>
      </c>
      <c r="F11" s="41">
        <f t="shared" si="2"/>
        <v>0</v>
      </c>
      <c r="G11" s="42">
        <f>COUNTIF(Vertices[In-Degree],"&gt;= "&amp;F11)-COUNTIF(Vertices[In-Degree],"&gt;="&amp;F12)</f>
        <v>0</v>
      </c>
      <c r="H11" s="41">
        <f t="shared" si="3"/>
        <v>0</v>
      </c>
      <c r="I11" s="42">
        <f>COUNTIF(Vertices[Out-Degree],"&gt;= "&amp;H11)-COUNTIF(Vertices[Out-Degree],"&gt;="&amp;H12)</f>
        <v>0</v>
      </c>
      <c r="J11" s="41">
        <f t="shared" si="4"/>
        <v>0</v>
      </c>
      <c r="K11" s="42">
        <f>COUNTIF(Vertices[Betweenness Centrality],"&gt;= "&amp;J11)-COUNTIF(Vertices[Betweenness Centrality],"&gt;="&amp;J12)</f>
        <v>0</v>
      </c>
      <c r="L11" s="41">
        <f t="shared" si="5"/>
        <v>0</v>
      </c>
      <c r="M11" s="42">
        <f>COUNTIF(Vertices[Closeness Centrality],"&gt;= "&amp;L11)-COUNTIF(Vertices[Closeness Centrality],"&gt;="&amp;L12)</f>
        <v>0</v>
      </c>
      <c r="N11" s="41">
        <f t="shared" si="6"/>
        <v>0</v>
      </c>
      <c r="O11" s="42">
        <f>COUNTIF(Vertices[Eigenvector Centrality],"&gt;= "&amp;N11)-COUNTIF(Vertices[Eigenvector Centrality],"&gt;="&amp;N12)</f>
        <v>0</v>
      </c>
      <c r="P11" s="41">
        <f t="shared" si="7"/>
        <v>0</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4:21" ht="15">
      <c r="D12" s="34">
        <f t="shared" si="1"/>
        <v>0</v>
      </c>
      <c r="E12" s="3">
        <f>COUNTIF(Vertices[Degree],"&gt;= "&amp;D12)-COUNTIF(Vertices[Degree],"&gt;="&amp;D13)</f>
        <v>0</v>
      </c>
      <c r="F12" s="39">
        <f t="shared" si="2"/>
        <v>0</v>
      </c>
      <c r="G12" s="40">
        <f>COUNTIF(Vertices[In-Degree],"&gt;= "&amp;F12)-COUNTIF(Vertices[In-Degree],"&gt;="&amp;F13)</f>
        <v>0</v>
      </c>
      <c r="H12" s="39">
        <f t="shared" si="3"/>
        <v>0</v>
      </c>
      <c r="I12" s="40">
        <f>COUNTIF(Vertices[Out-Degree],"&gt;= "&amp;H12)-COUNTIF(Vertices[Out-Degree],"&gt;="&amp;H13)</f>
        <v>0</v>
      </c>
      <c r="J12" s="39">
        <f t="shared" si="4"/>
        <v>0</v>
      </c>
      <c r="K12" s="40">
        <f>COUNTIF(Vertices[Betweenness Centrality],"&gt;= "&amp;J12)-COUNTIF(Vertices[Betweenness Centrality],"&gt;="&amp;J13)</f>
        <v>0</v>
      </c>
      <c r="L12" s="39">
        <f t="shared" si="5"/>
        <v>0</v>
      </c>
      <c r="M12" s="40">
        <f>COUNTIF(Vertices[Closeness Centrality],"&gt;= "&amp;L12)-COUNTIF(Vertices[Closeness Centrality],"&gt;="&amp;L13)</f>
        <v>0</v>
      </c>
      <c r="N12" s="39">
        <f t="shared" si="6"/>
        <v>0</v>
      </c>
      <c r="O12" s="40">
        <f>COUNTIF(Vertices[Eigenvector Centrality],"&gt;= "&amp;N12)-COUNTIF(Vertices[Eigenvector Centrality],"&gt;="&amp;N13)</f>
        <v>0</v>
      </c>
      <c r="P12" s="39">
        <f t="shared" si="7"/>
        <v>0</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4:21" ht="15">
      <c r="D13" s="34">
        <f t="shared" si="1"/>
        <v>0</v>
      </c>
      <c r="E13" s="3">
        <f>COUNTIF(Vertices[Degree],"&gt;= "&amp;D13)-COUNTIF(Vertices[Degree],"&gt;="&amp;D14)</f>
        <v>0</v>
      </c>
      <c r="F13" s="41">
        <f t="shared" si="2"/>
        <v>0</v>
      </c>
      <c r="G13" s="42">
        <f>COUNTIF(Vertices[In-Degree],"&gt;= "&amp;F13)-COUNTIF(Vertices[In-Degree],"&gt;="&amp;F14)</f>
        <v>0</v>
      </c>
      <c r="H13" s="41">
        <f t="shared" si="3"/>
        <v>0</v>
      </c>
      <c r="I13" s="42">
        <f>COUNTIF(Vertices[Out-Degree],"&gt;= "&amp;H13)-COUNTIF(Vertices[Out-Degree],"&gt;="&amp;H14)</f>
        <v>0</v>
      </c>
      <c r="J13" s="41">
        <f t="shared" si="4"/>
        <v>0</v>
      </c>
      <c r="K13" s="42">
        <f>COUNTIF(Vertices[Betweenness Centrality],"&gt;= "&amp;J13)-COUNTIF(Vertices[Betweenness Centrality],"&gt;="&amp;J14)</f>
        <v>0</v>
      </c>
      <c r="L13" s="41">
        <f t="shared" si="5"/>
        <v>0</v>
      </c>
      <c r="M13" s="42">
        <f>COUNTIF(Vertices[Closeness Centrality],"&gt;= "&amp;L13)-COUNTIF(Vertices[Closeness Centrality],"&gt;="&amp;L14)</f>
        <v>0</v>
      </c>
      <c r="N13" s="41">
        <f t="shared" si="6"/>
        <v>0</v>
      </c>
      <c r="O13" s="42">
        <f>COUNTIF(Vertices[Eigenvector Centrality],"&gt;= "&amp;N13)-COUNTIF(Vertices[Eigenvector Centrality],"&gt;="&amp;N14)</f>
        <v>0</v>
      </c>
      <c r="P13" s="41">
        <f t="shared" si="7"/>
        <v>0</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4:21" ht="15">
      <c r="D14" s="34">
        <f t="shared" si="1"/>
        <v>0</v>
      </c>
      <c r="E14" s="3">
        <f>COUNTIF(Vertices[Degree],"&gt;= "&amp;D14)-COUNTIF(Vertices[Degree],"&gt;="&amp;D15)</f>
        <v>0</v>
      </c>
      <c r="F14" s="39">
        <f t="shared" si="2"/>
        <v>0</v>
      </c>
      <c r="G14" s="40">
        <f>COUNTIF(Vertices[In-Degree],"&gt;= "&amp;F14)-COUNTIF(Vertices[In-Degree],"&gt;="&amp;F15)</f>
        <v>0</v>
      </c>
      <c r="H14" s="39">
        <f t="shared" si="3"/>
        <v>0</v>
      </c>
      <c r="I14" s="40">
        <f>COUNTIF(Vertices[Out-Degree],"&gt;= "&amp;H14)-COUNTIF(Vertices[Out-Degree],"&gt;="&amp;H15)</f>
        <v>0</v>
      </c>
      <c r="J14" s="39">
        <f t="shared" si="4"/>
        <v>0</v>
      </c>
      <c r="K14" s="40">
        <f>COUNTIF(Vertices[Betweenness Centrality],"&gt;= "&amp;J14)-COUNTIF(Vertices[Betweenness Centrality],"&gt;="&amp;J15)</f>
        <v>0</v>
      </c>
      <c r="L14" s="39">
        <f t="shared" si="5"/>
        <v>0</v>
      </c>
      <c r="M14" s="40">
        <f>COUNTIF(Vertices[Closeness Centrality],"&gt;= "&amp;L14)-COUNTIF(Vertices[Closeness Centrality],"&gt;="&amp;L15)</f>
        <v>0</v>
      </c>
      <c r="N14" s="39">
        <f t="shared" si="6"/>
        <v>0</v>
      </c>
      <c r="O14" s="40">
        <f>COUNTIF(Vertices[Eigenvector Centrality],"&gt;= "&amp;N14)-COUNTIF(Vertices[Eigenvector Centrality],"&gt;="&amp;N15)</f>
        <v>0</v>
      </c>
      <c r="P14" s="39">
        <f t="shared" si="7"/>
        <v>0</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4:21" ht="15">
      <c r="D15" s="34">
        <f t="shared" si="1"/>
        <v>0</v>
      </c>
      <c r="E15" s="3">
        <f>COUNTIF(Vertices[Degree],"&gt;= "&amp;D15)-COUNTIF(Vertices[Degree],"&gt;="&amp;D16)</f>
        <v>0</v>
      </c>
      <c r="F15" s="41">
        <f t="shared" si="2"/>
        <v>0</v>
      </c>
      <c r="G15" s="42">
        <f>COUNTIF(Vertices[In-Degree],"&gt;= "&amp;F15)-COUNTIF(Vertices[In-Degree],"&gt;="&amp;F16)</f>
        <v>0</v>
      </c>
      <c r="H15" s="41">
        <f t="shared" si="3"/>
        <v>0</v>
      </c>
      <c r="I15" s="42">
        <f>COUNTIF(Vertices[Out-Degree],"&gt;= "&amp;H15)-COUNTIF(Vertices[Out-Degree],"&gt;="&amp;H16)</f>
        <v>0</v>
      </c>
      <c r="J15" s="41">
        <f t="shared" si="4"/>
        <v>0</v>
      </c>
      <c r="K15" s="42">
        <f>COUNTIF(Vertices[Betweenness Centrality],"&gt;= "&amp;J15)-COUNTIF(Vertices[Betweenness Centrality],"&gt;="&amp;J16)</f>
        <v>0</v>
      </c>
      <c r="L15" s="41">
        <f t="shared" si="5"/>
        <v>0</v>
      </c>
      <c r="M15" s="42">
        <f>COUNTIF(Vertices[Closeness Centrality],"&gt;= "&amp;L15)-COUNTIF(Vertices[Closeness Centrality],"&gt;="&amp;L16)</f>
        <v>0</v>
      </c>
      <c r="N15" s="41">
        <f t="shared" si="6"/>
        <v>0</v>
      </c>
      <c r="O15" s="42">
        <f>COUNTIF(Vertices[Eigenvector Centrality],"&gt;= "&amp;N15)-COUNTIF(Vertices[Eigenvector Centrality],"&gt;="&amp;N16)</f>
        <v>0</v>
      </c>
      <c r="P15" s="41">
        <f t="shared" si="7"/>
        <v>0</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4:21" ht="15">
      <c r="D16" s="34">
        <f t="shared" si="1"/>
        <v>0</v>
      </c>
      <c r="E16" s="3">
        <f>COUNTIF(Vertices[Degree],"&gt;= "&amp;D16)-COUNTIF(Vertices[Degree],"&gt;="&amp;D17)</f>
        <v>0</v>
      </c>
      <c r="F16" s="39">
        <f t="shared" si="2"/>
        <v>0</v>
      </c>
      <c r="G16" s="40">
        <f>COUNTIF(Vertices[In-Degree],"&gt;= "&amp;F16)-COUNTIF(Vertices[In-Degree],"&gt;="&amp;F17)</f>
        <v>0</v>
      </c>
      <c r="H16" s="39">
        <f t="shared" si="3"/>
        <v>0</v>
      </c>
      <c r="I16" s="40">
        <f>COUNTIF(Vertices[Out-Degree],"&gt;= "&amp;H16)-COUNTIF(Vertices[Out-Degree],"&gt;="&amp;H17)</f>
        <v>0</v>
      </c>
      <c r="J16" s="39">
        <f t="shared" si="4"/>
        <v>0</v>
      </c>
      <c r="K16" s="40">
        <f>COUNTIF(Vertices[Betweenness Centrality],"&gt;= "&amp;J16)-COUNTIF(Vertices[Betweenness Centrality],"&gt;="&amp;J17)</f>
        <v>0</v>
      </c>
      <c r="L16" s="39">
        <f t="shared" si="5"/>
        <v>0</v>
      </c>
      <c r="M16" s="40">
        <f>COUNTIF(Vertices[Closeness Centrality],"&gt;= "&amp;L16)-COUNTIF(Vertices[Closeness Centrality],"&gt;="&amp;L17)</f>
        <v>0</v>
      </c>
      <c r="N16" s="39">
        <f t="shared" si="6"/>
        <v>0</v>
      </c>
      <c r="O16" s="40">
        <f>COUNTIF(Vertices[Eigenvector Centrality],"&gt;= "&amp;N16)-COUNTIF(Vertices[Eigenvector Centrality],"&gt;="&amp;N17)</f>
        <v>0</v>
      </c>
      <c r="P16" s="39">
        <f t="shared" si="7"/>
        <v>0</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4:21" ht="15">
      <c r="D17" s="34">
        <f t="shared" si="1"/>
        <v>0</v>
      </c>
      <c r="E17" s="3">
        <f>COUNTIF(Vertices[Degree],"&gt;= "&amp;D17)-COUNTIF(Vertices[Degree],"&gt;="&amp;D18)</f>
        <v>0</v>
      </c>
      <c r="F17" s="41">
        <f t="shared" si="2"/>
        <v>0</v>
      </c>
      <c r="G17" s="42">
        <f>COUNTIF(Vertices[In-Degree],"&gt;= "&amp;F17)-COUNTIF(Vertices[In-Degree],"&gt;="&amp;F18)</f>
        <v>0</v>
      </c>
      <c r="H17" s="41">
        <f t="shared" si="3"/>
        <v>0</v>
      </c>
      <c r="I17" s="42">
        <f>COUNTIF(Vertices[Out-Degree],"&gt;= "&amp;H17)-COUNTIF(Vertices[Out-Degree],"&gt;="&amp;H18)</f>
        <v>0</v>
      </c>
      <c r="J17" s="41">
        <f t="shared" si="4"/>
        <v>0</v>
      </c>
      <c r="K17" s="42">
        <f>COUNTIF(Vertices[Betweenness Centrality],"&gt;= "&amp;J17)-COUNTIF(Vertices[Betweenness Centrality],"&gt;="&amp;J18)</f>
        <v>0</v>
      </c>
      <c r="L17" s="41">
        <f t="shared" si="5"/>
        <v>0</v>
      </c>
      <c r="M17" s="42">
        <f>COUNTIF(Vertices[Closeness Centrality],"&gt;= "&amp;L17)-COUNTIF(Vertices[Closeness Centrality],"&gt;="&amp;L18)</f>
        <v>0</v>
      </c>
      <c r="N17" s="41">
        <f t="shared" si="6"/>
        <v>0</v>
      </c>
      <c r="O17" s="42">
        <f>COUNTIF(Vertices[Eigenvector Centrality],"&gt;= "&amp;N17)-COUNTIF(Vertices[Eigenvector Centrality],"&gt;="&amp;N18)</f>
        <v>0</v>
      </c>
      <c r="P17" s="41">
        <f t="shared" si="7"/>
        <v>0</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4:21" ht="15">
      <c r="D18" s="34">
        <f t="shared" si="1"/>
        <v>0</v>
      </c>
      <c r="E18" s="3">
        <f>COUNTIF(Vertices[Degree],"&gt;= "&amp;D18)-COUNTIF(Vertices[Degree],"&gt;="&amp;D19)</f>
        <v>0</v>
      </c>
      <c r="F18" s="39">
        <f t="shared" si="2"/>
        <v>0</v>
      </c>
      <c r="G18" s="40">
        <f>COUNTIF(Vertices[In-Degree],"&gt;= "&amp;F18)-COUNTIF(Vertices[In-Degree],"&gt;="&amp;F19)</f>
        <v>0</v>
      </c>
      <c r="H18" s="39">
        <f t="shared" si="3"/>
        <v>0</v>
      </c>
      <c r="I18" s="40">
        <f>COUNTIF(Vertices[Out-Degree],"&gt;= "&amp;H18)-COUNTIF(Vertices[Out-Degree],"&gt;="&amp;H19)</f>
        <v>0</v>
      </c>
      <c r="J18" s="39">
        <f t="shared" si="4"/>
        <v>0</v>
      </c>
      <c r="K18" s="40">
        <f>COUNTIF(Vertices[Betweenness Centrality],"&gt;= "&amp;J18)-COUNTIF(Vertices[Betweenness Centrality],"&gt;="&amp;J19)</f>
        <v>0</v>
      </c>
      <c r="L18" s="39">
        <f t="shared" si="5"/>
        <v>0</v>
      </c>
      <c r="M18" s="40">
        <f>COUNTIF(Vertices[Closeness Centrality],"&gt;= "&amp;L18)-COUNTIF(Vertices[Closeness Centrality],"&gt;="&amp;L19)</f>
        <v>0</v>
      </c>
      <c r="N18" s="39">
        <f t="shared" si="6"/>
        <v>0</v>
      </c>
      <c r="O18" s="40">
        <f>COUNTIF(Vertices[Eigenvector Centrality],"&gt;= "&amp;N18)-COUNTIF(Vertices[Eigenvector Centrality],"&gt;="&amp;N19)</f>
        <v>0</v>
      </c>
      <c r="P18" s="39">
        <f t="shared" si="7"/>
        <v>0</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4:21" ht="15">
      <c r="D19" s="34">
        <f t="shared" si="1"/>
        <v>0</v>
      </c>
      <c r="E19" s="3">
        <f>COUNTIF(Vertices[Degree],"&gt;= "&amp;D19)-COUNTIF(Vertices[Degree],"&gt;="&amp;D20)</f>
        <v>0</v>
      </c>
      <c r="F19" s="41">
        <f t="shared" si="2"/>
        <v>0</v>
      </c>
      <c r="G19" s="42">
        <f>COUNTIF(Vertices[In-Degree],"&gt;= "&amp;F19)-COUNTIF(Vertices[In-Degree],"&gt;="&amp;F20)</f>
        <v>0</v>
      </c>
      <c r="H19" s="41">
        <f t="shared" si="3"/>
        <v>0</v>
      </c>
      <c r="I19" s="42">
        <f>COUNTIF(Vertices[Out-Degree],"&gt;= "&amp;H19)-COUNTIF(Vertices[Out-Degree],"&gt;="&amp;H20)</f>
        <v>0</v>
      </c>
      <c r="J19" s="41">
        <f t="shared" si="4"/>
        <v>0</v>
      </c>
      <c r="K19" s="42">
        <f>COUNTIF(Vertices[Betweenness Centrality],"&gt;= "&amp;J19)-COUNTIF(Vertices[Betweenness Centrality],"&gt;="&amp;J20)</f>
        <v>0</v>
      </c>
      <c r="L19" s="41">
        <f t="shared" si="5"/>
        <v>0</v>
      </c>
      <c r="M19" s="42">
        <f>COUNTIF(Vertices[Closeness Centrality],"&gt;= "&amp;L19)-COUNTIF(Vertices[Closeness Centrality],"&gt;="&amp;L20)</f>
        <v>0</v>
      </c>
      <c r="N19" s="41">
        <f t="shared" si="6"/>
        <v>0</v>
      </c>
      <c r="O19" s="42">
        <f>COUNTIF(Vertices[Eigenvector Centrality],"&gt;= "&amp;N19)-COUNTIF(Vertices[Eigenvector Centrality],"&gt;="&amp;N20)</f>
        <v>0</v>
      </c>
      <c r="P19" s="41">
        <f t="shared" si="7"/>
        <v>0</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4:21" ht="15">
      <c r="D20" s="34">
        <f t="shared" si="1"/>
        <v>0</v>
      </c>
      <c r="E20" s="3">
        <f>COUNTIF(Vertices[Degree],"&gt;= "&amp;D20)-COUNTIF(Vertices[Degree],"&gt;="&amp;D21)</f>
        <v>0</v>
      </c>
      <c r="F20" s="39">
        <f t="shared" si="2"/>
        <v>0</v>
      </c>
      <c r="G20" s="40">
        <f>COUNTIF(Vertices[In-Degree],"&gt;= "&amp;F20)-COUNTIF(Vertices[In-Degree],"&gt;="&amp;F21)</f>
        <v>0</v>
      </c>
      <c r="H20" s="39">
        <f t="shared" si="3"/>
        <v>0</v>
      </c>
      <c r="I20" s="40">
        <f>COUNTIF(Vertices[Out-Degree],"&gt;= "&amp;H20)-COUNTIF(Vertices[Out-Degree],"&gt;="&amp;H21)</f>
        <v>0</v>
      </c>
      <c r="J20" s="39">
        <f t="shared" si="4"/>
        <v>0</v>
      </c>
      <c r="K20" s="40">
        <f>COUNTIF(Vertices[Betweenness Centrality],"&gt;= "&amp;J20)-COUNTIF(Vertices[Betweenness Centrality],"&gt;="&amp;J21)</f>
        <v>0</v>
      </c>
      <c r="L20" s="39">
        <f t="shared" si="5"/>
        <v>0</v>
      </c>
      <c r="M20" s="40">
        <f>COUNTIF(Vertices[Closeness Centrality],"&gt;= "&amp;L20)-COUNTIF(Vertices[Closeness Centrality],"&gt;="&amp;L21)</f>
        <v>0</v>
      </c>
      <c r="N20" s="39">
        <f t="shared" si="6"/>
        <v>0</v>
      </c>
      <c r="O20" s="40">
        <f>COUNTIF(Vertices[Eigenvector Centrality],"&gt;= "&amp;N20)-COUNTIF(Vertices[Eigenvector Centrality],"&gt;="&amp;N21)</f>
        <v>0</v>
      </c>
      <c r="P20" s="39">
        <f t="shared" si="7"/>
        <v>0</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4:21" ht="15">
      <c r="D21" s="34">
        <f t="shared" si="1"/>
        <v>0</v>
      </c>
      <c r="E21" s="3">
        <f>COUNTIF(Vertices[Degree],"&gt;= "&amp;D21)-COUNTIF(Vertices[Degree],"&gt;="&amp;D22)</f>
        <v>0</v>
      </c>
      <c r="F21" s="41">
        <f t="shared" si="2"/>
        <v>0</v>
      </c>
      <c r="G21" s="42">
        <f>COUNTIF(Vertices[In-Degree],"&gt;= "&amp;F21)-COUNTIF(Vertices[In-Degree],"&gt;="&amp;F22)</f>
        <v>0</v>
      </c>
      <c r="H21" s="41">
        <f t="shared" si="3"/>
        <v>0</v>
      </c>
      <c r="I21" s="42">
        <f>COUNTIF(Vertices[Out-Degree],"&gt;= "&amp;H21)-COUNTIF(Vertices[Out-Degree],"&gt;="&amp;H22)</f>
        <v>0</v>
      </c>
      <c r="J21" s="41">
        <f t="shared" si="4"/>
        <v>0</v>
      </c>
      <c r="K21" s="42">
        <f>COUNTIF(Vertices[Betweenness Centrality],"&gt;= "&amp;J21)-COUNTIF(Vertices[Betweenness Centrality],"&gt;="&amp;J22)</f>
        <v>0</v>
      </c>
      <c r="L21" s="41">
        <f t="shared" si="5"/>
        <v>0</v>
      </c>
      <c r="M21" s="42">
        <f>COUNTIF(Vertices[Closeness Centrality],"&gt;= "&amp;L21)-COUNTIF(Vertices[Closeness Centrality],"&gt;="&amp;L22)</f>
        <v>0</v>
      </c>
      <c r="N21" s="41">
        <f t="shared" si="6"/>
        <v>0</v>
      </c>
      <c r="O21" s="42">
        <f>COUNTIF(Vertices[Eigenvector Centrality],"&gt;= "&amp;N21)-COUNTIF(Vertices[Eigenvector Centrality],"&gt;="&amp;N22)</f>
        <v>0</v>
      </c>
      <c r="P21" s="41">
        <f t="shared" si="7"/>
        <v>0</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4:21" ht="15">
      <c r="D22" s="34">
        <f t="shared" si="1"/>
        <v>0</v>
      </c>
      <c r="E22" s="3">
        <f>COUNTIF(Vertices[Degree],"&gt;= "&amp;D22)-COUNTIF(Vertices[Degree],"&gt;="&amp;D23)</f>
        <v>0</v>
      </c>
      <c r="F22" s="39">
        <f t="shared" si="2"/>
        <v>0</v>
      </c>
      <c r="G22" s="40">
        <f>COUNTIF(Vertices[In-Degree],"&gt;= "&amp;F22)-COUNTIF(Vertices[In-Degree],"&gt;="&amp;F23)</f>
        <v>0</v>
      </c>
      <c r="H22" s="39">
        <f t="shared" si="3"/>
        <v>0</v>
      </c>
      <c r="I22" s="40">
        <f>COUNTIF(Vertices[Out-Degree],"&gt;= "&amp;H22)-COUNTIF(Vertices[Out-Degree],"&gt;="&amp;H23)</f>
        <v>0</v>
      </c>
      <c r="J22" s="39">
        <f t="shared" si="4"/>
        <v>0</v>
      </c>
      <c r="K22" s="40">
        <f>COUNTIF(Vertices[Betweenness Centrality],"&gt;= "&amp;J22)-COUNTIF(Vertices[Betweenness Centrality],"&gt;="&amp;J23)</f>
        <v>0</v>
      </c>
      <c r="L22" s="39">
        <f t="shared" si="5"/>
        <v>0</v>
      </c>
      <c r="M22" s="40">
        <f>COUNTIF(Vertices[Closeness Centrality],"&gt;= "&amp;L22)-COUNTIF(Vertices[Closeness Centrality],"&gt;="&amp;L23)</f>
        <v>0</v>
      </c>
      <c r="N22" s="39">
        <f t="shared" si="6"/>
        <v>0</v>
      </c>
      <c r="O22" s="40">
        <f>COUNTIF(Vertices[Eigenvector Centrality],"&gt;= "&amp;N22)-COUNTIF(Vertices[Eigenvector Centrality],"&gt;="&amp;N23)</f>
        <v>0</v>
      </c>
      <c r="P22" s="39">
        <f t="shared" si="7"/>
        <v>0</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4:21" ht="15">
      <c r="D23" s="34">
        <f t="shared" si="1"/>
        <v>0</v>
      </c>
      <c r="E23" s="3">
        <f>COUNTIF(Vertices[Degree],"&gt;= "&amp;D23)-COUNTIF(Vertices[Degree],"&gt;="&amp;D24)</f>
        <v>0</v>
      </c>
      <c r="F23" s="41">
        <f t="shared" si="2"/>
        <v>0</v>
      </c>
      <c r="G23" s="42">
        <f>COUNTIF(Vertices[In-Degree],"&gt;= "&amp;F23)-COUNTIF(Vertices[In-Degree],"&gt;="&amp;F24)</f>
        <v>0</v>
      </c>
      <c r="H23" s="41">
        <f t="shared" si="3"/>
        <v>0</v>
      </c>
      <c r="I23" s="42">
        <f>COUNTIF(Vertices[Out-Degree],"&gt;= "&amp;H23)-COUNTIF(Vertices[Out-Degree],"&gt;="&amp;H24)</f>
        <v>0</v>
      </c>
      <c r="J23" s="41">
        <f t="shared" si="4"/>
        <v>0</v>
      </c>
      <c r="K23" s="42">
        <f>COUNTIF(Vertices[Betweenness Centrality],"&gt;= "&amp;J23)-COUNTIF(Vertices[Betweenness Centrality],"&gt;="&amp;J24)</f>
        <v>0</v>
      </c>
      <c r="L23" s="41">
        <f t="shared" si="5"/>
        <v>0</v>
      </c>
      <c r="M23" s="42">
        <f>COUNTIF(Vertices[Closeness Centrality],"&gt;= "&amp;L23)-COUNTIF(Vertices[Closeness Centrality],"&gt;="&amp;L24)</f>
        <v>0</v>
      </c>
      <c r="N23" s="41">
        <f t="shared" si="6"/>
        <v>0</v>
      </c>
      <c r="O23" s="42">
        <f>COUNTIF(Vertices[Eigenvector Centrality],"&gt;= "&amp;N23)-COUNTIF(Vertices[Eigenvector Centrality],"&gt;="&amp;N24)</f>
        <v>0</v>
      </c>
      <c r="P23" s="41">
        <f t="shared" si="7"/>
        <v>0</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4:21" ht="15">
      <c r="D24" s="34">
        <f t="shared" si="1"/>
        <v>0</v>
      </c>
      <c r="E24" s="3">
        <f>COUNTIF(Vertices[Degree],"&gt;= "&amp;D24)-COUNTIF(Vertices[Degree],"&gt;="&amp;D25)</f>
        <v>0</v>
      </c>
      <c r="F24" s="39">
        <f t="shared" si="2"/>
        <v>0</v>
      </c>
      <c r="G24" s="40">
        <f>COUNTIF(Vertices[In-Degree],"&gt;= "&amp;F24)-COUNTIF(Vertices[In-Degree],"&gt;="&amp;F25)</f>
        <v>0</v>
      </c>
      <c r="H24" s="39">
        <f t="shared" si="3"/>
        <v>0</v>
      </c>
      <c r="I24" s="40">
        <f>COUNTIF(Vertices[Out-Degree],"&gt;= "&amp;H24)-COUNTIF(Vertices[Out-Degree],"&gt;="&amp;H25)</f>
        <v>0</v>
      </c>
      <c r="J24" s="39">
        <f t="shared" si="4"/>
        <v>0</v>
      </c>
      <c r="K24" s="40">
        <f>COUNTIF(Vertices[Betweenness Centrality],"&gt;= "&amp;J24)-COUNTIF(Vertices[Betweenness Centrality],"&gt;="&amp;J25)</f>
        <v>0</v>
      </c>
      <c r="L24" s="39">
        <f t="shared" si="5"/>
        <v>0</v>
      </c>
      <c r="M24" s="40">
        <f>COUNTIF(Vertices[Closeness Centrality],"&gt;= "&amp;L24)-COUNTIF(Vertices[Closeness Centrality],"&gt;="&amp;L25)</f>
        <v>0</v>
      </c>
      <c r="N24" s="39">
        <f t="shared" si="6"/>
        <v>0</v>
      </c>
      <c r="O24" s="40">
        <f>COUNTIF(Vertices[Eigenvector Centrality],"&gt;= "&amp;N24)-COUNTIF(Vertices[Eigenvector Centrality],"&gt;="&amp;N25)</f>
        <v>0</v>
      </c>
      <c r="P24" s="39">
        <f t="shared" si="7"/>
        <v>0</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4:21" ht="15">
      <c r="D25" s="34">
        <f t="shared" si="1"/>
        <v>0</v>
      </c>
      <c r="E25" s="3">
        <f>COUNTIF(Vertices[Degree],"&gt;= "&amp;D25)-COUNTIF(Vertices[Degree],"&gt;="&amp;D26)</f>
        <v>0</v>
      </c>
      <c r="F25" s="41">
        <f t="shared" si="2"/>
        <v>0</v>
      </c>
      <c r="G25" s="42">
        <f>COUNTIF(Vertices[In-Degree],"&gt;= "&amp;F25)-COUNTIF(Vertices[In-Degree],"&gt;="&amp;F26)</f>
        <v>0</v>
      </c>
      <c r="H25" s="41">
        <f t="shared" si="3"/>
        <v>0</v>
      </c>
      <c r="I25" s="42">
        <f>COUNTIF(Vertices[Out-Degree],"&gt;= "&amp;H25)-COUNTIF(Vertices[Out-Degree],"&gt;="&amp;H26)</f>
        <v>0</v>
      </c>
      <c r="J25" s="41">
        <f t="shared" si="4"/>
        <v>0</v>
      </c>
      <c r="K25" s="42">
        <f>COUNTIF(Vertices[Betweenness Centrality],"&gt;= "&amp;J25)-COUNTIF(Vertices[Betweenness Centrality],"&gt;="&amp;J26)</f>
        <v>0</v>
      </c>
      <c r="L25" s="41">
        <f t="shared" si="5"/>
        <v>0</v>
      </c>
      <c r="M25" s="42">
        <f>COUNTIF(Vertices[Closeness Centrality],"&gt;= "&amp;L25)-COUNTIF(Vertices[Closeness Centrality],"&gt;="&amp;L26)</f>
        <v>0</v>
      </c>
      <c r="N25" s="41">
        <f t="shared" si="6"/>
        <v>0</v>
      </c>
      <c r="O25" s="42">
        <f>COUNTIF(Vertices[Eigenvector Centrality],"&gt;= "&amp;N25)-COUNTIF(Vertices[Eigenvector Centrality],"&gt;="&amp;N26)</f>
        <v>0</v>
      </c>
      <c r="P25" s="41">
        <f t="shared" si="7"/>
        <v>0</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4:21" ht="15">
      <c r="D26" s="34">
        <f t="shared" si="1"/>
        <v>0</v>
      </c>
      <c r="E26" s="3">
        <f>COUNTIF(Vertices[Degree],"&gt;= "&amp;D26)-COUNTIF(Vertices[Degree],"&gt;="&amp;D27)</f>
        <v>0</v>
      </c>
      <c r="F26" s="39">
        <f t="shared" si="2"/>
        <v>0</v>
      </c>
      <c r="G26" s="40">
        <f>COUNTIF(Vertices[In-Degree],"&gt;= "&amp;F26)-COUNTIF(Vertices[In-Degree],"&gt;="&amp;F27)</f>
        <v>0</v>
      </c>
      <c r="H26" s="39">
        <f t="shared" si="3"/>
        <v>0</v>
      </c>
      <c r="I26" s="40">
        <f>COUNTIF(Vertices[Out-Degree],"&gt;= "&amp;H26)-COUNTIF(Vertices[Out-Degree],"&gt;="&amp;H27)</f>
        <v>0</v>
      </c>
      <c r="J26" s="39">
        <f t="shared" si="4"/>
        <v>0</v>
      </c>
      <c r="K26" s="40">
        <f>COUNTIF(Vertices[Betweenness Centrality],"&gt;= "&amp;J26)-COUNTIF(Vertices[Betweenness Centrality],"&gt;="&amp;J27)</f>
        <v>0</v>
      </c>
      <c r="L26" s="39">
        <f t="shared" si="5"/>
        <v>0</v>
      </c>
      <c r="M26" s="40">
        <f>COUNTIF(Vertices[Closeness Centrality],"&gt;= "&amp;L26)-COUNTIF(Vertices[Closeness Centrality],"&gt;="&amp;L27)</f>
        <v>0</v>
      </c>
      <c r="N26" s="39">
        <f t="shared" si="6"/>
        <v>0</v>
      </c>
      <c r="O26" s="40">
        <f>COUNTIF(Vertices[Eigenvector Centrality],"&gt;= "&amp;N26)-COUNTIF(Vertices[Eigenvector Centrality],"&gt;="&amp;N27)</f>
        <v>0</v>
      </c>
      <c r="P26" s="39">
        <f t="shared" si="7"/>
        <v>0</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ca="1" t="shared" si="0"/>
        <v>#REF!</v>
      </c>
    </row>
    <row r="27" spans="4:21" ht="15">
      <c r="D27" s="34">
        <f t="shared" si="1"/>
        <v>0</v>
      </c>
      <c r="E27" s="3">
        <f>COUNTIF(Vertices[Degree],"&gt;= "&amp;D27)-COUNTIF(Vertices[Degree],"&gt;="&amp;D28)</f>
        <v>0</v>
      </c>
      <c r="F27" s="41">
        <f t="shared" si="2"/>
        <v>0</v>
      </c>
      <c r="G27" s="42">
        <f>COUNTIF(Vertices[In-Degree],"&gt;= "&amp;F27)-COUNTIF(Vertices[In-Degree],"&gt;="&amp;F28)</f>
        <v>0</v>
      </c>
      <c r="H27" s="41">
        <f t="shared" si="3"/>
        <v>0</v>
      </c>
      <c r="I27" s="42">
        <f>COUNTIF(Vertices[Out-Degree],"&gt;= "&amp;H27)-COUNTIF(Vertices[Out-Degree],"&gt;="&amp;H28)</f>
        <v>0</v>
      </c>
      <c r="J27" s="41">
        <f t="shared" si="4"/>
        <v>0</v>
      </c>
      <c r="K27" s="42">
        <f>COUNTIF(Vertices[Betweenness Centrality],"&gt;= "&amp;J27)-COUNTIF(Vertices[Betweenness Centrality],"&gt;="&amp;J28)</f>
        <v>0</v>
      </c>
      <c r="L27" s="41">
        <f t="shared" si="5"/>
        <v>0</v>
      </c>
      <c r="M27" s="42">
        <f>COUNTIF(Vertices[Closeness Centrality],"&gt;= "&amp;L27)-COUNTIF(Vertices[Closeness Centrality],"&gt;="&amp;L28)</f>
        <v>0</v>
      </c>
      <c r="N27" s="41">
        <f t="shared" si="6"/>
        <v>0</v>
      </c>
      <c r="O27" s="42">
        <f>COUNTIF(Vertices[Eigenvector Centrality],"&gt;= "&amp;N27)-COUNTIF(Vertices[Eigenvector Centrality],"&gt;="&amp;N28)</f>
        <v>0</v>
      </c>
      <c r="P27" s="41">
        <f t="shared" si="7"/>
        <v>0</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0"/>
        <v>#REF!</v>
      </c>
    </row>
    <row r="28" spans="4:21" ht="15">
      <c r="D28" s="34">
        <f t="shared" si="1"/>
        <v>0</v>
      </c>
      <c r="E28" s="3">
        <f>COUNTIF(Vertices[Degree],"&gt;= "&amp;D28)-COUNTIF(Vertices[Degree],"&gt;="&amp;D29)</f>
        <v>0</v>
      </c>
      <c r="F28" s="39">
        <f t="shared" si="2"/>
        <v>0</v>
      </c>
      <c r="G28" s="40">
        <f>COUNTIF(Vertices[In-Degree],"&gt;= "&amp;F28)-COUNTIF(Vertices[In-Degree],"&gt;="&amp;F29)</f>
        <v>0</v>
      </c>
      <c r="H28" s="39">
        <f t="shared" si="3"/>
        <v>0</v>
      </c>
      <c r="I28" s="40">
        <f>COUNTIF(Vertices[Out-Degree],"&gt;= "&amp;H28)-COUNTIF(Vertices[Out-Degree],"&gt;="&amp;H29)</f>
        <v>0</v>
      </c>
      <c r="J28" s="39">
        <f t="shared" si="4"/>
        <v>0</v>
      </c>
      <c r="K28" s="40">
        <f>COUNTIF(Vertices[Betweenness Centrality],"&gt;= "&amp;J28)-COUNTIF(Vertices[Betweenness Centrality],"&gt;="&amp;J29)</f>
        <v>0</v>
      </c>
      <c r="L28" s="39">
        <f t="shared" si="5"/>
        <v>0</v>
      </c>
      <c r="M28" s="40">
        <f>COUNTIF(Vertices[Closeness Centrality],"&gt;= "&amp;L28)-COUNTIF(Vertices[Closeness Centrality],"&gt;="&amp;L29)</f>
        <v>0</v>
      </c>
      <c r="N28" s="39">
        <f t="shared" si="6"/>
        <v>0</v>
      </c>
      <c r="O28" s="40">
        <f>COUNTIF(Vertices[Eigenvector Centrality],"&gt;= "&amp;N28)-COUNTIF(Vertices[Eigenvector Centrality],"&gt;="&amp;N29)</f>
        <v>0</v>
      </c>
      <c r="P28" s="39">
        <f t="shared" si="7"/>
        <v>0</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0"/>
        <v>#REF!</v>
      </c>
    </row>
    <row r="29" spans="1:21" ht="15">
      <c r="A29" t="s">
        <v>163</v>
      </c>
      <c r="B29" t="s">
        <v>17</v>
      </c>
      <c r="D29" s="34">
        <f t="shared" si="1"/>
        <v>0</v>
      </c>
      <c r="E29" s="3">
        <f>COUNTIF(Vertices[Degree],"&gt;= "&amp;D29)-COUNTIF(Vertices[Degree],"&gt;="&amp;D30)</f>
        <v>0</v>
      </c>
      <c r="F29" s="41">
        <f t="shared" si="2"/>
        <v>0</v>
      </c>
      <c r="G29" s="42">
        <f>COUNTIF(Vertices[In-Degree],"&gt;= "&amp;F29)-COUNTIF(Vertices[In-Degree],"&gt;="&amp;F30)</f>
        <v>0</v>
      </c>
      <c r="H29" s="41">
        <f t="shared" si="3"/>
        <v>0</v>
      </c>
      <c r="I29" s="42">
        <f>COUNTIF(Vertices[Out-Degree],"&gt;= "&amp;H29)-COUNTIF(Vertices[Out-Degree],"&gt;="&amp;H30)</f>
        <v>0</v>
      </c>
      <c r="J29" s="41">
        <f t="shared" si="4"/>
        <v>0</v>
      </c>
      <c r="K29" s="42">
        <f>COUNTIF(Vertices[Betweenness Centrality],"&gt;= "&amp;J29)-COUNTIF(Vertices[Betweenness Centrality],"&gt;="&amp;J30)</f>
        <v>0</v>
      </c>
      <c r="L29" s="41">
        <f t="shared" si="5"/>
        <v>0</v>
      </c>
      <c r="M29" s="42">
        <f>COUNTIF(Vertices[Closeness Centrality],"&gt;= "&amp;L29)-COUNTIF(Vertices[Closeness Centrality],"&gt;="&amp;L30)</f>
        <v>0</v>
      </c>
      <c r="N29" s="41">
        <f t="shared" si="6"/>
        <v>0</v>
      </c>
      <c r="O29" s="42">
        <f>COUNTIF(Vertices[Eigenvector Centrality],"&gt;= "&amp;N29)-COUNTIF(Vertices[Eigenvector Centrality],"&gt;="&amp;N30)</f>
        <v>0</v>
      </c>
      <c r="P29" s="41">
        <f t="shared" si="7"/>
        <v>0</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0"/>
        <v>#REF!</v>
      </c>
    </row>
    <row r="30" spans="1:21" ht="15">
      <c r="A30" s="35"/>
      <c r="B30" s="35"/>
      <c r="D30" s="34">
        <f t="shared" si="1"/>
        <v>0</v>
      </c>
      <c r="E30" s="3">
        <f>COUNTIF(Vertices[Degree],"&gt;= "&amp;D30)-COUNTIF(Vertices[Degree],"&gt;="&amp;D31)</f>
        <v>0</v>
      </c>
      <c r="F30" s="39">
        <f t="shared" si="2"/>
        <v>0</v>
      </c>
      <c r="G30" s="40">
        <f>COUNTIF(Vertices[In-Degree],"&gt;= "&amp;F30)-COUNTIF(Vertices[In-Degree],"&gt;="&amp;F31)</f>
        <v>0</v>
      </c>
      <c r="H30" s="39">
        <f t="shared" si="3"/>
        <v>0</v>
      </c>
      <c r="I30" s="40">
        <f>COUNTIF(Vertices[Out-Degree],"&gt;= "&amp;H30)-COUNTIF(Vertices[Out-Degree],"&gt;="&amp;H31)</f>
        <v>0</v>
      </c>
      <c r="J30" s="39">
        <f t="shared" si="4"/>
        <v>0</v>
      </c>
      <c r="K30" s="40">
        <f>COUNTIF(Vertices[Betweenness Centrality],"&gt;= "&amp;J30)-COUNTIF(Vertices[Betweenness Centrality],"&gt;="&amp;J31)</f>
        <v>0</v>
      </c>
      <c r="L30" s="39">
        <f t="shared" si="5"/>
        <v>0</v>
      </c>
      <c r="M30" s="40">
        <f>COUNTIF(Vertices[Closeness Centrality],"&gt;= "&amp;L30)-COUNTIF(Vertices[Closeness Centrality],"&gt;="&amp;L31)</f>
        <v>0</v>
      </c>
      <c r="N30" s="39">
        <f t="shared" si="6"/>
        <v>0</v>
      </c>
      <c r="O30" s="40">
        <f>COUNTIF(Vertices[Eigenvector Centrality],"&gt;= "&amp;N30)-COUNTIF(Vertices[Eigenvector Centrality],"&gt;="&amp;N31)</f>
        <v>0</v>
      </c>
      <c r="P30" s="39">
        <f t="shared" si="7"/>
        <v>0</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0"/>
        <v>#REF!</v>
      </c>
    </row>
    <row r="31" spans="4:21" ht="15">
      <c r="D31" s="34">
        <f t="shared" si="1"/>
        <v>0</v>
      </c>
      <c r="E31" s="3">
        <f>COUNTIF(Vertices[Degree],"&gt;= "&amp;D31)-COUNTIF(Vertices[Degree],"&gt;="&amp;D32)</f>
        <v>0</v>
      </c>
      <c r="F31" s="41">
        <f t="shared" si="2"/>
        <v>0</v>
      </c>
      <c r="G31" s="42">
        <f>COUNTIF(Vertices[In-Degree],"&gt;= "&amp;F31)-COUNTIF(Vertices[In-Degree],"&gt;="&amp;F32)</f>
        <v>0</v>
      </c>
      <c r="H31" s="41">
        <f t="shared" si="3"/>
        <v>0</v>
      </c>
      <c r="I31" s="42">
        <f>COUNTIF(Vertices[Out-Degree],"&gt;= "&amp;H31)-COUNTIF(Vertices[Out-Degree],"&gt;="&amp;H32)</f>
        <v>0</v>
      </c>
      <c r="J31" s="41">
        <f t="shared" si="4"/>
        <v>0</v>
      </c>
      <c r="K31" s="42">
        <f>COUNTIF(Vertices[Betweenness Centrality],"&gt;= "&amp;J31)-COUNTIF(Vertices[Betweenness Centrality],"&gt;="&amp;J32)</f>
        <v>0</v>
      </c>
      <c r="L31" s="41">
        <f t="shared" si="5"/>
        <v>0</v>
      </c>
      <c r="M31" s="42">
        <f>COUNTIF(Vertices[Closeness Centrality],"&gt;= "&amp;L31)-COUNTIF(Vertices[Closeness Centrality],"&gt;="&amp;L32)</f>
        <v>0</v>
      </c>
      <c r="N31" s="41">
        <f t="shared" si="6"/>
        <v>0</v>
      </c>
      <c r="O31" s="42">
        <f>COUNTIF(Vertices[Eigenvector Centrality],"&gt;= "&amp;N31)-COUNTIF(Vertices[Eigenvector Centrality],"&gt;="&amp;N32)</f>
        <v>0</v>
      </c>
      <c r="P31" s="41">
        <f t="shared" si="7"/>
        <v>0</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0"/>
        <v>#REF!</v>
      </c>
    </row>
    <row r="32" spans="4:21" ht="15">
      <c r="D32" s="34">
        <f t="shared" si="1"/>
        <v>0</v>
      </c>
      <c r="E32" s="3">
        <f>COUNTIF(Vertices[Degree],"&gt;= "&amp;D32)-COUNTIF(Vertices[Degree],"&gt;="&amp;D33)</f>
        <v>0</v>
      </c>
      <c r="F32" s="39">
        <f t="shared" si="2"/>
        <v>0</v>
      </c>
      <c r="G32" s="40">
        <f>COUNTIF(Vertices[In-Degree],"&gt;= "&amp;F32)-COUNTIF(Vertices[In-Degree],"&gt;="&amp;F33)</f>
        <v>0</v>
      </c>
      <c r="H32" s="39">
        <f t="shared" si="3"/>
        <v>0</v>
      </c>
      <c r="I32" s="40">
        <f>COUNTIF(Vertices[Out-Degree],"&gt;= "&amp;H32)-COUNTIF(Vertices[Out-Degree],"&gt;="&amp;H33)</f>
        <v>0</v>
      </c>
      <c r="J32" s="39">
        <f t="shared" si="4"/>
        <v>0</v>
      </c>
      <c r="K32" s="40">
        <f>COUNTIF(Vertices[Betweenness Centrality],"&gt;= "&amp;J32)-COUNTIF(Vertices[Betweenness Centrality],"&gt;="&amp;J33)</f>
        <v>0</v>
      </c>
      <c r="L32" s="39">
        <f t="shared" si="5"/>
        <v>0</v>
      </c>
      <c r="M32" s="40">
        <f>COUNTIF(Vertices[Closeness Centrality],"&gt;= "&amp;L32)-COUNTIF(Vertices[Closeness Centrality],"&gt;="&amp;L33)</f>
        <v>0</v>
      </c>
      <c r="N32" s="39">
        <f t="shared" si="6"/>
        <v>0</v>
      </c>
      <c r="O32" s="40">
        <f>COUNTIF(Vertices[Eigenvector Centrality],"&gt;= "&amp;N32)-COUNTIF(Vertices[Eigenvector Centrality],"&gt;="&amp;N33)</f>
        <v>0</v>
      </c>
      <c r="P32" s="39">
        <f t="shared" si="7"/>
        <v>0</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0"/>
        <v>#REF!</v>
      </c>
    </row>
    <row r="33" spans="4:21" ht="15">
      <c r="D33" s="34">
        <f t="shared" si="1"/>
        <v>0</v>
      </c>
      <c r="E33" s="3">
        <f>COUNTIF(Vertices[Degree],"&gt;= "&amp;D33)-COUNTIF(Vertices[Degree],"&gt;="&amp;D34)</f>
        <v>0</v>
      </c>
      <c r="F33" s="41">
        <f t="shared" si="2"/>
        <v>0</v>
      </c>
      <c r="G33" s="42">
        <f>COUNTIF(Vertices[In-Degree],"&gt;= "&amp;F33)-COUNTIF(Vertices[In-Degree],"&gt;="&amp;F34)</f>
        <v>0</v>
      </c>
      <c r="H33" s="41">
        <f t="shared" si="3"/>
        <v>0</v>
      </c>
      <c r="I33" s="42">
        <f>COUNTIF(Vertices[Out-Degree],"&gt;= "&amp;H33)-COUNTIF(Vertices[Out-Degree],"&gt;="&amp;H34)</f>
        <v>0</v>
      </c>
      <c r="J33" s="41">
        <f t="shared" si="4"/>
        <v>0</v>
      </c>
      <c r="K33" s="42">
        <f>COUNTIF(Vertices[Betweenness Centrality],"&gt;= "&amp;J33)-COUNTIF(Vertices[Betweenness Centrality],"&gt;="&amp;J34)</f>
        <v>0</v>
      </c>
      <c r="L33" s="41">
        <f t="shared" si="5"/>
        <v>0</v>
      </c>
      <c r="M33" s="42">
        <f>COUNTIF(Vertices[Closeness Centrality],"&gt;= "&amp;L33)-COUNTIF(Vertices[Closeness Centrality],"&gt;="&amp;L34)</f>
        <v>0</v>
      </c>
      <c r="N33" s="41">
        <f t="shared" si="6"/>
        <v>0</v>
      </c>
      <c r="O33" s="42">
        <f>COUNTIF(Vertices[Eigenvector Centrality],"&gt;= "&amp;N33)-COUNTIF(Vertices[Eigenvector Centrality],"&gt;="&amp;N34)</f>
        <v>0</v>
      </c>
      <c r="P33" s="41">
        <f t="shared" si="7"/>
        <v>0</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0"/>
        <v>#REF!</v>
      </c>
    </row>
    <row r="34" spans="4:21" ht="15">
      <c r="D34" s="34">
        <f t="shared" si="1"/>
        <v>0</v>
      </c>
      <c r="E34" s="3">
        <f>COUNTIF(Vertices[Degree],"&gt;= "&amp;D34)-COUNTIF(Vertices[Degree],"&gt;="&amp;D35)</f>
        <v>0</v>
      </c>
      <c r="F34" s="39">
        <f t="shared" si="2"/>
        <v>0</v>
      </c>
      <c r="G34" s="40">
        <f>COUNTIF(Vertices[In-Degree],"&gt;= "&amp;F34)-COUNTIF(Vertices[In-Degree],"&gt;="&amp;F35)</f>
        <v>0</v>
      </c>
      <c r="H34" s="39">
        <f t="shared" si="3"/>
        <v>0</v>
      </c>
      <c r="I34" s="40">
        <f>COUNTIF(Vertices[Out-Degree],"&gt;= "&amp;H34)-COUNTIF(Vertices[Out-Degree],"&gt;="&amp;H35)</f>
        <v>0</v>
      </c>
      <c r="J34" s="39">
        <f t="shared" si="4"/>
        <v>0</v>
      </c>
      <c r="K34" s="40">
        <f>COUNTIF(Vertices[Betweenness Centrality],"&gt;= "&amp;J34)-COUNTIF(Vertices[Betweenness Centrality],"&gt;="&amp;J35)</f>
        <v>0</v>
      </c>
      <c r="L34" s="39">
        <f t="shared" si="5"/>
        <v>0</v>
      </c>
      <c r="M34" s="40">
        <f>COUNTIF(Vertices[Closeness Centrality],"&gt;= "&amp;L34)-COUNTIF(Vertices[Closeness Centrality],"&gt;="&amp;L35)</f>
        <v>0</v>
      </c>
      <c r="N34" s="39">
        <f t="shared" si="6"/>
        <v>0</v>
      </c>
      <c r="O34" s="40">
        <f>COUNTIF(Vertices[Eigenvector Centrality],"&gt;= "&amp;N34)-COUNTIF(Vertices[Eigenvector Centrality],"&gt;="&amp;N35)</f>
        <v>0</v>
      </c>
      <c r="P34" s="39">
        <f t="shared" si="7"/>
        <v>0</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0"/>
        <v>#REF!</v>
      </c>
    </row>
    <row r="35" spans="4:21" ht="15">
      <c r="D35" s="34">
        <f t="shared" si="1"/>
        <v>0</v>
      </c>
      <c r="E35" s="3">
        <f>COUNTIF(Vertices[Degree],"&gt;= "&amp;D35)-COUNTIF(Vertices[Degree],"&gt;="&amp;D36)</f>
        <v>0</v>
      </c>
      <c r="F35" s="41">
        <f t="shared" si="2"/>
        <v>0</v>
      </c>
      <c r="G35" s="42">
        <f>COUNTIF(Vertices[In-Degree],"&gt;= "&amp;F35)-COUNTIF(Vertices[In-Degree],"&gt;="&amp;F36)</f>
        <v>0</v>
      </c>
      <c r="H35" s="41">
        <f t="shared" si="3"/>
        <v>0</v>
      </c>
      <c r="I35" s="42">
        <f>COUNTIF(Vertices[Out-Degree],"&gt;= "&amp;H35)-COUNTIF(Vertices[Out-Degree],"&gt;="&amp;H36)</f>
        <v>0</v>
      </c>
      <c r="J35" s="41">
        <f t="shared" si="4"/>
        <v>0</v>
      </c>
      <c r="K35" s="42">
        <f>COUNTIF(Vertices[Betweenness Centrality],"&gt;= "&amp;J35)-COUNTIF(Vertices[Betweenness Centrality],"&gt;="&amp;J36)</f>
        <v>0</v>
      </c>
      <c r="L35" s="41">
        <f t="shared" si="5"/>
        <v>0</v>
      </c>
      <c r="M35" s="42">
        <f>COUNTIF(Vertices[Closeness Centrality],"&gt;= "&amp;L35)-COUNTIF(Vertices[Closeness Centrality],"&gt;="&amp;L36)</f>
        <v>0</v>
      </c>
      <c r="N35" s="41">
        <f t="shared" si="6"/>
        <v>0</v>
      </c>
      <c r="O35" s="42">
        <f>COUNTIF(Vertices[Eigenvector Centrality],"&gt;= "&amp;N35)-COUNTIF(Vertices[Eigenvector Centrality],"&gt;="&amp;N36)</f>
        <v>0</v>
      </c>
      <c r="P35" s="41">
        <f t="shared" si="7"/>
        <v>0</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0"/>
        <v>#REF!</v>
      </c>
    </row>
    <row r="36" spans="4:21" ht="15">
      <c r="D36" s="34">
        <f t="shared" si="1"/>
        <v>0</v>
      </c>
      <c r="E36" s="3">
        <f>COUNTIF(Vertices[Degree],"&gt;= "&amp;D36)-COUNTIF(Vertices[Degree],"&gt;="&amp;D37)</f>
        <v>0</v>
      </c>
      <c r="F36" s="39">
        <f t="shared" si="2"/>
        <v>0</v>
      </c>
      <c r="G36" s="40">
        <f>COUNTIF(Vertices[In-Degree],"&gt;= "&amp;F36)-COUNTIF(Vertices[In-Degree],"&gt;="&amp;F37)</f>
        <v>0</v>
      </c>
      <c r="H36" s="39">
        <f t="shared" si="3"/>
        <v>0</v>
      </c>
      <c r="I36" s="40">
        <f>COUNTIF(Vertices[Out-Degree],"&gt;= "&amp;H36)-COUNTIF(Vertices[Out-Degree],"&gt;="&amp;H37)</f>
        <v>0</v>
      </c>
      <c r="J36" s="39">
        <f t="shared" si="4"/>
        <v>0</v>
      </c>
      <c r="K36" s="40">
        <f>COUNTIF(Vertices[Betweenness Centrality],"&gt;= "&amp;J36)-COUNTIF(Vertices[Betweenness Centrality],"&gt;="&amp;J37)</f>
        <v>0</v>
      </c>
      <c r="L36" s="39">
        <f t="shared" si="5"/>
        <v>0</v>
      </c>
      <c r="M36" s="40">
        <f>COUNTIF(Vertices[Closeness Centrality],"&gt;= "&amp;L36)-COUNTIF(Vertices[Closeness Centrality],"&gt;="&amp;L37)</f>
        <v>0</v>
      </c>
      <c r="N36" s="39">
        <f t="shared" si="6"/>
        <v>0</v>
      </c>
      <c r="O36" s="40">
        <f>COUNTIF(Vertices[Eigenvector Centrality],"&gt;= "&amp;N36)-COUNTIF(Vertices[Eigenvector Centrality],"&gt;="&amp;N37)</f>
        <v>0</v>
      </c>
      <c r="P36" s="39">
        <f t="shared" si="7"/>
        <v>0</v>
      </c>
      <c r="Q36" s="40">
        <f>COUNTIF(Vertices[PageRank],"&gt;= "&amp;P36)-COUNTIF(Vertices[PageRank],"&gt;="&amp;P37)</f>
        <v>0</v>
      </c>
      <c r="R36" s="39">
        <f t="shared" si="8"/>
        <v>0</v>
      </c>
      <c r="S36" s="45">
        <f>COUNTIF(Vertices[Clustering Coefficient],"&gt;= "&amp;R36)-COUNTIF(Vertices[Clustering Coefficient],"&gt;="&amp;R37)</f>
        <v>0</v>
      </c>
      <c r="T36" s="39" t="e">
        <f ca="1" t="shared" si="9"/>
        <v>#REF!</v>
      </c>
      <c r="U36" s="40" t="e">
        <f ca="1" t="shared" si="0"/>
        <v>#REF!</v>
      </c>
    </row>
    <row r="37" spans="4:21" ht="15">
      <c r="D37" s="34">
        <f t="shared" si="1"/>
        <v>0</v>
      </c>
      <c r="E37" s="3">
        <f>COUNTIF(Vertices[Degree],"&gt;= "&amp;D37)-COUNTIF(Vertices[Degree],"&gt;="&amp;D38)</f>
        <v>0</v>
      </c>
      <c r="F37" s="41">
        <f t="shared" si="2"/>
        <v>0</v>
      </c>
      <c r="G37" s="42">
        <f>COUNTIF(Vertices[In-Degree],"&gt;= "&amp;F37)-COUNTIF(Vertices[In-Degree],"&gt;="&amp;F38)</f>
        <v>0</v>
      </c>
      <c r="H37" s="41">
        <f t="shared" si="3"/>
        <v>0</v>
      </c>
      <c r="I37" s="42">
        <f>COUNTIF(Vertices[Out-Degree],"&gt;= "&amp;H37)-COUNTIF(Vertices[Out-Degree],"&gt;="&amp;H38)</f>
        <v>0</v>
      </c>
      <c r="J37" s="41">
        <f t="shared" si="4"/>
        <v>0</v>
      </c>
      <c r="K37" s="42">
        <f>COUNTIF(Vertices[Betweenness Centrality],"&gt;= "&amp;J37)-COUNTIF(Vertices[Betweenness Centrality],"&gt;="&amp;J38)</f>
        <v>0</v>
      </c>
      <c r="L37" s="41">
        <f t="shared" si="5"/>
        <v>0</v>
      </c>
      <c r="M37" s="42">
        <f>COUNTIF(Vertices[Closeness Centrality],"&gt;= "&amp;L37)-COUNTIF(Vertices[Closeness Centrality],"&gt;="&amp;L38)</f>
        <v>0</v>
      </c>
      <c r="N37" s="41">
        <f t="shared" si="6"/>
        <v>0</v>
      </c>
      <c r="O37" s="42">
        <f>COUNTIF(Vertices[Eigenvector Centrality],"&gt;= "&amp;N37)-COUNTIF(Vertices[Eigenvector Centrality],"&gt;="&amp;N38)</f>
        <v>0</v>
      </c>
      <c r="P37" s="41">
        <f t="shared" si="7"/>
        <v>0</v>
      </c>
      <c r="Q37" s="42">
        <f>COUNTIF(Vertices[PageRank],"&gt;= "&amp;P37)-COUNTIF(Vertices[PageRank],"&gt;="&amp;P38)</f>
        <v>0</v>
      </c>
      <c r="R37" s="41">
        <f t="shared" si="8"/>
        <v>0</v>
      </c>
      <c r="S37" s="46">
        <f>COUNTIF(Vertices[Clustering Coefficient],"&gt;= "&amp;R37)-COUNTIF(Vertices[Clustering Coefficient],"&gt;="&amp;R38)</f>
        <v>0</v>
      </c>
      <c r="T37" s="41" t="e">
        <f ca="1" t="shared" si="9"/>
        <v>#REF!</v>
      </c>
      <c r="U37" s="42" t="e">
        <f ca="1" t="shared" si="0"/>
        <v>#REF!</v>
      </c>
    </row>
    <row r="38" spans="4:21" ht="15">
      <c r="D38" s="34">
        <f t="shared" si="1"/>
        <v>0</v>
      </c>
      <c r="E38" s="3">
        <f>COUNTIF(Vertices[Degree],"&gt;= "&amp;D38)-COUNTIF(Vertices[Degree],"&gt;="&amp;D39)</f>
        <v>0</v>
      </c>
      <c r="F38" s="39">
        <f t="shared" si="2"/>
        <v>0</v>
      </c>
      <c r="G38" s="40">
        <f>COUNTIF(Vertices[In-Degree],"&gt;= "&amp;F38)-COUNTIF(Vertices[In-Degree],"&gt;="&amp;F39)</f>
        <v>0</v>
      </c>
      <c r="H38" s="39">
        <f t="shared" si="3"/>
        <v>0</v>
      </c>
      <c r="I38" s="40">
        <f>COUNTIF(Vertices[Out-Degree],"&gt;= "&amp;H38)-COUNTIF(Vertices[Out-Degree],"&gt;="&amp;H39)</f>
        <v>0</v>
      </c>
      <c r="J38" s="39">
        <f t="shared" si="4"/>
        <v>0</v>
      </c>
      <c r="K38" s="40">
        <f>COUNTIF(Vertices[Betweenness Centrality],"&gt;= "&amp;J38)-COUNTIF(Vertices[Betweenness Centrality],"&gt;="&amp;J39)</f>
        <v>0</v>
      </c>
      <c r="L38" s="39">
        <f t="shared" si="5"/>
        <v>0</v>
      </c>
      <c r="M38" s="40">
        <f>COUNTIF(Vertices[Closeness Centrality],"&gt;= "&amp;L38)-COUNTIF(Vertices[Closeness Centrality],"&gt;="&amp;L39)</f>
        <v>0</v>
      </c>
      <c r="N38" s="39">
        <f t="shared" si="6"/>
        <v>0</v>
      </c>
      <c r="O38" s="40">
        <f>COUNTIF(Vertices[Eigenvector Centrality],"&gt;= "&amp;N38)-COUNTIF(Vertices[Eigenvector Centrality],"&gt;="&amp;N39)</f>
        <v>0</v>
      </c>
      <c r="P38" s="39">
        <f t="shared" si="7"/>
        <v>0</v>
      </c>
      <c r="Q38" s="40">
        <f>COUNTIF(Vertices[PageRank],"&gt;= "&amp;P38)-COUNTIF(Vertices[PageRank],"&gt;="&amp;P39)</f>
        <v>0</v>
      </c>
      <c r="R38" s="39">
        <f t="shared" si="8"/>
        <v>0</v>
      </c>
      <c r="S38" s="45">
        <f>COUNTIF(Vertices[Clustering Coefficient],"&gt;= "&amp;R38)-COUNTIF(Vertices[Clustering Coefficient],"&gt;="&amp;R39)</f>
        <v>0</v>
      </c>
      <c r="T38" s="39" t="e">
        <f ca="1" t="shared" si="9"/>
        <v>#REF!</v>
      </c>
      <c r="U38" s="40" t="e">
        <f ca="1" t="shared" si="0"/>
        <v>#REF!</v>
      </c>
    </row>
    <row r="39" spans="4:21" ht="15">
      <c r="D39" s="34">
        <f t="shared" si="1"/>
        <v>0</v>
      </c>
      <c r="E39" s="3">
        <f>COUNTIF(Vertices[Degree],"&gt;= "&amp;D39)-COUNTIF(Vertices[Degree],"&gt;="&amp;D40)</f>
        <v>0</v>
      </c>
      <c r="F39" s="41">
        <f t="shared" si="2"/>
        <v>0</v>
      </c>
      <c r="G39" s="42">
        <f>COUNTIF(Vertices[In-Degree],"&gt;= "&amp;F39)-COUNTIF(Vertices[In-Degree],"&gt;="&amp;F40)</f>
        <v>0</v>
      </c>
      <c r="H39" s="41">
        <f t="shared" si="3"/>
        <v>0</v>
      </c>
      <c r="I39" s="42">
        <f>COUNTIF(Vertices[Out-Degree],"&gt;= "&amp;H39)-COUNTIF(Vertices[Out-Degree],"&gt;="&amp;H40)</f>
        <v>0</v>
      </c>
      <c r="J39" s="41">
        <f t="shared" si="4"/>
        <v>0</v>
      </c>
      <c r="K39" s="42">
        <f>COUNTIF(Vertices[Betweenness Centrality],"&gt;= "&amp;J39)-COUNTIF(Vertices[Betweenness Centrality],"&gt;="&amp;J40)</f>
        <v>0</v>
      </c>
      <c r="L39" s="41">
        <f t="shared" si="5"/>
        <v>0</v>
      </c>
      <c r="M39" s="42">
        <f>COUNTIF(Vertices[Closeness Centrality],"&gt;= "&amp;L39)-COUNTIF(Vertices[Closeness Centrality],"&gt;="&amp;L40)</f>
        <v>0</v>
      </c>
      <c r="N39" s="41">
        <f t="shared" si="6"/>
        <v>0</v>
      </c>
      <c r="O39" s="42">
        <f>COUNTIF(Vertices[Eigenvector Centrality],"&gt;= "&amp;N39)-COUNTIF(Vertices[Eigenvector Centrality],"&gt;="&amp;N40)</f>
        <v>0</v>
      </c>
      <c r="P39" s="41">
        <f t="shared" si="7"/>
        <v>0</v>
      </c>
      <c r="Q39" s="42">
        <f>COUNTIF(Vertices[PageRank],"&gt;= "&amp;P39)-COUNTIF(Vertices[PageRank],"&gt;="&amp;P40)</f>
        <v>0</v>
      </c>
      <c r="R39" s="41">
        <f t="shared" si="8"/>
        <v>0</v>
      </c>
      <c r="S39" s="46">
        <f>COUNTIF(Vertices[Clustering Coefficient],"&gt;= "&amp;R39)-COUNTIF(Vertices[Clustering Coefficient],"&gt;="&amp;R40)</f>
        <v>0</v>
      </c>
      <c r="T39" s="41" t="e">
        <f ca="1" t="shared" si="9"/>
        <v>#REF!</v>
      </c>
      <c r="U39" s="42" t="e">
        <f ca="1" t="shared" si="0"/>
        <v>#REF!</v>
      </c>
    </row>
    <row r="40" spans="4:21" ht="15">
      <c r="D40" s="34">
        <f t="shared" si="1"/>
        <v>0</v>
      </c>
      <c r="E40" s="3">
        <f>COUNTIF(Vertices[Degree],"&gt;= "&amp;D40)-COUNTIF(Vertices[Degree],"&gt;="&amp;D41)</f>
        <v>0</v>
      </c>
      <c r="F40" s="39">
        <f t="shared" si="2"/>
        <v>0</v>
      </c>
      <c r="G40" s="40">
        <f>COUNTIF(Vertices[In-Degree],"&gt;= "&amp;F40)-COUNTIF(Vertices[In-Degree],"&gt;="&amp;F41)</f>
        <v>0</v>
      </c>
      <c r="H40" s="39">
        <f t="shared" si="3"/>
        <v>0</v>
      </c>
      <c r="I40" s="40">
        <f>COUNTIF(Vertices[Out-Degree],"&gt;= "&amp;H40)-COUNTIF(Vertices[Out-Degree],"&gt;="&amp;H41)</f>
        <v>0</v>
      </c>
      <c r="J40" s="39">
        <f t="shared" si="4"/>
        <v>0</v>
      </c>
      <c r="K40" s="40">
        <f>COUNTIF(Vertices[Betweenness Centrality],"&gt;= "&amp;J40)-COUNTIF(Vertices[Betweenness Centrality],"&gt;="&amp;J41)</f>
        <v>0</v>
      </c>
      <c r="L40" s="39">
        <f t="shared" si="5"/>
        <v>0</v>
      </c>
      <c r="M40" s="40">
        <f>COUNTIF(Vertices[Closeness Centrality],"&gt;= "&amp;L40)-COUNTIF(Vertices[Closeness Centrality],"&gt;="&amp;L41)</f>
        <v>0</v>
      </c>
      <c r="N40" s="39">
        <f t="shared" si="6"/>
        <v>0</v>
      </c>
      <c r="O40" s="40">
        <f>COUNTIF(Vertices[Eigenvector Centrality],"&gt;= "&amp;N40)-COUNTIF(Vertices[Eigenvector Centrality],"&gt;="&amp;N41)</f>
        <v>0</v>
      </c>
      <c r="P40" s="39">
        <f t="shared" si="7"/>
        <v>0</v>
      </c>
      <c r="Q40" s="40">
        <f>COUNTIF(Vertices[PageRank],"&gt;= "&amp;P40)-COUNTIF(Vertices[PageRank],"&gt;="&amp;P41)</f>
        <v>0</v>
      </c>
      <c r="R40" s="39">
        <f t="shared" si="8"/>
        <v>0</v>
      </c>
      <c r="S40" s="45">
        <f>COUNTIF(Vertices[Clustering Coefficient],"&gt;= "&amp;R40)-COUNTIF(Vertices[Clustering Coefficient],"&gt;="&amp;R41)</f>
        <v>0</v>
      </c>
      <c r="T40" s="39" t="e">
        <f ca="1" t="shared" si="9"/>
        <v>#REF!</v>
      </c>
      <c r="U40" s="40" t="e">
        <f ca="1" t="shared" si="0"/>
        <v>#REF!</v>
      </c>
    </row>
    <row r="41" spans="4:21" ht="15">
      <c r="D41" s="34">
        <f t="shared" si="1"/>
        <v>0</v>
      </c>
      <c r="E41" s="3">
        <f>COUNTIF(Vertices[Degree],"&gt;= "&amp;D41)-COUNTIF(Vertices[Degree],"&gt;="&amp;D42)</f>
        <v>0</v>
      </c>
      <c r="F41" s="41">
        <f t="shared" si="2"/>
        <v>0</v>
      </c>
      <c r="G41" s="42">
        <f>COUNTIF(Vertices[In-Degree],"&gt;= "&amp;F41)-COUNTIF(Vertices[In-Degree],"&gt;="&amp;F42)</f>
        <v>0</v>
      </c>
      <c r="H41" s="41">
        <f t="shared" si="3"/>
        <v>0</v>
      </c>
      <c r="I41" s="42">
        <f>COUNTIF(Vertices[Out-Degree],"&gt;= "&amp;H41)-COUNTIF(Vertices[Out-Degree],"&gt;="&amp;H42)</f>
        <v>0</v>
      </c>
      <c r="J41" s="41">
        <f t="shared" si="4"/>
        <v>0</v>
      </c>
      <c r="K41" s="42">
        <f>COUNTIF(Vertices[Betweenness Centrality],"&gt;= "&amp;J41)-COUNTIF(Vertices[Betweenness Centrality],"&gt;="&amp;J42)</f>
        <v>0</v>
      </c>
      <c r="L41" s="41">
        <f t="shared" si="5"/>
        <v>0</v>
      </c>
      <c r="M41" s="42">
        <f>COUNTIF(Vertices[Closeness Centrality],"&gt;= "&amp;L41)-COUNTIF(Vertices[Closeness Centrality],"&gt;="&amp;L42)</f>
        <v>0</v>
      </c>
      <c r="N41" s="41">
        <f t="shared" si="6"/>
        <v>0</v>
      </c>
      <c r="O41" s="42">
        <f>COUNTIF(Vertices[Eigenvector Centrality],"&gt;= "&amp;N41)-COUNTIF(Vertices[Eigenvector Centrality],"&gt;="&amp;N42)</f>
        <v>0</v>
      </c>
      <c r="P41" s="41">
        <f t="shared" si="7"/>
        <v>0</v>
      </c>
      <c r="Q41" s="42">
        <f>COUNTIF(Vertices[PageRank],"&gt;= "&amp;P41)-COUNTIF(Vertices[PageRank],"&gt;="&amp;P42)</f>
        <v>0</v>
      </c>
      <c r="R41" s="41">
        <f t="shared" si="8"/>
        <v>0</v>
      </c>
      <c r="S41" s="46">
        <f>COUNTIF(Vertices[Clustering Coefficient],"&gt;= "&amp;R41)-COUNTIF(Vertices[Clustering Coefficient],"&gt;="&amp;R42)</f>
        <v>0</v>
      </c>
      <c r="T41" s="41" t="e">
        <f ca="1" t="shared" si="9"/>
        <v>#REF!</v>
      </c>
      <c r="U41" s="42" t="e">
        <f ca="1" t="shared" si="0"/>
        <v>#REF!</v>
      </c>
    </row>
    <row r="42" spans="4:21" ht="15">
      <c r="D42" s="34">
        <f t="shared" si="1"/>
        <v>0</v>
      </c>
      <c r="E42" s="3">
        <f>COUNTIF(Vertices[Degree],"&gt;= "&amp;D42)-COUNTIF(Vertices[Degree],"&gt;="&amp;D43)</f>
        <v>0</v>
      </c>
      <c r="F42" s="39">
        <f t="shared" si="2"/>
        <v>0</v>
      </c>
      <c r="G42" s="40">
        <f>COUNTIF(Vertices[In-Degree],"&gt;= "&amp;F42)-COUNTIF(Vertices[In-Degree],"&gt;="&amp;F43)</f>
        <v>0</v>
      </c>
      <c r="H42" s="39">
        <f t="shared" si="3"/>
        <v>0</v>
      </c>
      <c r="I42" s="40">
        <f>COUNTIF(Vertices[Out-Degree],"&gt;= "&amp;H42)-COUNTIF(Vertices[Out-Degree],"&gt;="&amp;H43)</f>
        <v>0</v>
      </c>
      <c r="J42" s="39">
        <f t="shared" si="4"/>
        <v>0</v>
      </c>
      <c r="K42" s="40">
        <f>COUNTIF(Vertices[Betweenness Centrality],"&gt;= "&amp;J42)-COUNTIF(Vertices[Betweenness Centrality],"&gt;="&amp;J43)</f>
        <v>0</v>
      </c>
      <c r="L42" s="39">
        <f t="shared" si="5"/>
        <v>0</v>
      </c>
      <c r="M42" s="40">
        <f>COUNTIF(Vertices[Closeness Centrality],"&gt;= "&amp;L42)-COUNTIF(Vertices[Closeness Centrality],"&gt;="&amp;L43)</f>
        <v>0</v>
      </c>
      <c r="N42" s="39">
        <f t="shared" si="6"/>
        <v>0</v>
      </c>
      <c r="O42" s="40">
        <f>COUNTIF(Vertices[Eigenvector Centrality],"&gt;= "&amp;N42)-COUNTIF(Vertices[Eigenvector Centrality],"&gt;="&amp;N43)</f>
        <v>0</v>
      </c>
      <c r="P42" s="39">
        <f t="shared" si="7"/>
        <v>0</v>
      </c>
      <c r="Q42" s="40">
        <f>COUNTIF(Vertices[PageRank],"&gt;= "&amp;P42)-COUNTIF(Vertices[PageRank],"&gt;="&amp;P43)</f>
        <v>0</v>
      </c>
      <c r="R42" s="39">
        <f t="shared" si="8"/>
        <v>0</v>
      </c>
      <c r="S42" s="45">
        <f>COUNTIF(Vertices[Clustering Coefficient],"&gt;= "&amp;R42)-COUNTIF(Vertices[Clustering Coefficient],"&gt;="&amp;R43)</f>
        <v>0</v>
      </c>
      <c r="T42" s="39" t="e">
        <f ca="1" t="shared" si="9"/>
        <v>#REF!</v>
      </c>
      <c r="U42" s="40" t="e">
        <f ca="1" t="shared" si="0"/>
        <v>#REF!</v>
      </c>
    </row>
    <row r="43" spans="1:21" ht="15">
      <c r="A43" s="35" t="s">
        <v>81</v>
      </c>
      <c r="B43" s="48" t="str">
        <f>IF(COUNT(Vertices[Degree])&gt;0,D2,NoMetricMessage)</f>
        <v>Not Available</v>
      </c>
      <c r="D43" s="34">
        <f t="shared" si="1"/>
        <v>0</v>
      </c>
      <c r="E43" s="3">
        <f>COUNTIF(Vertices[Degree],"&gt;= "&amp;D43)-COUNTIF(Vertices[Degree],"&gt;="&amp;D44)</f>
        <v>0</v>
      </c>
      <c r="F43" s="41">
        <f t="shared" si="2"/>
        <v>0</v>
      </c>
      <c r="G43" s="42">
        <f>COUNTIF(Vertices[In-Degree],"&gt;= "&amp;F43)-COUNTIF(Vertices[In-Degree],"&gt;="&amp;F44)</f>
        <v>0</v>
      </c>
      <c r="H43" s="41">
        <f t="shared" si="3"/>
        <v>0</v>
      </c>
      <c r="I43" s="42">
        <f>COUNTIF(Vertices[Out-Degree],"&gt;= "&amp;H43)-COUNTIF(Vertices[Out-Degree],"&gt;="&amp;H44)</f>
        <v>0</v>
      </c>
      <c r="J43" s="41">
        <f t="shared" si="4"/>
        <v>0</v>
      </c>
      <c r="K43" s="42">
        <f>COUNTIF(Vertices[Betweenness Centrality],"&gt;= "&amp;J43)-COUNTIF(Vertices[Betweenness Centrality],"&gt;="&amp;J44)</f>
        <v>0</v>
      </c>
      <c r="L43" s="41">
        <f t="shared" si="5"/>
        <v>0</v>
      </c>
      <c r="M43" s="42">
        <f>COUNTIF(Vertices[Closeness Centrality],"&gt;= "&amp;L43)-COUNTIF(Vertices[Closeness Centrality],"&gt;="&amp;L44)</f>
        <v>0</v>
      </c>
      <c r="N43" s="41">
        <f t="shared" si="6"/>
        <v>0</v>
      </c>
      <c r="O43" s="42">
        <f>COUNTIF(Vertices[Eigenvector Centrality],"&gt;= "&amp;N43)-COUNTIF(Vertices[Eigenvector Centrality],"&gt;="&amp;N44)</f>
        <v>0</v>
      </c>
      <c r="P43" s="41">
        <f t="shared" si="7"/>
        <v>0</v>
      </c>
      <c r="Q43" s="42">
        <f>COUNTIF(Vertices[PageRank],"&gt;= "&amp;P43)-COUNTIF(Vertices[PageRank],"&gt;="&amp;P44)</f>
        <v>0</v>
      </c>
      <c r="R43" s="41">
        <f t="shared" si="8"/>
        <v>0</v>
      </c>
      <c r="S43" s="46">
        <f>COUNTIF(Vertices[Clustering Coefficient],"&gt;= "&amp;R43)-COUNTIF(Vertices[Clustering Coefficient],"&gt;="&amp;R44)</f>
        <v>0</v>
      </c>
      <c r="T43" s="41" t="e">
        <f ca="1" t="shared" si="9"/>
        <v>#REF!</v>
      </c>
      <c r="U43" s="42" t="e">
        <f ca="1" t="shared" si="0"/>
        <v>#REF!</v>
      </c>
    </row>
    <row r="44" spans="1:21" ht="15">
      <c r="A44" s="35" t="s">
        <v>82</v>
      </c>
      <c r="B44" s="48" t="str">
        <f>IF(COUNT(Vertices[Degree])&gt;0,D45,NoMetricMessage)</f>
        <v>Not Available</v>
      </c>
      <c r="D44" s="34">
        <f t="shared" si="1"/>
        <v>0</v>
      </c>
      <c r="E44" s="3">
        <f>COUNTIF(Vertices[Degree],"&gt;= "&amp;D44)-COUNTIF(Vertices[Degree],"&gt;="&amp;D45)</f>
        <v>0</v>
      </c>
      <c r="F44" s="39">
        <f t="shared" si="2"/>
        <v>0</v>
      </c>
      <c r="G44" s="40">
        <f>COUNTIF(Vertices[In-Degree],"&gt;= "&amp;F44)-COUNTIF(Vertices[In-Degree],"&gt;="&amp;F45)</f>
        <v>0</v>
      </c>
      <c r="H44" s="39">
        <f t="shared" si="3"/>
        <v>0</v>
      </c>
      <c r="I44" s="40">
        <f>COUNTIF(Vertices[Out-Degree],"&gt;= "&amp;H44)-COUNTIF(Vertices[Out-Degree],"&gt;="&amp;H45)</f>
        <v>0</v>
      </c>
      <c r="J44" s="39">
        <f t="shared" si="4"/>
        <v>0</v>
      </c>
      <c r="K44" s="40">
        <f>COUNTIF(Vertices[Betweenness Centrality],"&gt;= "&amp;J44)-COUNTIF(Vertices[Betweenness Centrality],"&gt;="&amp;J45)</f>
        <v>0</v>
      </c>
      <c r="L44" s="39">
        <f t="shared" si="5"/>
        <v>0</v>
      </c>
      <c r="M44" s="40">
        <f>COUNTIF(Vertices[Closeness Centrality],"&gt;= "&amp;L44)-COUNTIF(Vertices[Closeness Centrality],"&gt;="&amp;L45)</f>
        <v>0</v>
      </c>
      <c r="N44" s="39">
        <f t="shared" si="6"/>
        <v>0</v>
      </c>
      <c r="O44" s="40">
        <f>COUNTIF(Vertices[Eigenvector Centrality],"&gt;= "&amp;N44)-COUNTIF(Vertices[Eigenvector Centrality],"&gt;="&amp;N45)</f>
        <v>0</v>
      </c>
      <c r="P44" s="39">
        <f t="shared" si="7"/>
        <v>0</v>
      </c>
      <c r="Q44" s="40">
        <f>COUNTIF(Vertices[PageRank],"&gt;= "&amp;P44)-COUNTIF(Vertices[PageRank],"&gt;="&amp;P45)</f>
        <v>0</v>
      </c>
      <c r="R44" s="39">
        <f t="shared" si="8"/>
        <v>0</v>
      </c>
      <c r="S44" s="45">
        <f>COUNTIF(Vertices[Clustering Coefficient],"&gt;= "&amp;R44)-COUNTIF(Vertices[Clustering Coefficient],"&gt;="&amp;R45)</f>
        <v>0</v>
      </c>
      <c r="T44" s="39" t="e">
        <f ca="1" t="shared" si="9"/>
        <v>#REF!</v>
      </c>
      <c r="U44" s="40" t="e">
        <f ca="1" t="shared" si="0"/>
        <v>#REF!</v>
      </c>
    </row>
    <row r="45" spans="1:21" ht="15">
      <c r="A45" s="35" t="s">
        <v>83</v>
      </c>
      <c r="B45" s="49" t="str">
        <f>_xlfn.IFERROR(AVERAGE(Vertices[Degree]),NoMetricMessage)</f>
        <v>Not Available</v>
      </c>
      <c r="D45" s="34">
        <f>MAX(Vertices[Degree])</f>
        <v>0</v>
      </c>
      <c r="E45" s="3">
        <f>COUNTIF(Vertices[Degree],"&gt;= "&amp;D45)-COUNTIF(Vertices[Degree],"&gt;="&amp;D46)</f>
        <v>0</v>
      </c>
      <c r="F45" s="43">
        <f>MAX(Vertices[In-Degree])</f>
        <v>0</v>
      </c>
      <c r="G45" s="44">
        <f>COUNTIF(Vertices[In-Degree],"&gt;= "&amp;F45)-COUNTIF(Vertices[In-Degree],"&gt;="&amp;F46)</f>
        <v>0</v>
      </c>
      <c r="H45" s="43">
        <f>MAX(Vertices[Out-Degree])</f>
        <v>0</v>
      </c>
      <c r="I45" s="44">
        <f>COUNTIF(Vertices[Out-Degree],"&gt;= "&amp;H45)-COUNTIF(Vertices[Out-Degree],"&gt;="&amp;H46)</f>
        <v>0</v>
      </c>
      <c r="J45" s="43">
        <f>MAX(Vertices[Betweenness Centrality])</f>
        <v>0</v>
      </c>
      <c r="K45" s="44">
        <f>COUNTIF(Vertices[Betweenness Centrality],"&gt;= "&amp;J45)-COUNTIF(Vertices[Betweenness Centrality],"&gt;="&amp;J46)</f>
        <v>0</v>
      </c>
      <c r="L45" s="43">
        <f>MAX(Vertices[Closeness Centrality])</f>
        <v>0</v>
      </c>
      <c r="M45" s="44">
        <f>COUNTIF(Vertices[Closeness Centrality],"&gt;= "&amp;L45)-COUNTIF(Vertices[Closeness Centrality],"&gt;="&amp;L46)</f>
        <v>0</v>
      </c>
      <c r="N45" s="43">
        <f>MAX(Vertices[Eigenvector Centrality])</f>
        <v>0</v>
      </c>
      <c r="O45" s="44">
        <f>COUNTIF(Vertices[Eigenvector Centrality],"&gt;= "&amp;N45)-COUNTIF(Vertices[Eigenvector Centrality],"&gt;="&amp;N46)</f>
        <v>0</v>
      </c>
      <c r="P45" s="43">
        <f>MAX(Vertices[PageRank])</f>
        <v>0</v>
      </c>
      <c r="Q45" s="44">
        <f>COUNTIF(Vertices[PageRank],"&gt;= "&amp;P45)-COUNTIF(Vertices[PageRank],"&gt;="&amp;P46)</f>
        <v>0</v>
      </c>
      <c r="R45" s="43">
        <f>MAX(Vertices[Clustering Coefficient])</f>
        <v>0</v>
      </c>
      <c r="S45" s="47">
        <f>COUNTIF(Vertices[Clustering Coefficient],"&gt;= "&amp;R45)-COUNTIF(Vertices[Clustering Coefficient],"&gt;="&amp;R46)</f>
        <v>0</v>
      </c>
      <c r="T45" s="43" t="e">
        <f ca="1">MAX(INDIRECT(DynamicFilterSourceColumnRange))</f>
        <v>#REF!</v>
      </c>
      <c r="U45" s="44" t="e">
        <f ca="1" t="shared" si="0"/>
        <v>#REF!</v>
      </c>
    </row>
    <row r="46" spans="1:2" ht="15">
      <c r="A46" s="35" t="s">
        <v>84</v>
      </c>
      <c r="B46" s="49" t="str">
        <f>_xlfn.IFERROR(MEDIAN(Vertices[Degree]),NoMetricMessage)</f>
        <v>Not Available</v>
      </c>
    </row>
    <row r="57" spans="1:2" ht="15">
      <c r="A57" s="35" t="s">
        <v>88</v>
      </c>
      <c r="B57" s="48" t="str">
        <f>IF(COUNT(Vertices[In-Degree])&gt;0,F2,NoMetricMessage)</f>
        <v>Not Available</v>
      </c>
    </row>
    <row r="58" spans="1:2" ht="15">
      <c r="A58" s="35" t="s">
        <v>89</v>
      </c>
      <c r="B58" s="48" t="str">
        <f>IF(COUNT(Vertices[In-Degree])&gt;0,F45,NoMetricMessage)</f>
        <v>Not Available</v>
      </c>
    </row>
    <row r="59" spans="1:2" ht="15">
      <c r="A59" s="35" t="s">
        <v>90</v>
      </c>
      <c r="B59" s="49" t="str">
        <f>_xlfn.IFERROR(AVERAGE(Vertices[In-Degree]),NoMetricMessage)</f>
        <v>Not Available</v>
      </c>
    </row>
    <row r="60" spans="1:2" ht="15">
      <c r="A60" s="35" t="s">
        <v>91</v>
      </c>
      <c r="B60" s="49" t="str">
        <f>_xlfn.IFERROR(MEDIAN(Vertices[In-Degree]),NoMetricMessage)</f>
        <v>Not Available</v>
      </c>
    </row>
    <row r="71" spans="1:2" ht="15">
      <c r="A71" s="35" t="s">
        <v>94</v>
      </c>
      <c r="B71" s="48" t="str">
        <f>IF(COUNT(Vertices[Out-Degree])&gt;0,H2,NoMetricMessage)</f>
        <v>Not Available</v>
      </c>
    </row>
    <row r="72" spans="1:2" ht="15">
      <c r="A72" s="35" t="s">
        <v>95</v>
      </c>
      <c r="B72" s="48" t="str">
        <f>IF(COUNT(Vertices[Out-Degree])&gt;0,H45,NoMetricMessage)</f>
        <v>Not Available</v>
      </c>
    </row>
    <row r="73" spans="1:2" ht="15">
      <c r="A73" s="35" t="s">
        <v>96</v>
      </c>
      <c r="B73" s="49" t="str">
        <f>_xlfn.IFERROR(AVERAGE(Vertices[Out-Degree]),NoMetricMessage)</f>
        <v>Not Available</v>
      </c>
    </row>
    <row r="74" spans="1:2" ht="15">
      <c r="A74" s="35" t="s">
        <v>97</v>
      </c>
      <c r="B74" s="49" t="str">
        <f>_xlfn.IFERROR(MEDIAN(Vertices[Out-Degree]),NoMetricMessage)</f>
        <v>Not Available</v>
      </c>
    </row>
    <row r="85" spans="1:2" ht="15">
      <c r="A85" s="35" t="s">
        <v>100</v>
      </c>
      <c r="B85" s="49" t="str">
        <f>IF(COUNT(Vertices[Betweenness Centrality])&gt;0,J2,NoMetricMessage)</f>
        <v>Not Available</v>
      </c>
    </row>
    <row r="86" spans="1:2" ht="15">
      <c r="A86" s="35" t="s">
        <v>101</v>
      </c>
      <c r="B86" s="49" t="str">
        <f>IF(COUNT(Vertices[Betweenness Centrality])&gt;0,J45,NoMetricMessage)</f>
        <v>Not Available</v>
      </c>
    </row>
    <row r="87" spans="1:2" ht="15">
      <c r="A87" s="35" t="s">
        <v>102</v>
      </c>
      <c r="B87" s="49" t="str">
        <f>_xlfn.IFERROR(AVERAGE(Vertices[Betweenness Centrality]),NoMetricMessage)</f>
        <v>Not Available</v>
      </c>
    </row>
    <row r="88" spans="1:2" ht="15">
      <c r="A88" s="35" t="s">
        <v>103</v>
      </c>
      <c r="B88" s="49" t="str">
        <f>_xlfn.IFERROR(MEDIAN(Vertices[Betweenness Centrality]),NoMetricMessage)</f>
        <v>Not Available</v>
      </c>
    </row>
    <row r="99" spans="1:2" ht="15">
      <c r="A99" s="35" t="s">
        <v>106</v>
      </c>
      <c r="B99" s="49" t="str">
        <f>IF(COUNT(Vertices[Closeness Centrality])&gt;0,L2,NoMetricMessage)</f>
        <v>Not Available</v>
      </c>
    </row>
    <row r="100" spans="1:2" ht="15">
      <c r="A100" s="35" t="s">
        <v>107</v>
      </c>
      <c r="B100" s="49" t="str">
        <f>IF(COUNT(Vertices[Closeness Centrality])&gt;0,L45,NoMetricMessage)</f>
        <v>Not Available</v>
      </c>
    </row>
    <row r="101" spans="1:2" ht="15">
      <c r="A101" s="35" t="s">
        <v>108</v>
      </c>
      <c r="B101" s="49" t="str">
        <f>_xlfn.IFERROR(AVERAGE(Vertices[Closeness Centrality]),NoMetricMessage)</f>
        <v>Not Available</v>
      </c>
    </row>
    <row r="102" spans="1:2" ht="15">
      <c r="A102" s="35" t="s">
        <v>109</v>
      </c>
      <c r="B102" s="49" t="str">
        <f>_xlfn.IFERROR(MEDIAN(Vertices[Closeness Centrality]),NoMetricMessage)</f>
        <v>Not Available</v>
      </c>
    </row>
    <row r="113" spans="1:2" ht="15">
      <c r="A113" s="35" t="s">
        <v>112</v>
      </c>
      <c r="B113" s="49" t="str">
        <f>IF(COUNT(Vertices[Eigenvector Centrality])&gt;0,N2,NoMetricMessage)</f>
        <v>Not Available</v>
      </c>
    </row>
    <row r="114" spans="1:2" ht="15">
      <c r="A114" s="35" t="s">
        <v>113</v>
      </c>
      <c r="B114" s="49" t="str">
        <f>IF(COUNT(Vertices[Eigenvector Centrality])&gt;0,N45,NoMetricMessage)</f>
        <v>Not Available</v>
      </c>
    </row>
    <row r="115" spans="1:2" ht="15">
      <c r="A115" s="35" t="s">
        <v>114</v>
      </c>
      <c r="B115" s="49" t="str">
        <f>_xlfn.IFERROR(AVERAGE(Vertices[Eigenvector Centrality]),NoMetricMessage)</f>
        <v>Not Available</v>
      </c>
    </row>
    <row r="116" spans="1:2" ht="15">
      <c r="A116" s="35" t="s">
        <v>115</v>
      </c>
      <c r="B116" s="49" t="str">
        <f>_xlfn.IFERROR(MEDIAN(Vertices[Eigenvector Centrality]),NoMetricMessage)</f>
        <v>Not Available</v>
      </c>
    </row>
    <row r="127" spans="1:2" ht="15">
      <c r="A127" s="35" t="s">
        <v>140</v>
      </c>
      <c r="B127" s="49" t="str">
        <f>IF(COUNT(Vertices[PageRank])&gt;0,P2,NoMetricMessage)</f>
        <v>Not Available</v>
      </c>
    </row>
    <row r="128" spans="1:2" ht="15">
      <c r="A128" s="35" t="s">
        <v>141</v>
      </c>
      <c r="B128" s="49" t="str">
        <f>IF(COUNT(Vertices[PageRank])&gt;0,P45,NoMetricMessage)</f>
        <v>Not Available</v>
      </c>
    </row>
    <row r="129" spans="1:2" ht="15">
      <c r="A129" s="35" t="s">
        <v>142</v>
      </c>
      <c r="B129" s="49" t="str">
        <f>_xlfn.IFERROR(AVERAGE(Vertices[PageRank]),NoMetricMessage)</f>
        <v>Not Available</v>
      </c>
    </row>
    <row r="130" spans="1:2" ht="15">
      <c r="A130" s="35" t="s">
        <v>143</v>
      </c>
      <c r="B130" s="49" t="str">
        <f>_xlfn.IFERROR(MEDIAN(Vertices[PageRank]),NoMetricMessage)</f>
        <v>Not Available</v>
      </c>
    </row>
    <row r="141" spans="1:2" ht="15">
      <c r="A141" s="35" t="s">
        <v>118</v>
      </c>
      <c r="B141" s="49" t="str">
        <f>IF(COUNT(Vertices[Clustering Coefficient])&gt;0,R2,NoMetricMessage)</f>
        <v>Not Available</v>
      </c>
    </row>
    <row r="142" spans="1:2" ht="15">
      <c r="A142" s="35" t="s">
        <v>119</v>
      </c>
      <c r="B142" s="49" t="str">
        <f>IF(COUNT(Vertices[Clustering Coefficient])&gt;0,R45,NoMetricMessage)</f>
        <v>Not Available</v>
      </c>
    </row>
    <row r="143" spans="1:2" ht="15">
      <c r="A143" s="35" t="s">
        <v>120</v>
      </c>
      <c r="B143" s="49" t="str">
        <f>_xlfn.IFERROR(AVERAGE(Vertices[Clustering Coefficient]),NoMetricMessage)</f>
        <v>Not Available</v>
      </c>
    </row>
    <row r="144" spans="1:2" ht="15">
      <c r="A144" s="35" t="s">
        <v>121</v>
      </c>
      <c r="B144" s="49"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4"/>
    <tablePart r:id="rId6"/>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1831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1832</v>
      </c>
    </row>
    <row r="6" spans="1:18" ht="15">
      <c r="A6">
        <v>0</v>
      </c>
      <c r="B6" s="1" t="s">
        <v>136</v>
      </c>
      <c r="C6">
        <v>1</v>
      </c>
      <c r="D6" t="s">
        <v>59</v>
      </c>
      <c r="E6" t="s">
        <v>59</v>
      </c>
      <c r="F6">
        <v>0</v>
      </c>
      <c r="H6" t="s">
        <v>71</v>
      </c>
      <c r="J6" t="s">
        <v>173</v>
      </c>
      <c r="K6">
        <v>1</v>
      </c>
      <c r="R6" t="s">
        <v>129</v>
      </c>
    </row>
    <row r="7" spans="1:11" ht="15">
      <c r="A7">
        <v>2</v>
      </c>
      <c r="B7">
        <v>1</v>
      </c>
      <c r="C7">
        <v>0</v>
      </c>
      <c r="D7" t="s">
        <v>60</v>
      </c>
      <c r="E7" t="s">
        <v>60</v>
      </c>
      <c r="F7">
        <v>2</v>
      </c>
      <c r="H7" t="s">
        <v>72</v>
      </c>
      <c r="J7" t="s">
        <v>174</v>
      </c>
      <c r="K7" t="s">
        <v>175</v>
      </c>
    </row>
    <row r="8" spans="1:11" ht="15">
      <c r="A8"/>
      <c r="B8">
        <v>2</v>
      </c>
      <c r="C8">
        <v>2</v>
      </c>
      <c r="D8" t="s">
        <v>61</v>
      </c>
      <c r="E8" t="s">
        <v>61</v>
      </c>
      <c r="H8" t="s">
        <v>73</v>
      </c>
      <c r="J8" t="s">
        <v>176</v>
      </c>
      <c r="K8" t="s">
        <v>1833</v>
      </c>
    </row>
    <row r="9" spans="1:8" ht="15">
      <c r="A9"/>
      <c r="B9">
        <v>3</v>
      </c>
      <c r="C9">
        <v>4</v>
      </c>
      <c r="D9" t="s">
        <v>62</v>
      </c>
      <c r="E9" t="s">
        <v>62</v>
      </c>
      <c r="H9" t="s">
        <v>74</v>
      </c>
    </row>
    <row r="10" spans="1:8" ht="15">
      <c r="A10"/>
      <c r="B10">
        <v>4</v>
      </c>
      <c r="D10" t="s">
        <v>63</v>
      </c>
      <c r="E10" t="s">
        <v>63</v>
      </c>
      <c r="H10" t="s">
        <v>75</v>
      </c>
    </row>
    <row r="11" spans="1:8" ht="15">
      <c r="A11"/>
      <c r="B11">
        <v>5</v>
      </c>
      <c r="D11" t="s">
        <v>46</v>
      </c>
      <c r="E11">
        <v>1</v>
      </c>
      <c r="H11" t="s">
        <v>76</v>
      </c>
    </row>
    <row r="12" spans="1:8" ht="15">
      <c r="A12"/>
      <c r="B12"/>
      <c r="D12" t="s">
        <v>64</v>
      </c>
      <c r="E12">
        <v>2</v>
      </c>
      <c r="H12">
        <v>0</v>
      </c>
    </row>
    <row r="13" spans="1:8" ht="15">
      <c r="A13"/>
      <c r="B13"/>
      <c r="D13">
        <v>1</v>
      </c>
      <c r="E13">
        <v>3</v>
      </c>
      <c r="H13">
        <v>1</v>
      </c>
    </row>
    <row r="14" spans="4:8" ht="15">
      <c r="D14">
        <v>2</v>
      </c>
      <c r="E14">
        <v>4</v>
      </c>
      <c r="H14">
        <v>2</v>
      </c>
    </row>
    <row r="15" spans="4:8" ht="15">
      <c r="D15">
        <v>3</v>
      </c>
      <c r="E15">
        <v>5</v>
      </c>
      <c r="H15">
        <v>3</v>
      </c>
    </row>
    <row r="16" spans="4:8" ht="15">
      <c r="D16">
        <v>4</v>
      </c>
      <c r="E16">
        <v>6</v>
      </c>
      <c r="H16">
        <v>4</v>
      </c>
    </row>
    <row r="17" spans="4:8" ht="15">
      <c r="D17">
        <v>5</v>
      </c>
      <c r="E17">
        <v>7</v>
      </c>
      <c r="H17">
        <v>5</v>
      </c>
    </row>
    <row r="18" spans="4:8" ht="15">
      <c r="D18">
        <v>6</v>
      </c>
      <c r="E18">
        <v>8</v>
      </c>
      <c r="H18">
        <v>6</v>
      </c>
    </row>
    <row r="19" spans="4:8" ht="15">
      <c r="D19">
        <v>7</v>
      </c>
      <c r="E19">
        <v>9</v>
      </c>
      <c r="H19">
        <v>7</v>
      </c>
    </row>
    <row r="20" spans="4:8" ht="15">
      <c r="D20">
        <v>8</v>
      </c>
      <c r="H20">
        <v>8</v>
      </c>
    </row>
    <row r="21" spans="4:8" ht="15">
      <c r="D21">
        <v>9</v>
      </c>
      <c r="H21">
        <v>9</v>
      </c>
    </row>
    <row r="22" ht="15">
      <c r="D22">
        <v>10</v>
      </c>
    </row>
    <row r="23" ht="15">
      <c r="D23">
        <v>11</v>
      </c>
    </row>
  </sheetData>
  <printOptions/>
  <pageMargins left="0.7" right="0.7" top="0.75" bottom="0.75" header="0.3" footer="0.3"/>
  <pageSetup horizontalDpi="600" verticalDpi="600" orientation="portrait" r:id="rId4"/>
  <drawing r:id="rId3"/>
  <tableParts>
    <tablePart r:id="rId1"/>
    <tablePart r:id="rId2"/>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A5907FC-F182-4CD5-B537-B05E7C90DAA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Lei, Yiming</dc:creator>
  <cp:keywords/>
  <dc:description/>
  <cp:lastModifiedBy>Lei, Yiming</cp:lastModifiedBy>
  <dcterms:created xsi:type="dcterms:W3CDTF">2008-01-30T00:41:58Z</dcterms:created>
  <dcterms:modified xsi:type="dcterms:W3CDTF">2019-03-21T21:25:25Z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http://www.nodexlgraphgallery.org/NodeXLBasicSetup/Smrf.NodeXL.ExcelTemplate.vsto|aa51c0f3-62b4-4782-83a8-a15dcdd17698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