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<sst xmlns="http://schemas.openxmlformats.org/spreadsheetml/2006/main" count="5156" uniqueCount="1365">
  <si>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</si>
  <si>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</si>
  <si>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</si>
  <si>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</si>
  <si>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</si>
  <si>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</si>
  <si>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</si>
  <si>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</si>
  <si>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</si>
  <si>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</si>
  <si>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</si>
  <si>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</si>
  <si>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</si>
  <si>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</si>
  <si>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</si>
  <si>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</si>
  <si>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</si>
  <si>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</si>
  <si>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</si>
  <si>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</si>
  <si>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</si>
  <si>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</si>
  <si>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</si>
  <si>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</si>
  <si>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</si>
  <si>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</si>
  <si>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</si>
  <si>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</si>
  <si>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</si>
  <si>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</si>
  <si>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</si>
  <si>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</si>
  <si>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</si>
  <si>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</si>
  <si>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</si>
  <si>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</si>
  <si>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</si>
  <si>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</si>
  <si>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</si>
  <si>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</si>
  <si>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</si>
  <si>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</si>
  <si>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</si>
  <si>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</si>
  <si>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</si>
  <si>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</si>
  <si>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</si>
  <si>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</si>
  <si>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</si>
  <si>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</si>
  <si>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</si>
  <si>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</si>
  <si>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</si>
  <si>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</si>
  <si>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</si>
  <si>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</si>
  <si>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</si>
  <si>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</si>
  <si>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</si>
  <si>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</si>
  <si>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</si>
  <si>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</si>
  <si>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</si>
  <si>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</si>
  <si>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</si>
  <si>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</si>
  <si>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</si>
  <si>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</si>
  <si>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</si>
  <si>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</si>
  <si>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</si>
  <si>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</si>
  <si>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</si>
  <si>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</si>
  <si>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</si>
  <si>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</si>
  <si>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</si>
  <si>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</si>
  <si>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</si>
  <si>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</si>
  <si>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</si>
  <si>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</si>
  <si>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</si>
  <si>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</si>
  <si>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</si>
  <si>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</si>
  <si>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</si>
  <si>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</si>
  <si>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</si>
  <si>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</si>
  <si>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</si>
  <si>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</si>
  <si>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</si>
  <si>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</si>
  <si>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</si>
  <si>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</si>
  <si>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</si>
  <si>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</si>
  <si>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</si>
  <si>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</si>
  <si>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</si>
  <si>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</si>
  <si>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</si>
  <si>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</si>
  <si>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</si>
  <si>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</si>
  <si>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</si>
  <si>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</si>
  <si>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</si>
  <si>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</si>
  <si>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</si>
  <si>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</si>
  <si>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</si>
  <si>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</si>
  <si>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</si>
  <si>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</si>
  <si>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</si>
  <si>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</si>
  <si>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</si>
  <si>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</si>
  <si>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</si>
  <si>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</si>
  <si>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</si>
  <si>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</si>
  <si>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</si>
  <si>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</si>
  <si>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</si>
  <si>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</si>
  <si>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</si>
  <si>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</si>
  <si>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</si>
  <si>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</si>
  <si>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</si>
  <si>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</si>
  <si>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</si>
  <si>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</si>
  <si>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</si>
  <si>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</si>
  <si>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</si>
  <si>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</si>
  <si>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</si>
  <si>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</si>
  <si>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</si>
  <si>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</si>
  <si>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</si>
  <si>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</si>
  <si>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</si>
  <si>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</si>
  <si>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</si>
  <si>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</si>
  <si>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</si>
  <si>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</si>
  <si>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</si>
  <si>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</si>
  <si>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</si>
  <si>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</si>
  <si>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</si>
  <si>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</si>
  <si>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</si>
  <si>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</si>
  <si>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</si>
  <si>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</si>
  <si>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</si>
  <si>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</si>
  <si>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</si>
  <si>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</si>
  <si>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</si>
  <si>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</si>
  <si>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</si>
  <si>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</si>
  <si>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</si>
  <si>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</si>
  <si>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</si>
  <si>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</si>
  <si>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</si>
  <si>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</si>
  <si>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</si>
  <si>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</si>
  <si>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</si>
  <si>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</si>
  <si>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</si>
  <si>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</si>
  <si>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</si>
  <si>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</si>
  <si>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</si>
  <si>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</si>
  <si>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</si>
  <si>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</si>
  <si>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</si>
  <si>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</si>
  <si>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</si>
  <si>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</si>
  <si>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</si>
  <si>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</si>
  <si>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</si>
  <si>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</si>
  <si>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</si>
  <si>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</si>
  <si>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</si>
  <si>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</si>
  <si>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</si>
  <si>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</si>
  <si>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</si>
  <si>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</si>
  <si>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</si>
  <si>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</si>
  <si>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</si>
  <si>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</si>
  <si>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</si>
  <si>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</si>
  <si>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</si>
  <si>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</si>
  <si>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bcotd1g1tal</t>
  </si>
  <si>
    <t>brynmw</t>
  </si>
  <si>
    <t>itsbenwhitaker</t>
  </si>
  <si>
    <t>vickyfox_</t>
  </si>
  <si>
    <t>meganluciexo</t>
  </si>
  <si>
    <t>danlinternbcot</t>
  </si>
  <si>
    <t>henryfrith2</t>
  </si>
  <si>
    <t>danielcanning16</t>
  </si>
  <si>
    <t>aidenbliss1</t>
  </si>
  <si>
    <t>jakebcot</t>
  </si>
  <si>
    <t>mjjohnston1981</t>
  </si>
  <si>
    <t>ryannetherclif2</t>
  </si>
  <si>
    <t>samueljanes99</t>
  </si>
  <si>
    <t>paulizzard7</t>
  </si>
  <si>
    <t>darcybcot</t>
  </si>
  <si>
    <t>oliverlcummins</t>
  </si>
  <si>
    <t>gradeaunderabot</t>
  </si>
  <si>
    <t>jmcjohnston</t>
  </si>
  <si>
    <t>autnes</t>
  </si>
  <si>
    <t>edtech_stories</t>
  </si>
  <si>
    <t>markbeetlestone</t>
  </si>
  <si>
    <t>andrewdowell</t>
  </si>
  <si>
    <t>ajpodchaski</t>
  </si>
  <si>
    <t>schleiderjustin</t>
  </si>
  <si>
    <t>gideonwilliams</t>
  </si>
  <si>
    <t>jscanlan_001</t>
  </si>
  <si>
    <t>tbirdcymru</t>
  </si>
  <si>
    <t>techpathwaysldn</t>
  </si>
  <si>
    <t>jadeheathbcot</t>
  </si>
  <si>
    <t>creativesbcot</t>
  </si>
  <si>
    <t>projectdigiuk</t>
  </si>
  <si>
    <t>scottdhayden</t>
  </si>
  <si>
    <t>gradeaundera</t>
  </si>
  <si>
    <t>st_ninians_ps</t>
  </si>
  <si>
    <t>mrmandersonstn</t>
  </si>
  <si>
    <t>msrobertsonstn</t>
  </si>
  <si>
    <t>rhappe</t>
  </si>
  <si>
    <t>s_bearden</t>
  </si>
  <si>
    <t>msdanielsstormy</t>
  </si>
  <si>
    <t>doug_ready</t>
  </si>
  <si>
    <t>Mentions</t>
  </si>
  <si>
    <t>Replies to</t>
  </si>
  <si>
    <t>Are you up-to-date with our Student Debate Group? Discuss current trends and new stories and debate with people across the UK here: https://t.co/Fnd5e5HRfR #festudentdebate https://t.co/YrUuv9gk9U</t>
  </si>
  <si>
    <t>Sorry to miss  #festudentdebate but time changes are difficult.</t>
  </si>
  <si>
    <t>@scottdhayden One of the big issues is that ability to cite and credit. Tie that into curation and collaboration as 21st century skills and we have to do more. This is why we started @ProjectDigiUK #festudentdebate</t>
  </si>
  <si>
    <t>RT @gideonwilliams: According to recent UK government reports, in 20 years’ time, 90% of all jobs will require people to work with digital…</t>
  </si>
  <si>
    <t>#festudentdebate to make sure teachers and students know how to use social media professionally</t>
  </si>
  <si>
    <t>Employability skills are very useful, however I believe there is room for more education on what to do when you leave college and are shoved into life alone, (Financing and property) #festudentdebate</t>
  </si>
  <si>
    <t>#festudentdebate Secondary schools need to teach students how to use Social media professionally, So they don't create a poor digital footprint. Due to not being taught about this in Secondary School I have many unaccessible social media accounts that are not professional at all</t>
  </si>
  <si>
    <t>#festudentdebate technology its taking over education but its up to the teacher to control this. technology is a good way to learn.</t>
  </si>
  <si>
    <t>i honestly think when it comes to digital skills some people are slow to uptake for example my old IT teacher in secondary school who would use the for dummies books 1/2 #festudentdebate</t>
  </si>
  <si>
    <t>2/2 but if we are going to learn things better i think people may need 1 on 1 support or even video tutorials (as there is good sites out there) and actually use social media tools more effectively to gain people's interactivity  #festudentdebate</t>
  </si>
  <si>
    <t>Schools should be more relaxed on mobile phone rules! in maths we have to hand in phones It restricts digital and online education and comunication to classmates. Schools need to show how to make social media look profecinal and not just say it #festudentdebate</t>
  </si>
  <si>
    <t>#festudentdebate can I ask (not to open a can of worms) but what do we define as digital skills?
I definitely think there are quick/easy ways to improve this, &amp;amp; a lot of it comes down to giving teachers/lecturers the time off teaching to develop competence &amp;amp; confidence.</t>
  </si>
  <si>
    <t>Schools should allow students to use their phones to benefit our learning, And it should be down to the individual and take control of their own learning. #festudentdebate</t>
  </si>
  <si>
    <t>@oliverlcummins Took ICT at that secondary school and everything I know about technology I learnt outside of education, the one thing I retained from that course was an example of a strong password. Something I could of been told while watching a @GradeAUnderA video. #festudentdebate</t>
  </si>
  <si>
    <t>I feel that all areas of IT learning should teach a basic knowledge of coding, it is unbelievable how useful that knowledge can be. This is a useful topic to look into further as anything big on digtal devices will involve some form of coding somewhere #festudentdebate</t>
  </si>
  <si>
    <t>Another thing look into would be the repair and maintenance of digital devices as in most schools there is normally only a small team that looks after all the digital tools. Giving this knowledge to students would be beneficial for both themselves and the school #festudentdebate</t>
  </si>
  <si>
    <t>I think that teachers need to accept that technology is going to be the new way of learning instead of having to use pen and paper you would use the apps on computers 
#festudentdebate</t>
  </si>
  <si>
    <t>Back in secondary school unless you chose ICT as an option to study you wouldn't have any focused digital skills teaching whatsoever. I think this needs to be looked at because it could be much more beneficial to teach kids how to use digital technology. #festudentdebate</t>
  </si>
  <si>
    <t>Teaching students how to use social media effectively, professionally and safely is much more effective than giving them the occasional yearly lesson on how to be safe online.
#festudentdebate</t>
  </si>
  <si>
    <t>RT @samueljanes99: @oliverlcummins Took ICT at that secondary school and everything I know about technology I learnt outside of education,…</t>
  </si>
  <si>
    <t>I can't speak on behalf of the students who are doing a second year but for me and various other students who aren't doing a second year our free time should be spent developing skills that will make us employable. (1/2) #festudentdebate</t>
  </si>
  <si>
    <t>For Example I've got experience directing &amp;amp; camera operation in a professional environment on top of having done additional research both primary and secondary when it comes to writing for screen and comics on top of delving into voice over work &amp;amp; composing music #festudentdebate</t>
  </si>
  <si>
    <t>@MsRobertsonSTN @MrMAndersonSTN @ST_NINIANS_PS would be great to hear how digital tech has been embraced by the school - we've got a global audience as part of #festudentdebate</t>
  </si>
  <si>
    <t>CC and FE students can use technology to compose rhetorically significant articles about real world issues. See student projects that embed tweets, videos, podcasts, news articles as evidence https://t.co/FllIgwg33r #festudentdebate @EdTech_Stories @scottdhayden</t>
  </si>
  <si>
    <t>RT @Autnes: CC and FE students can use technology to compose rhetorically significant articles about real world issues. See student project…</t>
  </si>
  <si>
    <t>@Autnes @scottdhayden Hey Sherry, thank you so much for sharing this with us... Looking forward to checking the link out properly #festudentdebate</t>
  </si>
  <si>
    <t>@scottdhayden The thing i've gathered from speaking to a wide range of educators is that the phrase "digital literacy" is so broad that it carries a whole raft of different meanings to different people. (1/2) #festudentdebate</t>
  </si>
  <si>
    <t>@scottdhayden I have students who can program in C++ with their eyes closed but have never used a spreadsheet. I have students who are more clued up with online safety than the lecturers, but can't touch type. All of these things are "digital literacy" but are vastly different #festudentdebate</t>
  </si>
  <si>
    <t>RT @MarkBeetlestone: @scottdhayden I have students who can program in C++ with their eyes closed but have never used a spreadsheet. I have…</t>
  </si>
  <si>
    <t>Worked at FE/HE #EdTech co for 10yrs. Through joining @ajpodchaski &amp;amp; @s_bearden's #EdTechChat realised traditional sales methods were becoming outdated &amp;amp; unwelcome.
Reskilled to #Cmgr here's a collection of my fav resources
https://t.co/IupLYcCBQl 
@Rhappe #festudentdebate</t>
  </si>
  <si>
    <t>@JMcJohnston Absolutely! 
I've worked on a few projects where Twitter and Skype were the main tools. 
Love this article on the topic:
The Potential of Technology to Scale Global Education and Build 21st Century Skills
https://t.co/BmCLf5UmPr
#festudentdebate @MsDanielsStormy</t>
  </si>
  <si>
    <t>@andrewdowell @scottdhayden May find this article useful 
Why Great Leaders Focus On Mastering Relationships by @doug_ready
https://t.co/jSMscKhyO4
#festudentdebate</t>
  </si>
  <si>
    <t>@scottdhayden #festudentdebate
More emphasis on #digitalskills collaboration and creativity would benefit students in preparation for the future work place. Too few students have this weaved into their curriculum.</t>
  </si>
  <si>
    <t>@scottdhayden Developing teachers #digitalskills to work alongside students. 
Many teachers still see digital as an addition alongside Eng &amp;amp; math. Clever selection and grouping of units can lend more to future skills, but often the curriculum is behind the times. #festudentdebate</t>
  </si>
  <si>
    <t>RT @andrewdowell: @scottdhayden #festudentdebate
More emphasis on #digitalskills collaboration and creativity would benefit students in pre…</t>
  </si>
  <si>
    <t>Good morning #festudentdebate - Alex, CTO from NJ USA - @EdTech_Stories asked me to pop in - what are we discussing?</t>
  </si>
  <si>
    <t>@scottdhayden @EdTech_Stories I think we have a wide responsibility here - digital citizenship, basic hardware concepts, basic coding concepts, basic software concepts are the start of a solid foundation - then as many tools as possible! #festudentdebate</t>
  </si>
  <si>
    <t>@scottdhayden @EdTech_Stories Interpreted, it is about how to act online, how our devices work, how to control our devices via code, and how our software apps work. You can add computational thinking in general as well, but this is a lot to cover int he little time we normally have #festudentdebate</t>
  </si>
  <si>
    <t>@scottdhayden @EdTech_Stories This is a team effort, and requires more than just concerted effort on the part of those who teach computers, to really sink in it has to be cross-curricular and pervasive. If it is only computers for computer class we will waste our time #festudentdebate</t>
  </si>
  <si>
    <t>@JMcJohnston This is a great point - remembering that the technology allows us to interact with anyone from anywhere at anytime - we need to take advantage of that more as we prepare technology curriculum #festudentdebate</t>
  </si>
  <si>
    <t>RT @ajpodchaski: Good morning #festudentdebate - Alex, CTO from NJ USA - @EdTech_Stories asked me to pop in - what are we discussing?</t>
  </si>
  <si>
    <t>@ajpodchaski Hey Alex, know it's super early where you are just now... delighted that you could join @scottdhayden and his students for the #festudentdebate.</t>
  </si>
  <si>
    <t>RT @ajpodchaski: @scottdhayden @EdTech_Stories I think we have a wide responsibility here - digital citizenship, basic hardware concepts, b…</t>
  </si>
  <si>
    <t>RT @ajpodchaski: @scottdhayden @EdTech_Stories This is a team effort, and requires more than just concerted effort on the part of those who…</t>
  </si>
  <si>
    <t>RT @ajpodchaski: @JMcJohnston This is a great point - remembering that the technology allows us to interact with anyone from anywhere at an…</t>
  </si>
  <si>
    <t>RT @ajpodchaski: @scottdhayden @EdTech_Stories Interpreted, it is about how to act online, how our devices work, how to control our devices…</t>
  </si>
  <si>
    <t>#festudentdebate the use of digital can break down geographical barriers. allows rural communities to access staff and resources from anywhere. means curriculums don't need to be restricted. beings flexibility for learners and teachers. fosters wider cultural awareness.</t>
  </si>
  <si>
    <t>Saw great innovation around use of technology in schools to bring rural folk together in New Zealand. And now heard of similar approach from Shetland Islands - obviously needed in remote places like these #festudentdebate</t>
  </si>
  <si>
    <t>RT @JMcJohnston: #festudentdebate the use of digital can break down geographical barriers. allows rural communities to access staff and res…</t>
  </si>
  <si>
    <t>RT @JMcJohnston: Saw great innovation around use of technology in schools to bring rural folk together in New Zealand. And now heard of sim…</t>
  </si>
  <si>
    <t>RT @SchleiderJustin: @EdTech_Stories @scottdhayden Digital citizenship is not entirely different than regular citizenship. How are we treat…</t>
  </si>
  <si>
    <t>@SchleiderJustin @scottdhayden Absolutely, which is why I'm looking at Jane Jacobs' work w physical spaces &amp;amp; online spaces too.
We spend some much time online now and in some cities there are some not so nice areas that you might not want to visit, the same might be said of digital spaces too.#festudentdebate</t>
  </si>
  <si>
    <t>I saw that an earlier #festudentdebate was regarding the media and films and race... @scottdhayden may want to check out what @SchleiderJustin and members of his PLN are doing with the #ClearTheAir chat.</t>
  </si>
  <si>
    <t>@EdTech_Stories @scottdhayden Digital citizenship is not entirely different than regular citizenship. How are we treating each other transfers over to the digital realm? How do we keep our communities safe physically as well as digitally? #festudentdebate</t>
  </si>
  <si>
    <t>RT @EdTech_Stories: I saw that an earlier #festudentdebate was regarding the media and films and race... @scottdhayden may want to check ou…</t>
  </si>
  <si>
    <t>RT @EdTech_Stories: @SchleiderJustin @scottdhayden Absolutely, which is why I'm looking at Jane Jacobs' work w physical spaces &amp;amp; online spa…</t>
  </si>
  <si>
    <t>According to recent UK government reports, in 20 years’ time, 90% of all jobs will require people to work with digital technologies. Currently 72% of large firms struggle to recruit workers with digital skills. #festudentdebate</t>
  </si>
  <si>
    <t>Links to reports with those stats - https://t.co/JTVro9tN6B … and https://t.co/xgGa71JsRB …
#festudentdebate</t>
  </si>
  <si>
    <t>@scottdhayden An important #digitalskill is the ability of an employee to professionally represent her business on behalf of the employer.  #festudentdebate</t>
  </si>
  <si>
    <t>@scottdhayden We're asking this exact question of educators and industry for https://t.co/KPBjLFQIkr. Answers a combination of hard industry-specific skills, but also understanding of how to negotiate a digital world (managing work efficiently, identifying reliable info ect). #festudentdebate</t>
  </si>
  <si>
    <t>I'm unsure whether or not this is in every school, but I know that my secondary school completely cut I.T. classes when I was in year 7 as we "knew too much." It would've been helpful if the I.T. classes had have continued as I would be more confident in I.T. now #festudentdebate</t>
  </si>
  <si>
    <t>RT @JadeHeathBCoT: I'm unsure whether or not this is in every school, but I know that my secondary school completely cut I.T. classes when…</t>
  </si>
  <si>
    <t>https://www.facebook.com/groups/studentdebategroup/</t>
  </si>
  <si>
    <t>https://sites.google.com/view/eternalpolymath/rhetoric/the-multimodal-research-project?authuser=0</t>
  </si>
  <si>
    <t>https://declara.com/collection/8b9606cc-7109-4d19-b856-4d4ffd90f9b5/post</t>
  </si>
  <si>
    <t>https://solve.mit.edu/articles/the-potential-of-technology-to-scale-global-education-and-build-21st-century-skills</t>
  </si>
  <si>
    <t>https://sloanreview.mit.edu/article/why-great-leaders-focus-on-mastering-relationships/</t>
  </si>
  <si>
    <t>https://www.gov.uk/government/publications/uk-digital-strategy/2-digital-skills-and-inclusion-giving-everyone-access-to-the-digital-skills-they-need https://assets.publishing.service.gov.uk/government/uploads/system/uploads/attachment_data/file/492889/DCMSDigitalSkillsReportJan2016.pdf</t>
  </si>
  <si>
    <t>https://techpathways.london/</t>
  </si>
  <si>
    <t>facebook.com</t>
  </si>
  <si>
    <t>google.com</t>
  </si>
  <si>
    <t>declara.com</t>
  </si>
  <si>
    <t>mit.edu</t>
  </si>
  <si>
    <t>gov.uk gov.uk</t>
  </si>
  <si>
    <t>techpathways.london</t>
  </si>
  <si>
    <t>festudentdebate</t>
  </si>
  <si>
    <t>edtech edtechchat cmgr festudentdebate</t>
  </si>
  <si>
    <t>festudentdebate digitalskills</t>
  </si>
  <si>
    <t>digitalskills festudentdebate</t>
  </si>
  <si>
    <t>festudentdebate cleartheair</t>
  </si>
  <si>
    <t>digitalskill festudentdebate</t>
  </si>
  <si>
    <t>https://pbs.twimg.com/media/D1DeYDtWwAEd945.jpg</t>
  </si>
  <si>
    <t>http://pbs.twimg.com/profile_images/1067656589656522752/qvSJi4Hy_normal.jpg</t>
  </si>
  <si>
    <t>http://pbs.twimg.com/profile_images/915254322040070145/BDSiIEKd_normal.jpg</t>
  </si>
  <si>
    <t>http://pbs.twimg.com/profile_images/676783391606480896/wc4_YHhL_normal.jpg</t>
  </si>
  <si>
    <t>http://pbs.twimg.com/profile_images/1068520945550209026/TLkXCIpK_normal.jpg</t>
  </si>
  <si>
    <t>http://pbs.twimg.com/profile_images/1098013863658823680/TkbTiIIV_normal.jpg</t>
  </si>
  <si>
    <t>http://pbs.twimg.com/profile_images/1087861813629337603/Mq-lI4-h_normal.jpg</t>
  </si>
  <si>
    <t>http://pbs.twimg.com/profile_images/1091450031981412353/Gx1yxF8X_normal.jpg</t>
  </si>
  <si>
    <t>http://pbs.twimg.com/profile_images/1049211087831425024/HBuJiq4L_normal.jpg</t>
  </si>
  <si>
    <t>http://pbs.twimg.com/profile_images/1068647199205146624/P7zRBk_R_normal.jpg</t>
  </si>
  <si>
    <t>http://pbs.twimg.com/profile_images/1066793727526690817/Bt17N2B5_normal.jpg</t>
  </si>
  <si>
    <t>http://pbs.twimg.com/profile_images/1094887744374038531/nEcINtbb_normal.jpg</t>
  </si>
  <si>
    <t>http://pbs.twimg.com/profile_images/1061980750013194242/_kRizwtW_normal.jpg</t>
  </si>
  <si>
    <t>http://pbs.twimg.com/profile_images/1057962891389947904/onNWrI5__normal.jpg</t>
  </si>
  <si>
    <t>http://pbs.twimg.com/profile_images/1047119697773244418/FYmKMvpB_normal.jpg</t>
  </si>
  <si>
    <t>http://pbs.twimg.com/profile_images/1083752360046940160/JPHuJKcH_normal.jpg</t>
  </si>
  <si>
    <t>http://pbs.twimg.com/profile_images/741388301144363008/Rs_hdx_c_normal.jpg</t>
  </si>
  <si>
    <t>http://pbs.twimg.com/profile_images/554855449/IMG_3096_normal.jpg</t>
  </si>
  <si>
    <t>http://pbs.twimg.com/profile_images/958457309843410944/sT4cUWgk_normal.jpg</t>
  </si>
  <si>
    <t>http://pbs.twimg.com/profile_images/933740415861252096/qEXZnavW_normal.jpg</t>
  </si>
  <si>
    <t>http://pbs.twimg.com/profile_images/767721747059712000/T1WNt7YG_normal.jpg</t>
  </si>
  <si>
    <t>http://pbs.twimg.com/profile_images/658209392706326528/yzTc4iVe_normal.jpg</t>
  </si>
  <si>
    <t>http://pbs.twimg.com/profile_images/1011398185145622528/5UQuzvUB_normal.jpg</t>
  </si>
  <si>
    <t>http://pbs.twimg.com/profile_images/1045275971878887424/kXfelPZ4_normal.jpg</t>
  </si>
  <si>
    <t>http://pbs.twimg.com/profile_images/1086584860188311552/jWknULRp_normal.jpg</t>
  </si>
  <si>
    <t>http://pbs.twimg.com/profile_images/999326044673863681/2GLy3T84_normal.jpg</t>
  </si>
  <si>
    <t>http://pbs.twimg.com/profile_images/59858400/CNV00013_normal.JPG</t>
  </si>
  <si>
    <t>http://pbs.twimg.com/profile_images/1088021250256052225/OXSnPjCB_normal.jpg</t>
  </si>
  <si>
    <t>http://pbs.twimg.com/profile_images/1062348651878645760/GhBK06mf_normal.jpg</t>
  </si>
  <si>
    <t>http://pbs.twimg.com/profile_images/1075858104020017152/SXYdJgpt_normal.jpg</t>
  </si>
  <si>
    <t>https://twitter.com/#!/bcotd1g1tal/status/1103626416371978240</t>
  </si>
  <si>
    <t>https://twitter.com/#!/brynmw/status/1104913395529146369</t>
  </si>
  <si>
    <t>https://twitter.com/#!/itsbenwhitaker/status/1105015589754621953</t>
  </si>
  <si>
    <t>https://twitter.com/#!/vickyfox_/status/1105030936633196544</t>
  </si>
  <si>
    <t>https://twitter.com/#!/meganluciexo/status/1105032502886973440</t>
  </si>
  <si>
    <t>https://twitter.com/#!/danlinternbcot/status/1105032995436662784</t>
  </si>
  <si>
    <t>https://twitter.com/#!/henryfrith2/status/1105033081994571776</t>
  </si>
  <si>
    <t>https://twitter.com/#!/danielcanning16/status/1105033391039283200</t>
  </si>
  <si>
    <t>https://twitter.com/#!/aidenbliss1/status/1105032303670190080</t>
  </si>
  <si>
    <t>https://twitter.com/#!/aidenbliss1/status/1105033544311730176</t>
  </si>
  <si>
    <t>https://twitter.com/#!/jakebcot/status/1105033608887234561</t>
  </si>
  <si>
    <t>https://twitter.com/#!/mjjohnston1981/status/1105033611655426048</t>
  </si>
  <si>
    <t>https://twitter.com/#!/ryannetherclif2/status/1105034157472796673</t>
  </si>
  <si>
    <t>https://twitter.com/#!/samueljanes99/status/1105034333541277696</t>
  </si>
  <si>
    <t>https://twitter.com/#!/paulizzard7/status/1105034327606419457</t>
  </si>
  <si>
    <t>https://twitter.com/#!/paulizzard7/status/1105035540552912896</t>
  </si>
  <si>
    <t>https://twitter.com/#!/darcybcot/status/1105040267227398144</t>
  </si>
  <si>
    <t>https://twitter.com/#!/oliverlcummins/status/1105033388287758336</t>
  </si>
  <si>
    <t>https://twitter.com/#!/oliverlcummins/status/1105034124006428672</t>
  </si>
  <si>
    <t>https://twitter.com/#!/gradeaunderabot/status/1105041735414177792</t>
  </si>
  <si>
    <t>https://twitter.com/#!/samueljanes99/status/1105021492335644672</t>
  </si>
  <si>
    <t>https://twitter.com/#!/samueljanes99/status/1105030920405504000</t>
  </si>
  <si>
    <t>https://twitter.com/#!/jmcjohnston/status/1105072491616239616</t>
  </si>
  <si>
    <t>https://twitter.com/#!/autnes/status/1105037752804900864</t>
  </si>
  <si>
    <t>https://twitter.com/#!/edtech_stories/status/1105046881099493376</t>
  </si>
  <si>
    <t>https://twitter.com/#!/edtech_stories/status/1105047432281370625</t>
  </si>
  <si>
    <t>https://twitter.com/#!/markbeetlestone/status/1105039218806530048</t>
  </si>
  <si>
    <t>https://twitter.com/#!/markbeetlestone/status/1105040287586500608</t>
  </si>
  <si>
    <t>https://twitter.com/#!/edtech_stories/status/1105047899921178624</t>
  </si>
  <si>
    <t>https://twitter.com/#!/edtech_stories/status/1105053378546155520</t>
  </si>
  <si>
    <t>https://twitter.com/#!/edtech_stories/status/1105054324428890112</t>
  </si>
  <si>
    <t>https://twitter.com/#!/edtech_stories/status/1105073960180432897</t>
  </si>
  <si>
    <t>https://twitter.com/#!/andrewdowell/status/1105019432110354433</t>
  </si>
  <si>
    <t>https://twitter.com/#!/andrewdowell/status/1105031574976954368</t>
  </si>
  <si>
    <t>https://twitter.com/#!/edtech_stories/status/1105049963145453568</t>
  </si>
  <si>
    <t>https://twitter.com/#!/ajpodchaski/status/1105046917933907968</t>
  </si>
  <si>
    <t>https://twitter.com/#!/ajpodchaski/status/1105048495688429569</t>
  </si>
  <si>
    <t>https://twitter.com/#!/ajpodchaski/status/1105049344233881600</t>
  </si>
  <si>
    <t>https://twitter.com/#!/ajpodchaski/status/1105050532354449409</t>
  </si>
  <si>
    <t>https://twitter.com/#!/ajpodchaski/status/1105055322694172673</t>
  </si>
  <si>
    <t>https://twitter.com/#!/edtech_stories/status/1105047176709844992</t>
  </si>
  <si>
    <t>https://twitter.com/#!/edtech_stories/status/1105047668059983873</t>
  </si>
  <si>
    <t>https://twitter.com/#!/edtech_stories/status/1105048911515996160</t>
  </si>
  <si>
    <t>https://twitter.com/#!/edtech_stories/status/1105051852775788544</t>
  </si>
  <si>
    <t>https://twitter.com/#!/edtech_stories/status/1105055758843109376</t>
  </si>
  <si>
    <t>https://twitter.com/#!/schleiderjustin/status/1105063403549323270</t>
  </si>
  <si>
    <t>https://twitter.com/#!/schleiderjustin/status/1105063429742706689</t>
  </si>
  <si>
    <t>https://twitter.com/#!/jmcjohnston/status/1105052354297188353</t>
  </si>
  <si>
    <t>https://twitter.com/#!/jmcjohnston/status/1105063094827417600</t>
  </si>
  <si>
    <t>https://twitter.com/#!/edtech_stories/status/1105053461203378177</t>
  </si>
  <si>
    <t>https://twitter.com/#!/edtech_stories/status/1105067716833095681</t>
  </si>
  <si>
    <t>https://twitter.com/#!/schleiderjustin/status/1105063510927724544</t>
  </si>
  <si>
    <t>https://twitter.com/#!/edtech_stories/status/1105050047702536193</t>
  </si>
  <si>
    <t>https://twitter.com/#!/edtech_stories/status/1105066667929944064</t>
  </si>
  <si>
    <t>https://twitter.com/#!/edtech_stories/status/1105067229236903936</t>
  </si>
  <si>
    <t>https://twitter.com/#!/edtech_stories/status/1105067675124985856</t>
  </si>
  <si>
    <t>https://twitter.com/#!/schleiderjustin/status/1105065207095791617</t>
  </si>
  <si>
    <t>https://twitter.com/#!/schleiderjustin/status/1105079676861595649</t>
  </si>
  <si>
    <t>https://twitter.com/#!/schleiderjustin/status/1105079699338915841</t>
  </si>
  <si>
    <t>https://twitter.com/#!/gideonwilliams/status/1105025953225428994</t>
  </si>
  <si>
    <t>https://twitter.com/#!/gideonwilliams/status/1105026019713527808</t>
  </si>
  <si>
    <t>https://twitter.com/#!/jscanlan_001/status/1105089721863163905</t>
  </si>
  <si>
    <t>https://twitter.com/#!/tbirdcymru/status/1105130021981630464</t>
  </si>
  <si>
    <t>https://twitter.com/#!/techpathwaysldn/status/1105151124674367488</t>
  </si>
  <si>
    <t>https://twitter.com/#!/jadeheathbcot/status/1105033575232098305</t>
  </si>
  <si>
    <t>https://twitter.com/#!/creativesbcot/status/1105191994559791109</t>
  </si>
  <si>
    <t>1103626416371978240</t>
  </si>
  <si>
    <t>1104913395529146369</t>
  </si>
  <si>
    <t>1105015589754621953</t>
  </si>
  <si>
    <t>1105030936633196544</t>
  </si>
  <si>
    <t>1105032502886973440</t>
  </si>
  <si>
    <t>1105032995436662784</t>
  </si>
  <si>
    <t>1105033081994571776</t>
  </si>
  <si>
    <t>1105033391039283200</t>
  </si>
  <si>
    <t>1105032303670190080</t>
  </si>
  <si>
    <t>1105033544311730176</t>
  </si>
  <si>
    <t>1105033608887234561</t>
  </si>
  <si>
    <t>1105033611655426048</t>
  </si>
  <si>
    <t>1105034157472796673</t>
  </si>
  <si>
    <t>1105034333541277696</t>
  </si>
  <si>
    <t>1105034327606419457</t>
  </si>
  <si>
    <t>1105035540552912896</t>
  </si>
  <si>
    <t>1105040267227398144</t>
  </si>
  <si>
    <t>1105033388287758336</t>
  </si>
  <si>
    <t>1105034124006428672</t>
  </si>
  <si>
    <t>1105041735414177792</t>
  </si>
  <si>
    <t>1105021492335644672</t>
  </si>
  <si>
    <t>1105030920405504000</t>
  </si>
  <si>
    <t>1105072491616239616</t>
  </si>
  <si>
    <t>1105037752804900864</t>
  </si>
  <si>
    <t>1105046881099493376</t>
  </si>
  <si>
    <t>1105047432281370625</t>
  </si>
  <si>
    <t>1105039218806530048</t>
  </si>
  <si>
    <t>1105040287586500608</t>
  </si>
  <si>
    <t>1105047899921178624</t>
  </si>
  <si>
    <t>1105053378546155520</t>
  </si>
  <si>
    <t>1105054324428890112</t>
  </si>
  <si>
    <t>1105073960180432897</t>
  </si>
  <si>
    <t>1105019432110354433</t>
  </si>
  <si>
    <t>1105031574976954368</t>
  </si>
  <si>
    <t>1105049963145453568</t>
  </si>
  <si>
    <t>1105046917933907968</t>
  </si>
  <si>
    <t>1105048495688429569</t>
  </si>
  <si>
    <t>1105049344233881600</t>
  </si>
  <si>
    <t>1105050532354449409</t>
  </si>
  <si>
    <t>1105055322694172673</t>
  </si>
  <si>
    <t>1105047176709844992</t>
  </si>
  <si>
    <t>1105047668059983873</t>
  </si>
  <si>
    <t>1105048911515996160</t>
  </si>
  <si>
    <t>1105051852775788544</t>
  </si>
  <si>
    <t>1105055758843109376</t>
  </si>
  <si>
    <t>1105063403549323270</t>
  </si>
  <si>
    <t>1105063429742706689</t>
  </si>
  <si>
    <t>1105052354297188353</t>
  </si>
  <si>
    <t>1105063094827417600</t>
  </si>
  <si>
    <t>1105053461203378177</t>
  </si>
  <si>
    <t>1105067716833095681</t>
  </si>
  <si>
    <t>1105063510927724544</t>
  </si>
  <si>
    <t>1105050047702536193</t>
  </si>
  <si>
    <t>1105066667929944064</t>
  </si>
  <si>
    <t>1105067229236903936</t>
  </si>
  <si>
    <t>1105067675124985856</t>
  </si>
  <si>
    <t>1105065207095791617</t>
  </si>
  <si>
    <t>1105079676861595649</t>
  </si>
  <si>
    <t>1105079699338915841</t>
  </si>
  <si>
    <t>1105025953225428994</t>
  </si>
  <si>
    <t>1105026019713527808</t>
  </si>
  <si>
    <t>1105089721863163905</t>
  </si>
  <si>
    <t>1105130021981630464</t>
  </si>
  <si>
    <t>1105151124674367488</t>
  </si>
  <si>
    <t>1105033575232098305</t>
  </si>
  <si>
    <t>1105191994559791109</t>
  </si>
  <si>
    <t>1105012065939406849</t>
  </si>
  <si>
    <t>1105030170090573824</t>
  </si>
  <si>
    <t>1105047557397495809</t>
  </si>
  <si>
    <t>1105061848947281920</t>
  </si>
  <si>
    <t/>
  </si>
  <si>
    <t>292303598</t>
  </si>
  <si>
    <t>1037776413942800385</t>
  </si>
  <si>
    <t>898452047632232448</t>
  </si>
  <si>
    <t>40172052</t>
  </si>
  <si>
    <t>767721412442349568</t>
  </si>
  <si>
    <t>94066110</t>
  </si>
  <si>
    <t>20683051</t>
  </si>
  <si>
    <t>216766010</t>
  </si>
  <si>
    <t>2171504722</t>
  </si>
  <si>
    <t>1280294108</t>
  </si>
  <si>
    <t>en</t>
  </si>
  <si>
    <t>Buffer</t>
  </si>
  <si>
    <t>Twitter for iPhone</t>
  </si>
  <si>
    <t>Twitter Web Client</t>
  </si>
  <si>
    <t>Twitter for Android</t>
  </si>
  <si>
    <t>Twitter Web App</t>
  </si>
  <si>
    <t>Gradeaunderabot</t>
  </si>
  <si>
    <t>TweetDeck</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</si>
  <si>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</si>
  <si>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</si>
  <si>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</si>
  <si>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</si>
  <si>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</si>
  <si>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</si>
  <si>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</si>
  <si>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</si>
  <si>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</si>
  <si>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</si>
  <si>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</si>
  <si>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</si>
  <si>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</si>
  <si>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</si>
  <si>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</si>
  <si>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</si>
  <si>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</si>
  <si>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</si>
  <si>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</si>
  <si>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</si>
  <si>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</si>
  <si>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</si>
  <si>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BCoT Digital</t>
  </si>
  <si>
    <t>Bryn Morgan Williams</t>
  </si>
  <si>
    <t>Ben Whitaker</t>
  </si>
  <si>
    <t>Project Digital</t>
  </si>
  <si>
    <t>Scott Hayden</t>
  </si>
  <si>
    <t>Vicky Fox</t>
  </si>
  <si>
    <t>Meg French</t>
  </si>
  <si>
    <t>Dan Lintern</t>
  </si>
  <si>
    <t>Henry Frith</t>
  </si>
  <si>
    <t>Daniel Canning</t>
  </si>
  <si>
    <t>aidenbliss</t>
  </si>
  <si>
    <t>JakeBCoT</t>
  </si>
  <si>
    <t>Michael Johnston</t>
  </si>
  <si>
    <t>Ryan Nethercliffe</t>
  </si>
  <si>
    <t>Samuel Janes</t>
  </si>
  <si>
    <t>GradeA UnderA</t>
  </si>
  <si>
    <t>Paul Izzard</t>
  </si>
  <si>
    <t>Darcy Harley</t>
  </si>
  <si>
    <t>Oliver Cummins</t>
  </si>
  <si>
    <t>GradeAUnderA Bot</t>
  </si>
  <si>
    <t>Jamie Johnston</t>
  </si>
  <si>
    <t>St Ninians Primary</t>
  </si>
  <si>
    <t>P7MA</t>
  </si>
  <si>
    <t>P1R- Miss Robertson</t>
  </si>
  <si>
    <t>Sherry Jones</t>
  </si>
  <si>
    <t>William Jenkins</t>
  </si>
  <si>
    <t>Mark Beetlestone</t>
  </si>
  <si>
    <t>Rachel Happe</t>
  </si>
  <si>
    <t>Susan M. Bearden, CETL</t>
  </si>
  <si>
    <t>Stormy Daniels</t>
  </si>
  <si>
    <t>Doug Ready</t>
  </si>
  <si>
    <t>Andrew Will Dowell</t>
  </si>
  <si>
    <t>Alex Podchaski, CETL</t>
  </si>
  <si>
    <t>Justin Schleider</t>
  </si>
  <si>
    <t>Jon</t>
  </si>
  <si>
    <t>Terese Bird</t>
  </si>
  <si>
    <t>TechPathwaysLDN</t>
  </si>
  <si>
    <t>Jade Heath</t>
  </si>
  <si>
    <t>CreativeStudiosBCoT</t>
  </si>
  <si>
    <t>Winners of 2018 #tesFEawards 'Outstanding use of technology for improving teaching, learning and assessment'! Helping @BCoT with all things tech + social media</t>
  </si>
  <si>
    <t>@WestwoodSD43 Principal/Educator (#SD43) @BCASCD Exec Director; #bcedchat co-founder; @PublicEdBC Fellow; MIE Trainer; always looking to learn. #ILLG</t>
  </si>
  <si>
    <t>Google Certified Educator, Trainer &amp; Innovator #googleET #apprenticeships @projectdigiuk @edufuturists Living life to the full. @bravechurchuk #Jambassador</t>
  </si>
  <si>
    <t>We are pioneers in our field, dedicated to delivering diverse and decisive training to driven individuals. We're ready, are you?</t>
  </si>
  <si>
    <t>Digital Innovation Specialist + Lecturer @BCoT/ Founder + Manager of @bcotd1g1tal/ Google Certified Innovator #den18/ National Advisor @EdtechukHQ/ Director</t>
  </si>
  <si>
    <t>@CanvasLMS, Education, technology, Brighton and Hove, music, cats, cool stuff. Mum of two, fluent in baby sign! Views my own.</t>
  </si>
  <si>
    <t>Directing elearning. Inspired by DocB. Views transient; my own or part recycled. Hopefully more sharing than self promoting. Bearded again - greyer. Dog lover</t>
  </si>
  <si>
    <t>Hampshire- Media Student-Positive Wellbeing</t>
  </si>
  <si>
    <t>Student of @bcot college - SEND ME YOUR FOOTBALL OPINIONS</t>
  </si>
  <si>
    <t>Bcot lvl3 Media student.</t>
  </si>
  <si>
    <t>I study at BCOT basingstoke college of technology. I enjoy photography, video editing and Photoshop</t>
  </si>
  <si>
    <t>@bcot media student and all round geek</t>
  </si>
  <si>
    <t>Hello I am Jake and I am a media student at BCoT College!</t>
  </si>
  <si>
    <t>Christian, husband, dad.
Educational Technologist &amp; Computing Foundation Degree Course Director at NRC. 
All views are my own.</t>
  </si>
  <si>
    <t>BCOT Media and Film level 3 student_xD83E__xDD33_</t>
  </si>
  <si>
    <t>Estranged son of Will Smith|Writing diss tracks on my Year 2 math teacher.  aspiring Music &amp; Video Producer|Currently studying @bcot</t>
  </si>
  <si>
    <t>Hello, I am GradeAUnderA, a YouTuber. I make breath-taking videos using my Samsung S2 and MS Paint.                  Business email: gauabusiness@gmail.com</t>
  </si>
  <si>
    <t>Media Student, Gamer and Digital Leader</t>
  </si>
  <si>
    <t>Studying Level 3 Media At BCOT</t>
  </si>
  <si>
    <t>17 // Drummer, Media Student _xD83E__xDD41__xD83C__xDFAC__xD83D__xDC7E_</t>
  </si>
  <si>
    <t>Digital, Community, Social Media &amp; Content strategist. I Tweet about that stuff and things I love: music, adventure travel, tech, writing and mountain biking.</t>
  </si>
  <si>
    <t>Growing and learning together, to achieve our best.</t>
  </si>
  <si>
    <t>Sharing the learning experiences from Primary 7MA with Mr M Anderson.</t>
  </si>
  <si>
    <t>Sharing the Learning from P1R at St Ninians Primary School, Stirling.</t>
  </si>
  <si>
    <t>Philosophy + Game Studies SME @RMCAD | Creator of Ethics and Games Series | Editor-in-Chief @LiminalJournal | Interviewed by The Atlantic, Wired, Getting Smart</t>
  </si>
  <si>
    <t>Community Architect interested in @Zeemaps @nodexl &amp; visual data. Exploring Jane Jacobs ideas online &amp; offline in Edu. @Skype &amp; @GiveandTakeInc Givitas fan</t>
  </si>
  <si>
    <t>IT Lecturer at @FarehamCollege // Lover of all things tech // Passionate about Education // EdTech enthusiast _xD83D__xDCBE_</t>
  </si>
  <si>
    <t>I believe in the power of community to enable human potential. Connector of ideas and people. Fascinated by social dynamics &amp; false truths. Co-founder of @TheCR</t>
  </si>
  <si>
    <t>Chief Innovation Officer, @CoSN. Co-moderator #Edtechchat. Author https://t.co/qfTRYmosl9. Former @OfficeofEdtech #Digcit #Privacy #DigitalEquity</t>
  </si>
  <si>
    <t>1st Grd Teacher, MIE Expert, @Skype Enthusiast _xD83C__xDF4F_ Apple Teacher @Tynker Blue Ribbon Educator _xD83D__xDC69_‍_xD83C__xDFEB_#TeachSDGs *Passion 4 EdTech (M.Ed in C&amp;I; Ed Tech)_xD83E__xDD13_</t>
  </si>
  <si>
    <t>Head of Learning &amp; Development | Microsoft Innovative Educator Expert, Trainer &amp; Certified Educator | Apple Teacher | Google Certified Educator | EdPuzzle Coach</t>
  </si>
  <si>
    <t>#CTO for a K-12 school with a love for technology and learning. #CETL Certified. #edtechchat moderator. All tweets are my own.</t>
  </si>
  <si>
    <t>Imperfect person. Teacher. Draws lines in the sand. Constantly Questioning. Making a dent in the world.</t>
  </si>
  <si>
    <t>Researching &amp; implementing learning innovation, open ed, mlearning, &amp; medical edu at a UK university &amp; multimedia in church contexts. CMALT, MA Ed,tweets my own</t>
  </si>
  <si>
    <t>Providing educators with the tools to support young people in developing digital skills. 
@LdnCLC @QMUL
Part of the Mayor of London's Digital Talent programme.</t>
  </si>
  <si>
    <t>The official account for the UAL and BTEC Creative Media Production &amp; Technology courses at @BCoT</t>
  </si>
  <si>
    <t>Basingstoke, England</t>
  </si>
  <si>
    <t>Vancouver, BC</t>
  </si>
  <si>
    <t>North West, England</t>
  </si>
  <si>
    <t>Hampshire</t>
  </si>
  <si>
    <t>Back and forth in Europe</t>
  </si>
  <si>
    <t>South East, England</t>
  </si>
  <si>
    <t>Northern Ireland</t>
  </si>
  <si>
    <t>England, United Kingdom</t>
  </si>
  <si>
    <t>The Moon</t>
  </si>
  <si>
    <t>WorldWide</t>
  </si>
  <si>
    <t>Scotland</t>
  </si>
  <si>
    <t>Stirling, Scotland</t>
  </si>
  <si>
    <t>Enframed by Games</t>
  </si>
  <si>
    <t>Scotland - Unfortunately</t>
  </si>
  <si>
    <t>Fareham, England</t>
  </si>
  <si>
    <t>Boston</t>
  </si>
  <si>
    <t>Alexandria, VA</t>
  </si>
  <si>
    <t>Texas, USA</t>
  </si>
  <si>
    <t>Kent</t>
  </si>
  <si>
    <t>New Jersey, USA</t>
  </si>
  <si>
    <t>Leicester, UK</t>
  </si>
  <si>
    <t>https://t.co/9BHH5TkCwQ</t>
  </si>
  <si>
    <t>https://t.co/FuaWuK33yz</t>
  </si>
  <si>
    <t>https://t.co/R5gM8026xd</t>
  </si>
  <si>
    <t>https://t.co/rP6bWMn2h8</t>
  </si>
  <si>
    <t>https://t.co/s1kqTpHKxL</t>
  </si>
  <si>
    <t>https://t.co/YoVgGoWLSi</t>
  </si>
  <si>
    <t>https://t.co/tyAjRI2lJs</t>
  </si>
  <si>
    <t>https://t.co/5JcVA8LJ5B</t>
  </si>
  <si>
    <t>https://t.co/uva6gBV36Z</t>
  </si>
  <si>
    <t>https://t.co/sGgAFeOGZd</t>
  </si>
  <si>
    <t>http://t.co/M2upC7rxrm</t>
  </si>
  <si>
    <t>https://t.co/vxrSAeg58w</t>
  </si>
  <si>
    <t>https://t.co/EC6QjQomdo</t>
  </si>
  <si>
    <t>https://t.co/b4qJn1xk9K</t>
  </si>
  <si>
    <t>https://t.co/jA998aXanF</t>
  </si>
  <si>
    <t>https://t.co/Ozohh7WZKH</t>
  </si>
  <si>
    <t>https://t.co/zZiTwCJy0r</t>
  </si>
  <si>
    <t>https://t.co/ZEcb8uQuhm</t>
  </si>
  <si>
    <t>http://t.co/716TeyW1ar</t>
  </si>
  <si>
    <t>https://t.co/xzcKnEci5U</t>
  </si>
  <si>
    <t>https://t.co/okdPo0UEZU</t>
  </si>
  <si>
    <t>https://t.co/9G6VpxvaTd</t>
  </si>
  <si>
    <t>https://t.co/lOi9nosw0T</t>
  </si>
  <si>
    <t>https://pbs.twimg.com/profile_banners/4135149143/1538469935</t>
  </si>
  <si>
    <t>https://pbs.twimg.com/profile_banners/55373712/1522703148</t>
  </si>
  <si>
    <t>https://pbs.twimg.com/profile_banners/506294888/1383945857</t>
  </si>
  <si>
    <t>https://pbs.twimg.com/profile_banners/991341939348918272/1528972101</t>
  </si>
  <si>
    <t>https://pbs.twimg.com/profile_banners/292303598/1521488815</t>
  </si>
  <si>
    <t>https://pbs.twimg.com/profile_banners/1560793820/1441113387</t>
  </si>
  <si>
    <t>https://pbs.twimg.com/profile_banners/13041662/1529835186</t>
  </si>
  <si>
    <t>https://pbs.twimg.com/profile_banners/1045342954943123458/1547416460</t>
  </si>
  <si>
    <t>https://pbs.twimg.com/profile_banners/1046691570467123202/1548799662</t>
  </si>
  <si>
    <t>https://pbs.twimg.com/profile_banners/1046674656923701248/1546265692</t>
  </si>
  <si>
    <t>https://pbs.twimg.com/profile_banners/1046674762087436288/1549057135</t>
  </si>
  <si>
    <t>https://pbs.twimg.com/profile_banners/1049209215708024832/1539257810</t>
  </si>
  <si>
    <t>https://pbs.twimg.com/profile_banners/1045270307060285440/1543598519</t>
  </si>
  <si>
    <t>https://pbs.twimg.com/profile_banners/21041543/1479830311</t>
  </si>
  <si>
    <t>https://pbs.twimg.com/profile_banners/1093853877877854209/1549632114</t>
  </si>
  <si>
    <t>https://pbs.twimg.com/profile_banners/1138224655/1546059145</t>
  </si>
  <si>
    <t>https://pbs.twimg.com/profile_banners/1037776413942800385/1547221673</t>
  </si>
  <si>
    <t>https://pbs.twimg.com/profile_banners/741387777967837185/1479941212</t>
  </si>
  <si>
    <t>https://pbs.twimg.com/profile_banners/94066110/1472210410</t>
  </si>
  <si>
    <t>https://pbs.twimg.com/profile_banners/2810053907/1490625707</t>
  </si>
  <si>
    <t>https://pbs.twimg.com/profile_banners/2766163181/1545423107</t>
  </si>
  <si>
    <t>https://pbs.twimg.com/profile_banners/898452047632232448/1532172244</t>
  </si>
  <si>
    <t>https://pbs.twimg.com/profile_banners/40172052/1517945109</t>
  </si>
  <si>
    <t>https://pbs.twimg.com/profile_banners/1280294108/1525718378</t>
  </si>
  <si>
    <t>https://pbs.twimg.com/profile_banners/9853212/1547589829</t>
  </si>
  <si>
    <t>https://pbs.twimg.com/profile_banners/182539117/1479996760</t>
  </si>
  <si>
    <t>https://pbs.twimg.com/profile_banners/1534242913/1450151759</t>
  </si>
  <si>
    <t>https://pbs.twimg.com/profile_banners/20683051/1450391500</t>
  </si>
  <si>
    <t>https://pbs.twimg.com/profile_banners/2171504722/1478827928</t>
  </si>
  <si>
    <t>https://pbs.twimg.com/profile_banners/20502119/1527093205</t>
  </si>
  <si>
    <t>https://pbs.twimg.com/profile_banners/4587771/1445269617</t>
  </si>
  <si>
    <t>https://pbs.twimg.com/profile_banners/1085113483774038016/1547547218</t>
  </si>
  <si>
    <t>https://pbs.twimg.com/profile_banners/1047118463637102592/1542119284</t>
  </si>
  <si>
    <t>https://pbs.twimg.com/profile_banners/1038769450965786625/1545339535</t>
  </si>
  <si>
    <t>en-gb</t>
  </si>
  <si>
    <t>en-GB</t>
  </si>
  <si>
    <t>http://abs.twimg.com/images/themes/theme1/bg.png</t>
  </si>
  <si>
    <t>http://abs.twimg.com/images/themes/theme4/bg.gif</t>
  </si>
  <si>
    <t>http://abs.twimg.com/images/themes/theme16/bg.gif</t>
  </si>
  <si>
    <t>http://abs.twimg.com/images/themes/theme18/bg.gif</t>
  </si>
  <si>
    <t>http://abs.twimg.com/images/themes/theme15/bg.png</t>
  </si>
  <si>
    <t>http://abs.twimg.com/images/themes/theme19/bg.gif</t>
  </si>
  <si>
    <t>http://pbs.twimg.com/profile_images/1016265084509794310/EqNhDimG_normal.jpg</t>
  </si>
  <si>
    <t>http://pbs.twimg.com/profile_images/1102615397654847490/7PELfl1l_normal.jpg</t>
  </si>
  <si>
    <t>http://pbs.twimg.com/profile_images/1075853179533885442/Gq5eITJj_normal.jpg</t>
  </si>
  <si>
    <t>http://pbs.twimg.com/profile_images/1078876214562050048/GdfEWE1E_normal.jpg</t>
  </si>
  <si>
    <t>http://pbs.twimg.com/profile_images/519455062817386496/PPAba4Aq_normal.jpeg</t>
  </si>
  <si>
    <t>http://pbs.twimg.com/profile_images/509669171714850817/YDikrXVn_normal.jpeg</t>
  </si>
  <si>
    <t>http://pbs.twimg.com/profile_images/898455738338693124/neZpQKpv_normal.jpg</t>
  </si>
  <si>
    <t>http://pbs.twimg.com/profile_images/823546547451228161/TREK2P9E_normal.jpg</t>
  </si>
  <si>
    <t>http://pbs.twimg.com/profile_images/541230851929808896/CempjbYW_normal.jpeg</t>
  </si>
  <si>
    <t>http://pbs.twimg.com/profile_images/1038650685783502848/m85zcrZH_normal.jpg</t>
  </si>
  <si>
    <t>http://pbs.twimg.com/profile_images/618406942025871360/zypbNifS_normal.jpg</t>
  </si>
  <si>
    <t>Open Twitter Page for This Person</t>
  </si>
  <si>
    <t>https://twitter.com/bcotd1g1tal</t>
  </si>
  <si>
    <t>https://twitter.com/brynmw</t>
  </si>
  <si>
    <t>https://twitter.com/itsbenwhitaker</t>
  </si>
  <si>
    <t>https://twitter.com/projectdigiuk</t>
  </si>
  <si>
    <t>https://twitter.com/scottdhayden</t>
  </si>
  <si>
    <t>https://twitter.com/vickyfox_</t>
  </si>
  <si>
    <t>https://twitter.com/gideonwilliams</t>
  </si>
  <si>
    <t>https://twitter.com/meganluciexo</t>
  </si>
  <si>
    <t>https://twitter.com/danlinternbcot</t>
  </si>
  <si>
    <t>https://twitter.com/henryfrith2</t>
  </si>
  <si>
    <t>https://twitter.com/danielcanning16</t>
  </si>
  <si>
    <t>https://twitter.com/aidenbliss1</t>
  </si>
  <si>
    <t>https://twitter.com/jakebcot</t>
  </si>
  <si>
    <t>https://twitter.com/mjjohnston1981</t>
  </si>
  <si>
    <t>https://twitter.com/ryannetherclif2</t>
  </si>
  <si>
    <t>https://twitter.com/samueljanes99</t>
  </si>
  <si>
    <t>https://twitter.com/gradeaundera</t>
  </si>
  <si>
    <t>https://twitter.com/paulizzard7</t>
  </si>
  <si>
    <t>https://twitter.com/darcybcot</t>
  </si>
  <si>
    <t>https://twitter.com/oliverlcummins</t>
  </si>
  <si>
    <t>https://twitter.com/gradeaunderabot</t>
  </si>
  <si>
    <t>https://twitter.com/jmcjohnston</t>
  </si>
  <si>
    <t>https://twitter.com/st_ninians_ps</t>
  </si>
  <si>
    <t>https://twitter.com/mrmandersonstn</t>
  </si>
  <si>
    <t>https://twitter.com/msrobertsonstn</t>
  </si>
  <si>
    <t>https://twitter.com/autnes</t>
  </si>
  <si>
    <t>https://twitter.com/edtech_stories</t>
  </si>
  <si>
    <t>https://twitter.com/markbeetlestone</t>
  </si>
  <si>
    <t>https://twitter.com/rhappe</t>
  </si>
  <si>
    <t>https://twitter.com/s_bearden</t>
  </si>
  <si>
    <t>https://twitter.com/msdanielsstormy</t>
  </si>
  <si>
    <t>https://twitter.com/doug_ready</t>
  </si>
  <si>
    <t>https://twitter.com/andrewdowell</t>
  </si>
  <si>
    <t>https://twitter.com/ajpodchaski</t>
  </si>
  <si>
    <t>https://twitter.com/schleiderjustin</t>
  </si>
  <si>
    <t>https://twitter.com/jscanlan_001</t>
  </si>
  <si>
    <t>https://twitter.com/tbirdcymru</t>
  </si>
  <si>
    <t>https://twitter.com/techpathwaysldn</t>
  </si>
  <si>
    <t>https://twitter.com/jadeheathbcot</t>
  </si>
  <si>
    <t>https://twitter.com/creativesbcot</t>
  </si>
  <si>
    <t>bcotd1g1tal
Are you up-to-date with our Student
Debate Group? Discuss current trends
and new stories and debate with
people across the UK here: https://t.co/Fnd5e5HRfR
#festudentdebate https://t.co/YrUuv9gk9U</t>
  </si>
  <si>
    <t>brynmw
Sorry to miss #festudentdebate
but time changes are difficult.</t>
  </si>
  <si>
    <t>itsbenwhitaker
@scottdhayden One of the big issues
is that ability to cite and credit.
Tie that into curation and collaboration
as 21st century skills and we have
to do more. This is why we started
@ProjectDigiUK #festudentdebate</t>
  </si>
  <si>
    <t xml:space="preserve">projectdigiuk
</t>
  </si>
  <si>
    <t xml:space="preserve">scottdhayden
</t>
  </si>
  <si>
    <t>vickyfox_
RT @gideonwilliams: According to
recent UK government reports, in
20 years’ time, 90% of all jobs
will require people to work with
digital…</t>
  </si>
  <si>
    <t>gideonwilliams
Links to reports with those stats
- https://t.co/JTVro9tN6B … and
https://t.co/xgGa71JsRB … #festudentdebate</t>
  </si>
  <si>
    <t>meganluciexo
#festudentdebate to make sure teachers
and students know how to use social
media professionally</t>
  </si>
  <si>
    <t>danlinternbcot
Employability skills are very useful,
however I believe there is room
for more education on what to do
when you leave college and are
shoved into life alone, (Financing
and property) #festudentdebate</t>
  </si>
  <si>
    <t>henryfrith2
#festudentdebate Secondary schools
need to teach students how to use
Social media professionally, So
they don't create a poor digital
footprint. Due to not being taught
about this in Secondary School
I have many unaccessible social
media accounts that are not professional
at all</t>
  </si>
  <si>
    <t>danielcanning16
#festudentdebate technology its
taking over education but its up
to the teacher to control this.
technology is a good way to learn.</t>
  </si>
  <si>
    <t>aidenbliss1
2/2 but if we are going to learn
things better i think people may
need 1 on 1 support or even video
tutorials (as there is good sites
out there) and actually use social
media tools more effectively to
gain people's interactivity #festudentdebate</t>
  </si>
  <si>
    <t>jakebcot
Schools should be more relaxed
on mobile phone rules! in maths
we have to hand in phones It restricts
digital and online education and
comunication to classmates. Schools
need to show how to make social
media look profecinal and not just
say it #festudentdebate</t>
  </si>
  <si>
    <t>mjjohnston1981
#festudentdebate can I ask (not
to open a can of worms) but what
do we define as digital skills?
I definitely think there are quick/easy
ways to improve this, &amp;amp; a lot
of it comes down to giving teachers/lecturers
the time off teaching to develop
competence &amp;amp; confidence.</t>
  </si>
  <si>
    <t>ryannetherclif2
Schools should allow students to
use their phones to benefit our
learning, And it should be down
to the individual and take control
of their own learning. #festudentdebate</t>
  </si>
  <si>
    <t>samueljanes99
@oliverlcummins Took ICT at that
secondary school and everything
I know about technology I learnt
outside of education, the one thing
I retained from that course was
an example of a strong password.
Something I could of been told
while watching a @GradeAUnderA
video. #festudentdebate</t>
  </si>
  <si>
    <t xml:space="preserve">gradeaundera
</t>
  </si>
  <si>
    <t>paulizzard7
Another thing look into would be
the repair and maintenance of digital
devices as in most schools there
is normally only a small team that
looks after all the digital tools.
Giving this knowledge to students
would be beneficial for both themselves
and the school #festudentdebate</t>
  </si>
  <si>
    <t>darcybcot
I think that teachers need to accept
that technology is going to be
the new way of learning instead
of having to use pen and paper
you would use the apps on computers
#festudentdebate</t>
  </si>
  <si>
    <t>oliverlcummins
Teaching students how to use social
media effectively, professionally
and safely is much more effective
than giving them the occasional
yearly lesson on how to be safe
online. #festudentdebate</t>
  </si>
  <si>
    <t>gradeaunderabot
RT @samueljanes99: @oliverlcummins
Took ICT at that secondary school
and everything I know about technology
I learnt outside of education,…</t>
  </si>
  <si>
    <t>jmcjohnston
@MsRobertsonSTN @MrMAndersonSTN
@ST_NINIANS_PS would be great to
hear how digital tech has been
embraced by the school - we've
got a global audience as part of
#festudentdebate</t>
  </si>
  <si>
    <t xml:space="preserve">st_ninians_ps
</t>
  </si>
  <si>
    <t xml:space="preserve">mrmandersonstn
</t>
  </si>
  <si>
    <t xml:space="preserve">msrobertsonstn
</t>
  </si>
  <si>
    <t>autnes
CC and FE students can use technology
to compose rhetorically significant
articles about real world issues.
See student projects that embed
tweets, videos, podcasts, news
articles as evidence https://t.co/FllIgwg33r
#festudentdebate @EdTech_Stories
@scottdhayden</t>
  </si>
  <si>
    <t>edtech_stories
@andrewdowell @scottdhayden May
find this article useful Why Great
Leaders Focus On Mastering Relationships
by @doug_ready https://t.co/jSMscKhyO4
#festudentdebate</t>
  </si>
  <si>
    <t>markbeetlestone
@scottdhayden I have students who
can program in C++ with their eyes
closed but have never used a spreadsheet.
I have students who are more clued
up with online safety than the
lecturers, but can't touch type.
All of these things are "digital
literacy" but are vastly different
#festudentdebate</t>
  </si>
  <si>
    <t xml:space="preserve">rhappe
</t>
  </si>
  <si>
    <t xml:space="preserve">s_bearden
</t>
  </si>
  <si>
    <t xml:space="preserve">msdanielsstormy
</t>
  </si>
  <si>
    <t xml:space="preserve">doug_ready
</t>
  </si>
  <si>
    <t>andrewdowell
@scottdhayden Developing teachers
#digitalskills to work alongside
students. Many teachers still see
digital as an addition alongside
Eng &amp;amp; math. Clever selection
and grouping of units can lend
more to future skills, but often
the curriculum is behind the times.
#festudentdebate</t>
  </si>
  <si>
    <t>ajpodchaski
@JMcJohnston This is a great point
- remembering that the technology
allows us to interact with anyone
from anywhere at anytime - we need
to take advantage of that more
as we prepare technology curriculum
#festudentdebate</t>
  </si>
  <si>
    <t>schleiderjustin
RT @EdTech_Stories: @SchleiderJustin
@scottdhayden Absolutely, which
is why I'm looking at Jane Jacobs'
work w physical spaces &amp;amp; online
spa…</t>
  </si>
  <si>
    <t>jscanlan_001
RT @gideonwilliams: According to
recent UK government reports, in
20 years’ time, 90% of all jobs
will require people to work with
digital…</t>
  </si>
  <si>
    <t>tbirdcymru
@scottdhayden An important #digitalskill
is the ability of an employee to
professionally represent her business
on behalf of the employer. #festudentdebate</t>
  </si>
  <si>
    <t>techpathwaysldn
@scottdhayden We're asking this
exact question of educators and
industry for https://t.co/KPBjLFQIkr.
Answers a combination of hard industry-specific
skills, but also understanding
of how to negotiate a digital world
(managing work efficiently, identifying
reliable info ect). #festudentdebate</t>
  </si>
  <si>
    <t>jadeheathbcot
I'm unsure whether or not this
is in every school, but I know
that my secondary school completely
cut I.T. classes when I was in
year 7 as we "knew too much." It
would've been helpful if the I.T.
classes had have continued as I
would be more confident in I.T.
now #festudentdebate</t>
  </si>
  <si>
    <t>creativesbcot
RT @JadeHeathBCoT: I'm unsure whether
or not this is in every school,
but I know that my secondary school
completely cut I.T. classes when…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</si>
  <si>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</si>
  <si>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</si>
  <si>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</si>
  <si>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</si>
  <si>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</si>
  <si>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</si>
  <si>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</si>
  <si>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</si>
  <si>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</si>
  <si>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</si>
  <si>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</si>
  <si>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</si>
  <si>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</si>
  <si>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</si>
  <si>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</si>
  <si>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</si>
  <si>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</si>
  <si>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</si>
  <si>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</si>
  <si>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</si>
  <si>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</si>
  <si>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</si>
  <si>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</si>
  <si>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</si>
  <si>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</si>
  <si>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</si>
  <si>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</si>
  <si>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</si>
  <si>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</si>
  <si>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</si>
  <si>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</si>
  <si>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</si>
  <si>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</si>
  <si>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</si>
  <si>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</si>
  <si>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</si>
  <si>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</si>
  <si>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</si>
  <si>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</si>
  <si>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</si>
  <si>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</si>
  <si>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</si>
  <si>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</si>
  <si>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</si>
  <si>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</si>
  <si>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</si>
  <si>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</si>
  <si>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</si>
  <si>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</si>
  <si>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</si>
  <si>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</si>
  <si>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</si>
  <si>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</si>
  <si>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</si>
  <si>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</si>
  <si>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</si>
  <si>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</si>
  <si>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</si>
  <si>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</si>
  <si>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</si>
  <si>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</si>
  <si>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</si>
  <si>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1.0.1.409</t>
  </si>
  <si>
    <t>Top URLs in Tweet in Entire Graph</t>
  </si>
  <si>
    <t>https://www.gov.uk/government/publications/uk-digital-strategy/2-digital-skills-and-inclusion-giving-everyone-access-to-the-digital-skills-they-need</t>
  </si>
  <si>
    <t>https://assets.publishing.service.gov.uk/government/uploads/system/uploads/attachment_data/file/492889/DCMSDigitalSkillsReportJan2016.pdf</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</si>
  <si>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</si>
  <si>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</si>
  <si>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</si>
  <si>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</si>
  <si>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</si>
  <si>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</si>
  <si>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</si>
  <si>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</si>
  <si>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</si>
  <si>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</si>
  <si>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</si>
  <si>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</si>
  <si>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</si>
  <si>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</si>
  <si>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</si>
  <si>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</si>
  <si>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https://techpathways.london/ https://sites.google.com/view/eternalpolymath/rhetoric/the-multimodal-research-project?authuser=0</t>
  </si>
  <si>
    <t>https://solve.mit.edu/articles/the-potential-of-technology-to-scale-global-education-and-build-21st-century-skills https://sloanreview.mit.edu/article/why-great-leaders-focus-on-mastering-relationships/ https://declara.com/collection/8b9606cc-7109-4d19-b856-4d4ffd90f9b5/post</t>
  </si>
  <si>
    <t>Top Domains in Tweet in Entire Graph</t>
  </si>
  <si>
    <t>gov.uk</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</si>
  <si>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</si>
  <si>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</si>
  <si>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</si>
  <si>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</si>
  <si>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</si>
  <si>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</si>
  <si>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</si>
  <si>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</si>
  <si>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techpathways.london google.com</t>
  </si>
  <si>
    <t>mit.edu declara.com</t>
  </si>
  <si>
    <t>Top Hashtags in Tweet in Entire Graph</t>
  </si>
  <si>
    <t>digitalskills</t>
  </si>
  <si>
    <t>digitalskill</t>
  </si>
  <si>
    <t>cleartheair</t>
  </si>
  <si>
    <t>edtech</t>
  </si>
  <si>
    <t>edtechchat</t>
  </si>
  <si>
    <t>cmgr</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</si>
  <si>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</si>
  <si>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</si>
  <si>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</si>
  <si>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</si>
  <si>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</si>
  <si>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</si>
  <si>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</si>
  <si>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</si>
  <si>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festudentdebate digitalskills digitalskill</t>
  </si>
  <si>
    <t>festudentdebate cleartheair digitalskills edtech edtechchat cmgr</t>
  </si>
  <si>
    <t>Top Words in Tweet in Entire Graph</t>
  </si>
  <si>
    <t>Words in Sentiment List#1: Positive</t>
  </si>
  <si>
    <t>Words in Sentiment List#2: Negative</t>
  </si>
  <si>
    <t>Words in Sentiment List#3: Angry/Violent</t>
  </si>
  <si>
    <t>Non-categorized Words</t>
  </si>
  <si>
    <t>Total Words</t>
  </si>
  <si>
    <t>digital</t>
  </si>
  <si>
    <t>students</t>
  </si>
  <si>
    <t>use</t>
  </si>
  <si>
    <t>Top Words in Tweet in G1</t>
  </si>
  <si>
    <t>social</t>
  </si>
  <si>
    <t>media</t>
  </si>
  <si>
    <t>schools</t>
  </si>
  <si>
    <t>need</t>
  </si>
  <si>
    <t>think</t>
  </si>
  <si>
    <t>learning</t>
  </si>
  <si>
    <t>Top Words in Tweet in G2</t>
  </si>
  <si>
    <t>more</t>
  </si>
  <si>
    <t>skills</t>
  </si>
  <si>
    <t>work</t>
  </si>
  <si>
    <t>different</t>
  </si>
  <si>
    <t>educators</t>
  </si>
  <si>
    <t>industry</t>
  </si>
  <si>
    <t>Top Words in Tweet in G3</t>
  </si>
  <si>
    <t>great</t>
  </si>
  <si>
    <t>technology</t>
  </si>
  <si>
    <t>citizenship</t>
  </si>
  <si>
    <t>basic</t>
  </si>
  <si>
    <t>concepts</t>
  </si>
  <si>
    <t>Top Words in Tweet in G4</t>
  </si>
  <si>
    <t>Top Words in Tweet in G5</t>
  </si>
  <si>
    <t>secondary</t>
  </si>
  <si>
    <t>ict</t>
  </si>
  <si>
    <t>school</t>
  </si>
  <si>
    <t>took</t>
  </si>
  <si>
    <t>everything</t>
  </si>
  <si>
    <t>know</t>
  </si>
  <si>
    <t>Top Words in Tweet in G6</t>
  </si>
  <si>
    <t>reports</t>
  </si>
  <si>
    <t>according</t>
  </si>
  <si>
    <t>recent</t>
  </si>
  <si>
    <t>uk</t>
  </si>
  <si>
    <t>government</t>
  </si>
  <si>
    <t>20</t>
  </si>
  <si>
    <t>years</t>
  </si>
  <si>
    <t>time</t>
  </si>
  <si>
    <t>90</t>
  </si>
  <si>
    <t>Top Words in Tweet in G7</t>
  </si>
  <si>
    <t>t</t>
  </si>
  <si>
    <t>classes</t>
  </si>
  <si>
    <t>unsure</t>
  </si>
  <si>
    <t>whether</t>
  </si>
  <si>
    <t>completely</t>
  </si>
  <si>
    <t>cut</t>
  </si>
  <si>
    <t>Top Words in Tweet</t>
  </si>
  <si>
    <t>festudentdebate use digital social media schools students need think learning</t>
  </si>
  <si>
    <t>scottdhayden festudentdebate students digital more skills work different educators industry</t>
  </si>
  <si>
    <t>festudentdebate edtech_stories scottdhayden digital work great technology citizenship basic concepts</t>
  </si>
  <si>
    <t>festudentdebate scottdhayden ajpodchaski digital students technology jmcjohnston edtech_stories schleiderjustin use</t>
  </si>
  <si>
    <t>festudentdebate secondary ict school technology students oliverlcummins took everything know</t>
  </si>
  <si>
    <t>reports digital according recent uk government 20 years time 90</t>
  </si>
  <si>
    <t>school t classes unsure whether know secondary completely cut</t>
  </si>
  <si>
    <t>Top Word Pairs in Tweet in Entire Graph</t>
  </si>
  <si>
    <t>secondary,school</t>
  </si>
  <si>
    <t>scottdhayden,edtech_stories</t>
  </si>
  <si>
    <t>social,media</t>
  </si>
  <si>
    <t>digital,citizenship</t>
  </si>
  <si>
    <t>use,technology</t>
  </si>
  <si>
    <t>students,use</t>
  </si>
  <si>
    <t>according,recent</t>
  </si>
  <si>
    <t>recent,uk</t>
  </si>
  <si>
    <t>uk,government</t>
  </si>
  <si>
    <t>government,reports</t>
  </si>
  <si>
    <t>Top Word Pairs in Tweet in G1</t>
  </si>
  <si>
    <t>use,social</t>
  </si>
  <si>
    <t>media,professionally</t>
  </si>
  <si>
    <t>schools,need</t>
  </si>
  <si>
    <t>digital,skills</t>
  </si>
  <si>
    <t>Top Word Pairs in Tweet in G2</t>
  </si>
  <si>
    <t>digital,literacy</t>
  </si>
  <si>
    <t>Top Word Pairs in Tweet in G3</t>
  </si>
  <si>
    <t>saw,great</t>
  </si>
  <si>
    <t>great,innovation</t>
  </si>
  <si>
    <t>innovation,around</t>
  </si>
  <si>
    <t>around,use</t>
  </si>
  <si>
    <t>technology,schools</t>
  </si>
  <si>
    <t>schools,bring</t>
  </si>
  <si>
    <t>bring,rural</t>
  </si>
  <si>
    <t>Top Word Pairs in Tweet in G4</t>
  </si>
  <si>
    <t>scottdhayden,students</t>
  </si>
  <si>
    <t>andrewdowell,scottdhayden</t>
  </si>
  <si>
    <t>ajpodchaski,scottdhayden</t>
  </si>
  <si>
    <t>Top Word Pairs in Tweet in G5</t>
  </si>
  <si>
    <t>oliverlcummins,took</t>
  </si>
  <si>
    <t>took,ict</t>
  </si>
  <si>
    <t>ict,secondary</t>
  </si>
  <si>
    <t>school,everything</t>
  </si>
  <si>
    <t>everything,know</t>
  </si>
  <si>
    <t>know,technology</t>
  </si>
  <si>
    <t>technology,learnt</t>
  </si>
  <si>
    <t>learnt,outside</t>
  </si>
  <si>
    <t>outside,education</t>
  </si>
  <si>
    <t>Top Word Pairs in Tweet in G6</t>
  </si>
  <si>
    <t>reports,20</t>
  </si>
  <si>
    <t>20,years</t>
  </si>
  <si>
    <t>years,time</t>
  </si>
  <si>
    <t>time,90</t>
  </si>
  <si>
    <t>90,jobs</t>
  </si>
  <si>
    <t>jobs,require</t>
  </si>
  <si>
    <t>Top Word Pairs in Tweet in G7</t>
  </si>
  <si>
    <t>t,classes</t>
  </si>
  <si>
    <t>unsure,whether</t>
  </si>
  <si>
    <t>whether,school</t>
  </si>
  <si>
    <t>school,know</t>
  </si>
  <si>
    <t>know,secondary</t>
  </si>
  <si>
    <t>school,completely</t>
  </si>
  <si>
    <t>completely,cut</t>
  </si>
  <si>
    <t>cut,t</t>
  </si>
  <si>
    <t>Top Word Pairs in Tweet</t>
  </si>
  <si>
    <t>social,media  use,social  media,professionally  schools,need  students,use  secondary,school  digital,skills</t>
  </si>
  <si>
    <t>scottdhayden,edtech_stories  digital,citizenship  saw,great  great,innovation  innovation,around  around,use  use,technology  technology,schools  schools,bring  bring,rural</t>
  </si>
  <si>
    <t>use,technology  scottdhayden,students  andrewdowell,scottdhayden  ajpodchaski,scottdhayden  scottdhayden,edtech_stories  digital,citizenship</t>
  </si>
  <si>
    <t>secondary,school  oliverlcummins,took  took,ict  ict,secondary  school,everything  everything,know  know,technology  technology,learnt  learnt,outside  outside,education</t>
  </si>
  <si>
    <t>according,recent  recent,uk  uk,government  government,reports  reports,20  20,years  years,time  time,90  90,jobs  jobs,require</t>
  </si>
  <si>
    <t>t,classes  unsure,whether  whether,school  school,know  know,secondary  secondary,school  school,completely  completely,cut  cut,t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</si>
  <si>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</si>
  <si>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</si>
  <si>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</si>
  <si>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</si>
  <si>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</si>
  <si>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</si>
  <si>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</si>
  <si>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</si>
  <si>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</si>
  <si>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</si>
  <si>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</si>
  <si>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</si>
  <si>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</si>
  <si>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</si>
  <si>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</si>
  <si>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</si>
  <si>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</si>
  <si>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scottdhayden edtech_stories msrobertsonstn jmcjohnston</t>
  </si>
  <si>
    <t>autnes jmcjohnston andrewdowell ajpodchaski schleiderjustin</t>
  </si>
  <si>
    <t>Top Mentioned in Tweet</t>
  </si>
  <si>
    <t>edtech_stories scottdhayden projectdigiuk</t>
  </si>
  <si>
    <t>edtech_stories scottdhayden ajpodchaski schleiderjustin jmcjohnston mrmandersonstn st_ninians_ps</t>
  </si>
  <si>
    <t>scottdhayden ajpodchaski edtech_stories jmcjohnston schleiderjustin autnes gideonwilliams markbeetlestone msdanielsstormy andrewdowell</t>
  </si>
  <si>
    <t>samueljanes99 oliverlcummins gradeaundera</t>
  </si>
  <si>
    <t>Top Tweeters in Entire Graph</t>
  </si>
  <si>
    <t>Top Tweeters in G1</t>
  </si>
  <si>
    <t>Top Tweeters in G2</t>
  </si>
  <si>
    <t>Top Tweeters in G3</t>
  </si>
  <si>
    <t>Top Tweeters in G4</t>
  </si>
  <si>
    <t>Top Tweeters in G5</t>
  </si>
  <si>
    <t>Top Tweeters in G6</t>
  </si>
  <si>
    <t>Top Tweeters in G7</t>
  </si>
  <si>
    <t>Top Tweeters</t>
  </si>
  <si>
    <t>brynmw mjjohnston1981 bcotd1g1tal meganluciexo aidenbliss1 henryfrith2 jakebcot danlinternbcot danielcanning16 paulizzard7</t>
  </si>
  <si>
    <t>scottdhayden tbirdcymru andrewdowell itsbenwhitaker autnes projectdigiuk markbeetlestone techpathwaysldn</t>
  </si>
  <si>
    <t>schleiderjustin ajpodchaski mrmandersonstn st_ninians_ps jmcjohnston msrobertsonstn</t>
  </si>
  <si>
    <t>s_bearden rhappe edtech_stories msdanielsstormy doug_ready</t>
  </si>
  <si>
    <t>gradeaunderabot gradeaundera oliverlcummins samueljanes99</t>
  </si>
  <si>
    <t>gideonwilliams vickyfox_ jscanlan_001</t>
  </si>
  <si>
    <t>jadeheathbcot creativesbcot</t>
  </si>
  <si>
    <t>Top URLs in Tweet by Count</t>
  </si>
  <si>
    <t>https://declara.com/collection/8b9606cc-7109-4d19-b856-4d4ffd90f9b5/post https://sloanreview.mit.edu/article/why-great-leaders-focus-on-mastering-relationships/ https://solve.mit.edu/articles/the-potential-of-technology-to-scale-global-education-and-build-21st-century-skills</t>
  </si>
  <si>
    <t>Top URLs in Tweet by Salience</t>
  </si>
  <si>
    <t>Top Domains in Tweet by Count</t>
  </si>
  <si>
    <t>Top Domains in Tweet by Salience</t>
  </si>
  <si>
    <t>declara.com mit.edu</t>
  </si>
  <si>
    <t>Top Hashtags in Tweet by Count</t>
  </si>
  <si>
    <t>festudentdebate cleartheair edtech edtechchat cmgr digitalskills</t>
  </si>
  <si>
    <t>Top Hashtags in Tweet by Salience</t>
  </si>
  <si>
    <t>cleartheair edtech edtechchat cmgr digitalskills festudentdebate</t>
  </si>
  <si>
    <t>Top Words in Tweet by Count</t>
  </si>
  <si>
    <t>debate up date student group discuss current trends new stories</t>
  </si>
  <si>
    <t>sorry miss festudentdebate time changes difficult</t>
  </si>
  <si>
    <t>scottdhayden one big issues ability cite credit tie curation collaboration</t>
  </si>
  <si>
    <t>gideonwilliams according recent uk government reports 20 years time 90</t>
  </si>
  <si>
    <t>reports festudentdebate digital links those stats according recent uk government</t>
  </si>
  <si>
    <t>festudentdebate make sure teachers students know use social media professionally</t>
  </si>
  <si>
    <t>employability skills very useful believe room more education leave college</t>
  </si>
  <si>
    <t>secondary social media festudentdebate schools need teach students use professionally</t>
  </si>
  <si>
    <t>technology festudentdebate taking over education up teacher control good way</t>
  </si>
  <si>
    <t>2 1 think people use festudentdebate going learn things better</t>
  </si>
  <si>
    <t>schools more relaxed mobile phone rules maths hand phones restricts</t>
  </si>
  <si>
    <t>festudentdebate ask open worms define digital skills definitely think quick</t>
  </si>
  <si>
    <t>learning schools allow students use phones benefit down individual take</t>
  </si>
  <si>
    <t>festudentdebate secondary example top students doing second year oliverlcummins took</t>
  </si>
  <si>
    <t>knowledge look digital devices festudentdebate coding useful another thing repair</t>
  </si>
  <si>
    <t>use think teachers need accept technology going new way learning</t>
  </si>
  <si>
    <t>teaching use much more festudentdebate digital students social media effectively</t>
  </si>
  <si>
    <t>samueljanes99 oliverlcummins took ict secondary school everything know technology learnt</t>
  </si>
  <si>
    <t>festudentdebate great digital use rural msrobertsonstn mrmandersonstn st_ninians_ps hear tech</t>
  </si>
  <si>
    <t>articles cc fe students use technology compose rhetorically significant real</t>
  </si>
  <si>
    <t>festudentdebate scottdhayden ajpodchaski digital edtech_stories jmcjohnston technology students schleiderjustin spaces</t>
  </si>
  <si>
    <t>different scottdhayden students digital literacy festudentdebate program c eyes closed</t>
  </si>
  <si>
    <t>students scottdhayden teachers digitalskills work alongside more future curriculum festudentdebate</t>
  </si>
  <si>
    <t>festudentdebate edtech_stories scottdhayden basic concepts technology more effort computers time</t>
  </si>
  <si>
    <t>edtech_stories scottdhayden digital citizenship work online saw festudentdebate ajpodchaski devices</t>
  </si>
  <si>
    <t>scottdhayden important digitalskill ability employee professionally represent business behalf employer</t>
  </si>
  <si>
    <t>industry scottdhayden asking exact question educators answers combination hard specific</t>
  </si>
  <si>
    <t>t school classes unsure whether know secondary completely cut year</t>
  </si>
  <si>
    <t>school jadeheathbcot unsure whether know secondary completely cut t classes</t>
  </si>
  <si>
    <t>Top Words in Tweet by Salience</t>
  </si>
  <si>
    <t>digital links those stats according recent uk government 20 years</t>
  </si>
  <si>
    <t>going learn things better need support even video tutorials good</t>
  </si>
  <si>
    <t>top students doing second year oliverlcummins took ict school everything</t>
  </si>
  <si>
    <t>digital coding useful another thing repair maintenance schools normally small</t>
  </si>
  <si>
    <t>digital students social media effectively professionally safely effective giving occasional</t>
  </si>
  <si>
    <t>msrobertsonstn mrmandersonstn st_ninians_ps hear tech embraced school we've global audience</t>
  </si>
  <si>
    <t>spaces ajpodchaski citizenship digital edtech_stories jmcjohnston technology students festudentdebate scottdhayden</t>
  </si>
  <si>
    <t>students program c eyes closed never used spreadsheet more clued</t>
  </si>
  <si>
    <t>teachers alongside developing many still see digital addition eng math</t>
  </si>
  <si>
    <t>basic concepts technology effort computers devices work more time software</t>
  </si>
  <si>
    <t>devices digital citizenship work online saw festudentdebate ajpodchaski schleiderjustin absolutely</t>
  </si>
  <si>
    <t>Top Word Pairs in Tweet by Count</t>
  </si>
  <si>
    <t>up,date  date,student  student,debate  debate,group  group,discuss  discuss,current  current,trends  trends,new  new,stories  stories,debate</t>
  </si>
  <si>
    <t>sorry,miss  miss,festudentdebate  festudentdebate,time  time,changes  changes,difficult</t>
  </si>
  <si>
    <t>scottdhayden,one  one,big  big,issues  issues,ability  ability,cite  cite,credit  credit,tie  tie,curation  curation,collaboration  collaboration,21st</t>
  </si>
  <si>
    <t>gideonwilliams,according  according,recent  recent,uk  uk,government  government,reports  reports,20  20,years  years,time  time,90  90,jobs</t>
  </si>
  <si>
    <t>links,reports  reports,those  those,stats  stats,festudentdebate  according,recent  recent,uk  uk,government  government,reports  reports,20  20,years</t>
  </si>
  <si>
    <t>festudentdebate,make  make,sure  sure,teachers  teachers,students  students,know  know,use  use,social  social,media  media,professionally</t>
  </si>
  <si>
    <t>employability,skills  skills,very  very,useful  useful,believe  believe,room  room,more  more,education  education,leave  leave,college  college,shoved</t>
  </si>
  <si>
    <t>social,media  festudentdebate,secondary  secondary,schools  schools,need  need,teach  teach,students  students,use  use,social  media,professionally  professionally,create</t>
  </si>
  <si>
    <t>festudentdebate,technology  technology,taking  taking,over  over,education  education,up  up,teacher  teacher,control  control,technology  technology,good  good,way</t>
  </si>
  <si>
    <t>2,2  2,going  going,learn  learn,things  things,better  better,think  think,people  people,need  need,1  1,1</t>
  </si>
  <si>
    <t>schools,more  more,relaxed  relaxed,mobile  mobile,phone  phone,rules  rules,maths  maths,hand  hand,phones  phones,restricts  restricts,digital</t>
  </si>
  <si>
    <t>festudentdebate,ask  ask,open  open,worms  worms,define  define,digital  digital,skills  skills,definitely  definitely,think  think,quick  quick,easy</t>
  </si>
  <si>
    <t>schools,allow  allow,students  students,use  use,phones  phones,benefit  benefit,learning  learning,down  down,individual  individual,take  take,control</t>
  </si>
  <si>
    <t>students,doing  doing,second  second,year  oliverlcummins,took  took,ict  ict,secondary  secondary,school  school,everything  everything,know  know,technology</t>
  </si>
  <si>
    <t>another,thing  thing,look  look,repair  repair,maintenance  maintenance,digital  digital,devices  devices,schools  schools,normally  normally,small  small,team</t>
  </si>
  <si>
    <t>think,teachers  teachers,need  need,accept  accept,technology  technology,going  going,new  new,way  way,learning  learning,instead  instead,having</t>
  </si>
  <si>
    <t>much,more  teaching,students  students,use  use,social  social,media  media,effectively  effectively,professionally  professionally,safely  safely,much  more,effective</t>
  </si>
  <si>
    <t>samueljanes99,oliverlcummins  oliverlcummins,took  took,ict  ict,secondary  secondary,school  school,everything  everything,know  know,technology  technology,learnt  learnt,outside</t>
  </si>
  <si>
    <t>msrobertsonstn,mrmandersonstn  mrmandersonstn,st_ninians_ps  st_ninians_ps,great  great,hear  hear,digital  digital,tech  tech,embraced  embraced,school  school,we've  we've,global</t>
  </si>
  <si>
    <t>cc,fe  fe,students  students,use  use,technology  technology,compose  compose,rhetorically  rhetorically,significant  significant,articles  articles,real  real,world</t>
  </si>
  <si>
    <t>digital,citizenship  ajpodchaski,scottdhayden  scottdhayden,edtech_stories  scottdhayden,students  andrewdowell,scottdhayden  use,technology  saw,earlier  earlier,festudentdebate  festudentdebate,regarding  regarding,media</t>
  </si>
  <si>
    <t>digital,literacy  scottdhayden,students  students,program  program,c  c,eyes  eyes,closed  closed,never  never,used  used,spreadsheet  spreadsheet,students</t>
  </si>
  <si>
    <t>scottdhayden,developing  developing,teachers  teachers,digitalskills  digitalskills,work  work,alongside  alongside,students  students,many  many,teachers  teachers,still  still,see</t>
  </si>
  <si>
    <t>scottdhayden,edtech_stories  concepts,basic  jmcjohnston,great  great,point  point,remembering  remembering,technology  technology,allows  allows,interact  interact,anyone  anyone,anywhere</t>
  </si>
  <si>
    <t>digital,citizenship  ajpodchaski,scottdhayden  scottdhayden,edtech_stories  edtech_stories,schleiderjustin  schleiderjustin,scottdhayden  scottdhayden,absolutely  absolutely,looking  looking,jane  jane,jacobs'  jacobs',work</t>
  </si>
  <si>
    <t>scottdhayden,important  important,digitalskill  digitalskill,ability  ability,employee  employee,professionally  professionally,represent  represent,business  business,behalf  behalf,employer  employer,festudentdebate</t>
  </si>
  <si>
    <t>scottdhayden,asking  asking,exact  exact,question  question,educators  educators,industry  industry,answers  answers,combination  combination,hard  hard,industry  industry,specific</t>
  </si>
  <si>
    <t>t,classes  unsure,whether  whether,school  school,know  know,secondary  secondary,school  school,completely  completely,cut  cut,t  classes,year</t>
  </si>
  <si>
    <t>jadeheathbcot,unsure  unsure,whether  whether,school  school,know  know,secondary  secondary,school  school,completely  completely,cut  cut,t  t,classes</t>
  </si>
  <si>
    <t>Top Word Pairs in Tweet by Salience</t>
  </si>
  <si>
    <t>teaching,students  students,use  use,social  social,media  media,effectively  effectively,professionally  professionally,safely  safely,much  more,effective  effective,giving</t>
  </si>
  <si>
    <t>scottdhayden,students  students,program  program,c  c,eyes  eyes,closed  closed,never  never,used  used,spreadsheet  spreadsheet,students  students,more</t>
  </si>
  <si>
    <t>concepts,basic  jmcjohnston,great  great,point  point,remembering  remembering,technology  technology,allows  allows,interact  interact,anyone  anyone,anywhere  anywhere,anytime</t>
  </si>
  <si>
    <t>Word</t>
  </si>
  <si>
    <t>people</t>
  </si>
  <si>
    <t>online</t>
  </si>
  <si>
    <t>now</t>
  </si>
  <si>
    <t>devices</t>
  </si>
  <si>
    <t>teachers</t>
  </si>
  <si>
    <t>education</t>
  </si>
  <si>
    <t>much</t>
  </si>
  <si>
    <t>saw</t>
  </si>
  <si>
    <t>rural</t>
  </si>
  <si>
    <t>new</t>
  </si>
  <si>
    <t>1</t>
  </si>
  <si>
    <t>2</t>
  </si>
  <si>
    <t>professionally</t>
  </si>
  <si>
    <t>jobs</t>
  </si>
  <si>
    <t>require</t>
  </si>
  <si>
    <t>spaces</t>
  </si>
  <si>
    <t>control</t>
  </si>
  <si>
    <t>wide</t>
  </si>
  <si>
    <t>here</t>
  </si>
  <si>
    <t>allows</t>
  </si>
  <si>
    <t>effort</t>
  </si>
  <si>
    <t>good</t>
  </si>
  <si>
    <t>teach</t>
  </si>
  <si>
    <t>tools</t>
  </si>
  <si>
    <t>useful</t>
  </si>
  <si>
    <t>down</t>
  </si>
  <si>
    <t>year</t>
  </si>
  <si>
    <t>world</t>
  </si>
  <si>
    <t>absolutely</t>
  </si>
  <si>
    <t>looking</t>
  </si>
  <si>
    <t>want</t>
  </si>
  <si>
    <t>over</t>
  </si>
  <si>
    <t>communities</t>
  </si>
  <si>
    <t>responsibility</t>
  </si>
  <si>
    <t>hardware</t>
  </si>
  <si>
    <t>out</t>
  </si>
  <si>
    <t>doing</t>
  </si>
  <si>
    <t>innovation</t>
  </si>
  <si>
    <t>around</t>
  </si>
  <si>
    <t>bring</t>
  </si>
  <si>
    <t>folk</t>
  </si>
  <si>
    <t>together</t>
  </si>
  <si>
    <t>zealand</t>
  </si>
  <si>
    <t>heard</t>
  </si>
  <si>
    <t>anywhere</t>
  </si>
  <si>
    <t>fe</t>
  </si>
  <si>
    <t>team</t>
  </si>
  <si>
    <t>part</t>
  </si>
  <si>
    <t>those</t>
  </si>
  <si>
    <t>alex</t>
  </si>
  <si>
    <t>curriculum</t>
  </si>
  <si>
    <t>computers</t>
  </si>
  <si>
    <t>coding</t>
  </si>
  <si>
    <t>many</t>
  </si>
  <si>
    <t>collaboration</t>
  </si>
  <si>
    <t>benefit</t>
  </si>
  <si>
    <t>see</t>
  </si>
  <si>
    <t>up</t>
  </si>
  <si>
    <t>thing</t>
  </si>
  <si>
    <t>articles</t>
  </si>
  <si>
    <t>issues</t>
  </si>
  <si>
    <t>student</t>
  </si>
  <si>
    <t>example</t>
  </si>
  <si>
    <t>teaching</t>
  </si>
  <si>
    <t>giving</t>
  </si>
  <si>
    <t>look</t>
  </si>
  <si>
    <t>knowledge</t>
  </si>
  <si>
    <t>comes</t>
  </si>
  <si>
    <t>make</t>
  </si>
  <si>
    <t>ability</t>
  </si>
  <si>
    <t>behalf</t>
  </si>
  <si>
    <t>jane</t>
  </si>
  <si>
    <t>jacobs'</t>
  </si>
  <si>
    <t>w</t>
  </si>
  <si>
    <t>physical</t>
  </si>
  <si>
    <t>earlier</t>
  </si>
  <si>
    <t>regarding</t>
  </si>
  <si>
    <t>films</t>
  </si>
  <si>
    <t>race</t>
  </si>
  <si>
    <t>check</t>
  </si>
  <si>
    <t>entirely</t>
  </si>
  <si>
    <t>regular</t>
  </si>
  <si>
    <t>safe</t>
  </si>
  <si>
    <t>well</t>
  </si>
  <si>
    <t>interpreted</t>
  </si>
  <si>
    <t>act</t>
  </si>
  <si>
    <t>b</t>
  </si>
  <si>
    <t>areas</t>
  </si>
  <si>
    <t>sim</t>
  </si>
  <si>
    <t>point</t>
  </si>
  <si>
    <t>remembering</t>
  </si>
  <si>
    <t>interact</t>
  </si>
  <si>
    <t>anyone</t>
  </si>
  <si>
    <t>worked</t>
  </si>
  <si>
    <t>resources</t>
  </si>
  <si>
    <t>requires</t>
  </si>
  <si>
    <t>concerted</t>
  </si>
  <si>
    <t>hey</t>
  </si>
  <si>
    <t>morning</t>
  </si>
  <si>
    <t>cto</t>
  </si>
  <si>
    <t>nj</t>
  </si>
  <si>
    <t>usa</t>
  </si>
  <si>
    <t>asked</t>
  </si>
  <si>
    <t>pop</t>
  </si>
  <si>
    <t>discussing</t>
  </si>
  <si>
    <t>take</t>
  </si>
  <si>
    <t>software</t>
  </si>
  <si>
    <t>apps</t>
  </si>
  <si>
    <t>lot</t>
  </si>
  <si>
    <t>normally</t>
  </si>
  <si>
    <t>article</t>
  </si>
  <si>
    <t>emphasis</t>
  </si>
  <si>
    <t>creativity</t>
  </si>
  <si>
    <t>developing</t>
  </si>
  <si>
    <t>alongside</t>
  </si>
  <si>
    <t>future</t>
  </si>
  <si>
    <t>few</t>
  </si>
  <si>
    <t>projects</t>
  </si>
  <si>
    <t>topic</t>
  </si>
  <si>
    <t>global</t>
  </si>
  <si>
    <t>21st</t>
  </si>
  <si>
    <t>century</t>
  </si>
  <si>
    <t>program</t>
  </si>
  <si>
    <t>c</t>
  </si>
  <si>
    <t>eyes</t>
  </si>
  <si>
    <t>closed</t>
  </si>
  <si>
    <t>never</t>
  </si>
  <si>
    <t>used</t>
  </si>
  <si>
    <t>spreadsheet</t>
  </si>
  <si>
    <t>lecturers</t>
  </si>
  <si>
    <t>things</t>
  </si>
  <si>
    <t>literacy</t>
  </si>
  <si>
    <t>break</t>
  </si>
  <si>
    <t>geographical</t>
  </si>
  <si>
    <t>barriers</t>
  </si>
  <si>
    <t>access</t>
  </si>
  <si>
    <t>staff</t>
  </si>
  <si>
    <t>cc</t>
  </si>
  <si>
    <t>compose</t>
  </si>
  <si>
    <t>rhetorically</t>
  </si>
  <si>
    <t>significant</t>
  </si>
  <si>
    <t>real</t>
  </si>
  <si>
    <t>learnt</t>
  </si>
  <si>
    <t>outside</t>
  </si>
  <si>
    <t>one</t>
  </si>
  <si>
    <t>video</t>
  </si>
  <si>
    <t>effectively</t>
  </si>
  <si>
    <t>beneficial</t>
  </si>
  <si>
    <t>going</t>
  </si>
  <si>
    <t>way</t>
  </si>
  <si>
    <t>having</t>
  </si>
  <si>
    <t>both</t>
  </si>
  <si>
    <t>big</t>
  </si>
  <si>
    <t>professional</t>
  </si>
  <si>
    <t>top</t>
  </si>
  <si>
    <t>second</t>
  </si>
  <si>
    <t>phones</t>
  </si>
  <si>
    <t>learn</t>
  </si>
  <si>
    <t>teacher</t>
  </si>
  <si>
    <t>debate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</si>
  <si>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</si>
  <si>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</si>
  <si>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</si>
  <si>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</si>
  <si>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</si>
  <si>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</si>
  <si>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</si>
  <si>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</si>
  <si>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</si>
  <si>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</si>
  <si>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</si>
  <si>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</si>
  <si>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</si>
  <si>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</si>
  <si>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</si>
  <si>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</si>
  <si>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</si>
  <si>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</si>
  <si>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</si>
  <si>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</si>
  <si>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</si>
  <si>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</si>
  <si>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</si>
  <si>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</si>
  <si>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</si>
  <si>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</si>
  <si>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</si>
  <si>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</si>
  <si>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</si>
  <si>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26, 115, 0</t>
  </si>
  <si>
    <t>85, 85, 0</t>
  </si>
  <si>
    <t>53, 102, 0</t>
  </si>
  <si>
    <t>112, 72, 0</t>
  </si>
  <si>
    <t>Red</t>
  </si>
  <si>
    <t>G1: festudentdebate use digital social media schools students need think learning</t>
  </si>
  <si>
    <t>G2: scottdhayden festudentdebate students digital more skills work different educators industry</t>
  </si>
  <si>
    <t>G3: festudentdebate edtech_stories scottdhayden digital work great technology citizenship basic concepts</t>
  </si>
  <si>
    <t>G4: festudentdebate scottdhayden ajpodchaski digital students technology jmcjohnston edtech_stories schleiderjustin use</t>
  </si>
  <si>
    <t>G5: festudentdebate secondary ict school technology students oliverlcummins took everything know</t>
  </si>
  <si>
    <t>G6: reports digital according recent uk government 20 years time 90</t>
  </si>
  <si>
    <t>G7: school t classes unsure whether know secondary completely cut</t>
  </si>
  <si>
    <t>Autofill Workbook Results</t>
  </si>
  <si>
    <t>Edge Weight▓1▓10▓0▓True▓Green▓Red▓▓Edge Weight▓1▓5▓0▓3▓10▓False▓Edge Weight▓1▓10▓0▓32▓6▓False▓▓0▓0▓0▓True▓Black▓Black▓▓Followers▓6▓25859▓0▓162▓1000▓False▓Followers▓6▓496068▓0▓100▓70▓False▓▓0▓0▓0▓0▓0▓False▓▓0▓0▓0▓0▓0▓False</t>
  </si>
  <si>
    <t>Subgraph</t>
  </si>
  <si>
    <t>GraphSource░TwitterSearch▓GraphTerm░#festudentdebate▓ImportDescription░The graph represents a network of 40 Twitter users whose recent tweets contained "#festudentdebate", or who were replied to or mentioned in those tweets, taken from a data set limited to a maximum of 18,000 tweets.  The network was obtained from Twitter on Monday, 11 March 2019 at 23:50 UTC.
The tweets in the network were tweeted over the 4-day, 7-hour, 41-minute period from Thursday, 07 March 2019 at 12:00 UTC to Monday, 11 March 2019 at 19:41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</si>
</sst>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120530"/>
        <c:axId val="64084771"/>
      </c:barChart>
      <c:catAx>
        <c:axId val="71205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084771"/>
        <c:crosses val="autoZero"/>
        <c:auto val="1"/>
        <c:lblOffset val="100"/>
        <c:noMultiLvlLbl val="0"/>
      </c:catAx>
      <c:valAx>
        <c:axId val="64084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20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892028"/>
        <c:axId val="23483933"/>
      </c:barChart>
      <c:catAx>
        <c:axId val="398920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483933"/>
        <c:crosses val="autoZero"/>
        <c:auto val="1"/>
        <c:lblOffset val="100"/>
        <c:noMultiLvlLbl val="0"/>
      </c:catAx>
      <c:valAx>
        <c:axId val="23483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2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028806"/>
        <c:axId val="23150391"/>
      </c:barChart>
      <c:catAx>
        <c:axId val="10028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50391"/>
        <c:crosses val="autoZero"/>
        <c:auto val="1"/>
        <c:lblOffset val="100"/>
        <c:noMultiLvlLbl val="0"/>
      </c:catAx>
      <c:valAx>
        <c:axId val="2315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2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026928"/>
        <c:axId val="63242353"/>
      </c:barChart>
      <c:catAx>
        <c:axId val="70269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42353"/>
        <c:crosses val="autoZero"/>
        <c:auto val="1"/>
        <c:lblOffset val="100"/>
        <c:noMultiLvlLbl val="0"/>
      </c:catAx>
      <c:valAx>
        <c:axId val="6324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6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310266"/>
        <c:axId val="22356939"/>
      </c:barChart>
      <c:catAx>
        <c:axId val="323102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56939"/>
        <c:crosses val="autoZero"/>
        <c:auto val="1"/>
        <c:lblOffset val="100"/>
        <c:noMultiLvlLbl val="0"/>
      </c:catAx>
      <c:valAx>
        <c:axId val="22356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994724"/>
        <c:axId val="66081605"/>
      </c:barChart>
      <c:catAx>
        <c:axId val="669947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81605"/>
        <c:crosses val="autoZero"/>
        <c:auto val="1"/>
        <c:lblOffset val="100"/>
        <c:noMultiLvlLbl val="0"/>
      </c:catAx>
      <c:valAx>
        <c:axId val="6608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4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863534"/>
        <c:axId val="51009759"/>
      </c:barChart>
      <c:catAx>
        <c:axId val="578635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09759"/>
        <c:crosses val="autoZero"/>
        <c:auto val="1"/>
        <c:lblOffset val="100"/>
        <c:noMultiLvlLbl val="0"/>
      </c:catAx>
      <c:valAx>
        <c:axId val="51009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63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434648"/>
        <c:axId val="38149785"/>
      </c:barChart>
      <c:catAx>
        <c:axId val="564346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149785"/>
        <c:crosses val="autoZero"/>
        <c:auto val="1"/>
        <c:lblOffset val="100"/>
        <c:noMultiLvlLbl val="0"/>
      </c:catAx>
      <c:valAx>
        <c:axId val="38149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34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803746"/>
        <c:axId val="3124851"/>
      </c:barChart>
      <c:catAx>
        <c:axId val="7803746"/>
        <c:scaling>
          <c:orientation val="minMax"/>
        </c:scaling>
        <c:axPos val="b"/>
        <c:delete val="1"/>
        <c:majorTickMark val="out"/>
        <c:minorTickMark val="none"/>
        <c:tickLblPos val="none"/>
        <c:crossAx val="3124851"/>
        <c:crosses val="autoZero"/>
        <c:auto val="1"/>
        <c:lblOffset val="100"/>
        <c:noMultiLvlLbl val="0"/>
      </c:catAx>
      <c:valAx>
        <c:axId val="3124851"/>
        <c:scaling>
          <c:orientation val="minMax"/>
        </c:scaling>
        <c:axPos val="l"/>
        <c:delete val="1"/>
        <c:majorTickMark val="out"/>
        <c:minorTickMark val="none"/>
        <c:tickLblPos val="none"/>
        <c:crossAx val="78037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cotd1g1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rynm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itsbenwhitak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rojectdigiu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cottdhayd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vickyfox_"/>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gideonwilliam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eganluciex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anlinternbco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henryfrith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anielcanning1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idenbliss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akebco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jjohnston198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ryannetherclif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amueljanes9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gradeaunder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paulizzard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arcybco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oliverlcummi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gradeaunderabo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mcjohnst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t_ninians_p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rmandersonst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srobertsonst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utn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edtech_storie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arkbeetleston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rhapp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_beard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sdanielsstorm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doug_rea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ndrewdowel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ajpodchask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chleiderjusti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scanlan_00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birdcymru"/>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echpathwaysld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adeheathbco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reativesbco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99" totalsRowShown="0" headerRowDxfId="379" dataDxfId="378">
  <autoFilter ref="A2:BL99"/>
  <tableColumns count="64">
    <tableColumn id="1" name="Vertex 1" dataDxfId="377"/>
    <tableColumn id="2" name="Vertex 2" dataDxfId="376"/>
    <tableColumn id="3" name="Color" dataDxfId="375"/>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9"/>
    <tableColumn id="7" name="ID" dataDxfId="367"/>
    <tableColumn id="9" name="Dynamic Filter" dataDxfId="366"/>
    <tableColumn id="8" name="Add Your Own Columns Here" dataDxfId="365"/>
    <tableColumn id="15" name="Relationship" dataDxfId="364"/>
    <tableColumn id="16" name="Relationship Date (UTC)" dataDxfId="363"/>
    <tableColumn id="17" name="Tweet" dataDxfId="362"/>
    <tableColumn id="18" name="URLs in Tweet" dataDxfId="361"/>
    <tableColumn id="19" name="Domains in Tweet" dataDxfId="360"/>
    <tableColumn id="20" name="Hashtags in Tweet" dataDxfId="359"/>
    <tableColumn id="21" name="Media in Tweet" dataDxfId="358"/>
    <tableColumn id="22" name="Tweet Image File" dataDxfId="357"/>
    <tableColumn id="23" name="Tweet Date (UTC)" dataDxfId="356"/>
    <tableColumn id="24" name="Twitter Page for Tweet" dataDxfId="355"/>
    <tableColumn id="25" name="Latitude" dataDxfId="354"/>
    <tableColumn id="26" name="Longitude" dataDxfId="353"/>
    <tableColumn id="27" name="Imported ID" dataDxfId="352"/>
    <tableColumn id="28" name="In-Reply-To Tweet ID" dataDxfId="351"/>
    <tableColumn id="29" name="Favorited" dataDxfId="350"/>
    <tableColumn id="30" name="Favorite Count" dataDxfId="349"/>
    <tableColumn id="31" name="In-Reply-To User ID" dataDxfId="348"/>
    <tableColumn id="32" name="Is Quote Status" dataDxfId="347"/>
    <tableColumn id="33" name="Language" dataDxfId="346"/>
    <tableColumn id="34" name="Possibly Sensitive" dataDxfId="345"/>
    <tableColumn id="35" name="Quoted Status ID" dataDxfId="344"/>
    <tableColumn id="36" name="Retweeted" dataDxfId="343"/>
    <tableColumn id="37" name="Retweet Count" dataDxfId="342"/>
    <tableColumn id="38" name="Retweet ID" dataDxfId="341"/>
    <tableColumn id="39" name="Source" dataDxfId="340"/>
    <tableColumn id="40" name="Truncated" dataDxfId="339"/>
    <tableColumn id="41" name="Unified Twitter ID" dataDxfId="338"/>
    <tableColumn id="42" name="Imported Tweet Type" dataDxfId="337"/>
    <tableColumn id="43" name="Added By Extended Analysis" dataDxfId="336"/>
    <tableColumn id="44" name="Corrected By Extended Analysis" dataDxfId="335"/>
    <tableColumn id="45" name="Place Bounding Box" dataDxfId="334"/>
    <tableColumn id="46" name="Place Country" dataDxfId="333"/>
    <tableColumn id="47" name="Place Country Code" dataDxfId="332"/>
    <tableColumn id="48" name="Place Full Name" dataDxfId="331"/>
    <tableColumn id="49" name="Place ID" dataDxfId="330"/>
    <tableColumn id="50" name="Place Name" dataDxfId="329"/>
    <tableColumn id="51" name="Place Type" dataDxfId="328"/>
    <tableColumn id="52" name="Place URL" dataDxfId="32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249" dataDxfId="248">
  <autoFilter ref="A2:C15"/>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9" totalsRowShown="0" headerRowDxfId="242" dataDxfId="241">
  <autoFilter ref="A1:P9"/>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P18" totalsRowShown="0" headerRowDxfId="224" dataDxfId="223">
  <autoFilter ref="A12:P18"/>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P28" totalsRowShown="0" headerRowDxfId="206" dataDxfId="205">
  <autoFilter ref="A21:P28"/>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1:P41" totalsRowShown="0" headerRowDxfId="187" dataDxfId="186">
  <autoFilter ref="A31:P41"/>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4:P54" totalsRowShown="0" headerRowDxfId="168" dataDxfId="167">
  <autoFilter ref="A44:P54"/>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7:P66" totalsRowShown="0" headerRowDxfId="149" dataDxfId="148">
  <autoFilter ref="A57:P66"/>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P79" totalsRowShown="0" headerRowDxfId="146" dataDxfId="145">
  <autoFilter ref="A69:P79"/>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P92" totalsRowShown="0" headerRowDxfId="111" dataDxfId="110">
  <autoFilter ref="A82:P92"/>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26" dataDxfId="325">
  <autoFilter ref="A2:BT42"/>
  <tableColumns count="72">
    <tableColumn id="1" name="Vertex" dataDxfId="324"/>
    <tableColumn id="72" name="Subgraph"/>
    <tableColumn id="2" name="Color" dataDxfId="323"/>
    <tableColumn id="5" name="Shape" dataDxfId="322"/>
    <tableColumn id="6" name="Size" dataDxfId="321"/>
    <tableColumn id="4" name="Opacity" dataDxfId="320"/>
    <tableColumn id="7" name="Image File" dataDxfId="319"/>
    <tableColumn id="3" name="Visibility" dataDxfId="318"/>
    <tableColumn id="10" name="Label" dataDxfId="317"/>
    <tableColumn id="16" name="Label Fill Color" dataDxfId="316"/>
    <tableColumn id="9" name="Label Position" dataDxfId="315"/>
    <tableColumn id="8" name="Tooltip" dataDxfId="314"/>
    <tableColumn id="18" name="Layout Order" dataDxfId="313"/>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7"/>
    <tableColumn id="28" name="Dynamic Filter" dataDxfId="306"/>
    <tableColumn id="17" name="Add Your Own Columns Here" dataDxfId="305"/>
    <tableColumn id="30" name="Name" dataDxfId="304"/>
    <tableColumn id="31" name="Followed" dataDxfId="303"/>
    <tableColumn id="32" name="Followers" dataDxfId="302"/>
    <tableColumn id="33" name="Tweets" dataDxfId="301"/>
    <tableColumn id="34" name="Favorites" dataDxfId="300"/>
    <tableColumn id="35" name="Time Zone UTC Offset (Seconds)" dataDxfId="299"/>
    <tableColumn id="36" name="Description" dataDxfId="298"/>
    <tableColumn id="37" name="Location" dataDxfId="297"/>
    <tableColumn id="38" name="Web" dataDxfId="296"/>
    <tableColumn id="39" name="Time Zone" dataDxfId="295"/>
    <tableColumn id="40" name="Joined Twitter Date (UTC)" dataDxfId="294"/>
    <tableColumn id="41" name="Profile Banner Url" dataDxfId="293"/>
    <tableColumn id="42" name="Default Profile" dataDxfId="292"/>
    <tableColumn id="43" name="Default Profile Image" dataDxfId="291"/>
    <tableColumn id="44" name="Geo Enabled" dataDxfId="290"/>
    <tableColumn id="45" name="Language" dataDxfId="289"/>
    <tableColumn id="46" name="Listed Count" dataDxfId="288"/>
    <tableColumn id="47" name="Profile Background Image Url" dataDxfId="287"/>
    <tableColumn id="48" name="Verified" dataDxfId="286"/>
    <tableColumn id="49" name="Custom Menu Item Text" dataDxfId="285"/>
    <tableColumn id="50" name="Custom Menu Item Action" dataDxfId="284"/>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12" totalsRowShown="0" headerRowDxfId="82" dataDxfId="81">
  <autoFilter ref="A1:G41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59" totalsRowShown="0" headerRowDxfId="73" dataDxfId="72">
  <autoFilter ref="A1:L25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3">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280" dataDxfId="279">
  <autoFilter ref="A1:C4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groups/studentdebategroup/" TargetMode="External" /><Relationship Id="rId2" Type="http://schemas.openxmlformats.org/officeDocument/2006/relationships/hyperlink" Target="https://sites.google.com/view/eternalpolymath/rhetoric/the-multimodal-research-project?authuser=0" TargetMode="External" /><Relationship Id="rId3" Type="http://schemas.openxmlformats.org/officeDocument/2006/relationships/hyperlink" Target="https://sites.google.com/view/eternalpolymath/rhetoric/the-multimodal-research-project?authuser=0" TargetMode="External" /><Relationship Id="rId4" Type="http://schemas.openxmlformats.org/officeDocument/2006/relationships/hyperlink" Target="https://declara.com/collection/8b9606cc-7109-4d19-b856-4d4ffd90f9b5/post" TargetMode="External" /><Relationship Id="rId5" Type="http://schemas.openxmlformats.org/officeDocument/2006/relationships/hyperlink" Target="https://declara.com/collection/8b9606cc-7109-4d19-b856-4d4ffd90f9b5/post" TargetMode="External" /><Relationship Id="rId6" Type="http://schemas.openxmlformats.org/officeDocument/2006/relationships/hyperlink" Target="https://solve.mit.edu/articles/the-potential-of-technology-to-scale-global-education-and-build-21st-century-skills" TargetMode="External" /><Relationship Id="rId7" Type="http://schemas.openxmlformats.org/officeDocument/2006/relationships/hyperlink" Target="https://sloanreview.mit.edu/article/why-great-leaders-focus-on-mastering-relationships/" TargetMode="External" /><Relationship Id="rId8" Type="http://schemas.openxmlformats.org/officeDocument/2006/relationships/hyperlink" Target="https://sloanreview.mit.edu/article/why-great-leaders-focus-on-mastering-relationships/" TargetMode="External" /><Relationship Id="rId9" Type="http://schemas.openxmlformats.org/officeDocument/2006/relationships/hyperlink" Target="https://declara.com/collection/8b9606cc-7109-4d19-b856-4d4ffd90f9b5/post" TargetMode="External" /><Relationship Id="rId10" Type="http://schemas.openxmlformats.org/officeDocument/2006/relationships/hyperlink" Target="https://solve.mit.edu/articles/the-potential-of-technology-to-scale-global-education-and-build-21st-century-skills" TargetMode="External" /><Relationship Id="rId11" Type="http://schemas.openxmlformats.org/officeDocument/2006/relationships/hyperlink" Target="https://sloanreview.mit.edu/article/why-great-leaders-focus-on-mastering-relationships/" TargetMode="External" /><Relationship Id="rId12" Type="http://schemas.openxmlformats.org/officeDocument/2006/relationships/hyperlink" Target="https://techpathways.london/" TargetMode="External" /><Relationship Id="rId13" Type="http://schemas.openxmlformats.org/officeDocument/2006/relationships/hyperlink" Target="https://pbs.twimg.com/media/D1DeYDtWwAEd945.jpg" TargetMode="External" /><Relationship Id="rId14" Type="http://schemas.openxmlformats.org/officeDocument/2006/relationships/hyperlink" Target="https://pbs.twimg.com/media/D1DeYDtWwAEd945.jpg" TargetMode="External" /><Relationship Id="rId15" Type="http://schemas.openxmlformats.org/officeDocument/2006/relationships/hyperlink" Target="http://pbs.twimg.com/profile_images/1067656589656522752/qvSJi4Hy_normal.jpg" TargetMode="External" /><Relationship Id="rId16" Type="http://schemas.openxmlformats.org/officeDocument/2006/relationships/hyperlink" Target="http://pbs.twimg.com/profile_images/915254322040070145/BDSiIEKd_normal.jpg" TargetMode="External" /><Relationship Id="rId17" Type="http://schemas.openxmlformats.org/officeDocument/2006/relationships/hyperlink" Target="http://pbs.twimg.com/profile_images/915254322040070145/BDSiIEKd_normal.jpg" TargetMode="External" /><Relationship Id="rId18" Type="http://schemas.openxmlformats.org/officeDocument/2006/relationships/hyperlink" Target="http://pbs.twimg.com/profile_images/676783391606480896/wc4_YHhL_normal.jpg" TargetMode="External" /><Relationship Id="rId19" Type="http://schemas.openxmlformats.org/officeDocument/2006/relationships/hyperlink" Target="http://pbs.twimg.com/profile_images/1068520945550209026/TLkXCIpK_normal.jpg" TargetMode="External" /><Relationship Id="rId20" Type="http://schemas.openxmlformats.org/officeDocument/2006/relationships/hyperlink" Target="http://pbs.twimg.com/profile_images/1098013863658823680/TkbTiIIV_normal.jpg" TargetMode="External" /><Relationship Id="rId21" Type="http://schemas.openxmlformats.org/officeDocument/2006/relationships/hyperlink" Target="http://pbs.twimg.com/profile_images/1087861813629337603/Mq-lI4-h_normal.jpg" TargetMode="External" /><Relationship Id="rId22" Type="http://schemas.openxmlformats.org/officeDocument/2006/relationships/hyperlink" Target="http://pbs.twimg.com/profile_images/1091450031981412353/Gx1yxF8X_normal.jpg" TargetMode="External" /><Relationship Id="rId23" Type="http://schemas.openxmlformats.org/officeDocument/2006/relationships/hyperlink" Target="http://pbs.twimg.com/profile_images/1049211087831425024/HBuJiq4L_normal.jpg" TargetMode="External" /><Relationship Id="rId24" Type="http://schemas.openxmlformats.org/officeDocument/2006/relationships/hyperlink" Target="http://pbs.twimg.com/profile_images/1049211087831425024/HBuJiq4L_normal.jpg" TargetMode="External" /><Relationship Id="rId25" Type="http://schemas.openxmlformats.org/officeDocument/2006/relationships/hyperlink" Target="http://pbs.twimg.com/profile_images/1068647199205146624/P7zRBk_R_normal.jpg" TargetMode="External" /><Relationship Id="rId26" Type="http://schemas.openxmlformats.org/officeDocument/2006/relationships/hyperlink" Target="http://pbs.twimg.com/profile_images/1066793727526690817/Bt17N2B5_normal.jpg" TargetMode="External" /><Relationship Id="rId27" Type="http://schemas.openxmlformats.org/officeDocument/2006/relationships/hyperlink" Target="http://pbs.twimg.com/profile_images/1094887744374038531/nEcINtbb_normal.jpg" TargetMode="External" /><Relationship Id="rId28" Type="http://schemas.openxmlformats.org/officeDocument/2006/relationships/hyperlink" Target="http://pbs.twimg.com/profile_images/1061980750013194242/_kRizwtW_normal.jpg" TargetMode="External" /><Relationship Id="rId29" Type="http://schemas.openxmlformats.org/officeDocument/2006/relationships/hyperlink" Target="http://pbs.twimg.com/profile_images/1057962891389947904/onNWrI5__normal.jpg" TargetMode="External" /><Relationship Id="rId30" Type="http://schemas.openxmlformats.org/officeDocument/2006/relationships/hyperlink" Target="http://pbs.twimg.com/profile_images/1057962891389947904/onNWrI5__normal.jpg" TargetMode="External" /><Relationship Id="rId31" Type="http://schemas.openxmlformats.org/officeDocument/2006/relationships/hyperlink" Target="http://pbs.twimg.com/profile_images/1047119697773244418/FYmKMvpB_normal.jpg" TargetMode="External" /><Relationship Id="rId32" Type="http://schemas.openxmlformats.org/officeDocument/2006/relationships/hyperlink" Target="http://pbs.twimg.com/profile_images/1083752360046940160/JPHuJKcH_normal.jpg" TargetMode="External" /><Relationship Id="rId33" Type="http://schemas.openxmlformats.org/officeDocument/2006/relationships/hyperlink" Target="http://pbs.twimg.com/profile_images/1083752360046940160/JPHuJKcH_normal.jpg" TargetMode="External" /><Relationship Id="rId34" Type="http://schemas.openxmlformats.org/officeDocument/2006/relationships/hyperlink" Target="http://pbs.twimg.com/profile_images/1061980750013194242/_kRizwtW_normal.jpg" TargetMode="External" /><Relationship Id="rId35" Type="http://schemas.openxmlformats.org/officeDocument/2006/relationships/hyperlink" Target="http://pbs.twimg.com/profile_images/741388301144363008/Rs_hdx_c_normal.jpg" TargetMode="External" /><Relationship Id="rId36" Type="http://schemas.openxmlformats.org/officeDocument/2006/relationships/hyperlink" Target="http://pbs.twimg.com/profile_images/1061980750013194242/_kRizwtW_normal.jpg" TargetMode="External" /><Relationship Id="rId37" Type="http://schemas.openxmlformats.org/officeDocument/2006/relationships/hyperlink" Target="http://pbs.twimg.com/profile_images/1061980750013194242/_kRizwtW_normal.jpg" TargetMode="External" /><Relationship Id="rId38" Type="http://schemas.openxmlformats.org/officeDocument/2006/relationships/hyperlink" Target="http://pbs.twimg.com/profile_images/741388301144363008/Rs_hdx_c_normal.jpg" TargetMode="External" /><Relationship Id="rId39" Type="http://schemas.openxmlformats.org/officeDocument/2006/relationships/hyperlink" Target="http://pbs.twimg.com/profile_images/554855449/IMG_3096_normal.jpg" TargetMode="External" /><Relationship Id="rId40" Type="http://schemas.openxmlformats.org/officeDocument/2006/relationships/hyperlink" Target="http://pbs.twimg.com/profile_images/554855449/IMG_3096_normal.jpg" TargetMode="External" /><Relationship Id="rId41" Type="http://schemas.openxmlformats.org/officeDocument/2006/relationships/hyperlink" Target="http://pbs.twimg.com/profile_images/554855449/IMG_3096_normal.jpg" TargetMode="External" /><Relationship Id="rId42" Type="http://schemas.openxmlformats.org/officeDocument/2006/relationships/hyperlink" Target="http://pbs.twimg.com/profile_images/958457309843410944/sT4cUWgk_normal.jpg" TargetMode="External" /><Relationship Id="rId43" Type="http://schemas.openxmlformats.org/officeDocument/2006/relationships/hyperlink" Target="http://pbs.twimg.com/profile_images/958457309843410944/sT4cUWgk_normal.jpg" TargetMode="External" /><Relationship Id="rId44" Type="http://schemas.openxmlformats.org/officeDocument/2006/relationships/hyperlink" Target="http://pbs.twimg.com/profile_images/933740415861252096/qEXZnavW_normal.jpg" TargetMode="External" /><Relationship Id="rId45" Type="http://schemas.openxmlformats.org/officeDocument/2006/relationships/hyperlink" Target="http://pbs.twimg.com/profile_images/933740415861252096/qEXZnavW_normal.jpg" TargetMode="External" /><Relationship Id="rId46" Type="http://schemas.openxmlformats.org/officeDocument/2006/relationships/hyperlink" Target="http://pbs.twimg.com/profile_images/767721747059712000/T1WNt7YG_normal.jpg" TargetMode="External" /><Relationship Id="rId47" Type="http://schemas.openxmlformats.org/officeDocument/2006/relationships/hyperlink" Target="http://pbs.twimg.com/profile_images/767721747059712000/T1WNt7YG_normal.jpg" TargetMode="External" /><Relationship Id="rId48" Type="http://schemas.openxmlformats.org/officeDocument/2006/relationships/hyperlink" Target="http://pbs.twimg.com/profile_images/933740415861252096/qEXZnavW_normal.jpg" TargetMode="External" /><Relationship Id="rId49" Type="http://schemas.openxmlformats.org/officeDocument/2006/relationships/hyperlink" Target="http://pbs.twimg.com/profile_images/933740415861252096/qEXZnavW_normal.jpg" TargetMode="External" /><Relationship Id="rId50" Type="http://schemas.openxmlformats.org/officeDocument/2006/relationships/hyperlink" Target="http://pbs.twimg.com/profile_images/933740415861252096/qEXZnavW_normal.jpg" TargetMode="External" /><Relationship Id="rId51" Type="http://schemas.openxmlformats.org/officeDocument/2006/relationships/hyperlink" Target="http://pbs.twimg.com/profile_images/933740415861252096/qEXZnavW_normal.jpg" TargetMode="External" /><Relationship Id="rId52" Type="http://schemas.openxmlformats.org/officeDocument/2006/relationships/hyperlink" Target="http://pbs.twimg.com/profile_images/933740415861252096/qEXZnavW_normal.jpg" TargetMode="External" /><Relationship Id="rId53" Type="http://schemas.openxmlformats.org/officeDocument/2006/relationships/hyperlink" Target="http://pbs.twimg.com/profile_images/658209392706326528/yzTc4iVe_normal.jpg" TargetMode="External" /><Relationship Id="rId54" Type="http://schemas.openxmlformats.org/officeDocument/2006/relationships/hyperlink" Target="http://pbs.twimg.com/profile_images/658209392706326528/yzTc4iVe_normal.jpg" TargetMode="External" /><Relationship Id="rId55" Type="http://schemas.openxmlformats.org/officeDocument/2006/relationships/hyperlink" Target="http://pbs.twimg.com/profile_images/933740415861252096/qEXZnavW_normal.jpg" TargetMode="External" /><Relationship Id="rId56" Type="http://schemas.openxmlformats.org/officeDocument/2006/relationships/hyperlink" Target="http://pbs.twimg.com/profile_images/933740415861252096/qEXZnavW_normal.jpg" TargetMode="External" /><Relationship Id="rId57" Type="http://schemas.openxmlformats.org/officeDocument/2006/relationships/hyperlink" Target="http://pbs.twimg.com/profile_images/1011398185145622528/5UQuzvUB_normal.jpg" TargetMode="External" /><Relationship Id="rId58" Type="http://schemas.openxmlformats.org/officeDocument/2006/relationships/hyperlink" Target="http://pbs.twimg.com/profile_images/1011398185145622528/5UQuzvUB_normal.jpg" TargetMode="External" /><Relationship Id="rId59" Type="http://schemas.openxmlformats.org/officeDocument/2006/relationships/hyperlink" Target="http://pbs.twimg.com/profile_images/1011398185145622528/5UQuzvUB_normal.jpg" TargetMode="External" /><Relationship Id="rId60" Type="http://schemas.openxmlformats.org/officeDocument/2006/relationships/hyperlink" Target="http://pbs.twimg.com/profile_images/1011398185145622528/5UQuzvUB_normal.jpg" TargetMode="External" /><Relationship Id="rId61" Type="http://schemas.openxmlformats.org/officeDocument/2006/relationships/hyperlink" Target="http://pbs.twimg.com/profile_images/1011398185145622528/5UQuzvUB_normal.jpg" TargetMode="External" /><Relationship Id="rId62" Type="http://schemas.openxmlformats.org/officeDocument/2006/relationships/hyperlink" Target="http://pbs.twimg.com/profile_images/1011398185145622528/5UQuzvUB_normal.jpg" TargetMode="External" /><Relationship Id="rId63" Type="http://schemas.openxmlformats.org/officeDocument/2006/relationships/hyperlink" Target="http://pbs.twimg.com/profile_images/1011398185145622528/5UQuzvUB_normal.jpg" TargetMode="External" /><Relationship Id="rId64" Type="http://schemas.openxmlformats.org/officeDocument/2006/relationships/hyperlink" Target="http://pbs.twimg.com/profile_images/1011398185145622528/5UQuzvUB_normal.jpg" TargetMode="External" /><Relationship Id="rId65" Type="http://schemas.openxmlformats.org/officeDocument/2006/relationships/hyperlink" Target="http://pbs.twimg.com/profile_images/933740415861252096/qEXZnavW_normal.jpg" TargetMode="External" /><Relationship Id="rId66" Type="http://schemas.openxmlformats.org/officeDocument/2006/relationships/hyperlink" Target="http://pbs.twimg.com/profile_images/933740415861252096/qEXZnavW_normal.jpg" TargetMode="External" /><Relationship Id="rId67" Type="http://schemas.openxmlformats.org/officeDocument/2006/relationships/hyperlink" Target="http://pbs.twimg.com/profile_images/933740415861252096/qEXZnavW_normal.jpg" TargetMode="External" /><Relationship Id="rId68" Type="http://schemas.openxmlformats.org/officeDocument/2006/relationships/hyperlink" Target="http://pbs.twimg.com/profile_images/933740415861252096/qEXZnavW_normal.jpg" TargetMode="External" /><Relationship Id="rId69" Type="http://schemas.openxmlformats.org/officeDocument/2006/relationships/hyperlink" Target="http://pbs.twimg.com/profile_images/933740415861252096/qEXZnavW_normal.jpg" TargetMode="External" /><Relationship Id="rId70" Type="http://schemas.openxmlformats.org/officeDocument/2006/relationships/hyperlink" Target="http://pbs.twimg.com/profile_images/933740415861252096/qEXZnavW_normal.jpg" TargetMode="External" /><Relationship Id="rId71" Type="http://schemas.openxmlformats.org/officeDocument/2006/relationships/hyperlink" Target="http://pbs.twimg.com/profile_images/1045275971878887424/kXfelPZ4_normal.jpg" TargetMode="External" /><Relationship Id="rId72" Type="http://schemas.openxmlformats.org/officeDocument/2006/relationships/hyperlink" Target="http://pbs.twimg.com/profile_images/1045275971878887424/kXfelPZ4_normal.jpg" TargetMode="External" /><Relationship Id="rId73" Type="http://schemas.openxmlformats.org/officeDocument/2006/relationships/hyperlink" Target="http://pbs.twimg.com/profile_images/554855449/IMG_3096_normal.jpg" TargetMode="External" /><Relationship Id="rId74" Type="http://schemas.openxmlformats.org/officeDocument/2006/relationships/hyperlink" Target="http://pbs.twimg.com/profile_images/554855449/IMG_3096_normal.jpg" TargetMode="External" /><Relationship Id="rId75" Type="http://schemas.openxmlformats.org/officeDocument/2006/relationships/hyperlink" Target="http://pbs.twimg.com/profile_images/933740415861252096/qEXZnavW_normal.jpg" TargetMode="External" /><Relationship Id="rId76" Type="http://schemas.openxmlformats.org/officeDocument/2006/relationships/hyperlink" Target="http://pbs.twimg.com/profile_images/933740415861252096/qEXZnavW_normal.jpg" TargetMode="External" /><Relationship Id="rId77" Type="http://schemas.openxmlformats.org/officeDocument/2006/relationships/hyperlink" Target="http://pbs.twimg.com/profile_images/933740415861252096/qEXZnavW_normal.jpg" TargetMode="External" /><Relationship Id="rId78" Type="http://schemas.openxmlformats.org/officeDocument/2006/relationships/hyperlink" Target="http://pbs.twimg.com/profile_images/933740415861252096/qEXZnavW_normal.jpg" TargetMode="External" /><Relationship Id="rId79" Type="http://schemas.openxmlformats.org/officeDocument/2006/relationships/hyperlink" Target="http://pbs.twimg.com/profile_images/1045275971878887424/kXfelPZ4_normal.jpg" TargetMode="External" /><Relationship Id="rId80" Type="http://schemas.openxmlformats.org/officeDocument/2006/relationships/hyperlink" Target="http://pbs.twimg.com/profile_images/933740415861252096/qEXZnavW_normal.jpg" TargetMode="External" /><Relationship Id="rId81" Type="http://schemas.openxmlformats.org/officeDocument/2006/relationships/hyperlink" Target="http://pbs.twimg.com/profile_images/933740415861252096/qEXZnavW_normal.jpg" TargetMode="External" /><Relationship Id="rId82" Type="http://schemas.openxmlformats.org/officeDocument/2006/relationships/hyperlink" Target="http://pbs.twimg.com/profile_images/933740415861252096/qEXZnavW_normal.jpg" TargetMode="External" /><Relationship Id="rId83" Type="http://schemas.openxmlformats.org/officeDocument/2006/relationships/hyperlink" Target="http://pbs.twimg.com/profile_images/933740415861252096/qEXZnavW_normal.jpg" TargetMode="External" /><Relationship Id="rId84" Type="http://schemas.openxmlformats.org/officeDocument/2006/relationships/hyperlink" Target="http://pbs.twimg.com/profile_images/933740415861252096/qEXZnavW_normal.jpg" TargetMode="External" /><Relationship Id="rId85" Type="http://schemas.openxmlformats.org/officeDocument/2006/relationships/hyperlink" Target="http://pbs.twimg.com/profile_images/933740415861252096/qEXZnavW_normal.jpg" TargetMode="External" /><Relationship Id="rId86" Type="http://schemas.openxmlformats.org/officeDocument/2006/relationships/hyperlink" Target="http://pbs.twimg.com/profile_images/933740415861252096/qEXZnavW_normal.jpg" TargetMode="External" /><Relationship Id="rId87" Type="http://schemas.openxmlformats.org/officeDocument/2006/relationships/hyperlink" Target="http://pbs.twimg.com/profile_images/933740415861252096/qEXZnavW_normal.jpg" TargetMode="External" /><Relationship Id="rId88" Type="http://schemas.openxmlformats.org/officeDocument/2006/relationships/hyperlink" Target="http://pbs.twimg.com/profile_images/933740415861252096/qEXZnavW_normal.jpg" TargetMode="External" /><Relationship Id="rId89" Type="http://schemas.openxmlformats.org/officeDocument/2006/relationships/hyperlink" Target="http://pbs.twimg.com/profile_images/933740415861252096/qEXZnavW_normal.jpg" TargetMode="External" /><Relationship Id="rId90" Type="http://schemas.openxmlformats.org/officeDocument/2006/relationships/hyperlink" Target="http://pbs.twimg.com/profile_images/933740415861252096/qEXZnavW_normal.jpg" TargetMode="External" /><Relationship Id="rId91" Type="http://schemas.openxmlformats.org/officeDocument/2006/relationships/hyperlink" Target="http://pbs.twimg.com/profile_images/933740415861252096/qEXZnavW_normal.jpg" TargetMode="External" /><Relationship Id="rId92" Type="http://schemas.openxmlformats.org/officeDocument/2006/relationships/hyperlink" Target="http://pbs.twimg.com/profile_images/933740415861252096/qEXZnavW_normal.jpg" TargetMode="External" /><Relationship Id="rId93" Type="http://schemas.openxmlformats.org/officeDocument/2006/relationships/hyperlink" Target="http://pbs.twimg.com/profile_images/933740415861252096/qEXZnavW_normal.jpg" TargetMode="External" /><Relationship Id="rId94" Type="http://schemas.openxmlformats.org/officeDocument/2006/relationships/hyperlink" Target="http://pbs.twimg.com/profile_images/1045275971878887424/kXfelPZ4_normal.jpg" TargetMode="External" /><Relationship Id="rId95" Type="http://schemas.openxmlformats.org/officeDocument/2006/relationships/hyperlink" Target="http://pbs.twimg.com/profile_images/1045275971878887424/kXfelPZ4_normal.jpg" TargetMode="External" /><Relationship Id="rId96" Type="http://schemas.openxmlformats.org/officeDocument/2006/relationships/hyperlink" Target="http://pbs.twimg.com/profile_images/1045275971878887424/kXfelPZ4_normal.jpg" TargetMode="External" /><Relationship Id="rId97" Type="http://schemas.openxmlformats.org/officeDocument/2006/relationships/hyperlink" Target="http://pbs.twimg.com/profile_images/1045275971878887424/kXfelPZ4_normal.jpg" TargetMode="External" /><Relationship Id="rId98" Type="http://schemas.openxmlformats.org/officeDocument/2006/relationships/hyperlink" Target="http://pbs.twimg.com/profile_images/1045275971878887424/kXfelPZ4_normal.jpg" TargetMode="External" /><Relationship Id="rId99" Type="http://schemas.openxmlformats.org/officeDocument/2006/relationships/hyperlink" Target="http://pbs.twimg.com/profile_images/1045275971878887424/kXfelPZ4_normal.jpg" TargetMode="External" /><Relationship Id="rId100" Type="http://schemas.openxmlformats.org/officeDocument/2006/relationships/hyperlink" Target="http://pbs.twimg.com/profile_images/1045275971878887424/kXfelPZ4_normal.jpg" TargetMode="External" /><Relationship Id="rId101" Type="http://schemas.openxmlformats.org/officeDocument/2006/relationships/hyperlink" Target="http://pbs.twimg.com/profile_images/1045275971878887424/kXfelPZ4_normal.jpg" TargetMode="External" /><Relationship Id="rId102" Type="http://schemas.openxmlformats.org/officeDocument/2006/relationships/hyperlink" Target="http://pbs.twimg.com/profile_images/1045275971878887424/kXfelPZ4_normal.jpg" TargetMode="External" /><Relationship Id="rId103" Type="http://schemas.openxmlformats.org/officeDocument/2006/relationships/hyperlink" Target="http://pbs.twimg.com/profile_images/1045275971878887424/kXfelPZ4_normal.jpg" TargetMode="External" /><Relationship Id="rId104" Type="http://schemas.openxmlformats.org/officeDocument/2006/relationships/hyperlink" Target="http://pbs.twimg.com/profile_images/1086584860188311552/jWknULRp_normal.jpg" TargetMode="External" /><Relationship Id="rId105" Type="http://schemas.openxmlformats.org/officeDocument/2006/relationships/hyperlink" Target="http://pbs.twimg.com/profile_images/1086584860188311552/jWknULRp_normal.jpg" TargetMode="External" /><Relationship Id="rId106" Type="http://schemas.openxmlformats.org/officeDocument/2006/relationships/hyperlink" Target="http://pbs.twimg.com/profile_images/999326044673863681/2GLy3T84_normal.jpg" TargetMode="External" /><Relationship Id="rId107" Type="http://schemas.openxmlformats.org/officeDocument/2006/relationships/hyperlink" Target="http://pbs.twimg.com/profile_images/59858400/CNV00013_normal.JPG" TargetMode="External" /><Relationship Id="rId108" Type="http://schemas.openxmlformats.org/officeDocument/2006/relationships/hyperlink" Target="http://pbs.twimg.com/profile_images/1088021250256052225/OXSnPjCB_normal.jpg" TargetMode="External" /><Relationship Id="rId109" Type="http://schemas.openxmlformats.org/officeDocument/2006/relationships/hyperlink" Target="http://pbs.twimg.com/profile_images/1062348651878645760/GhBK06mf_normal.jpg" TargetMode="External" /><Relationship Id="rId110" Type="http://schemas.openxmlformats.org/officeDocument/2006/relationships/hyperlink" Target="http://pbs.twimg.com/profile_images/1075858104020017152/SXYdJgpt_normal.jpg" TargetMode="External" /><Relationship Id="rId111" Type="http://schemas.openxmlformats.org/officeDocument/2006/relationships/hyperlink" Target="https://twitter.com/#!/bcotd1g1tal/status/1103626416371978240" TargetMode="External" /><Relationship Id="rId112" Type="http://schemas.openxmlformats.org/officeDocument/2006/relationships/hyperlink" Target="https://twitter.com/#!/brynmw/status/1104913395529146369" TargetMode="External" /><Relationship Id="rId113" Type="http://schemas.openxmlformats.org/officeDocument/2006/relationships/hyperlink" Target="https://twitter.com/#!/itsbenwhitaker/status/1105015589754621953" TargetMode="External" /><Relationship Id="rId114" Type="http://schemas.openxmlformats.org/officeDocument/2006/relationships/hyperlink" Target="https://twitter.com/#!/itsbenwhitaker/status/1105015589754621953" TargetMode="External" /><Relationship Id="rId115" Type="http://schemas.openxmlformats.org/officeDocument/2006/relationships/hyperlink" Target="https://twitter.com/#!/vickyfox_/status/1105030936633196544" TargetMode="External" /><Relationship Id="rId116" Type="http://schemas.openxmlformats.org/officeDocument/2006/relationships/hyperlink" Target="https://twitter.com/#!/meganluciexo/status/1105032502886973440" TargetMode="External" /><Relationship Id="rId117" Type="http://schemas.openxmlformats.org/officeDocument/2006/relationships/hyperlink" Target="https://twitter.com/#!/danlinternbcot/status/1105032995436662784" TargetMode="External" /><Relationship Id="rId118" Type="http://schemas.openxmlformats.org/officeDocument/2006/relationships/hyperlink" Target="https://twitter.com/#!/henryfrith2/status/1105033081994571776" TargetMode="External" /><Relationship Id="rId119" Type="http://schemas.openxmlformats.org/officeDocument/2006/relationships/hyperlink" Target="https://twitter.com/#!/danielcanning16/status/1105033391039283200" TargetMode="External" /><Relationship Id="rId120" Type="http://schemas.openxmlformats.org/officeDocument/2006/relationships/hyperlink" Target="https://twitter.com/#!/aidenbliss1/status/1105032303670190080" TargetMode="External" /><Relationship Id="rId121" Type="http://schemas.openxmlformats.org/officeDocument/2006/relationships/hyperlink" Target="https://twitter.com/#!/aidenbliss1/status/1105033544311730176" TargetMode="External" /><Relationship Id="rId122" Type="http://schemas.openxmlformats.org/officeDocument/2006/relationships/hyperlink" Target="https://twitter.com/#!/jakebcot/status/1105033608887234561" TargetMode="External" /><Relationship Id="rId123" Type="http://schemas.openxmlformats.org/officeDocument/2006/relationships/hyperlink" Target="https://twitter.com/#!/mjjohnston1981/status/1105033611655426048" TargetMode="External" /><Relationship Id="rId124" Type="http://schemas.openxmlformats.org/officeDocument/2006/relationships/hyperlink" Target="https://twitter.com/#!/ryannetherclif2/status/1105034157472796673" TargetMode="External" /><Relationship Id="rId125" Type="http://schemas.openxmlformats.org/officeDocument/2006/relationships/hyperlink" Target="https://twitter.com/#!/samueljanes99/status/1105034333541277696" TargetMode="External" /><Relationship Id="rId126" Type="http://schemas.openxmlformats.org/officeDocument/2006/relationships/hyperlink" Target="https://twitter.com/#!/paulizzard7/status/1105034327606419457" TargetMode="External" /><Relationship Id="rId127" Type="http://schemas.openxmlformats.org/officeDocument/2006/relationships/hyperlink" Target="https://twitter.com/#!/paulizzard7/status/1105035540552912896" TargetMode="External" /><Relationship Id="rId128" Type="http://schemas.openxmlformats.org/officeDocument/2006/relationships/hyperlink" Target="https://twitter.com/#!/darcybcot/status/1105040267227398144" TargetMode="External" /><Relationship Id="rId129" Type="http://schemas.openxmlformats.org/officeDocument/2006/relationships/hyperlink" Target="https://twitter.com/#!/oliverlcummins/status/1105033388287758336" TargetMode="External" /><Relationship Id="rId130" Type="http://schemas.openxmlformats.org/officeDocument/2006/relationships/hyperlink" Target="https://twitter.com/#!/oliverlcummins/status/1105034124006428672" TargetMode="External" /><Relationship Id="rId131" Type="http://schemas.openxmlformats.org/officeDocument/2006/relationships/hyperlink" Target="https://twitter.com/#!/samueljanes99/status/1105034333541277696" TargetMode="External" /><Relationship Id="rId132" Type="http://schemas.openxmlformats.org/officeDocument/2006/relationships/hyperlink" Target="https://twitter.com/#!/gradeaunderabot/status/1105041735414177792" TargetMode="External" /><Relationship Id="rId133" Type="http://schemas.openxmlformats.org/officeDocument/2006/relationships/hyperlink" Target="https://twitter.com/#!/samueljanes99/status/1105021492335644672" TargetMode="External" /><Relationship Id="rId134" Type="http://schemas.openxmlformats.org/officeDocument/2006/relationships/hyperlink" Target="https://twitter.com/#!/samueljanes99/status/1105030920405504000" TargetMode="External" /><Relationship Id="rId135" Type="http://schemas.openxmlformats.org/officeDocument/2006/relationships/hyperlink" Target="https://twitter.com/#!/gradeaunderabot/status/1105041735414177792" TargetMode="External" /><Relationship Id="rId136" Type="http://schemas.openxmlformats.org/officeDocument/2006/relationships/hyperlink" Target="https://twitter.com/#!/jmcjohnston/status/1105072491616239616" TargetMode="External" /><Relationship Id="rId137" Type="http://schemas.openxmlformats.org/officeDocument/2006/relationships/hyperlink" Target="https://twitter.com/#!/jmcjohnston/status/1105072491616239616" TargetMode="External" /><Relationship Id="rId138" Type="http://schemas.openxmlformats.org/officeDocument/2006/relationships/hyperlink" Target="https://twitter.com/#!/jmcjohnston/status/1105072491616239616" TargetMode="External" /><Relationship Id="rId139" Type="http://schemas.openxmlformats.org/officeDocument/2006/relationships/hyperlink" Target="https://twitter.com/#!/autnes/status/1105037752804900864" TargetMode="External" /><Relationship Id="rId140" Type="http://schemas.openxmlformats.org/officeDocument/2006/relationships/hyperlink" Target="https://twitter.com/#!/autnes/status/1105037752804900864" TargetMode="External" /><Relationship Id="rId141" Type="http://schemas.openxmlformats.org/officeDocument/2006/relationships/hyperlink" Target="https://twitter.com/#!/edtech_stories/status/1105046881099493376" TargetMode="External" /><Relationship Id="rId142" Type="http://schemas.openxmlformats.org/officeDocument/2006/relationships/hyperlink" Target="https://twitter.com/#!/edtech_stories/status/1105047432281370625" TargetMode="External" /><Relationship Id="rId143" Type="http://schemas.openxmlformats.org/officeDocument/2006/relationships/hyperlink" Target="https://twitter.com/#!/markbeetlestone/status/1105039218806530048" TargetMode="External" /><Relationship Id="rId144" Type="http://schemas.openxmlformats.org/officeDocument/2006/relationships/hyperlink" Target="https://twitter.com/#!/markbeetlestone/status/1105040287586500608" TargetMode="External" /><Relationship Id="rId145" Type="http://schemas.openxmlformats.org/officeDocument/2006/relationships/hyperlink" Target="https://twitter.com/#!/edtech_stories/status/1105047899921178624" TargetMode="External" /><Relationship Id="rId146" Type="http://schemas.openxmlformats.org/officeDocument/2006/relationships/hyperlink" Target="https://twitter.com/#!/edtech_stories/status/1105053378546155520" TargetMode="External" /><Relationship Id="rId147" Type="http://schemas.openxmlformats.org/officeDocument/2006/relationships/hyperlink" Target="https://twitter.com/#!/edtech_stories/status/1105053378546155520" TargetMode="External" /><Relationship Id="rId148" Type="http://schemas.openxmlformats.org/officeDocument/2006/relationships/hyperlink" Target="https://twitter.com/#!/edtech_stories/status/1105054324428890112" TargetMode="External" /><Relationship Id="rId149" Type="http://schemas.openxmlformats.org/officeDocument/2006/relationships/hyperlink" Target="https://twitter.com/#!/edtech_stories/status/1105073960180432897" TargetMode="External" /><Relationship Id="rId150" Type="http://schemas.openxmlformats.org/officeDocument/2006/relationships/hyperlink" Target="https://twitter.com/#!/andrewdowell/status/1105019432110354433" TargetMode="External" /><Relationship Id="rId151" Type="http://schemas.openxmlformats.org/officeDocument/2006/relationships/hyperlink" Target="https://twitter.com/#!/andrewdowell/status/1105031574976954368" TargetMode="External" /><Relationship Id="rId152" Type="http://schemas.openxmlformats.org/officeDocument/2006/relationships/hyperlink" Target="https://twitter.com/#!/edtech_stories/status/1105049963145453568" TargetMode="External" /><Relationship Id="rId153" Type="http://schemas.openxmlformats.org/officeDocument/2006/relationships/hyperlink" Target="https://twitter.com/#!/edtech_stories/status/1105073960180432897" TargetMode="External" /><Relationship Id="rId154" Type="http://schemas.openxmlformats.org/officeDocument/2006/relationships/hyperlink" Target="https://twitter.com/#!/ajpodchaski/status/1105046917933907968" TargetMode="External" /><Relationship Id="rId155" Type="http://schemas.openxmlformats.org/officeDocument/2006/relationships/hyperlink" Target="https://twitter.com/#!/ajpodchaski/status/1105048495688429569" TargetMode="External" /><Relationship Id="rId156" Type="http://schemas.openxmlformats.org/officeDocument/2006/relationships/hyperlink" Target="https://twitter.com/#!/ajpodchaski/status/1105048495688429569" TargetMode="External" /><Relationship Id="rId157" Type="http://schemas.openxmlformats.org/officeDocument/2006/relationships/hyperlink" Target="https://twitter.com/#!/ajpodchaski/status/1105049344233881600" TargetMode="External" /><Relationship Id="rId158" Type="http://schemas.openxmlformats.org/officeDocument/2006/relationships/hyperlink" Target="https://twitter.com/#!/ajpodchaski/status/1105049344233881600" TargetMode="External" /><Relationship Id="rId159" Type="http://schemas.openxmlformats.org/officeDocument/2006/relationships/hyperlink" Target="https://twitter.com/#!/ajpodchaski/status/1105050532354449409" TargetMode="External" /><Relationship Id="rId160" Type="http://schemas.openxmlformats.org/officeDocument/2006/relationships/hyperlink" Target="https://twitter.com/#!/ajpodchaski/status/1105050532354449409" TargetMode="External" /><Relationship Id="rId161" Type="http://schemas.openxmlformats.org/officeDocument/2006/relationships/hyperlink" Target="https://twitter.com/#!/ajpodchaski/status/1105055322694172673" TargetMode="External" /><Relationship Id="rId162" Type="http://schemas.openxmlformats.org/officeDocument/2006/relationships/hyperlink" Target="https://twitter.com/#!/edtech_stories/status/1105047176709844992" TargetMode="External" /><Relationship Id="rId163" Type="http://schemas.openxmlformats.org/officeDocument/2006/relationships/hyperlink" Target="https://twitter.com/#!/edtech_stories/status/1105047668059983873" TargetMode="External" /><Relationship Id="rId164" Type="http://schemas.openxmlformats.org/officeDocument/2006/relationships/hyperlink" Target="https://twitter.com/#!/edtech_stories/status/1105048911515996160" TargetMode="External" /><Relationship Id="rId165" Type="http://schemas.openxmlformats.org/officeDocument/2006/relationships/hyperlink" Target="https://twitter.com/#!/edtech_stories/status/1105051852775788544" TargetMode="External" /><Relationship Id="rId166" Type="http://schemas.openxmlformats.org/officeDocument/2006/relationships/hyperlink" Target="https://twitter.com/#!/edtech_stories/status/1105053378546155520" TargetMode="External" /><Relationship Id="rId167" Type="http://schemas.openxmlformats.org/officeDocument/2006/relationships/hyperlink" Target="https://twitter.com/#!/edtech_stories/status/1105055758843109376" TargetMode="External" /><Relationship Id="rId168" Type="http://schemas.openxmlformats.org/officeDocument/2006/relationships/hyperlink" Target="https://twitter.com/#!/schleiderjustin/status/1105063403549323270" TargetMode="External" /><Relationship Id="rId169" Type="http://schemas.openxmlformats.org/officeDocument/2006/relationships/hyperlink" Target="https://twitter.com/#!/schleiderjustin/status/1105063429742706689" TargetMode="External" /><Relationship Id="rId170" Type="http://schemas.openxmlformats.org/officeDocument/2006/relationships/hyperlink" Target="https://twitter.com/#!/jmcjohnston/status/1105052354297188353" TargetMode="External" /><Relationship Id="rId171" Type="http://schemas.openxmlformats.org/officeDocument/2006/relationships/hyperlink" Target="https://twitter.com/#!/jmcjohnston/status/1105063094827417600" TargetMode="External" /><Relationship Id="rId172" Type="http://schemas.openxmlformats.org/officeDocument/2006/relationships/hyperlink" Target="https://twitter.com/#!/edtech_stories/status/1105053461203378177" TargetMode="External" /><Relationship Id="rId173" Type="http://schemas.openxmlformats.org/officeDocument/2006/relationships/hyperlink" Target="https://twitter.com/#!/edtech_stories/status/1105054324428890112" TargetMode="External" /><Relationship Id="rId174" Type="http://schemas.openxmlformats.org/officeDocument/2006/relationships/hyperlink" Target="https://twitter.com/#!/edtech_stories/status/1105055758843109376" TargetMode="External" /><Relationship Id="rId175" Type="http://schemas.openxmlformats.org/officeDocument/2006/relationships/hyperlink" Target="https://twitter.com/#!/edtech_stories/status/1105067716833095681" TargetMode="External" /><Relationship Id="rId176" Type="http://schemas.openxmlformats.org/officeDocument/2006/relationships/hyperlink" Target="https://twitter.com/#!/schleiderjustin/status/1105063510927724544" TargetMode="External" /><Relationship Id="rId177" Type="http://schemas.openxmlformats.org/officeDocument/2006/relationships/hyperlink" Target="https://twitter.com/#!/edtech_stories/status/1105047432281370625" TargetMode="External" /><Relationship Id="rId178" Type="http://schemas.openxmlformats.org/officeDocument/2006/relationships/hyperlink" Target="https://twitter.com/#!/edtech_stories/status/1105047668059983873" TargetMode="External" /><Relationship Id="rId179" Type="http://schemas.openxmlformats.org/officeDocument/2006/relationships/hyperlink" Target="https://twitter.com/#!/edtech_stories/status/1105047899921178624" TargetMode="External" /><Relationship Id="rId180" Type="http://schemas.openxmlformats.org/officeDocument/2006/relationships/hyperlink" Target="https://twitter.com/#!/edtech_stories/status/1105048911515996160" TargetMode="External" /><Relationship Id="rId181" Type="http://schemas.openxmlformats.org/officeDocument/2006/relationships/hyperlink" Target="https://twitter.com/#!/edtech_stories/status/1105049963145453568" TargetMode="External" /><Relationship Id="rId182" Type="http://schemas.openxmlformats.org/officeDocument/2006/relationships/hyperlink" Target="https://twitter.com/#!/edtech_stories/status/1105050047702536193" TargetMode="External" /><Relationship Id="rId183" Type="http://schemas.openxmlformats.org/officeDocument/2006/relationships/hyperlink" Target="https://twitter.com/#!/edtech_stories/status/1105051852775788544" TargetMode="External" /><Relationship Id="rId184" Type="http://schemas.openxmlformats.org/officeDocument/2006/relationships/hyperlink" Target="https://twitter.com/#!/edtech_stories/status/1105066667929944064" TargetMode="External" /><Relationship Id="rId185" Type="http://schemas.openxmlformats.org/officeDocument/2006/relationships/hyperlink" Target="https://twitter.com/#!/edtech_stories/status/1105066667929944064" TargetMode="External" /><Relationship Id="rId186" Type="http://schemas.openxmlformats.org/officeDocument/2006/relationships/hyperlink" Target="https://twitter.com/#!/edtech_stories/status/1105067229236903936" TargetMode="External" /><Relationship Id="rId187" Type="http://schemas.openxmlformats.org/officeDocument/2006/relationships/hyperlink" Target="https://twitter.com/#!/edtech_stories/status/1105067229236903936" TargetMode="External" /><Relationship Id="rId188" Type="http://schemas.openxmlformats.org/officeDocument/2006/relationships/hyperlink" Target="https://twitter.com/#!/edtech_stories/status/1105067675124985856" TargetMode="External" /><Relationship Id="rId189" Type="http://schemas.openxmlformats.org/officeDocument/2006/relationships/hyperlink" Target="https://twitter.com/#!/edtech_stories/status/1105067675124985856" TargetMode="External" /><Relationship Id="rId190" Type="http://schemas.openxmlformats.org/officeDocument/2006/relationships/hyperlink" Target="https://twitter.com/#!/edtech_stories/status/1105073960180432897" TargetMode="External" /><Relationship Id="rId191" Type="http://schemas.openxmlformats.org/officeDocument/2006/relationships/hyperlink" Target="https://twitter.com/#!/schleiderjustin/status/1105063403549323270" TargetMode="External" /><Relationship Id="rId192" Type="http://schemas.openxmlformats.org/officeDocument/2006/relationships/hyperlink" Target="https://twitter.com/#!/schleiderjustin/status/1105063429742706689" TargetMode="External" /><Relationship Id="rId193" Type="http://schemas.openxmlformats.org/officeDocument/2006/relationships/hyperlink" Target="https://twitter.com/#!/schleiderjustin/status/1105065207095791617" TargetMode="External" /><Relationship Id="rId194" Type="http://schemas.openxmlformats.org/officeDocument/2006/relationships/hyperlink" Target="https://twitter.com/#!/schleiderjustin/status/1105079676861595649" TargetMode="External" /><Relationship Id="rId195" Type="http://schemas.openxmlformats.org/officeDocument/2006/relationships/hyperlink" Target="https://twitter.com/#!/schleiderjustin/status/1105079699338915841" TargetMode="External" /><Relationship Id="rId196" Type="http://schemas.openxmlformats.org/officeDocument/2006/relationships/hyperlink" Target="https://twitter.com/#!/schleiderjustin/status/1105063403549323270" TargetMode="External" /><Relationship Id="rId197" Type="http://schemas.openxmlformats.org/officeDocument/2006/relationships/hyperlink" Target="https://twitter.com/#!/schleiderjustin/status/1105063429742706689" TargetMode="External" /><Relationship Id="rId198" Type="http://schemas.openxmlformats.org/officeDocument/2006/relationships/hyperlink" Target="https://twitter.com/#!/schleiderjustin/status/1105065207095791617" TargetMode="External" /><Relationship Id="rId199" Type="http://schemas.openxmlformats.org/officeDocument/2006/relationships/hyperlink" Target="https://twitter.com/#!/schleiderjustin/status/1105079676861595649" TargetMode="External" /><Relationship Id="rId200" Type="http://schemas.openxmlformats.org/officeDocument/2006/relationships/hyperlink" Target="https://twitter.com/#!/schleiderjustin/status/1105079699338915841" TargetMode="External" /><Relationship Id="rId201" Type="http://schemas.openxmlformats.org/officeDocument/2006/relationships/hyperlink" Target="https://twitter.com/#!/gideonwilliams/status/1105025953225428994" TargetMode="External" /><Relationship Id="rId202" Type="http://schemas.openxmlformats.org/officeDocument/2006/relationships/hyperlink" Target="https://twitter.com/#!/gideonwilliams/status/1105026019713527808" TargetMode="External" /><Relationship Id="rId203" Type="http://schemas.openxmlformats.org/officeDocument/2006/relationships/hyperlink" Target="https://twitter.com/#!/jscanlan_001/status/1105089721863163905" TargetMode="External" /><Relationship Id="rId204" Type="http://schemas.openxmlformats.org/officeDocument/2006/relationships/hyperlink" Target="https://twitter.com/#!/tbirdcymru/status/1105130021981630464" TargetMode="External" /><Relationship Id="rId205" Type="http://schemas.openxmlformats.org/officeDocument/2006/relationships/hyperlink" Target="https://twitter.com/#!/techpathwaysldn/status/1105151124674367488" TargetMode="External" /><Relationship Id="rId206" Type="http://schemas.openxmlformats.org/officeDocument/2006/relationships/hyperlink" Target="https://twitter.com/#!/jadeheathbcot/status/1105033575232098305" TargetMode="External" /><Relationship Id="rId207" Type="http://schemas.openxmlformats.org/officeDocument/2006/relationships/hyperlink" Target="https://twitter.com/#!/creativesbcot/status/1105191994559791109" TargetMode="External" /><Relationship Id="rId208" Type="http://schemas.openxmlformats.org/officeDocument/2006/relationships/comments" Target="../comments1.xml" /><Relationship Id="rId209" Type="http://schemas.openxmlformats.org/officeDocument/2006/relationships/vmlDrawing" Target="../drawings/vmlDrawing1.vml" /><Relationship Id="rId210" Type="http://schemas.openxmlformats.org/officeDocument/2006/relationships/table" Target="../tables/table1.xml" /><Relationship Id="rId2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BHH5TkCwQ" TargetMode="External" /><Relationship Id="rId2" Type="http://schemas.openxmlformats.org/officeDocument/2006/relationships/hyperlink" Target="https://t.co/FuaWuK33yz" TargetMode="External" /><Relationship Id="rId3" Type="http://schemas.openxmlformats.org/officeDocument/2006/relationships/hyperlink" Target="https://t.co/R5gM8026xd" TargetMode="External" /><Relationship Id="rId4" Type="http://schemas.openxmlformats.org/officeDocument/2006/relationships/hyperlink" Target="https://t.co/rP6bWMn2h8" TargetMode="External" /><Relationship Id="rId5" Type="http://schemas.openxmlformats.org/officeDocument/2006/relationships/hyperlink" Target="https://t.co/s1kqTpHKxL" TargetMode="External" /><Relationship Id="rId6" Type="http://schemas.openxmlformats.org/officeDocument/2006/relationships/hyperlink" Target="https://t.co/YoVgGoWLSi" TargetMode="External" /><Relationship Id="rId7" Type="http://schemas.openxmlformats.org/officeDocument/2006/relationships/hyperlink" Target="https://t.co/tyAjRI2lJs" TargetMode="External" /><Relationship Id="rId8" Type="http://schemas.openxmlformats.org/officeDocument/2006/relationships/hyperlink" Target="https://t.co/5JcVA8LJ5B" TargetMode="External" /><Relationship Id="rId9" Type="http://schemas.openxmlformats.org/officeDocument/2006/relationships/hyperlink" Target="https://t.co/uva6gBV36Z" TargetMode="External" /><Relationship Id="rId10" Type="http://schemas.openxmlformats.org/officeDocument/2006/relationships/hyperlink" Target="https://t.co/sGgAFeOGZd" TargetMode="External" /><Relationship Id="rId11" Type="http://schemas.openxmlformats.org/officeDocument/2006/relationships/hyperlink" Target="http://t.co/M2upC7rxrm" TargetMode="External" /><Relationship Id="rId12" Type="http://schemas.openxmlformats.org/officeDocument/2006/relationships/hyperlink" Target="https://t.co/vxrSAeg58w" TargetMode="External" /><Relationship Id="rId13" Type="http://schemas.openxmlformats.org/officeDocument/2006/relationships/hyperlink" Target="https://t.co/EC6QjQomdo" TargetMode="External" /><Relationship Id="rId14" Type="http://schemas.openxmlformats.org/officeDocument/2006/relationships/hyperlink" Target="https://t.co/b4qJn1xk9K" TargetMode="External" /><Relationship Id="rId15" Type="http://schemas.openxmlformats.org/officeDocument/2006/relationships/hyperlink" Target="https://t.co/jA998aXanF" TargetMode="External" /><Relationship Id="rId16" Type="http://schemas.openxmlformats.org/officeDocument/2006/relationships/hyperlink" Target="https://t.co/Ozohh7WZKH" TargetMode="External" /><Relationship Id="rId17" Type="http://schemas.openxmlformats.org/officeDocument/2006/relationships/hyperlink" Target="https://t.co/zZiTwCJy0r" TargetMode="External" /><Relationship Id="rId18" Type="http://schemas.openxmlformats.org/officeDocument/2006/relationships/hyperlink" Target="https://t.co/ZEcb8uQuhm" TargetMode="External" /><Relationship Id="rId19" Type="http://schemas.openxmlformats.org/officeDocument/2006/relationships/hyperlink" Target="http://t.co/716TeyW1ar" TargetMode="External" /><Relationship Id="rId20" Type="http://schemas.openxmlformats.org/officeDocument/2006/relationships/hyperlink" Target="https://t.co/xzcKnEci5U" TargetMode="External" /><Relationship Id="rId21" Type="http://schemas.openxmlformats.org/officeDocument/2006/relationships/hyperlink" Target="https://t.co/okdPo0UEZU" TargetMode="External" /><Relationship Id="rId22" Type="http://schemas.openxmlformats.org/officeDocument/2006/relationships/hyperlink" Target="https://t.co/9G6VpxvaTd" TargetMode="External" /><Relationship Id="rId23" Type="http://schemas.openxmlformats.org/officeDocument/2006/relationships/hyperlink" Target="https://t.co/lOi9nosw0T" TargetMode="External" /><Relationship Id="rId24" Type="http://schemas.openxmlformats.org/officeDocument/2006/relationships/hyperlink" Target="https://pbs.twimg.com/profile_banners/4135149143/1538469935" TargetMode="External" /><Relationship Id="rId25" Type="http://schemas.openxmlformats.org/officeDocument/2006/relationships/hyperlink" Target="https://pbs.twimg.com/profile_banners/55373712/1522703148" TargetMode="External" /><Relationship Id="rId26" Type="http://schemas.openxmlformats.org/officeDocument/2006/relationships/hyperlink" Target="https://pbs.twimg.com/profile_banners/506294888/1383945857" TargetMode="External" /><Relationship Id="rId27" Type="http://schemas.openxmlformats.org/officeDocument/2006/relationships/hyperlink" Target="https://pbs.twimg.com/profile_banners/991341939348918272/1528972101" TargetMode="External" /><Relationship Id="rId28" Type="http://schemas.openxmlformats.org/officeDocument/2006/relationships/hyperlink" Target="https://pbs.twimg.com/profile_banners/292303598/1521488815" TargetMode="External" /><Relationship Id="rId29" Type="http://schemas.openxmlformats.org/officeDocument/2006/relationships/hyperlink" Target="https://pbs.twimg.com/profile_banners/1560793820/1441113387" TargetMode="External" /><Relationship Id="rId30" Type="http://schemas.openxmlformats.org/officeDocument/2006/relationships/hyperlink" Target="https://pbs.twimg.com/profile_banners/13041662/1529835186" TargetMode="External" /><Relationship Id="rId31" Type="http://schemas.openxmlformats.org/officeDocument/2006/relationships/hyperlink" Target="https://pbs.twimg.com/profile_banners/1045342954943123458/1547416460" TargetMode="External" /><Relationship Id="rId32" Type="http://schemas.openxmlformats.org/officeDocument/2006/relationships/hyperlink" Target="https://pbs.twimg.com/profile_banners/1046691570467123202/1548799662" TargetMode="External" /><Relationship Id="rId33" Type="http://schemas.openxmlformats.org/officeDocument/2006/relationships/hyperlink" Target="https://pbs.twimg.com/profile_banners/1046674656923701248/1546265692" TargetMode="External" /><Relationship Id="rId34" Type="http://schemas.openxmlformats.org/officeDocument/2006/relationships/hyperlink" Target="https://pbs.twimg.com/profile_banners/1046674762087436288/1549057135" TargetMode="External" /><Relationship Id="rId35" Type="http://schemas.openxmlformats.org/officeDocument/2006/relationships/hyperlink" Target="https://pbs.twimg.com/profile_banners/1049209215708024832/1539257810" TargetMode="External" /><Relationship Id="rId36" Type="http://schemas.openxmlformats.org/officeDocument/2006/relationships/hyperlink" Target="https://pbs.twimg.com/profile_banners/1045270307060285440/1543598519" TargetMode="External" /><Relationship Id="rId37" Type="http://schemas.openxmlformats.org/officeDocument/2006/relationships/hyperlink" Target="https://pbs.twimg.com/profile_banners/21041543/1479830311" TargetMode="External" /><Relationship Id="rId38" Type="http://schemas.openxmlformats.org/officeDocument/2006/relationships/hyperlink" Target="https://pbs.twimg.com/profile_banners/1093853877877854209/1549632114" TargetMode="External" /><Relationship Id="rId39" Type="http://schemas.openxmlformats.org/officeDocument/2006/relationships/hyperlink" Target="https://pbs.twimg.com/profile_banners/1138224655/1546059145" TargetMode="External" /><Relationship Id="rId40" Type="http://schemas.openxmlformats.org/officeDocument/2006/relationships/hyperlink" Target="https://pbs.twimg.com/profile_banners/1037776413942800385/1547221673" TargetMode="External" /><Relationship Id="rId41" Type="http://schemas.openxmlformats.org/officeDocument/2006/relationships/hyperlink" Target="https://pbs.twimg.com/profile_banners/741387777967837185/1479941212" TargetMode="External" /><Relationship Id="rId42" Type="http://schemas.openxmlformats.org/officeDocument/2006/relationships/hyperlink" Target="https://pbs.twimg.com/profile_banners/94066110/1472210410" TargetMode="External" /><Relationship Id="rId43" Type="http://schemas.openxmlformats.org/officeDocument/2006/relationships/hyperlink" Target="https://pbs.twimg.com/profile_banners/2810053907/1490625707" TargetMode="External" /><Relationship Id="rId44" Type="http://schemas.openxmlformats.org/officeDocument/2006/relationships/hyperlink" Target="https://pbs.twimg.com/profile_banners/2766163181/1545423107" TargetMode="External" /><Relationship Id="rId45" Type="http://schemas.openxmlformats.org/officeDocument/2006/relationships/hyperlink" Target="https://pbs.twimg.com/profile_banners/898452047632232448/1532172244" TargetMode="External" /><Relationship Id="rId46" Type="http://schemas.openxmlformats.org/officeDocument/2006/relationships/hyperlink" Target="https://pbs.twimg.com/profile_banners/40172052/1517945109" TargetMode="External" /><Relationship Id="rId47" Type="http://schemas.openxmlformats.org/officeDocument/2006/relationships/hyperlink" Target="https://pbs.twimg.com/profile_banners/1280294108/1525718378" TargetMode="External" /><Relationship Id="rId48" Type="http://schemas.openxmlformats.org/officeDocument/2006/relationships/hyperlink" Target="https://pbs.twimg.com/profile_banners/9853212/1547589829" TargetMode="External" /><Relationship Id="rId49" Type="http://schemas.openxmlformats.org/officeDocument/2006/relationships/hyperlink" Target="https://pbs.twimg.com/profile_banners/182539117/1479996760" TargetMode="External" /><Relationship Id="rId50" Type="http://schemas.openxmlformats.org/officeDocument/2006/relationships/hyperlink" Target="https://pbs.twimg.com/profile_banners/1534242913/1450151759" TargetMode="External" /><Relationship Id="rId51" Type="http://schemas.openxmlformats.org/officeDocument/2006/relationships/hyperlink" Target="https://pbs.twimg.com/profile_banners/20683051/1450391500" TargetMode="External" /><Relationship Id="rId52" Type="http://schemas.openxmlformats.org/officeDocument/2006/relationships/hyperlink" Target="https://pbs.twimg.com/profile_banners/2171504722/1478827928" TargetMode="External" /><Relationship Id="rId53" Type="http://schemas.openxmlformats.org/officeDocument/2006/relationships/hyperlink" Target="https://pbs.twimg.com/profile_banners/20502119/1527093205" TargetMode="External" /><Relationship Id="rId54" Type="http://schemas.openxmlformats.org/officeDocument/2006/relationships/hyperlink" Target="https://pbs.twimg.com/profile_banners/4587771/1445269617" TargetMode="External" /><Relationship Id="rId55" Type="http://schemas.openxmlformats.org/officeDocument/2006/relationships/hyperlink" Target="https://pbs.twimg.com/profile_banners/1085113483774038016/1547547218" TargetMode="External" /><Relationship Id="rId56" Type="http://schemas.openxmlformats.org/officeDocument/2006/relationships/hyperlink" Target="https://pbs.twimg.com/profile_banners/1047118463637102592/1542119284" TargetMode="External" /><Relationship Id="rId57" Type="http://schemas.openxmlformats.org/officeDocument/2006/relationships/hyperlink" Target="https://pbs.twimg.com/profile_banners/1038769450965786625/1545339535"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6/bg.gif" TargetMode="External" /><Relationship Id="rId63" Type="http://schemas.openxmlformats.org/officeDocument/2006/relationships/hyperlink" Target="http://abs.twimg.com/images/themes/theme18/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5/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9/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6/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8/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5/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pbs.twimg.com/profile_images/1016265084509794310/EqNhDimG_normal.jpg" TargetMode="External" /><Relationship Id="rId91" Type="http://schemas.openxmlformats.org/officeDocument/2006/relationships/hyperlink" Target="http://pbs.twimg.com/profile_images/1067656589656522752/qvSJi4Hy_normal.jpg" TargetMode="External" /><Relationship Id="rId92" Type="http://schemas.openxmlformats.org/officeDocument/2006/relationships/hyperlink" Target="http://pbs.twimg.com/profile_images/915254322040070145/BDSiIEKd_normal.jpg" TargetMode="External" /><Relationship Id="rId93" Type="http://schemas.openxmlformats.org/officeDocument/2006/relationships/hyperlink" Target="http://pbs.twimg.com/profile_images/1102615397654847490/7PELfl1l_normal.jpg" TargetMode="External" /><Relationship Id="rId94" Type="http://schemas.openxmlformats.org/officeDocument/2006/relationships/hyperlink" Target="http://pbs.twimg.com/profile_images/1075853179533885442/Gq5eITJj_normal.jpg" TargetMode="External" /><Relationship Id="rId95" Type="http://schemas.openxmlformats.org/officeDocument/2006/relationships/hyperlink" Target="http://pbs.twimg.com/profile_images/676783391606480896/wc4_YHhL_normal.jpg" TargetMode="External" /><Relationship Id="rId96" Type="http://schemas.openxmlformats.org/officeDocument/2006/relationships/hyperlink" Target="http://pbs.twimg.com/profile_images/1086584860188311552/jWknULRp_normal.jpg" TargetMode="External" /><Relationship Id="rId97" Type="http://schemas.openxmlformats.org/officeDocument/2006/relationships/hyperlink" Target="http://pbs.twimg.com/profile_images/1068520945550209026/TLkXCIpK_normal.jpg" TargetMode="External" /><Relationship Id="rId98" Type="http://schemas.openxmlformats.org/officeDocument/2006/relationships/hyperlink" Target="http://pbs.twimg.com/profile_images/1098013863658823680/TkbTiIIV_normal.jpg" TargetMode="External" /><Relationship Id="rId99" Type="http://schemas.openxmlformats.org/officeDocument/2006/relationships/hyperlink" Target="http://pbs.twimg.com/profile_images/1087861813629337603/Mq-lI4-h_normal.jpg" TargetMode="External" /><Relationship Id="rId100" Type="http://schemas.openxmlformats.org/officeDocument/2006/relationships/hyperlink" Target="http://pbs.twimg.com/profile_images/1091450031981412353/Gx1yxF8X_normal.jpg" TargetMode="External" /><Relationship Id="rId101" Type="http://schemas.openxmlformats.org/officeDocument/2006/relationships/hyperlink" Target="http://pbs.twimg.com/profile_images/1049211087831425024/HBuJiq4L_normal.jpg" TargetMode="External" /><Relationship Id="rId102" Type="http://schemas.openxmlformats.org/officeDocument/2006/relationships/hyperlink" Target="http://pbs.twimg.com/profile_images/1068647199205146624/P7zRBk_R_normal.jpg" TargetMode="External" /><Relationship Id="rId103" Type="http://schemas.openxmlformats.org/officeDocument/2006/relationships/hyperlink" Target="http://pbs.twimg.com/profile_images/1066793727526690817/Bt17N2B5_normal.jpg" TargetMode="External" /><Relationship Id="rId104" Type="http://schemas.openxmlformats.org/officeDocument/2006/relationships/hyperlink" Target="http://pbs.twimg.com/profile_images/1094887744374038531/nEcINtbb_normal.jpg" TargetMode="External" /><Relationship Id="rId105" Type="http://schemas.openxmlformats.org/officeDocument/2006/relationships/hyperlink" Target="http://pbs.twimg.com/profile_images/1061980750013194242/_kRizwtW_normal.jpg" TargetMode="External" /><Relationship Id="rId106" Type="http://schemas.openxmlformats.org/officeDocument/2006/relationships/hyperlink" Target="http://pbs.twimg.com/profile_images/1078876214562050048/GdfEWE1E_normal.jpg" TargetMode="External" /><Relationship Id="rId107" Type="http://schemas.openxmlformats.org/officeDocument/2006/relationships/hyperlink" Target="http://pbs.twimg.com/profile_images/1057962891389947904/onNWrI5__normal.jpg" TargetMode="External" /><Relationship Id="rId108" Type="http://schemas.openxmlformats.org/officeDocument/2006/relationships/hyperlink" Target="http://pbs.twimg.com/profile_images/1047119697773244418/FYmKMvpB_normal.jpg" TargetMode="External" /><Relationship Id="rId109" Type="http://schemas.openxmlformats.org/officeDocument/2006/relationships/hyperlink" Target="http://pbs.twimg.com/profile_images/1083752360046940160/JPHuJKcH_normal.jpg" TargetMode="External" /><Relationship Id="rId110" Type="http://schemas.openxmlformats.org/officeDocument/2006/relationships/hyperlink" Target="http://pbs.twimg.com/profile_images/741388301144363008/Rs_hdx_c_normal.jpg" TargetMode="External" /><Relationship Id="rId111" Type="http://schemas.openxmlformats.org/officeDocument/2006/relationships/hyperlink" Target="http://pbs.twimg.com/profile_images/554855449/IMG_3096_normal.jpg" TargetMode="External" /><Relationship Id="rId112" Type="http://schemas.openxmlformats.org/officeDocument/2006/relationships/hyperlink" Target="http://pbs.twimg.com/profile_images/519455062817386496/PPAba4Aq_normal.jpeg" TargetMode="External" /><Relationship Id="rId113" Type="http://schemas.openxmlformats.org/officeDocument/2006/relationships/hyperlink" Target="http://pbs.twimg.com/profile_images/509669171714850817/YDikrXVn_normal.jpeg" TargetMode="External" /><Relationship Id="rId114" Type="http://schemas.openxmlformats.org/officeDocument/2006/relationships/hyperlink" Target="http://pbs.twimg.com/profile_images/898455738338693124/neZpQKpv_normal.jpg" TargetMode="External" /><Relationship Id="rId115" Type="http://schemas.openxmlformats.org/officeDocument/2006/relationships/hyperlink" Target="http://pbs.twimg.com/profile_images/958457309843410944/sT4cUWgk_normal.jpg" TargetMode="External" /><Relationship Id="rId116" Type="http://schemas.openxmlformats.org/officeDocument/2006/relationships/hyperlink" Target="http://pbs.twimg.com/profile_images/933740415861252096/qEXZnavW_normal.jpg" TargetMode="External" /><Relationship Id="rId117" Type="http://schemas.openxmlformats.org/officeDocument/2006/relationships/hyperlink" Target="http://pbs.twimg.com/profile_images/767721747059712000/T1WNt7YG_normal.jpg" TargetMode="External" /><Relationship Id="rId118" Type="http://schemas.openxmlformats.org/officeDocument/2006/relationships/hyperlink" Target="http://pbs.twimg.com/profile_images/823546547451228161/TREK2P9E_normal.jpg" TargetMode="External" /><Relationship Id="rId119" Type="http://schemas.openxmlformats.org/officeDocument/2006/relationships/hyperlink" Target="http://pbs.twimg.com/profile_images/541230851929808896/CempjbYW_normal.jpeg" TargetMode="External" /><Relationship Id="rId120" Type="http://schemas.openxmlformats.org/officeDocument/2006/relationships/hyperlink" Target="http://pbs.twimg.com/profile_images/1038650685783502848/m85zcrZH_normal.jpg" TargetMode="External" /><Relationship Id="rId121" Type="http://schemas.openxmlformats.org/officeDocument/2006/relationships/hyperlink" Target="http://pbs.twimg.com/profile_images/618406942025871360/zypbNifS_normal.jpg" TargetMode="External" /><Relationship Id="rId122" Type="http://schemas.openxmlformats.org/officeDocument/2006/relationships/hyperlink" Target="http://pbs.twimg.com/profile_images/658209392706326528/yzTc4iVe_normal.jpg" TargetMode="External" /><Relationship Id="rId123" Type="http://schemas.openxmlformats.org/officeDocument/2006/relationships/hyperlink" Target="http://pbs.twimg.com/profile_images/1011398185145622528/5UQuzvUB_normal.jpg" TargetMode="External" /><Relationship Id="rId124" Type="http://schemas.openxmlformats.org/officeDocument/2006/relationships/hyperlink" Target="http://pbs.twimg.com/profile_images/1045275971878887424/kXfelPZ4_normal.jpg" TargetMode="External" /><Relationship Id="rId125" Type="http://schemas.openxmlformats.org/officeDocument/2006/relationships/hyperlink" Target="http://pbs.twimg.com/profile_images/999326044673863681/2GLy3T84_normal.jpg" TargetMode="External" /><Relationship Id="rId126" Type="http://schemas.openxmlformats.org/officeDocument/2006/relationships/hyperlink" Target="http://pbs.twimg.com/profile_images/59858400/CNV00013_normal.JPG" TargetMode="External" /><Relationship Id="rId127" Type="http://schemas.openxmlformats.org/officeDocument/2006/relationships/hyperlink" Target="http://pbs.twimg.com/profile_images/1088021250256052225/OXSnPjCB_normal.jpg" TargetMode="External" /><Relationship Id="rId128" Type="http://schemas.openxmlformats.org/officeDocument/2006/relationships/hyperlink" Target="http://pbs.twimg.com/profile_images/1062348651878645760/GhBK06mf_normal.jpg" TargetMode="External" /><Relationship Id="rId129" Type="http://schemas.openxmlformats.org/officeDocument/2006/relationships/hyperlink" Target="http://pbs.twimg.com/profile_images/1075858104020017152/SXYdJgpt_normal.jpg" TargetMode="External" /><Relationship Id="rId130" Type="http://schemas.openxmlformats.org/officeDocument/2006/relationships/hyperlink" Target="https://twitter.com/bcotd1g1tal" TargetMode="External" /><Relationship Id="rId131" Type="http://schemas.openxmlformats.org/officeDocument/2006/relationships/hyperlink" Target="https://twitter.com/brynmw" TargetMode="External" /><Relationship Id="rId132" Type="http://schemas.openxmlformats.org/officeDocument/2006/relationships/hyperlink" Target="https://twitter.com/itsbenwhitaker" TargetMode="External" /><Relationship Id="rId133" Type="http://schemas.openxmlformats.org/officeDocument/2006/relationships/hyperlink" Target="https://twitter.com/projectdigiuk" TargetMode="External" /><Relationship Id="rId134" Type="http://schemas.openxmlformats.org/officeDocument/2006/relationships/hyperlink" Target="https://twitter.com/scottdhayden" TargetMode="External" /><Relationship Id="rId135" Type="http://schemas.openxmlformats.org/officeDocument/2006/relationships/hyperlink" Target="https://twitter.com/vickyfox_" TargetMode="External" /><Relationship Id="rId136" Type="http://schemas.openxmlformats.org/officeDocument/2006/relationships/hyperlink" Target="https://twitter.com/gideonwilliams" TargetMode="External" /><Relationship Id="rId137" Type="http://schemas.openxmlformats.org/officeDocument/2006/relationships/hyperlink" Target="https://twitter.com/meganluciexo" TargetMode="External" /><Relationship Id="rId138" Type="http://schemas.openxmlformats.org/officeDocument/2006/relationships/hyperlink" Target="https://twitter.com/danlinternbcot" TargetMode="External" /><Relationship Id="rId139" Type="http://schemas.openxmlformats.org/officeDocument/2006/relationships/hyperlink" Target="https://twitter.com/henryfrith2" TargetMode="External" /><Relationship Id="rId140" Type="http://schemas.openxmlformats.org/officeDocument/2006/relationships/hyperlink" Target="https://twitter.com/danielcanning16" TargetMode="External" /><Relationship Id="rId141" Type="http://schemas.openxmlformats.org/officeDocument/2006/relationships/hyperlink" Target="https://twitter.com/aidenbliss1" TargetMode="External" /><Relationship Id="rId142" Type="http://schemas.openxmlformats.org/officeDocument/2006/relationships/hyperlink" Target="https://twitter.com/jakebcot" TargetMode="External" /><Relationship Id="rId143" Type="http://schemas.openxmlformats.org/officeDocument/2006/relationships/hyperlink" Target="https://twitter.com/mjjohnston1981" TargetMode="External" /><Relationship Id="rId144" Type="http://schemas.openxmlformats.org/officeDocument/2006/relationships/hyperlink" Target="https://twitter.com/ryannetherclif2" TargetMode="External" /><Relationship Id="rId145" Type="http://schemas.openxmlformats.org/officeDocument/2006/relationships/hyperlink" Target="https://twitter.com/samueljanes99" TargetMode="External" /><Relationship Id="rId146" Type="http://schemas.openxmlformats.org/officeDocument/2006/relationships/hyperlink" Target="https://twitter.com/gradeaundera" TargetMode="External" /><Relationship Id="rId147" Type="http://schemas.openxmlformats.org/officeDocument/2006/relationships/hyperlink" Target="https://twitter.com/paulizzard7" TargetMode="External" /><Relationship Id="rId148" Type="http://schemas.openxmlformats.org/officeDocument/2006/relationships/hyperlink" Target="https://twitter.com/darcybcot" TargetMode="External" /><Relationship Id="rId149" Type="http://schemas.openxmlformats.org/officeDocument/2006/relationships/hyperlink" Target="https://twitter.com/oliverlcummins" TargetMode="External" /><Relationship Id="rId150" Type="http://schemas.openxmlformats.org/officeDocument/2006/relationships/hyperlink" Target="https://twitter.com/gradeaunderabot" TargetMode="External" /><Relationship Id="rId151" Type="http://schemas.openxmlformats.org/officeDocument/2006/relationships/hyperlink" Target="https://twitter.com/jmcjohnston" TargetMode="External" /><Relationship Id="rId152" Type="http://schemas.openxmlformats.org/officeDocument/2006/relationships/hyperlink" Target="https://twitter.com/st_ninians_ps" TargetMode="External" /><Relationship Id="rId153" Type="http://schemas.openxmlformats.org/officeDocument/2006/relationships/hyperlink" Target="https://twitter.com/mrmandersonstn" TargetMode="External" /><Relationship Id="rId154" Type="http://schemas.openxmlformats.org/officeDocument/2006/relationships/hyperlink" Target="https://twitter.com/msrobertsonstn" TargetMode="External" /><Relationship Id="rId155" Type="http://schemas.openxmlformats.org/officeDocument/2006/relationships/hyperlink" Target="https://twitter.com/autnes" TargetMode="External" /><Relationship Id="rId156" Type="http://schemas.openxmlformats.org/officeDocument/2006/relationships/hyperlink" Target="https://twitter.com/edtech_stories" TargetMode="External" /><Relationship Id="rId157" Type="http://schemas.openxmlformats.org/officeDocument/2006/relationships/hyperlink" Target="https://twitter.com/markbeetlestone" TargetMode="External" /><Relationship Id="rId158" Type="http://schemas.openxmlformats.org/officeDocument/2006/relationships/hyperlink" Target="https://twitter.com/rhappe" TargetMode="External" /><Relationship Id="rId159" Type="http://schemas.openxmlformats.org/officeDocument/2006/relationships/hyperlink" Target="https://twitter.com/s_bearden" TargetMode="External" /><Relationship Id="rId160" Type="http://schemas.openxmlformats.org/officeDocument/2006/relationships/hyperlink" Target="https://twitter.com/msdanielsstormy" TargetMode="External" /><Relationship Id="rId161" Type="http://schemas.openxmlformats.org/officeDocument/2006/relationships/hyperlink" Target="https://twitter.com/doug_ready" TargetMode="External" /><Relationship Id="rId162" Type="http://schemas.openxmlformats.org/officeDocument/2006/relationships/hyperlink" Target="https://twitter.com/andrewdowell" TargetMode="External" /><Relationship Id="rId163" Type="http://schemas.openxmlformats.org/officeDocument/2006/relationships/hyperlink" Target="https://twitter.com/ajpodchaski" TargetMode="External" /><Relationship Id="rId164" Type="http://schemas.openxmlformats.org/officeDocument/2006/relationships/hyperlink" Target="https://twitter.com/schleiderjustin" TargetMode="External" /><Relationship Id="rId165" Type="http://schemas.openxmlformats.org/officeDocument/2006/relationships/hyperlink" Target="https://twitter.com/jscanlan_001" TargetMode="External" /><Relationship Id="rId166" Type="http://schemas.openxmlformats.org/officeDocument/2006/relationships/hyperlink" Target="https://twitter.com/tbirdcymru" TargetMode="External" /><Relationship Id="rId167" Type="http://schemas.openxmlformats.org/officeDocument/2006/relationships/hyperlink" Target="https://twitter.com/techpathwaysldn" TargetMode="External" /><Relationship Id="rId168" Type="http://schemas.openxmlformats.org/officeDocument/2006/relationships/hyperlink" Target="https://twitter.com/jadeheathbcot" TargetMode="External" /><Relationship Id="rId169" Type="http://schemas.openxmlformats.org/officeDocument/2006/relationships/hyperlink" Target="https://twitter.com/creativesbcot" TargetMode="External" /><Relationship Id="rId170" Type="http://schemas.openxmlformats.org/officeDocument/2006/relationships/comments" Target="../comments2.xml" /><Relationship Id="rId171" Type="http://schemas.openxmlformats.org/officeDocument/2006/relationships/vmlDrawing" Target="../drawings/vmlDrawing2.vml" /><Relationship Id="rId172" Type="http://schemas.openxmlformats.org/officeDocument/2006/relationships/table" Target="../tables/table2.xml" /><Relationship Id="rId173" Type="http://schemas.openxmlformats.org/officeDocument/2006/relationships/drawing" Target="../drawings/drawing1.xml" /><Relationship Id="rId1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echpathways.london/" TargetMode="External" /><Relationship Id="rId2" Type="http://schemas.openxmlformats.org/officeDocument/2006/relationships/hyperlink" Target="https://declara.com/collection/8b9606cc-7109-4d19-b856-4d4ffd90f9b5/post" TargetMode="External" /><Relationship Id="rId3" Type="http://schemas.openxmlformats.org/officeDocument/2006/relationships/hyperlink" Target="https://sloanreview.mit.edu/article/why-great-leaders-focus-on-mastering-relationships/" TargetMode="External" /><Relationship Id="rId4" Type="http://schemas.openxmlformats.org/officeDocument/2006/relationships/hyperlink" Target="https://solve.mit.edu/articles/the-potential-of-technology-to-scale-global-education-and-build-21st-century-skills" TargetMode="External" /><Relationship Id="rId5" Type="http://schemas.openxmlformats.org/officeDocument/2006/relationships/hyperlink" Target="https://sites.google.com/view/eternalpolymath/rhetoric/the-multimodal-research-project?authuser=0" TargetMode="External" /><Relationship Id="rId6" Type="http://schemas.openxmlformats.org/officeDocument/2006/relationships/hyperlink" Target="https://www.gov.uk/government/publications/uk-digital-strategy/2-digital-skills-and-inclusion-giving-everyone-access-to-the-digital-skills-they-need" TargetMode="External" /><Relationship Id="rId7" Type="http://schemas.openxmlformats.org/officeDocument/2006/relationships/hyperlink" Target="https://assets.publishing.service.gov.uk/government/uploads/system/uploads/attachment_data/file/492889/DCMSDigitalSkillsReportJan2016.pdf" TargetMode="External" /><Relationship Id="rId8" Type="http://schemas.openxmlformats.org/officeDocument/2006/relationships/hyperlink" Target="https://www.facebook.com/groups/studentdebategroup/" TargetMode="External" /><Relationship Id="rId9" Type="http://schemas.openxmlformats.org/officeDocument/2006/relationships/hyperlink" Target="https://www.facebook.com/groups/studentdebategroup/" TargetMode="External" /><Relationship Id="rId10" Type="http://schemas.openxmlformats.org/officeDocument/2006/relationships/hyperlink" Target="https://techpathways.london/" TargetMode="External" /><Relationship Id="rId11" Type="http://schemas.openxmlformats.org/officeDocument/2006/relationships/hyperlink" Target="https://sites.google.com/view/eternalpolymath/rhetoric/the-multimodal-research-project?authuser=0" TargetMode="External" /><Relationship Id="rId12" Type="http://schemas.openxmlformats.org/officeDocument/2006/relationships/hyperlink" Target="https://solve.mit.edu/articles/the-potential-of-technology-to-scale-global-education-and-build-21st-century-skills" TargetMode="External" /><Relationship Id="rId13" Type="http://schemas.openxmlformats.org/officeDocument/2006/relationships/hyperlink" Target="https://sloanreview.mit.edu/article/why-great-leaders-focus-on-mastering-relationships/" TargetMode="External" /><Relationship Id="rId14" Type="http://schemas.openxmlformats.org/officeDocument/2006/relationships/hyperlink" Target="https://declara.com/collection/8b9606cc-7109-4d19-b856-4d4ffd90f9b5/post" TargetMode="External" /><Relationship Id="rId15" Type="http://schemas.openxmlformats.org/officeDocument/2006/relationships/hyperlink" Target="https://www.gov.uk/government/publications/uk-digital-strategy/2-digital-skills-and-inclusion-giving-everyone-access-to-the-digital-skills-they-need" TargetMode="External" /><Relationship Id="rId16" Type="http://schemas.openxmlformats.org/officeDocument/2006/relationships/hyperlink" Target="https://assets.publishing.service.gov.uk/government/uploads/system/uploads/attachment_data/file/492889/DCMSDigitalSkillsReportJan2016.pdf" TargetMode="External" /><Relationship Id="rId17" Type="http://schemas.openxmlformats.org/officeDocument/2006/relationships/table" Target="../tables/table12.xml" /><Relationship Id="rId18" Type="http://schemas.openxmlformats.org/officeDocument/2006/relationships/table" Target="../tables/table13.xml" /><Relationship Id="rId19" Type="http://schemas.openxmlformats.org/officeDocument/2006/relationships/table" Target="../tables/table14.xml" /><Relationship Id="rId20" Type="http://schemas.openxmlformats.org/officeDocument/2006/relationships/table" Target="../tables/table15.xml" /><Relationship Id="rId21" Type="http://schemas.openxmlformats.org/officeDocument/2006/relationships/table" Target="../tables/table16.xm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833</v>
      </c>
      <c r="BB2" s="13" t="s">
        <v>849</v>
      </c>
      <c r="BC2" s="13" t="s">
        <v>850</v>
      </c>
      <c r="BD2" s="67" t="s">
        <v>1335</v>
      </c>
      <c r="BE2" s="67" t="s">
        <v>1336</v>
      </c>
      <c r="BF2" s="67" t="s">
        <v>1337</v>
      </c>
      <c r="BG2" s="67" t="s">
        <v>1338</v>
      </c>
      <c r="BH2" s="67" t="s">
        <v>1339</v>
      </c>
      <c r="BI2" s="67" t="s">
        <v>1340</v>
      </c>
      <c r="BJ2" s="67" t="s">
        <v>1341</v>
      </c>
      <c r="BK2" s="67" t="s">
        <v>1342</v>
      </c>
      <c r="BL2" s="67" t="s">
        <v>1343</v>
      </c>
    </row>
    <row r="3" spans="1:64" ht="15" customHeight="1">
      <c r="A3" s="84" t="s">
        <v>212</v>
      </c>
      <c r="B3" s="84" t="s">
        <v>212</v>
      </c>
      <c r="C3" s="53" t="s">
        <v>1348</v>
      </c>
      <c r="D3" s="54">
        <v>3</v>
      </c>
      <c r="E3" s="65" t="s">
        <v>132</v>
      </c>
      <c r="F3" s="55">
        <v>32</v>
      </c>
      <c r="G3" s="53"/>
      <c r="H3" s="57"/>
      <c r="I3" s="56"/>
      <c r="J3" s="56"/>
      <c r="K3" s="36" t="s">
        <v>65</v>
      </c>
      <c r="L3" s="62">
        <v>3</v>
      </c>
      <c r="M3" s="62"/>
      <c r="N3" s="63"/>
      <c r="O3" s="85" t="s">
        <v>176</v>
      </c>
      <c r="P3" s="87">
        <v>43531.500185185185</v>
      </c>
      <c r="Q3" s="85" t="s">
        <v>254</v>
      </c>
      <c r="R3" s="89" t="s">
        <v>316</v>
      </c>
      <c r="S3" s="85" t="s">
        <v>323</v>
      </c>
      <c r="T3" s="85" t="s">
        <v>329</v>
      </c>
      <c r="U3" s="89" t="s">
        <v>335</v>
      </c>
      <c r="V3" s="89" t="s">
        <v>335</v>
      </c>
      <c r="W3" s="87">
        <v>43531.500185185185</v>
      </c>
      <c r="X3" s="89" t="s">
        <v>365</v>
      </c>
      <c r="Y3" s="85"/>
      <c r="Z3" s="85"/>
      <c r="AA3" s="91" t="s">
        <v>431</v>
      </c>
      <c r="AB3" s="85"/>
      <c r="AC3" s="85" t="b">
        <v>0</v>
      </c>
      <c r="AD3" s="85">
        <v>2</v>
      </c>
      <c r="AE3" s="91" t="s">
        <v>501</v>
      </c>
      <c r="AF3" s="85" t="b">
        <v>0</v>
      </c>
      <c r="AG3" s="85" t="s">
        <v>512</v>
      </c>
      <c r="AH3" s="85"/>
      <c r="AI3" s="91" t="s">
        <v>501</v>
      </c>
      <c r="AJ3" s="85" t="b">
        <v>0</v>
      </c>
      <c r="AK3" s="85">
        <v>0</v>
      </c>
      <c r="AL3" s="91" t="s">
        <v>501</v>
      </c>
      <c r="AM3" s="85" t="s">
        <v>513</v>
      </c>
      <c r="AN3" s="85" t="b">
        <v>0</v>
      </c>
      <c r="AO3" s="91" t="s">
        <v>431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25</v>
      </c>
      <c r="BK3" s="52">
        <v>100</v>
      </c>
      <c r="BL3" s="51">
        <v>25</v>
      </c>
    </row>
    <row r="4" spans="1:64" ht="15" customHeight="1">
      <c r="A4" s="84" t="s">
        <v>213</v>
      </c>
      <c r="B4" s="84" t="s">
        <v>213</v>
      </c>
      <c r="C4" s="53" t="s">
        <v>1348</v>
      </c>
      <c r="D4" s="54">
        <v>3</v>
      </c>
      <c r="E4" s="65" t="s">
        <v>132</v>
      </c>
      <c r="F4" s="55">
        <v>32</v>
      </c>
      <c r="G4" s="53"/>
      <c r="H4" s="57"/>
      <c r="I4" s="56"/>
      <c r="J4" s="56"/>
      <c r="K4" s="36" t="s">
        <v>65</v>
      </c>
      <c r="L4" s="83">
        <v>4</v>
      </c>
      <c r="M4" s="83"/>
      <c r="N4" s="63"/>
      <c r="O4" s="86" t="s">
        <v>176</v>
      </c>
      <c r="P4" s="88">
        <v>43535.051574074074</v>
      </c>
      <c r="Q4" s="86" t="s">
        <v>255</v>
      </c>
      <c r="R4" s="86"/>
      <c r="S4" s="86"/>
      <c r="T4" s="86" t="s">
        <v>329</v>
      </c>
      <c r="U4" s="86"/>
      <c r="V4" s="90" t="s">
        <v>336</v>
      </c>
      <c r="W4" s="88">
        <v>43535.051574074074</v>
      </c>
      <c r="X4" s="90" t="s">
        <v>366</v>
      </c>
      <c r="Y4" s="86"/>
      <c r="Z4" s="86"/>
      <c r="AA4" s="92" t="s">
        <v>432</v>
      </c>
      <c r="AB4" s="86"/>
      <c r="AC4" s="86" t="b">
        <v>0</v>
      </c>
      <c r="AD4" s="86">
        <v>3</v>
      </c>
      <c r="AE4" s="92" t="s">
        <v>501</v>
      </c>
      <c r="AF4" s="86" t="b">
        <v>0</v>
      </c>
      <c r="AG4" s="86" t="s">
        <v>512</v>
      </c>
      <c r="AH4" s="86"/>
      <c r="AI4" s="92" t="s">
        <v>501</v>
      </c>
      <c r="AJ4" s="86" t="b">
        <v>0</v>
      </c>
      <c r="AK4" s="86">
        <v>0</v>
      </c>
      <c r="AL4" s="92" t="s">
        <v>501</v>
      </c>
      <c r="AM4" s="86" t="s">
        <v>514</v>
      </c>
      <c r="AN4" s="86" t="b">
        <v>0</v>
      </c>
      <c r="AO4" s="92" t="s">
        <v>432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3</v>
      </c>
      <c r="BG4" s="52">
        <v>33.333333333333336</v>
      </c>
      <c r="BH4" s="51">
        <v>0</v>
      </c>
      <c r="BI4" s="52">
        <v>0</v>
      </c>
      <c r="BJ4" s="51">
        <v>6</v>
      </c>
      <c r="BK4" s="52">
        <v>66.66666666666667</v>
      </c>
      <c r="BL4" s="51">
        <v>9</v>
      </c>
    </row>
    <row r="5" spans="1:64" ht="15">
      <c r="A5" s="84" t="s">
        <v>214</v>
      </c>
      <c r="B5" s="84" t="s">
        <v>242</v>
      </c>
      <c r="C5" s="53" t="s">
        <v>1348</v>
      </c>
      <c r="D5" s="54">
        <v>3</v>
      </c>
      <c r="E5" s="65" t="s">
        <v>132</v>
      </c>
      <c r="F5" s="55">
        <v>32</v>
      </c>
      <c r="G5" s="53"/>
      <c r="H5" s="57"/>
      <c r="I5" s="56"/>
      <c r="J5" s="56"/>
      <c r="K5" s="36" t="s">
        <v>65</v>
      </c>
      <c r="L5" s="83">
        <v>5</v>
      </c>
      <c r="M5" s="83"/>
      <c r="N5" s="63"/>
      <c r="O5" s="86" t="s">
        <v>252</v>
      </c>
      <c r="P5" s="88">
        <v>43535.33357638889</v>
      </c>
      <c r="Q5" s="86" t="s">
        <v>256</v>
      </c>
      <c r="R5" s="86"/>
      <c r="S5" s="86"/>
      <c r="T5" s="86" t="s">
        <v>329</v>
      </c>
      <c r="U5" s="86"/>
      <c r="V5" s="90" t="s">
        <v>337</v>
      </c>
      <c r="W5" s="88">
        <v>43535.33357638889</v>
      </c>
      <c r="X5" s="90" t="s">
        <v>367</v>
      </c>
      <c r="Y5" s="86"/>
      <c r="Z5" s="86"/>
      <c r="AA5" s="92" t="s">
        <v>433</v>
      </c>
      <c r="AB5" s="92" t="s">
        <v>497</v>
      </c>
      <c r="AC5" s="86" t="b">
        <v>0</v>
      </c>
      <c r="AD5" s="86">
        <v>5</v>
      </c>
      <c r="AE5" s="92" t="s">
        <v>502</v>
      </c>
      <c r="AF5" s="86" t="b">
        <v>0</v>
      </c>
      <c r="AG5" s="86" t="s">
        <v>512</v>
      </c>
      <c r="AH5" s="86"/>
      <c r="AI5" s="92" t="s">
        <v>501</v>
      </c>
      <c r="AJ5" s="86" t="b">
        <v>0</v>
      </c>
      <c r="AK5" s="86">
        <v>1</v>
      </c>
      <c r="AL5" s="92" t="s">
        <v>501</v>
      </c>
      <c r="AM5" s="86" t="s">
        <v>514</v>
      </c>
      <c r="AN5" s="86" t="b">
        <v>0</v>
      </c>
      <c r="AO5" s="92" t="s">
        <v>497</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15">
      <c r="A6" s="84" t="s">
        <v>214</v>
      </c>
      <c r="B6" s="84" t="s">
        <v>243</v>
      </c>
      <c r="C6" s="53" t="s">
        <v>1348</v>
      </c>
      <c r="D6" s="54">
        <v>3</v>
      </c>
      <c r="E6" s="65" t="s">
        <v>132</v>
      </c>
      <c r="F6" s="55">
        <v>32</v>
      </c>
      <c r="G6" s="53"/>
      <c r="H6" s="57"/>
      <c r="I6" s="56"/>
      <c r="J6" s="56"/>
      <c r="K6" s="36" t="s">
        <v>65</v>
      </c>
      <c r="L6" s="83">
        <v>6</v>
      </c>
      <c r="M6" s="83"/>
      <c r="N6" s="63"/>
      <c r="O6" s="86" t="s">
        <v>253</v>
      </c>
      <c r="P6" s="88">
        <v>43535.33357638889</v>
      </c>
      <c r="Q6" s="86" t="s">
        <v>256</v>
      </c>
      <c r="R6" s="86"/>
      <c r="S6" s="86"/>
      <c r="T6" s="86" t="s">
        <v>329</v>
      </c>
      <c r="U6" s="86"/>
      <c r="V6" s="90" t="s">
        <v>337</v>
      </c>
      <c r="W6" s="88">
        <v>43535.33357638889</v>
      </c>
      <c r="X6" s="90" t="s">
        <v>367</v>
      </c>
      <c r="Y6" s="86"/>
      <c r="Z6" s="86"/>
      <c r="AA6" s="92" t="s">
        <v>433</v>
      </c>
      <c r="AB6" s="92" t="s">
        <v>497</v>
      </c>
      <c r="AC6" s="86" t="b">
        <v>0</v>
      </c>
      <c r="AD6" s="86">
        <v>5</v>
      </c>
      <c r="AE6" s="92" t="s">
        <v>502</v>
      </c>
      <c r="AF6" s="86" t="b">
        <v>0</v>
      </c>
      <c r="AG6" s="86" t="s">
        <v>512</v>
      </c>
      <c r="AH6" s="86"/>
      <c r="AI6" s="92" t="s">
        <v>501</v>
      </c>
      <c r="AJ6" s="86" t="b">
        <v>0</v>
      </c>
      <c r="AK6" s="86">
        <v>1</v>
      </c>
      <c r="AL6" s="92" t="s">
        <v>501</v>
      </c>
      <c r="AM6" s="86" t="s">
        <v>514</v>
      </c>
      <c r="AN6" s="86" t="b">
        <v>0</v>
      </c>
      <c r="AO6" s="92" t="s">
        <v>497</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1</v>
      </c>
      <c r="BG6" s="52">
        <v>2.7777777777777777</v>
      </c>
      <c r="BH6" s="51">
        <v>0</v>
      </c>
      <c r="BI6" s="52">
        <v>0</v>
      </c>
      <c r="BJ6" s="51">
        <v>35</v>
      </c>
      <c r="BK6" s="52">
        <v>97.22222222222223</v>
      </c>
      <c r="BL6" s="51">
        <v>36</v>
      </c>
    </row>
    <row r="7" spans="1:64" ht="15">
      <c r="A7" s="84" t="s">
        <v>215</v>
      </c>
      <c r="B7" s="84" t="s">
        <v>236</v>
      </c>
      <c r="C7" s="53" t="s">
        <v>1348</v>
      </c>
      <c r="D7" s="54">
        <v>3</v>
      </c>
      <c r="E7" s="65" t="s">
        <v>132</v>
      </c>
      <c r="F7" s="55">
        <v>32</v>
      </c>
      <c r="G7" s="53"/>
      <c r="H7" s="57"/>
      <c r="I7" s="56"/>
      <c r="J7" s="56"/>
      <c r="K7" s="36" t="s">
        <v>65</v>
      </c>
      <c r="L7" s="83">
        <v>7</v>
      </c>
      <c r="M7" s="83"/>
      <c r="N7" s="63"/>
      <c r="O7" s="86" t="s">
        <v>252</v>
      </c>
      <c r="P7" s="88">
        <v>43535.375925925924</v>
      </c>
      <c r="Q7" s="86" t="s">
        <v>257</v>
      </c>
      <c r="R7" s="86"/>
      <c r="S7" s="86"/>
      <c r="T7" s="86"/>
      <c r="U7" s="86"/>
      <c r="V7" s="90" t="s">
        <v>338</v>
      </c>
      <c r="W7" s="88">
        <v>43535.375925925924</v>
      </c>
      <c r="X7" s="90" t="s">
        <v>368</v>
      </c>
      <c r="Y7" s="86"/>
      <c r="Z7" s="86"/>
      <c r="AA7" s="92" t="s">
        <v>434</v>
      </c>
      <c r="AB7" s="86"/>
      <c r="AC7" s="86" t="b">
        <v>0</v>
      </c>
      <c r="AD7" s="86">
        <v>0</v>
      </c>
      <c r="AE7" s="92" t="s">
        <v>501</v>
      </c>
      <c r="AF7" s="86" t="b">
        <v>0</v>
      </c>
      <c r="AG7" s="86" t="s">
        <v>512</v>
      </c>
      <c r="AH7" s="86"/>
      <c r="AI7" s="92" t="s">
        <v>501</v>
      </c>
      <c r="AJ7" s="86" t="b">
        <v>0</v>
      </c>
      <c r="AK7" s="86">
        <v>4</v>
      </c>
      <c r="AL7" s="92" t="s">
        <v>490</v>
      </c>
      <c r="AM7" s="86" t="s">
        <v>514</v>
      </c>
      <c r="AN7" s="86" t="b">
        <v>0</v>
      </c>
      <c r="AO7" s="92" t="s">
        <v>490</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v>1</v>
      </c>
      <c r="BE7" s="52">
        <v>4.3478260869565215</v>
      </c>
      <c r="BF7" s="51">
        <v>0</v>
      </c>
      <c r="BG7" s="52">
        <v>0</v>
      </c>
      <c r="BH7" s="51">
        <v>0</v>
      </c>
      <c r="BI7" s="52">
        <v>0</v>
      </c>
      <c r="BJ7" s="51">
        <v>22</v>
      </c>
      <c r="BK7" s="52">
        <v>95.65217391304348</v>
      </c>
      <c r="BL7" s="51">
        <v>23</v>
      </c>
    </row>
    <row r="8" spans="1:64" ht="15">
      <c r="A8" s="84" t="s">
        <v>216</v>
      </c>
      <c r="B8" s="84" t="s">
        <v>216</v>
      </c>
      <c r="C8" s="53" t="s">
        <v>1348</v>
      </c>
      <c r="D8" s="54">
        <v>3</v>
      </c>
      <c r="E8" s="65" t="s">
        <v>132</v>
      </c>
      <c r="F8" s="55">
        <v>32</v>
      </c>
      <c r="G8" s="53"/>
      <c r="H8" s="57"/>
      <c r="I8" s="56"/>
      <c r="J8" s="56"/>
      <c r="K8" s="36" t="s">
        <v>65</v>
      </c>
      <c r="L8" s="83">
        <v>8</v>
      </c>
      <c r="M8" s="83"/>
      <c r="N8" s="63"/>
      <c r="O8" s="86" t="s">
        <v>176</v>
      </c>
      <c r="P8" s="88">
        <v>43535.38024305556</v>
      </c>
      <c r="Q8" s="86" t="s">
        <v>258</v>
      </c>
      <c r="R8" s="86"/>
      <c r="S8" s="86"/>
      <c r="T8" s="86" t="s">
        <v>329</v>
      </c>
      <c r="U8" s="86"/>
      <c r="V8" s="90" t="s">
        <v>339</v>
      </c>
      <c r="W8" s="88">
        <v>43535.38024305556</v>
      </c>
      <c r="X8" s="90" t="s">
        <v>369</v>
      </c>
      <c r="Y8" s="86"/>
      <c r="Z8" s="86"/>
      <c r="AA8" s="92" t="s">
        <v>435</v>
      </c>
      <c r="AB8" s="86"/>
      <c r="AC8" s="86" t="b">
        <v>0</v>
      </c>
      <c r="AD8" s="86">
        <v>0</v>
      </c>
      <c r="AE8" s="92" t="s">
        <v>501</v>
      </c>
      <c r="AF8" s="86" t="b">
        <v>0</v>
      </c>
      <c r="AG8" s="86" t="s">
        <v>512</v>
      </c>
      <c r="AH8" s="86"/>
      <c r="AI8" s="92" t="s">
        <v>501</v>
      </c>
      <c r="AJ8" s="86" t="b">
        <v>0</v>
      </c>
      <c r="AK8" s="86">
        <v>0</v>
      </c>
      <c r="AL8" s="92" t="s">
        <v>501</v>
      </c>
      <c r="AM8" s="86" t="s">
        <v>515</v>
      </c>
      <c r="AN8" s="86" t="b">
        <v>0</v>
      </c>
      <c r="AO8" s="92" t="s">
        <v>435</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14</v>
      </c>
      <c r="BK8" s="52">
        <v>100</v>
      </c>
      <c r="BL8" s="51">
        <v>14</v>
      </c>
    </row>
    <row r="9" spans="1:64" ht="15">
      <c r="A9" s="84" t="s">
        <v>217</v>
      </c>
      <c r="B9" s="84" t="s">
        <v>217</v>
      </c>
      <c r="C9" s="53" t="s">
        <v>1348</v>
      </c>
      <c r="D9" s="54">
        <v>3</v>
      </c>
      <c r="E9" s="65" t="s">
        <v>132</v>
      </c>
      <c r="F9" s="55">
        <v>32</v>
      </c>
      <c r="G9" s="53"/>
      <c r="H9" s="57"/>
      <c r="I9" s="56"/>
      <c r="J9" s="56"/>
      <c r="K9" s="36" t="s">
        <v>65</v>
      </c>
      <c r="L9" s="83">
        <v>9</v>
      </c>
      <c r="M9" s="83"/>
      <c r="N9" s="63"/>
      <c r="O9" s="86" t="s">
        <v>176</v>
      </c>
      <c r="P9" s="88">
        <v>43535.3816087963</v>
      </c>
      <c r="Q9" s="86" t="s">
        <v>259</v>
      </c>
      <c r="R9" s="86"/>
      <c r="S9" s="86"/>
      <c r="T9" s="86" t="s">
        <v>329</v>
      </c>
      <c r="U9" s="86"/>
      <c r="V9" s="90" t="s">
        <v>340</v>
      </c>
      <c r="W9" s="88">
        <v>43535.3816087963</v>
      </c>
      <c r="X9" s="90" t="s">
        <v>370</v>
      </c>
      <c r="Y9" s="86"/>
      <c r="Z9" s="86"/>
      <c r="AA9" s="92" t="s">
        <v>436</v>
      </c>
      <c r="AB9" s="86"/>
      <c r="AC9" s="86" t="b">
        <v>0</v>
      </c>
      <c r="AD9" s="86">
        <v>0</v>
      </c>
      <c r="AE9" s="92" t="s">
        <v>501</v>
      </c>
      <c r="AF9" s="86" t="b">
        <v>0</v>
      </c>
      <c r="AG9" s="86" t="s">
        <v>512</v>
      </c>
      <c r="AH9" s="86"/>
      <c r="AI9" s="92" t="s">
        <v>501</v>
      </c>
      <c r="AJ9" s="86" t="b">
        <v>0</v>
      </c>
      <c r="AK9" s="86">
        <v>0</v>
      </c>
      <c r="AL9" s="92" t="s">
        <v>501</v>
      </c>
      <c r="AM9" s="86" t="s">
        <v>515</v>
      </c>
      <c r="AN9" s="86" t="b">
        <v>0</v>
      </c>
      <c r="AO9" s="92" t="s">
        <v>436</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1</v>
      </c>
      <c r="BE9" s="52">
        <v>3.125</v>
      </c>
      <c r="BF9" s="51">
        <v>0</v>
      </c>
      <c r="BG9" s="52">
        <v>0</v>
      </c>
      <c r="BH9" s="51">
        <v>0</v>
      </c>
      <c r="BI9" s="52">
        <v>0</v>
      </c>
      <c r="BJ9" s="51">
        <v>31</v>
      </c>
      <c r="BK9" s="52">
        <v>96.875</v>
      </c>
      <c r="BL9" s="51">
        <v>32</v>
      </c>
    </row>
    <row r="10" spans="1:64" ht="15">
      <c r="A10" s="84" t="s">
        <v>218</v>
      </c>
      <c r="B10" s="84" t="s">
        <v>218</v>
      </c>
      <c r="C10" s="53" t="s">
        <v>1348</v>
      </c>
      <c r="D10" s="54">
        <v>3</v>
      </c>
      <c r="E10" s="65" t="s">
        <v>132</v>
      </c>
      <c r="F10" s="55">
        <v>32</v>
      </c>
      <c r="G10" s="53"/>
      <c r="H10" s="57"/>
      <c r="I10" s="56"/>
      <c r="J10" s="56"/>
      <c r="K10" s="36" t="s">
        <v>65</v>
      </c>
      <c r="L10" s="83">
        <v>10</v>
      </c>
      <c r="M10" s="83"/>
      <c r="N10" s="63"/>
      <c r="O10" s="86" t="s">
        <v>176</v>
      </c>
      <c r="P10" s="88">
        <v>43535.381840277776</v>
      </c>
      <c r="Q10" s="86" t="s">
        <v>260</v>
      </c>
      <c r="R10" s="86"/>
      <c r="S10" s="86"/>
      <c r="T10" s="86" t="s">
        <v>329</v>
      </c>
      <c r="U10" s="86"/>
      <c r="V10" s="90" t="s">
        <v>341</v>
      </c>
      <c r="W10" s="88">
        <v>43535.381840277776</v>
      </c>
      <c r="X10" s="90" t="s">
        <v>371</v>
      </c>
      <c r="Y10" s="86"/>
      <c r="Z10" s="86"/>
      <c r="AA10" s="92" t="s">
        <v>437</v>
      </c>
      <c r="AB10" s="86"/>
      <c r="AC10" s="86" t="b">
        <v>0</v>
      </c>
      <c r="AD10" s="86">
        <v>1</v>
      </c>
      <c r="AE10" s="92" t="s">
        <v>501</v>
      </c>
      <c r="AF10" s="86" t="b">
        <v>0</v>
      </c>
      <c r="AG10" s="86" t="s">
        <v>512</v>
      </c>
      <c r="AH10" s="86"/>
      <c r="AI10" s="92" t="s">
        <v>501</v>
      </c>
      <c r="AJ10" s="86" t="b">
        <v>0</v>
      </c>
      <c r="AK10" s="86">
        <v>0</v>
      </c>
      <c r="AL10" s="92" t="s">
        <v>501</v>
      </c>
      <c r="AM10" s="86" t="s">
        <v>515</v>
      </c>
      <c r="AN10" s="86" t="b">
        <v>0</v>
      </c>
      <c r="AO10" s="92" t="s">
        <v>437</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2</v>
      </c>
      <c r="BG10" s="52">
        <v>4.545454545454546</v>
      </c>
      <c r="BH10" s="51">
        <v>0</v>
      </c>
      <c r="BI10" s="52">
        <v>0</v>
      </c>
      <c r="BJ10" s="51">
        <v>42</v>
      </c>
      <c r="BK10" s="52">
        <v>95.45454545454545</v>
      </c>
      <c r="BL10" s="51">
        <v>44</v>
      </c>
    </row>
    <row r="11" spans="1:64" ht="15">
      <c r="A11" s="84" t="s">
        <v>219</v>
      </c>
      <c r="B11" s="84" t="s">
        <v>219</v>
      </c>
      <c r="C11" s="53" t="s">
        <v>1348</v>
      </c>
      <c r="D11" s="54">
        <v>3</v>
      </c>
      <c r="E11" s="65" t="s">
        <v>132</v>
      </c>
      <c r="F11" s="55">
        <v>32</v>
      </c>
      <c r="G11" s="53"/>
      <c r="H11" s="57"/>
      <c r="I11" s="56"/>
      <c r="J11" s="56"/>
      <c r="K11" s="36" t="s">
        <v>65</v>
      </c>
      <c r="L11" s="83">
        <v>11</v>
      </c>
      <c r="M11" s="83"/>
      <c r="N11" s="63"/>
      <c r="O11" s="86" t="s">
        <v>176</v>
      </c>
      <c r="P11" s="88">
        <v>43535.38269675926</v>
      </c>
      <c r="Q11" s="86" t="s">
        <v>261</v>
      </c>
      <c r="R11" s="86"/>
      <c r="S11" s="86"/>
      <c r="T11" s="86" t="s">
        <v>329</v>
      </c>
      <c r="U11" s="86"/>
      <c r="V11" s="90" t="s">
        <v>342</v>
      </c>
      <c r="W11" s="88">
        <v>43535.38269675926</v>
      </c>
      <c r="X11" s="90" t="s">
        <v>372</v>
      </c>
      <c r="Y11" s="86"/>
      <c r="Z11" s="86"/>
      <c r="AA11" s="92" t="s">
        <v>438</v>
      </c>
      <c r="AB11" s="86"/>
      <c r="AC11" s="86" t="b">
        <v>0</v>
      </c>
      <c r="AD11" s="86">
        <v>2</v>
      </c>
      <c r="AE11" s="92" t="s">
        <v>501</v>
      </c>
      <c r="AF11" s="86" t="b">
        <v>0</v>
      </c>
      <c r="AG11" s="86" t="s">
        <v>512</v>
      </c>
      <c r="AH11" s="86"/>
      <c r="AI11" s="92" t="s">
        <v>501</v>
      </c>
      <c r="AJ11" s="86" t="b">
        <v>0</v>
      </c>
      <c r="AK11" s="86">
        <v>0</v>
      </c>
      <c r="AL11" s="92" t="s">
        <v>501</v>
      </c>
      <c r="AM11" s="86" t="s">
        <v>515</v>
      </c>
      <c r="AN11" s="86" t="b">
        <v>0</v>
      </c>
      <c r="AO11" s="92" t="s">
        <v>438</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1</v>
      </c>
      <c r="BE11" s="52">
        <v>4.545454545454546</v>
      </c>
      <c r="BF11" s="51">
        <v>0</v>
      </c>
      <c r="BG11" s="52">
        <v>0</v>
      </c>
      <c r="BH11" s="51">
        <v>0</v>
      </c>
      <c r="BI11" s="52">
        <v>0</v>
      </c>
      <c r="BJ11" s="51">
        <v>21</v>
      </c>
      <c r="BK11" s="52">
        <v>95.45454545454545</v>
      </c>
      <c r="BL11" s="51">
        <v>22</v>
      </c>
    </row>
    <row r="12" spans="1:64" ht="30">
      <c r="A12" s="84" t="s">
        <v>220</v>
      </c>
      <c r="B12" s="84" t="s">
        <v>220</v>
      </c>
      <c r="C12" s="53" t="s">
        <v>1349</v>
      </c>
      <c r="D12" s="54">
        <v>4.75</v>
      </c>
      <c r="E12" s="65" t="s">
        <v>136</v>
      </c>
      <c r="F12" s="55">
        <v>29.11111111111111</v>
      </c>
      <c r="G12" s="53"/>
      <c r="H12" s="57"/>
      <c r="I12" s="56"/>
      <c r="J12" s="56"/>
      <c r="K12" s="36" t="s">
        <v>65</v>
      </c>
      <c r="L12" s="83">
        <v>12</v>
      </c>
      <c r="M12" s="83"/>
      <c r="N12" s="63"/>
      <c r="O12" s="86" t="s">
        <v>176</v>
      </c>
      <c r="P12" s="88">
        <v>43535.379699074074</v>
      </c>
      <c r="Q12" s="86" t="s">
        <v>262</v>
      </c>
      <c r="R12" s="86"/>
      <c r="S12" s="86"/>
      <c r="T12" s="86" t="s">
        <v>329</v>
      </c>
      <c r="U12" s="86"/>
      <c r="V12" s="90" t="s">
        <v>343</v>
      </c>
      <c r="W12" s="88">
        <v>43535.379699074074</v>
      </c>
      <c r="X12" s="90" t="s">
        <v>373</v>
      </c>
      <c r="Y12" s="86"/>
      <c r="Z12" s="86"/>
      <c r="AA12" s="92" t="s">
        <v>439</v>
      </c>
      <c r="AB12" s="86"/>
      <c r="AC12" s="86" t="b">
        <v>0</v>
      </c>
      <c r="AD12" s="86">
        <v>1</v>
      </c>
      <c r="AE12" s="92" t="s">
        <v>501</v>
      </c>
      <c r="AF12" s="86" t="b">
        <v>0</v>
      </c>
      <c r="AG12" s="86" t="s">
        <v>512</v>
      </c>
      <c r="AH12" s="86"/>
      <c r="AI12" s="92" t="s">
        <v>501</v>
      </c>
      <c r="AJ12" s="86" t="b">
        <v>0</v>
      </c>
      <c r="AK12" s="86">
        <v>0</v>
      </c>
      <c r="AL12" s="92" t="s">
        <v>501</v>
      </c>
      <c r="AM12" s="86" t="s">
        <v>515</v>
      </c>
      <c r="AN12" s="86" t="b">
        <v>0</v>
      </c>
      <c r="AO12" s="92" t="s">
        <v>439</v>
      </c>
      <c r="AP12" s="86" t="s">
        <v>176</v>
      </c>
      <c r="AQ12" s="86">
        <v>0</v>
      </c>
      <c r="AR12" s="86">
        <v>0</v>
      </c>
      <c r="AS12" s="86"/>
      <c r="AT12" s="86"/>
      <c r="AU12" s="86"/>
      <c r="AV12" s="86"/>
      <c r="AW12" s="86"/>
      <c r="AX12" s="86"/>
      <c r="AY12" s="86"/>
      <c r="AZ12" s="86"/>
      <c r="BA12">
        <v>2</v>
      </c>
      <c r="BB12" s="85" t="str">
        <f>REPLACE(INDEX(GroupVertices[Group],MATCH(Edges[[#This Row],[Vertex 1]],GroupVertices[Vertex],0)),1,1,"")</f>
        <v>1</v>
      </c>
      <c r="BC12" s="85" t="str">
        <f>REPLACE(INDEX(GroupVertices[Group],MATCH(Edges[[#This Row],[Vertex 2]],GroupVertices[Vertex],0)),1,1,"")</f>
        <v>1</v>
      </c>
      <c r="BD12" s="51">
        <v>0</v>
      </c>
      <c r="BE12" s="52">
        <v>0</v>
      </c>
      <c r="BF12" s="51">
        <v>1</v>
      </c>
      <c r="BG12" s="52">
        <v>2.9411764705882355</v>
      </c>
      <c r="BH12" s="51">
        <v>0</v>
      </c>
      <c r="BI12" s="52">
        <v>0</v>
      </c>
      <c r="BJ12" s="51">
        <v>33</v>
      </c>
      <c r="BK12" s="52">
        <v>97.05882352941177</v>
      </c>
      <c r="BL12" s="51">
        <v>34</v>
      </c>
    </row>
    <row r="13" spans="1:64" ht="30">
      <c r="A13" s="84" t="s">
        <v>220</v>
      </c>
      <c r="B13" s="84" t="s">
        <v>220</v>
      </c>
      <c r="C13" s="53" t="s">
        <v>1349</v>
      </c>
      <c r="D13" s="54">
        <v>4.75</v>
      </c>
      <c r="E13" s="65" t="s">
        <v>136</v>
      </c>
      <c r="F13" s="55">
        <v>29.11111111111111</v>
      </c>
      <c r="G13" s="53"/>
      <c r="H13" s="57"/>
      <c r="I13" s="56"/>
      <c r="J13" s="56"/>
      <c r="K13" s="36" t="s">
        <v>65</v>
      </c>
      <c r="L13" s="83">
        <v>13</v>
      </c>
      <c r="M13" s="83"/>
      <c r="N13" s="63"/>
      <c r="O13" s="86" t="s">
        <v>176</v>
      </c>
      <c r="P13" s="88">
        <v>43535.383125</v>
      </c>
      <c r="Q13" s="86" t="s">
        <v>263</v>
      </c>
      <c r="R13" s="86"/>
      <c r="S13" s="86"/>
      <c r="T13" s="86" t="s">
        <v>329</v>
      </c>
      <c r="U13" s="86"/>
      <c r="V13" s="90" t="s">
        <v>343</v>
      </c>
      <c r="W13" s="88">
        <v>43535.383125</v>
      </c>
      <c r="X13" s="90" t="s">
        <v>374</v>
      </c>
      <c r="Y13" s="86"/>
      <c r="Z13" s="86"/>
      <c r="AA13" s="92" t="s">
        <v>440</v>
      </c>
      <c r="AB13" s="86"/>
      <c r="AC13" s="86" t="b">
        <v>0</v>
      </c>
      <c r="AD13" s="86">
        <v>1</v>
      </c>
      <c r="AE13" s="92" t="s">
        <v>501</v>
      </c>
      <c r="AF13" s="86" t="b">
        <v>0</v>
      </c>
      <c r="AG13" s="86" t="s">
        <v>512</v>
      </c>
      <c r="AH13" s="86"/>
      <c r="AI13" s="92" t="s">
        <v>501</v>
      </c>
      <c r="AJ13" s="86" t="b">
        <v>0</v>
      </c>
      <c r="AK13" s="86">
        <v>0</v>
      </c>
      <c r="AL13" s="92" t="s">
        <v>501</v>
      </c>
      <c r="AM13" s="86" t="s">
        <v>515</v>
      </c>
      <c r="AN13" s="86" t="b">
        <v>0</v>
      </c>
      <c r="AO13" s="92" t="s">
        <v>440</v>
      </c>
      <c r="AP13" s="86" t="s">
        <v>176</v>
      </c>
      <c r="AQ13" s="86">
        <v>0</v>
      </c>
      <c r="AR13" s="86">
        <v>0</v>
      </c>
      <c r="AS13" s="86"/>
      <c r="AT13" s="86"/>
      <c r="AU13" s="86"/>
      <c r="AV13" s="86"/>
      <c r="AW13" s="86"/>
      <c r="AX13" s="86"/>
      <c r="AY13" s="86"/>
      <c r="AZ13" s="86"/>
      <c r="BA13">
        <v>2</v>
      </c>
      <c r="BB13" s="85" t="str">
        <f>REPLACE(INDEX(GroupVertices[Group],MATCH(Edges[[#This Row],[Vertex 1]],GroupVertices[Vertex],0)),1,1,"")</f>
        <v>1</v>
      </c>
      <c r="BC13" s="85" t="str">
        <f>REPLACE(INDEX(GroupVertices[Group],MATCH(Edges[[#This Row],[Vertex 2]],GroupVertices[Vertex],0)),1,1,"")</f>
        <v>1</v>
      </c>
      <c r="BD13" s="51">
        <v>5</v>
      </c>
      <c r="BE13" s="52">
        <v>11.363636363636363</v>
      </c>
      <c r="BF13" s="51">
        <v>0</v>
      </c>
      <c r="BG13" s="52">
        <v>0</v>
      </c>
      <c r="BH13" s="51">
        <v>0</v>
      </c>
      <c r="BI13" s="52">
        <v>0</v>
      </c>
      <c r="BJ13" s="51">
        <v>39</v>
      </c>
      <c r="BK13" s="52">
        <v>88.63636363636364</v>
      </c>
      <c r="BL13" s="51">
        <v>44</v>
      </c>
    </row>
    <row r="14" spans="1:64" ht="15">
      <c r="A14" s="84" t="s">
        <v>221</v>
      </c>
      <c r="B14" s="84" t="s">
        <v>221</v>
      </c>
      <c r="C14" s="53" t="s">
        <v>1348</v>
      </c>
      <c r="D14" s="54">
        <v>3</v>
      </c>
      <c r="E14" s="65" t="s">
        <v>132</v>
      </c>
      <c r="F14" s="55">
        <v>32</v>
      </c>
      <c r="G14" s="53"/>
      <c r="H14" s="57"/>
      <c r="I14" s="56"/>
      <c r="J14" s="56"/>
      <c r="K14" s="36" t="s">
        <v>65</v>
      </c>
      <c r="L14" s="83">
        <v>14</v>
      </c>
      <c r="M14" s="83"/>
      <c r="N14" s="63"/>
      <c r="O14" s="86" t="s">
        <v>176</v>
      </c>
      <c r="P14" s="88">
        <v>43535.38329861111</v>
      </c>
      <c r="Q14" s="86" t="s">
        <v>264</v>
      </c>
      <c r="R14" s="86"/>
      <c r="S14" s="86"/>
      <c r="T14" s="86" t="s">
        <v>329</v>
      </c>
      <c r="U14" s="86"/>
      <c r="V14" s="90" t="s">
        <v>344</v>
      </c>
      <c r="W14" s="88">
        <v>43535.38329861111</v>
      </c>
      <c r="X14" s="90" t="s">
        <v>375</v>
      </c>
      <c r="Y14" s="86"/>
      <c r="Z14" s="86"/>
      <c r="AA14" s="92" t="s">
        <v>441</v>
      </c>
      <c r="AB14" s="86"/>
      <c r="AC14" s="86" t="b">
        <v>0</v>
      </c>
      <c r="AD14" s="86">
        <v>4</v>
      </c>
      <c r="AE14" s="92" t="s">
        <v>501</v>
      </c>
      <c r="AF14" s="86" t="b">
        <v>0</v>
      </c>
      <c r="AG14" s="86" t="s">
        <v>512</v>
      </c>
      <c r="AH14" s="86"/>
      <c r="AI14" s="92" t="s">
        <v>501</v>
      </c>
      <c r="AJ14" s="86" t="b">
        <v>0</v>
      </c>
      <c r="AK14" s="86">
        <v>0</v>
      </c>
      <c r="AL14" s="92" t="s">
        <v>501</v>
      </c>
      <c r="AM14" s="86" t="s">
        <v>515</v>
      </c>
      <c r="AN14" s="86" t="b">
        <v>0</v>
      </c>
      <c r="AO14" s="92" t="s">
        <v>441</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1</v>
      </c>
      <c r="BE14" s="52">
        <v>2.272727272727273</v>
      </c>
      <c r="BF14" s="51">
        <v>0</v>
      </c>
      <c r="BG14" s="52">
        <v>0</v>
      </c>
      <c r="BH14" s="51">
        <v>0</v>
      </c>
      <c r="BI14" s="52">
        <v>0</v>
      </c>
      <c r="BJ14" s="51">
        <v>43</v>
      </c>
      <c r="BK14" s="52">
        <v>97.72727272727273</v>
      </c>
      <c r="BL14" s="51">
        <v>44</v>
      </c>
    </row>
    <row r="15" spans="1:64" ht="15">
      <c r="A15" s="84" t="s">
        <v>222</v>
      </c>
      <c r="B15" s="84" t="s">
        <v>222</v>
      </c>
      <c r="C15" s="53" t="s">
        <v>1348</v>
      </c>
      <c r="D15" s="54">
        <v>3</v>
      </c>
      <c r="E15" s="65" t="s">
        <v>132</v>
      </c>
      <c r="F15" s="55">
        <v>32</v>
      </c>
      <c r="G15" s="53"/>
      <c r="H15" s="57"/>
      <c r="I15" s="56"/>
      <c r="J15" s="56"/>
      <c r="K15" s="36" t="s">
        <v>65</v>
      </c>
      <c r="L15" s="83">
        <v>15</v>
      </c>
      <c r="M15" s="83"/>
      <c r="N15" s="63"/>
      <c r="O15" s="86" t="s">
        <v>176</v>
      </c>
      <c r="P15" s="88">
        <v>43535.383310185185</v>
      </c>
      <c r="Q15" s="86" t="s">
        <v>265</v>
      </c>
      <c r="R15" s="86"/>
      <c r="S15" s="86"/>
      <c r="T15" s="86" t="s">
        <v>329</v>
      </c>
      <c r="U15" s="86"/>
      <c r="V15" s="90" t="s">
        <v>345</v>
      </c>
      <c r="W15" s="88">
        <v>43535.383310185185</v>
      </c>
      <c r="X15" s="90" t="s">
        <v>376</v>
      </c>
      <c r="Y15" s="86"/>
      <c r="Z15" s="86"/>
      <c r="AA15" s="92" t="s">
        <v>442</v>
      </c>
      <c r="AB15" s="86"/>
      <c r="AC15" s="86" t="b">
        <v>0</v>
      </c>
      <c r="AD15" s="86">
        <v>0</v>
      </c>
      <c r="AE15" s="92" t="s">
        <v>501</v>
      </c>
      <c r="AF15" s="86" t="b">
        <v>0</v>
      </c>
      <c r="AG15" s="86" t="s">
        <v>512</v>
      </c>
      <c r="AH15" s="86"/>
      <c r="AI15" s="92" t="s">
        <v>501</v>
      </c>
      <c r="AJ15" s="86" t="b">
        <v>0</v>
      </c>
      <c r="AK15" s="86">
        <v>0</v>
      </c>
      <c r="AL15" s="92" t="s">
        <v>501</v>
      </c>
      <c r="AM15" s="86" t="s">
        <v>516</v>
      </c>
      <c r="AN15" s="86" t="b">
        <v>0</v>
      </c>
      <c r="AO15" s="92" t="s">
        <v>442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3</v>
      </c>
      <c r="BE15" s="52">
        <v>6</v>
      </c>
      <c r="BF15" s="51">
        <v>0</v>
      </c>
      <c r="BG15" s="52">
        <v>0</v>
      </c>
      <c r="BH15" s="51">
        <v>0</v>
      </c>
      <c r="BI15" s="52">
        <v>0</v>
      </c>
      <c r="BJ15" s="51">
        <v>47</v>
      </c>
      <c r="BK15" s="52">
        <v>94</v>
      </c>
      <c r="BL15" s="51">
        <v>50</v>
      </c>
    </row>
    <row r="16" spans="1:64" ht="15">
      <c r="A16" s="84" t="s">
        <v>223</v>
      </c>
      <c r="B16" s="84" t="s">
        <v>223</v>
      </c>
      <c r="C16" s="53" t="s">
        <v>1348</v>
      </c>
      <c r="D16" s="54">
        <v>3</v>
      </c>
      <c r="E16" s="65" t="s">
        <v>132</v>
      </c>
      <c r="F16" s="55">
        <v>32</v>
      </c>
      <c r="G16" s="53"/>
      <c r="H16" s="57"/>
      <c r="I16" s="56"/>
      <c r="J16" s="56"/>
      <c r="K16" s="36" t="s">
        <v>65</v>
      </c>
      <c r="L16" s="83">
        <v>16</v>
      </c>
      <c r="M16" s="83"/>
      <c r="N16" s="63"/>
      <c r="O16" s="86" t="s">
        <v>176</v>
      </c>
      <c r="P16" s="88">
        <v>43535.38481481482</v>
      </c>
      <c r="Q16" s="86" t="s">
        <v>266</v>
      </c>
      <c r="R16" s="86"/>
      <c r="S16" s="86"/>
      <c r="T16" s="86" t="s">
        <v>329</v>
      </c>
      <c r="U16" s="86"/>
      <c r="V16" s="90" t="s">
        <v>346</v>
      </c>
      <c r="W16" s="88">
        <v>43535.38481481482</v>
      </c>
      <c r="X16" s="90" t="s">
        <v>377</v>
      </c>
      <c r="Y16" s="86"/>
      <c r="Z16" s="86"/>
      <c r="AA16" s="92" t="s">
        <v>443</v>
      </c>
      <c r="AB16" s="86"/>
      <c r="AC16" s="86" t="b">
        <v>0</v>
      </c>
      <c r="AD16" s="86">
        <v>1</v>
      </c>
      <c r="AE16" s="92" t="s">
        <v>501</v>
      </c>
      <c r="AF16" s="86" t="b">
        <v>0</v>
      </c>
      <c r="AG16" s="86" t="s">
        <v>512</v>
      </c>
      <c r="AH16" s="86"/>
      <c r="AI16" s="92" t="s">
        <v>501</v>
      </c>
      <c r="AJ16" s="86" t="b">
        <v>0</v>
      </c>
      <c r="AK16" s="86">
        <v>0</v>
      </c>
      <c r="AL16" s="92" t="s">
        <v>501</v>
      </c>
      <c r="AM16" s="86" t="s">
        <v>515</v>
      </c>
      <c r="AN16" s="86" t="b">
        <v>0</v>
      </c>
      <c r="AO16" s="92" t="s">
        <v>443</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1</v>
      </c>
      <c r="BE16" s="52">
        <v>3.5714285714285716</v>
      </c>
      <c r="BF16" s="51">
        <v>0</v>
      </c>
      <c r="BG16" s="52">
        <v>0</v>
      </c>
      <c r="BH16" s="51">
        <v>0</v>
      </c>
      <c r="BI16" s="52">
        <v>0</v>
      </c>
      <c r="BJ16" s="51">
        <v>27</v>
      </c>
      <c r="BK16" s="52">
        <v>96.42857142857143</v>
      </c>
      <c r="BL16" s="51">
        <v>28</v>
      </c>
    </row>
    <row r="17" spans="1:64" ht="15">
      <c r="A17" s="84" t="s">
        <v>224</v>
      </c>
      <c r="B17" s="84" t="s">
        <v>244</v>
      </c>
      <c r="C17" s="53" t="s">
        <v>1348</v>
      </c>
      <c r="D17" s="54">
        <v>3</v>
      </c>
      <c r="E17" s="65" t="s">
        <v>132</v>
      </c>
      <c r="F17" s="55">
        <v>32</v>
      </c>
      <c r="G17" s="53"/>
      <c r="H17" s="57"/>
      <c r="I17" s="56"/>
      <c r="J17" s="56"/>
      <c r="K17" s="36" t="s">
        <v>65</v>
      </c>
      <c r="L17" s="83">
        <v>17</v>
      </c>
      <c r="M17" s="83"/>
      <c r="N17" s="63"/>
      <c r="O17" s="86" t="s">
        <v>252</v>
      </c>
      <c r="P17" s="88">
        <v>43535.385300925926</v>
      </c>
      <c r="Q17" s="86" t="s">
        <v>267</v>
      </c>
      <c r="R17" s="86"/>
      <c r="S17" s="86"/>
      <c r="T17" s="86" t="s">
        <v>329</v>
      </c>
      <c r="U17" s="86"/>
      <c r="V17" s="90" t="s">
        <v>347</v>
      </c>
      <c r="W17" s="88">
        <v>43535.385300925926</v>
      </c>
      <c r="X17" s="90" t="s">
        <v>378</v>
      </c>
      <c r="Y17" s="86"/>
      <c r="Z17" s="86"/>
      <c r="AA17" s="92" t="s">
        <v>444</v>
      </c>
      <c r="AB17" s="92" t="s">
        <v>448</v>
      </c>
      <c r="AC17" s="86" t="b">
        <v>0</v>
      </c>
      <c r="AD17" s="86">
        <v>2</v>
      </c>
      <c r="AE17" s="92" t="s">
        <v>503</v>
      </c>
      <c r="AF17" s="86" t="b">
        <v>0</v>
      </c>
      <c r="AG17" s="86" t="s">
        <v>512</v>
      </c>
      <c r="AH17" s="86"/>
      <c r="AI17" s="92" t="s">
        <v>501</v>
      </c>
      <c r="AJ17" s="86" t="b">
        <v>0</v>
      </c>
      <c r="AK17" s="86">
        <v>1</v>
      </c>
      <c r="AL17" s="92" t="s">
        <v>501</v>
      </c>
      <c r="AM17" s="86" t="s">
        <v>515</v>
      </c>
      <c r="AN17" s="86" t="b">
        <v>0</v>
      </c>
      <c r="AO17" s="92" t="s">
        <v>448</v>
      </c>
      <c r="AP17" s="86" t="s">
        <v>176</v>
      </c>
      <c r="AQ17" s="86">
        <v>0</v>
      </c>
      <c r="AR17" s="86">
        <v>0</v>
      </c>
      <c r="AS17" s="86"/>
      <c r="AT17" s="86"/>
      <c r="AU17" s="86"/>
      <c r="AV17" s="86"/>
      <c r="AW17" s="86"/>
      <c r="AX17" s="86"/>
      <c r="AY17" s="86"/>
      <c r="AZ17" s="86"/>
      <c r="BA17">
        <v>1</v>
      </c>
      <c r="BB17" s="85" t="str">
        <f>REPLACE(INDEX(GroupVertices[Group],MATCH(Edges[[#This Row],[Vertex 1]],GroupVertices[Vertex],0)),1,1,"")</f>
        <v>5</v>
      </c>
      <c r="BC17" s="85" t="str">
        <f>REPLACE(INDEX(GroupVertices[Group],MATCH(Edges[[#This Row],[Vertex 2]],GroupVertices[Vertex],0)),1,1,"")</f>
        <v>5</v>
      </c>
      <c r="BD17" s="51"/>
      <c r="BE17" s="52"/>
      <c r="BF17" s="51"/>
      <c r="BG17" s="52"/>
      <c r="BH17" s="51"/>
      <c r="BI17" s="52"/>
      <c r="BJ17" s="51"/>
      <c r="BK17" s="52"/>
      <c r="BL17" s="51"/>
    </row>
    <row r="18" spans="1:64" ht="30">
      <c r="A18" s="84" t="s">
        <v>225</v>
      </c>
      <c r="B18" s="84" t="s">
        <v>225</v>
      </c>
      <c r="C18" s="53" t="s">
        <v>1349</v>
      </c>
      <c r="D18" s="54">
        <v>4.75</v>
      </c>
      <c r="E18" s="65" t="s">
        <v>136</v>
      </c>
      <c r="F18" s="55">
        <v>29.11111111111111</v>
      </c>
      <c r="G18" s="53"/>
      <c r="H18" s="57"/>
      <c r="I18" s="56"/>
      <c r="J18" s="56"/>
      <c r="K18" s="36" t="s">
        <v>65</v>
      </c>
      <c r="L18" s="83">
        <v>18</v>
      </c>
      <c r="M18" s="83"/>
      <c r="N18" s="63"/>
      <c r="O18" s="86" t="s">
        <v>176</v>
      </c>
      <c r="P18" s="88">
        <v>43535.38527777778</v>
      </c>
      <c r="Q18" s="86" t="s">
        <v>268</v>
      </c>
      <c r="R18" s="86"/>
      <c r="S18" s="86"/>
      <c r="T18" s="86" t="s">
        <v>329</v>
      </c>
      <c r="U18" s="86"/>
      <c r="V18" s="90" t="s">
        <v>348</v>
      </c>
      <c r="W18" s="88">
        <v>43535.38527777778</v>
      </c>
      <c r="X18" s="90" t="s">
        <v>379</v>
      </c>
      <c r="Y18" s="86"/>
      <c r="Z18" s="86"/>
      <c r="AA18" s="92" t="s">
        <v>445</v>
      </c>
      <c r="AB18" s="86"/>
      <c r="AC18" s="86" t="b">
        <v>0</v>
      </c>
      <c r="AD18" s="86">
        <v>2</v>
      </c>
      <c r="AE18" s="92" t="s">
        <v>501</v>
      </c>
      <c r="AF18" s="86" t="b">
        <v>0</v>
      </c>
      <c r="AG18" s="86" t="s">
        <v>512</v>
      </c>
      <c r="AH18" s="86"/>
      <c r="AI18" s="92" t="s">
        <v>501</v>
      </c>
      <c r="AJ18" s="86" t="b">
        <v>0</v>
      </c>
      <c r="AK18" s="86">
        <v>0</v>
      </c>
      <c r="AL18" s="92" t="s">
        <v>501</v>
      </c>
      <c r="AM18" s="86" t="s">
        <v>514</v>
      </c>
      <c r="AN18" s="86" t="b">
        <v>0</v>
      </c>
      <c r="AO18" s="92" t="s">
        <v>445</v>
      </c>
      <c r="AP18" s="86" t="s">
        <v>176</v>
      </c>
      <c r="AQ18" s="86">
        <v>0</v>
      </c>
      <c r="AR18" s="86">
        <v>0</v>
      </c>
      <c r="AS18" s="86"/>
      <c r="AT18" s="86"/>
      <c r="AU18" s="86"/>
      <c r="AV18" s="86"/>
      <c r="AW18" s="86"/>
      <c r="AX18" s="86"/>
      <c r="AY18" s="86"/>
      <c r="AZ18" s="86"/>
      <c r="BA18">
        <v>2</v>
      </c>
      <c r="BB18" s="85" t="str">
        <f>REPLACE(INDEX(GroupVertices[Group],MATCH(Edges[[#This Row],[Vertex 1]],GroupVertices[Vertex],0)),1,1,"")</f>
        <v>1</v>
      </c>
      <c r="BC18" s="85" t="str">
        <f>REPLACE(INDEX(GroupVertices[Group],MATCH(Edges[[#This Row],[Vertex 2]],GroupVertices[Vertex],0)),1,1,"")</f>
        <v>1</v>
      </c>
      <c r="BD18" s="51">
        <v>2</v>
      </c>
      <c r="BE18" s="52">
        <v>4.25531914893617</v>
      </c>
      <c r="BF18" s="51">
        <v>1</v>
      </c>
      <c r="BG18" s="52">
        <v>2.127659574468085</v>
      </c>
      <c r="BH18" s="51">
        <v>0</v>
      </c>
      <c r="BI18" s="52">
        <v>0</v>
      </c>
      <c r="BJ18" s="51">
        <v>44</v>
      </c>
      <c r="BK18" s="52">
        <v>93.61702127659575</v>
      </c>
      <c r="BL18" s="51">
        <v>47</v>
      </c>
    </row>
    <row r="19" spans="1:64" ht="30">
      <c r="A19" s="84" t="s">
        <v>225</v>
      </c>
      <c r="B19" s="84" t="s">
        <v>225</v>
      </c>
      <c r="C19" s="53" t="s">
        <v>1349</v>
      </c>
      <c r="D19" s="54">
        <v>4.75</v>
      </c>
      <c r="E19" s="65" t="s">
        <v>136</v>
      </c>
      <c r="F19" s="55">
        <v>29.11111111111111</v>
      </c>
      <c r="G19" s="53"/>
      <c r="H19" s="57"/>
      <c r="I19" s="56"/>
      <c r="J19" s="56"/>
      <c r="K19" s="36" t="s">
        <v>65</v>
      </c>
      <c r="L19" s="83">
        <v>19</v>
      </c>
      <c r="M19" s="83"/>
      <c r="N19" s="63"/>
      <c r="O19" s="86" t="s">
        <v>176</v>
      </c>
      <c r="P19" s="88">
        <v>43535.38863425926</v>
      </c>
      <c r="Q19" s="86" t="s">
        <v>269</v>
      </c>
      <c r="R19" s="86"/>
      <c r="S19" s="86"/>
      <c r="T19" s="86" t="s">
        <v>329</v>
      </c>
      <c r="U19" s="86"/>
      <c r="V19" s="90" t="s">
        <v>348</v>
      </c>
      <c r="W19" s="88">
        <v>43535.38863425926</v>
      </c>
      <c r="X19" s="90" t="s">
        <v>380</v>
      </c>
      <c r="Y19" s="86"/>
      <c r="Z19" s="86"/>
      <c r="AA19" s="92" t="s">
        <v>446</v>
      </c>
      <c r="AB19" s="86"/>
      <c r="AC19" s="86" t="b">
        <v>0</v>
      </c>
      <c r="AD19" s="86">
        <v>0</v>
      </c>
      <c r="AE19" s="92" t="s">
        <v>501</v>
      </c>
      <c r="AF19" s="86" t="b">
        <v>0</v>
      </c>
      <c r="AG19" s="86" t="s">
        <v>512</v>
      </c>
      <c r="AH19" s="86"/>
      <c r="AI19" s="92" t="s">
        <v>501</v>
      </c>
      <c r="AJ19" s="86" t="b">
        <v>0</v>
      </c>
      <c r="AK19" s="86">
        <v>0</v>
      </c>
      <c r="AL19" s="92" t="s">
        <v>501</v>
      </c>
      <c r="AM19" s="86" t="s">
        <v>514</v>
      </c>
      <c r="AN19" s="86" t="b">
        <v>0</v>
      </c>
      <c r="AO19" s="92" t="s">
        <v>446</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1</v>
      </c>
      <c r="BD19" s="51">
        <v>1</v>
      </c>
      <c r="BE19" s="52">
        <v>2.1739130434782608</v>
      </c>
      <c r="BF19" s="51">
        <v>0</v>
      </c>
      <c r="BG19" s="52">
        <v>0</v>
      </c>
      <c r="BH19" s="51">
        <v>0</v>
      </c>
      <c r="BI19" s="52">
        <v>0</v>
      </c>
      <c r="BJ19" s="51">
        <v>45</v>
      </c>
      <c r="BK19" s="52">
        <v>97.82608695652173</v>
      </c>
      <c r="BL19" s="51">
        <v>46</v>
      </c>
    </row>
    <row r="20" spans="1:64" ht="15">
      <c r="A20" s="84" t="s">
        <v>226</v>
      </c>
      <c r="B20" s="84" t="s">
        <v>226</v>
      </c>
      <c r="C20" s="53" t="s">
        <v>1348</v>
      </c>
      <c r="D20" s="54">
        <v>3</v>
      </c>
      <c r="E20" s="65" t="s">
        <v>132</v>
      </c>
      <c r="F20" s="55">
        <v>32</v>
      </c>
      <c r="G20" s="53"/>
      <c r="H20" s="57"/>
      <c r="I20" s="56"/>
      <c r="J20" s="56"/>
      <c r="K20" s="36" t="s">
        <v>65</v>
      </c>
      <c r="L20" s="83">
        <v>20</v>
      </c>
      <c r="M20" s="83"/>
      <c r="N20" s="63"/>
      <c r="O20" s="86" t="s">
        <v>176</v>
      </c>
      <c r="P20" s="88">
        <v>43535.40167824074</v>
      </c>
      <c r="Q20" s="86" t="s">
        <v>270</v>
      </c>
      <c r="R20" s="86"/>
      <c r="S20" s="86"/>
      <c r="T20" s="86" t="s">
        <v>329</v>
      </c>
      <c r="U20" s="86"/>
      <c r="V20" s="90" t="s">
        <v>349</v>
      </c>
      <c r="W20" s="88">
        <v>43535.40167824074</v>
      </c>
      <c r="X20" s="90" t="s">
        <v>381</v>
      </c>
      <c r="Y20" s="86"/>
      <c r="Z20" s="86"/>
      <c r="AA20" s="92" t="s">
        <v>447</v>
      </c>
      <c r="AB20" s="86"/>
      <c r="AC20" s="86" t="b">
        <v>0</v>
      </c>
      <c r="AD20" s="86">
        <v>1</v>
      </c>
      <c r="AE20" s="92" t="s">
        <v>501</v>
      </c>
      <c r="AF20" s="86" t="b">
        <v>0</v>
      </c>
      <c r="AG20" s="86" t="s">
        <v>512</v>
      </c>
      <c r="AH20" s="86"/>
      <c r="AI20" s="92" t="s">
        <v>501</v>
      </c>
      <c r="AJ20" s="86" t="b">
        <v>0</v>
      </c>
      <c r="AK20" s="86">
        <v>0</v>
      </c>
      <c r="AL20" s="92" t="s">
        <v>501</v>
      </c>
      <c r="AM20" s="86" t="s">
        <v>517</v>
      </c>
      <c r="AN20" s="86" t="b">
        <v>0</v>
      </c>
      <c r="AO20" s="92" t="s">
        <v>447</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34</v>
      </c>
      <c r="BK20" s="52">
        <v>100</v>
      </c>
      <c r="BL20" s="51">
        <v>34</v>
      </c>
    </row>
    <row r="21" spans="1:64" ht="30">
      <c r="A21" s="84" t="s">
        <v>227</v>
      </c>
      <c r="B21" s="84" t="s">
        <v>227</v>
      </c>
      <c r="C21" s="53" t="s">
        <v>1349</v>
      </c>
      <c r="D21" s="54">
        <v>4.75</v>
      </c>
      <c r="E21" s="65" t="s">
        <v>136</v>
      </c>
      <c r="F21" s="55">
        <v>29.11111111111111</v>
      </c>
      <c r="G21" s="53"/>
      <c r="H21" s="57"/>
      <c r="I21" s="56"/>
      <c r="J21" s="56"/>
      <c r="K21" s="36" t="s">
        <v>65</v>
      </c>
      <c r="L21" s="83">
        <v>21</v>
      </c>
      <c r="M21" s="83"/>
      <c r="N21" s="63"/>
      <c r="O21" s="86" t="s">
        <v>176</v>
      </c>
      <c r="P21" s="88">
        <v>43535.382685185185</v>
      </c>
      <c r="Q21" s="86" t="s">
        <v>271</v>
      </c>
      <c r="R21" s="86"/>
      <c r="S21" s="86"/>
      <c r="T21" s="86" t="s">
        <v>329</v>
      </c>
      <c r="U21" s="86"/>
      <c r="V21" s="90" t="s">
        <v>350</v>
      </c>
      <c r="W21" s="88">
        <v>43535.382685185185</v>
      </c>
      <c r="X21" s="90" t="s">
        <v>382</v>
      </c>
      <c r="Y21" s="86"/>
      <c r="Z21" s="86"/>
      <c r="AA21" s="92" t="s">
        <v>448</v>
      </c>
      <c r="AB21" s="86"/>
      <c r="AC21" s="86" t="b">
        <v>0</v>
      </c>
      <c r="AD21" s="86">
        <v>0</v>
      </c>
      <c r="AE21" s="92" t="s">
        <v>501</v>
      </c>
      <c r="AF21" s="86" t="b">
        <v>0</v>
      </c>
      <c r="AG21" s="86" t="s">
        <v>512</v>
      </c>
      <c r="AH21" s="86"/>
      <c r="AI21" s="92" t="s">
        <v>501</v>
      </c>
      <c r="AJ21" s="86" t="b">
        <v>0</v>
      </c>
      <c r="AK21" s="86">
        <v>0</v>
      </c>
      <c r="AL21" s="92" t="s">
        <v>501</v>
      </c>
      <c r="AM21" s="86" t="s">
        <v>516</v>
      </c>
      <c r="AN21" s="86" t="b">
        <v>0</v>
      </c>
      <c r="AO21" s="92" t="s">
        <v>448</v>
      </c>
      <c r="AP21" s="86" t="s">
        <v>176</v>
      </c>
      <c r="AQ21" s="86">
        <v>0</v>
      </c>
      <c r="AR21" s="86">
        <v>0</v>
      </c>
      <c r="AS21" s="86"/>
      <c r="AT21" s="86"/>
      <c r="AU21" s="86"/>
      <c r="AV21" s="86"/>
      <c r="AW21" s="86"/>
      <c r="AX21" s="86"/>
      <c r="AY21" s="86"/>
      <c r="AZ21" s="86"/>
      <c r="BA21">
        <v>2</v>
      </c>
      <c r="BB21" s="85" t="str">
        <f>REPLACE(INDEX(GroupVertices[Group],MATCH(Edges[[#This Row],[Vertex 1]],GroupVertices[Vertex],0)),1,1,"")</f>
        <v>5</v>
      </c>
      <c r="BC21" s="85" t="str">
        <f>REPLACE(INDEX(GroupVertices[Group],MATCH(Edges[[#This Row],[Vertex 2]],GroupVertices[Vertex],0)),1,1,"")</f>
        <v>5</v>
      </c>
      <c r="BD21" s="51">
        <v>1</v>
      </c>
      <c r="BE21" s="52">
        <v>2.1739130434782608</v>
      </c>
      <c r="BF21" s="51">
        <v>0</v>
      </c>
      <c r="BG21" s="52">
        <v>0</v>
      </c>
      <c r="BH21" s="51">
        <v>0</v>
      </c>
      <c r="BI21" s="52">
        <v>0</v>
      </c>
      <c r="BJ21" s="51">
        <v>45</v>
      </c>
      <c r="BK21" s="52">
        <v>97.82608695652173</v>
      </c>
      <c r="BL21" s="51">
        <v>46</v>
      </c>
    </row>
    <row r="22" spans="1:64" ht="30">
      <c r="A22" s="84" t="s">
        <v>227</v>
      </c>
      <c r="B22" s="84" t="s">
        <v>227</v>
      </c>
      <c r="C22" s="53" t="s">
        <v>1349</v>
      </c>
      <c r="D22" s="54">
        <v>4.75</v>
      </c>
      <c r="E22" s="65" t="s">
        <v>136</v>
      </c>
      <c r="F22" s="55">
        <v>29.11111111111111</v>
      </c>
      <c r="G22" s="53"/>
      <c r="H22" s="57"/>
      <c r="I22" s="56"/>
      <c r="J22" s="56"/>
      <c r="K22" s="36" t="s">
        <v>65</v>
      </c>
      <c r="L22" s="83">
        <v>22</v>
      </c>
      <c r="M22" s="83"/>
      <c r="N22" s="63"/>
      <c r="O22" s="86" t="s">
        <v>176</v>
      </c>
      <c r="P22" s="88">
        <v>43535.384722222225</v>
      </c>
      <c r="Q22" s="86" t="s">
        <v>272</v>
      </c>
      <c r="R22" s="86"/>
      <c r="S22" s="86"/>
      <c r="T22" s="86" t="s">
        <v>329</v>
      </c>
      <c r="U22" s="86"/>
      <c r="V22" s="90" t="s">
        <v>350</v>
      </c>
      <c r="W22" s="88">
        <v>43535.384722222225</v>
      </c>
      <c r="X22" s="90" t="s">
        <v>383</v>
      </c>
      <c r="Y22" s="86"/>
      <c r="Z22" s="86"/>
      <c r="AA22" s="92" t="s">
        <v>449</v>
      </c>
      <c r="AB22" s="86"/>
      <c r="AC22" s="86" t="b">
        <v>0</v>
      </c>
      <c r="AD22" s="86">
        <v>3</v>
      </c>
      <c r="AE22" s="92" t="s">
        <v>501</v>
      </c>
      <c r="AF22" s="86" t="b">
        <v>0</v>
      </c>
      <c r="AG22" s="86" t="s">
        <v>512</v>
      </c>
      <c r="AH22" s="86"/>
      <c r="AI22" s="92" t="s">
        <v>501</v>
      </c>
      <c r="AJ22" s="86" t="b">
        <v>0</v>
      </c>
      <c r="AK22" s="86">
        <v>0</v>
      </c>
      <c r="AL22" s="92" t="s">
        <v>501</v>
      </c>
      <c r="AM22" s="86" t="s">
        <v>516</v>
      </c>
      <c r="AN22" s="86" t="b">
        <v>0</v>
      </c>
      <c r="AO22" s="92" t="s">
        <v>449</v>
      </c>
      <c r="AP22" s="86" t="s">
        <v>176</v>
      </c>
      <c r="AQ22" s="86">
        <v>0</v>
      </c>
      <c r="AR22" s="86">
        <v>0</v>
      </c>
      <c r="AS22" s="86"/>
      <c r="AT22" s="86"/>
      <c r="AU22" s="86"/>
      <c r="AV22" s="86"/>
      <c r="AW22" s="86"/>
      <c r="AX22" s="86"/>
      <c r="AY22" s="86"/>
      <c r="AZ22" s="86"/>
      <c r="BA22">
        <v>2</v>
      </c>
      <c r="BB22" s="85" t="str">
        <f>REPLACE(INDEX(GroupVertices[Group],MATCH(Edges[[#This Row],[Vertex 1]],GroupVertices[Vertex],0)),1,1,"")</f>
        <v>5</v>
      </c>
      <c r="BC22" s="85" t="str">
        <f>REPLACE(INDEX(GroupVertices[Group],MATCH(Edges[[#This Row],[Vertex 2]],GroupVertices[Vertex],0)),1,1,"")</f>
        <v>5</v>
      </c>
      <c r="BD22" s="51">
        <v>4</v>
      </c>
      <c r="BE22" s="52">
        <v>13.793103448275861</v>
      </c>
      <c r="BF22" s="51">
        <v>0</v>
      </c>
      <c r="BG22" s="52">
        <v>0</v>
      </c>
      <c r="BH22" s="51">
        <v>0</v>
      </c>
      <c r="BI22" s="52">
        <v>0</v>
      </c>
      <c r="BJ22" s="51">
        <v>25</v>
      </c>
      <c r="BK22" s="52">
        <v>86.20689655172414</v>
      </c>
      <c r="BL22" s="51">
        <v>29</v>
      </c>
    </row>
    <row r="23" spans="1:64" ht="15">
      <c r="A23" s="84" t="s">
        <v>224</v>
      </c>
      <c r="B23" s="84" t="s">
        <v>227</v>
      </c>
      <c r="C23" s="53" t="s">
        <v>1348</v>
      </c>
      <c r="D23" s="54">
        <v>3</v>
      </c>
      <c r="E23" s="65" t="s">
        <v>132</v>
      </c>
      <c r="F23" s="55">
        <v>32</v>
      </c>
      <c r="G23" s="53"/>
      <c r="H23" s="57"/>
      <c r="I23" s="56"/>
      <c r="J23" s="56"/>
      <c r="K23" s="36" t="s">
        <v>65</v>
      </c>
      <c r="L23" s="83">
        <v>23</v>
      </c>
      <c r="M23" s="83"/>
      <c r="N23" s="63"/>
      <c r="O23" s="86" t="s">
        <v>253</v>
      </c>
      <c r="P23" s="88">
        <v>43535.385300925926</v>
      </c>
      <c r="Q23" s="86" t="s">
        <v>267</v>
      </c>
      <c r="R23" s="86"/>
      <c r="S23" s="86"/>
      <c r="T23" s="86" t="s">
        <v>329</v>
      </c>
      <c r="U23" s="86"/>
      <c r="V23" s="90" t="s">
        <v>347</v>
      </c>
      <c r="W23" s="88">
        <v>43535.385300925926</v>
      </c>
      <c r="X23" s="90" t="s">
        <v>378</v>
      </c>
      <c r="Y23" s="86"/>
      <c r="Z23" s="86"/>
      <c r="AA23" s="92" t="s">
        <v>444</v>
      </c>
      <c r="AB23" s="92" t="s">
        <v>448</v>
      </c>
      <c r="AC23" s="86" t="b">
        <v>0</v>
      </c>
      <c r="AD23" s="86">
        <v>2</v>
      </c>
      <c r="AE23" s="92" t="s">
        <v>503</v>
      </c>
      <c r="AF23" s="86" t="b">
        <v>0</v>
      </c>
      <c r="AG23" s="86" t="s">
        <v>512</v>
      </c>
      <c r="AH23" s="86"/>
      <c r="AI23" s="92" t="s">
        <v>501</v>
      </c>
      <c r="AJ23" s="86" t="b">
        <v>0</v>
      </c>
      <c r="AK23" s="86">
        <v>1</v>
      </c>
      <c r="AL23" s="92" t="s">
        <v>501</v>
      </c>
      <c r="AM23" s="86" t="s">
        <v>515</v>
      </c>
      <c r="AN23" s="86" t="b">
        <v>0</v>
      </c>
      <c r="AO23" s="92" t="s">
        <v>448</v>
      </c>
      <c r="AP23" s="86" t="s">
        <v>176</v>
      </c>
      <c r="AQ23" s="86">
        <v>0</v>
      </c>
      <c r="AR23" s="86">
        <v>0</v>
      </c>
      <c r="AS23" s="86"/>
      <c r="AT23" s="86"/>
      <c r="AU23" s="86"/>
      <c r="AV23" s="86"/>
      <c r="AW23" s="86"/>
      <c r="AX23" s="86"/>
      <c r="AY23" s="86"/>
      <c r="AZ23" s="86"/>
      <c r="BA23">
        <v>1</v>
      </c>
      <c r="BB23" s="85" t="str">
        <f>REPLACE(INDEX(GroupVertices[Group],MATCH(Edges[[#This Row],[Vertex 1]],GroupVertices[Vertex],0)),1,1,"")</f>
        <v>5</v>
      </c>
      <c r="BC23" s="85" t="str">
        <f>REPLACE(INDEX(GroupVertices[Group],MATCH(Edges[[#This Row],[Vertex 2]],GroupVertices[Vertex],0)),1,1,"")</f>
        <v>5</v>
      </c>
      <c r="BD23" s="51">
        <v>1</v>
      </c>
      <c r="BE23" s="52">
        <v>2.2222222222222223</v>
      </c>
      <c r="BF23" s="51">
        <v>0</v>
      </c>
      <c r="BG23" s="52">
        <v>0</v>
      </c>
      <c r="BH23" s="51">
        <v>0</v>
      </c>
      <c r="BI23" s="52">
        <v>0</v>
      </c>
      <c r="BJ23" s="51">
        <v>44</v>
      </c>
      <c r="BK23" s="52">
        <v>97.77777777777777</v>
      </c>
      <c r="BL23" s="51">
        <v>45</v>
      </c>
    </row>
    <row r="24" spans="1:64" ht="15">
      <c r="A24" s="84" t="s">
        <v>228</v>
      </c>
      <c r="B24" s="84" t="s">
        <v>227</v>
      </c>
      <c r="C24" s="53" t="s">
        <v>1348</v>
      </c>
      <c r="D24" s="54">
        <v>3</v>
      </c>
      <c r="E24" s="65" t="s">
        <v>132</v>
      </c>
      <c r="F24" s="55">
        <v>32</v>
      </c>
      <c r="G24" s="53"/>
      <c r="H24" s="57"/>
      <c r="I24" s="56"/>
      <c r="J24" s="56"/>
      <c r="K24" s="36" t="s">
        <v>65</v>
      </c>
      <c r="L24" s="83">
        <v>24</v>
      </c>
      <c r="M24" s="83"/>
      <c r="N24" s="63"/>
      <c r="O24" s="86" t="s">
        <v>252</v>
      </c>
      <c r="P24" s="88">
        <v>43535.40572916667</v>
      </c>
      <c r="Q24" s="86" t="s">
        <v>273</v>
      </c>
      <c r="R24" s="86"/>
      <c r="S24" s="86"/>
      <c r="T24" s="86"/>
      <c r="U24" s="86"/>
      <c r="V24" s="90" t="s">
        <v>351</v>
      </c>
      <c r="W24" s="88">
        <v>43535.40572916667</v>
      </c>
      <c r="X24" s="90" t="s">
        <v>384</v>
      </c>
      <c r="Y24" s="86"/>
      <c r="Z24" s="86"/>
      <c r="AA24" s="92" t="s">
        <v>450</v>
      </c>
      <c r="AB24" s="86"/>
      <c r="AC24" s="86" t="b">
        <v>0</v>
      </c>
      <c r="AD24" s="86">
        <v>0</v>
      </c>
      <c r="AE24" s="92" t="s">
        <v>501</v>
      </c>
      <c r="AF24" s="86" t="b">
        <v>0</v>
      </c>
      <c r="AG24" s="86" t="s">
        <v>512</v>
      </c>
      <c r="AH24" s="86"/>
      <c r="AI24" s="92" t="s">
        <v>501</v>
      </c>
      <c r="AJ24" s="86" t="b">
        <v>0</v>
      </c>
      <c r="AK24" s="86">
        <v>1</v>
      </c>
      <c r="AL24" s="92" t="s">
        <v>444</v>
      </c>
      <c r="AM24" s="86" t="s">
        <v>518</v>
      </c>
      <c r="AN24" s="86" t="b">
        <v>0</v>
      </c>
      <c r="AO24" s="92" t="s">
        <v>444</v>
      </c>
      <c r="AP24" s="86" t="s">
        <v>176</v>
      </c>
      <c r="AQ24" s="86">
        <v>0</v>
      </c>
      <c r="AR24" s="86">
        <v>0</v>
      </c>
      <c r="AS24" s="86"/>
      <c r="AT24" s="86"/>
      <c r="AU24" s="86"/>
      <c r="AV24" s="86"/>
      <c r="AW24" s="86"/>
      <c r="AX24" s="86"/>
      <c r="AY24" s="86"/>
      <c r="AZ24" s="86"/>
      <c r="BA24">
        <v>1</v>
      </c>
      <c r="BB24" s="85" t="str">
        <f>REPLACE(INDEX(GroupVertices[Group],MATCH(Edges[[#This Row],[Vertex 1]],GroupVertices[Vertex],0)),1,1,"")</f>
        <v>5</v>
      </c>
      <c r="BC24" s="85" t="str">
        <f>REPLACE(INDEX(GroupVertices[Group],MATCH(Edges[[#This Row],[Vertex 2]],GroupVertices[Vertex],0)),1,1,"")</f>
        <v>5</v>
      </c>
      <c r="BD24" s="51"/>
      <c r="BE24" s="52"/>
      <c r="BF24" s="51"/>
      <c r="BG24" s="52"/>
      <c r="BH24" s="51"/>
      <c r="BI24" s="52"/>
      <c r="BJ24" s="51"/>
      <c r="BK24" s="52"/>
      <c r="BL24" s="51"/>
    </row>
    <row r="25" spans="1:64" ht="30">
      <c r="A25" s="84" t="s">
        <v>224</v>
      </c>
      <c r="B25" s="84" t="s">
        <v>224</v>
      </c>
      <c r="C25" s="53" t="s">
        <v>1349</v>
      </c>
      <c r="D25" s="54">
        <v>4.75</v>
      </c>
      <c r="E25" s="65" t="s">
        <v>136</v>
      </c>
      <c r="F25" s="55">
        <v>29.11111111111111</v>
      </c>
      <c r="G25" s="53"/>
      <c r="H25" s="57"/>
      <c r="I25" s="56"/>
      <c r="J25" s="56"/>
      <c r="K25" s="36" t="s">
        <v>65</v>
      </c>
      <c r="L25" s="83">
        <v>25</v>
      </c>
      <c r="M25" s="83"/>
      <c r="N25" s="63"/>
      <c r="O25" s="86" t="s">
        <v>176</v>
      </c>
      <c r="P25" s="88">
        <v>43535.34986111111</v>
      </c>
      <c r="Q25" s="86" t="s">
        <v>274</v>
      </c>
      <c r="R25" s="86"/>
      <c r="S25" s="86"/>
      <c r="T25" s="86" t="s">
        <v>329</v>
      </c>
      <c r="U25" s="86"/>
      <c r="V25" s="90" t="s">
        <v>347</v>
      </c>
      <c r="W25" s="88">
        <v>43535.34986111111</v>
      </c>
      <c r="X25" s="90" t="s">
        <v>385</v>
      </c>
      <c r="Y25" s="86"/>
      <c r="Z25" s="86"/>
      <c r="AA25" s="92" t="s">
        <v>451</v>
      </c>
      <c r="AB25" s="86"/>
      <c r="AC25" s="86" t="b">
        <v>0</v>
      </c>
      <c r="AD25" s="86">
        <v>3</v>
      </c>
      <c r="AE25" s="92" t="s">
        <v>501</v>
      </c>
      <c r="AF25" s="86" t="b">
        <v>0</v>
      </c>
      <c r="AG25" s="86" t="s">
        <v>512</v>
      </c>
      <c r="AH25" s="86"/>
      <c r="AI25" s="92" t="s">
        <v>501</v>
      </c>
      <c r="AJ25" s="86" t="b">
        <v>0</v>
      </c>
      <c r="AK25" s="86">
        <v>0</v>
      </c>
      <c r="AL25" s="92" t="s">
        <v>501</v>
      </c>
      <c r="AM25" s="86" t="s">
        <v>514</v>
      </c>
      <c r="AN25" s="86" t="b">
        <v>0</v>
      </c>
      <c r="AO25" s="92" t="s">
        <v>451</v>
      </c>
      <c r="AP25" s="86" t="s">
        <v>176</v>
      </c>
      <c r="AQ25" s="86">
        <v>0</v>
      </c>
      <c r="AR25" s="86">
        <v>0</v>
      </c>
      <c r="AS25" s="86"/>
      <c r="AT25" s="86"/>
      <c r="AU25" s="86"/>
      <c r="AV25" s="86"/>
      <c r="AW25" s="86"/>
      <c r="AX25" s="86"/>
      <c r="AY25" s="86"/>
      <c r="AZ25" s="86"/>
      <c r="BA25">
        <v>2</v>
      </c>
      <c r="BB25" s="85" t="str">
        <f>REPLACE(INDEX(GroupVertices[Group],MATCH(Edges[[#This Row],[Vertex 1]],GroupVertices[Vertex],0)),1,1,"")</f>
        <v>5</v>
      </c>
      <c r="BC25" s="85" t="str">
        <f>REPLACE(INDEX(GroupVertices[Group],MATCH(Edges[[#This Row],[Vertex 2]],GroupVertices[Vertex],0)),1,1,"")</f>
        <v>5</v>
      </c>
      <c r="BD25" s="51">
        <v>1</v>
      </c>
      <c r="BE25" s="52">
        <v>2.3255813953488373</v>
      </c>
      <c r="BF25" s="51">
        <v>0</v>
      </c>
      <c r="BG25" s="52">
        <v>0</v>
      </c>
      <c r="BH25" s="51">
        <v>0</v>
      </c>
      <c r="BI25" s="52">
        <v>0</v>
      </c>
      <c r="BJ25" s="51">
        <v>42</v>
      </c>
      <c r="BK25" s="52">
        <v>97.67441860465117</v>
      </c>
      <c r="BL25" s="51">
        <v>43</v>
      </c>
    </row>
    <row r="26" spans="1:64" ht="30">
      <c r="A26" s="84" t="s">
        <v>224</v>
      </c>
      <c r="B26" s="84" t="s">
        <v>224</v>
      </c>
      <c r="C26" s="53" t="s">
        <v>1349</v>
      </c>
      <c r="D26" s="54">
        <v>4.75</v>
      </c>
      <c r="E26" s="65" t="s">
        <v>136</v>
      </c>
      <c r="F26" s="55">
        <v>29.11111111111111</v>
      </c>
      <c r="G26" s="53"/>
      <c r="H26" s="57"/>
      <c r="I26" s="56"/>
      <c r="J26" s="56"/>
      <c r="K26" s="36" t="s">
        <v>65</v>
      </c>
      <c r="L26" s="83">
        <v>26</v>
      </c>
      <c r="M26" s="83"/>
      <c r="N26" s="63"/>
      <c r="O26" s="86" t="s">
        <v>176</v>
      </c>
      <c r="P26" s="88">
        <v>43535.37587962963</v>
      </c>
      <c r="Q26" s="86" t="s">
        <v>275</v>
      </c>
      <c r="R26" s="86"/>
      <c r="S26" s="86"/>
      <c r="T26" s="86" t="s">
        <v>329</v>
      </c>
      <c r="U26" s="86"/>
      <c r="V26" s="90" t="s">
        <v>347</v>
      </c>
      <c r="W26" s="88">
        <v>43535.37587962963</v>
      </c>
      <c r="X26" s="90" t="s">
        <v>386</v>
      </c>
      <c r="Y26" s="86"/>
      <c r="Z26" s="86"/>
      <c r="AA26" s="92" t="s">
        <v>452</v>
      </c>
      <c r="AB26" s="86"/>
      <c r="AC26" s="86" t="b">
        <v>0</v>
      </c>
      <c r="AD26" s="86">
        <v>0</v>
      </c>
      <c r="AE26" s="92" t="s">
        <v>501</v>
      </c>
      <c r="AF26" s="86" t="b">
        <v>0</v>
      </c>
      <c r="AG26" s="86" t="s">
        <v>512</v>
      </c>
      <c r="AH26" s="86"/>
      <c r="AI26" s="92" t="s">
        <v>501</v>
      </c>
      <c r="AJ26" s="86" t="b">
        <v>0</v>
      </c>
      <c r="AK26" s="86">
        <v>0</v>
      </c>
      <c r="AL26" s="92" t="s">
        <v>501</v>
      </c>
      <c r="AM26" s="86" t="s">
        <v>515</v>
      </c>
      <c r="AN26" s="86" t="b">
        <v>0</v>
      </c>
      <c r="AO26" s="92" t="s">
        <v>452</v>
      </c>
      <c r="AP26" s="86" t="s">
        <v>176</v>
      </c>
      <c r="AQ26" s="86">
        <v>0</v>
      </c>
      <c r="AR26" s="86">
        <v>0</v>
      </c>
      <c r="AS26" s="86"/>
      <c r="AT26" s="86"/>
      <c r="AU26" s="86"/>
      <c r="AV26" s="86"/>
      <c r="AW26" s="86"/>
      <c r="AX26" s="86"/>
      <c r="AY26" s="86"/>
      <c r="AZ26" s="86"/>
      <c r="BA26">
        <v>2</v>
      </c>
      <c r="BB26" s="85" t="str">
        <f>REPLACE(INDEX(GroupVertices[Group],MATCH(Edges[[#This Row],[Vertex 1]],GroupVertices[Vertex],0)),1,1,"")</f>
        <v>5</v>
      </c>
      <c r="BC26" s="85" t="str">
        <f>REPLACE(INDEX(GroupVertices[Group],MATCH(Edges[[#This Row],[Vertex 2]],GroupVertices[Vertex],0)),1,1,"")</f>
        <v>5</v>
      </c>
      <c r="BD26" s="51">
        <v>3</v>
      </c>
      <c r="BE26" s="52">
        <v>6.666666666666667</v>
      </c>
      <c r="BF26" s="51">
        <v>0</v>
      </c>
      <c r="BG26" s="52">
        <v>0</v>
      </c>
      <c r="BH26" s="51">
        <v>0</v>
      </c>
      <c r="BI26" s="52">
        <v>0</v>
      </c>
      <c r="BJ26" s="51">
        <v>42</v>
      </c>
      <c r="BK26" s="52">
        <v>93.33333333333333</v>
      </c>
      <c r="BL26" s="51">
        <v>45</v>
      </c>
    </row>
    <row r="27" spans="1:64" ht="15">
      <c r="A27" s="84" t="s">
        <v>228</v>
      </c>
      <c r="B27" s="84" t="s">
        <v>224</v>
      </c>
      <c r="C27" s="53" t="s">
        <v>1348</v>
      </c>
      <c r="D27" s="54">
        <v>3</v>
      </c>
      <c r="E27" s="65" t="s">
        <v>132</v>
      </c>
      <c r="F27" s="55">
        <v>32</v>
      </c>
      <c r="G27" s="53"/>
      <c r="H27" s="57"/>
      <c r="I27" s="56"/>
      <c r="J27" s="56"/>
      <c r="K27" s="36" t="s">
        <v>65</v>
      </c>
      <c r="L27" s="83">
        <v>27</v>
      </c>
      <c r="M27" s="83"/>
      <c r="N27" s="63"/>
      <c r="O27" s="86" t="s">
        <v>252</v>
      </c>
      <c r="P27" s="88">
        <v>43535.40572916667</v>
      </c>
      <c r="Q27" s="86" t="s">
        <v>273</v>
      </c>
      <c r="R27" s="86"/>
      <c r="S27" s="86"/>
      <c r="T27" s="86"/>
      <c r="U27" s="86"/>
      <c r="V27" s="90" t="s">
        <v>351</v>
      </c>
      <c r="W27" s="88">
        <v>43535.40572916667</v>
      </c>
      <c r="X27" s="90" t="s">
        <v>384</v>
      </c>
      <c r="Y27" s="86"/>
      <c r="Z27" s="86"/>
      <c r="AA27" s="92" t="s">
        <v>450</v>
      </c>
      <c r="AB27" s="86"/>
      <c r="AC27" s="86" t="b">
        <v>0</v>
      </c>
      <c r="AD27" s="86">
        <v>0</v>
      </c>
      <c r="AE27" s="92" t="s">
        <v>501</v>
      </c>
      <c r="AF27" s="86" t="b">
        <v>0</v>
      </c>
      <c r="AG27" s="86" t="s">
        <v>512</v>
      </c>
      <c r="AH27" s="86"/>
      <c r="AI27" s="92" t="s">
        <v>501</v>
      </c>
      <c r="AJ27" s="86" t="b">
        <v>0</v>
      </c>
      <c r="AK27" s="86">
        <v>1</v>
      </c>
      <c r="AL27" s="92" t="s">
        <v>444</v>
      </c>
      <c r="AM27" s="86" t="s">
        <v>518</v>
      </c>
      <c r="AN27" s="86" t="b">
        <v>0</v>
      </c>
      <c r="AO27" s="92" t="s">
        <v>444</v>
      </c>
      <c r="AP27" s="86" t="s">
        <v>176</v>
      </c>
      <c r="AQ27" s="86">
        <v>0</v>
      </c>
      <c r="AR27" s="86">
        <v>0</v>
      </c>
      <c r="AS27" s="86"/>
      <c r="AT27" s="86"/>
      <c r="AU27" s="86"/>
      <c r="AV27" s="86"/>
      <c r="AW27" s="86"/>
      <c r="AX27" s="86"/>
      <c r="AY27" s="86"/>
      <c r="AZ27" s="86"/>
      <c r="BA27">
        <v>1</v>
      </c>
      <c r="BB27" s="85" t="str">
        <f>REPLACE(INDEX(GroupVertices[Group],MATCH(Edges[[#This Row],[Vertex 1]],GroupVertices[Vertex],0)),1,1,"")</f>
        <v>5</v>
      </c>
      <c r="BC27" s="85" t="str">
        <f>REPLACE(INDEX(GroupVertices[Group],MATCH(Edges[[#This Row],[Vertex 2]],GroupVertices[Vertex],0)),1,1,"")</f>
        <v>5</v>
      </c>
      <c r="BD27" s="51">
        <v>0</v>
      </c>
      <c r="BE27" s="52">
        <v>0</v>
      </c>
      <c r="BF27" s="51">
        <v>0</v>
      </c>
      <c r="BG27" s="52">
        <v>0</v>
      </c>
      <c r="BH27" s="51">
        <v>0</v>
      </c>
      <c r="BI27" s="52">
        <v>0</v>
      </c>
      <c r="BJ27" s="51">
        <v>20</v>
      </c>
      <c r="BK27" s="52">
        <v>100</v>
      </c>
      <c r="BL27" s="51">
        <v>20</v>
      </c>
    </row>
    <row r="28" spans="1:64" ht="15">
      <c r="A28" s="84" t="s">
        <v>229</v>
      </c>
      <c r="B28" s="84" t="s">
        <v>245</v>
      </c>
      <c r="C28" s="53" t="s">
        <v>1348</v>
      </c>
      <c r="D28" s="54">
        <v>3</v>
      </c>
      <c r="E28" s="65" t="s">
        <v>132</v>
      </c>
      <c r="F28" s="55">
        <v>32</v>
      </c>
      <c r="G28" s="53"/>
      <c r="H28" s="57"/>
      <c r="I28" s="56"/>
      <c r="J28" s="56"/>
      <c r="K28" s="36" t="s">
        <v>65</v>
      </c>
      <c r="L28" s="83">
        <v>28</v>
      </c>
      <c r="M28" s="83"/>
      <c r="N28" s="63"/>
      <c r="O28" s="86" t="s">
        <v>252</v>
      </c>
      <c r="P28" s="88">
        <v>43535.490590277775</v>
      </c>
      <c r="Q28" s="86" t="s">
        <v>276</v>
      </c>
      <c r="R28" s="86"/>
      <c r="S28" s="86"/>
      <c r="T28" s="86" t="s">
        <v>329</v>
      </c>
      <c r="U28" s="86"/>
      <c r="V28" s="90" t="s">
        <v>352</v>
      </c>
      <c r="W28" s="88">
        <v>43535.490590277775</v>
      </c>
      <c r="X28" s="90" t="s">
        <v>387</v>
      </c>
      <c r="Y28" s="86"/>
      <c r="Z28" s="86"/>
      <c r="AA28" s="92" t="s">
        <v>453</v>
      </c>
      <c r="AB28" s="86"/>
      <c r="AC28" s="86" t="b">
        <v>0</v>
      </c>
      <c r="AD28" s="86">
        <v>0</v>
      </c>
      <c r="AE28" s="92" t="s">
        <v>504</v>
      </c>
      <c r="AF28" s="86" t="b">
        <v>0</v>
      </c>
      <c r="AG28" s="86" t="s">
        <v>512</v>
      </c>
      <c r="AH28" s="86"/>
      <c r="AI28" s="92" t="s">
        <v>501</v>
      </c>
      <c r="AJ28" s="86" t="b">
        <v>0</v>
      </c>
      <c r="AK28" s="86">
        <v>0</v>
      </c>
      <c r="AL28" s="92" t="s">
        <v>501</v>
      </c>
      <c r="AM28" s="86" t="s">
        <v>515</v>
      </c>
      <c r="AN28" s="86" t="b">
        <v>0</v>
      </c>
      <c r="AO28" s="92" t="s">
        <v>453</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c r="BE28" s="52"/>
      <c r="BF28" s="51"/>
      <c r="BG28" s="52"/>
      <c r="BH28" s="51"/>
      <c r="BI28" s="52"/>
      <c r="BJ28" s="51"/>
      <c r="BK28" s="52"/>
      <c r="BL28" s="51"/>
    </row>
    <row r="29" spans="1:64" ht="15">
      <c r="A29" s="84" t="s">
        <v>229</v>
      </c>
      <c r="B29" s="84" t="s">
        <v>246</v>
      </c>
      <c r="C29" s="53" t="s">
        <v>1348</v>
      </c>
      <c r="D29" s="54">
        <v>3</v>
      </c>
      <c r="E29" s="65" t="s">
        <v>132</v>
      </c>
      <c r="F29" s="55">
        <v>32</v>
      </c>
      <c r="G29" s="53"/>
      <c r="H29" s="57"/>
      <c r="I29" s="56"/>
      <c r="J29" s="56"/>
      <c r="K29" s="36" t="s">
        <v>65</v>
      </c>
      <c r="L29" s="83">
        <v>29</v>
      </c>
      <c r="M29" s="83"/>
      <c r="N29" s="63"/>
      <c r="O29" s="86" t="s">
        <v>252</v>
      </c>
      <c r="P29" s="88">
        <v>43535.490590277775</v>
      </c>
      <c r="Q29" s="86" t="s">
        <v>276</v>
      </c>
      <c r="R29" s="86"/>
      <c r="S29" s="86"/>
      <c r="T29" s="86" t="s">
        <v>329</v>
      </c>
      <c r="U29" s="86"/>
      <c r="V29" s="90" t="s">
        <v>352</v>
      </c>
      <c r="W29" s="88">
        <v>43535.490590277775</v>
      </c>
      <c r="X29" s="90" t="s">
        <v>387</v>
      </c>
      <c r="Y29" s="86"/>
      <c r="Z29" s="86"/>
      <c r="AA29" s="92" t="s">
        <v>453</v>
      </c>
      <c r="AB29" s="86"/>
      <c r="AC29" s="86" t="b">
        <v>0</v>
      </c>
      <c r="AD29" s="86">
        <v>0</v>
      </c>
      <c r="AE29" s="92" t="s">
        <v>504</v>
      </c>
      <c r="AF29" s="86" t="b">
        <v>0</v>
      </c>
      <c r="AG29" s="86" t="s">
        <v>512</v>
      </c>
      <c r="AH29" s="86"/>
      <c r="AI29" s="92" t="s">
        <v>501</v>
      </c>
      <c r="AJ29" s="86" t="b">
        <v>0</v>
      </c>
      <c r="AK29" s="86">
        <v>0</v>
      </c>
      <c r="AL29" s="92" t="s">
        <v>501</v>
      </c>
      <c r="AM29" s="86" t="s">
        <v>515</v>
      </c>
      <c r="AN29" s="86" t="b">
        <v>0</v>
      </c>
      <c r="AO29" s="92" t="s">
        <v>453</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c r="BE29" s="52"/>
      <c r="BF29" s="51"/>
      <c r="BG29" s="52"/>
      <c r="BH29" s="51"/>
      <c r="BI29" s="52"/>
      <c r="BJ29" s="51"/>
      <c r="BK29" s="52"/>
      <c r="BL29" s="51"/>
    </row>
    <row r="30" spans="1:64" ht="15">
      <c r="A30" s="84" t="s">
        <v>229</v>
      </c>
      <c r="B30" s="84" t="s">
        <v>247</v>
      </c>
      <c r="C30" s="53" t="s">
        <v>1348</v>
      </c>
      <c r="D30" s="54">
        <v>3</v>
      </c>
      <c r="E30" s="65" t="s">
        <v>132</v>
      </c>
      <c r="F30" s="55">
        <v>32</v>
      </c>
      <c r="G30" s="53"/>
      <c r="H30" s="57"/>
      <c r="I30" s="56"/>
      <c r="J30" s="56"/>
      <c r="K30" s="36" t="s">
        <v>65</v>
      </c>
      <c r="L30" s="83">
        <v>30</v>
      </c>
      <c r="M30" s="83"/>
      <c r="N30" s="63"/>
      <c r="O30" s="86" t="s">
        <v>253</v>
      </c>
      <c r="P30" s="88">
        <v>43535.490590277775</v>
      </c>
      <c r="Q30" s="86" t="s">
        <v>276</v>
      </c>
      <c r="R30" s="86"/>
      <c r="S30" s="86"/>
      <c r="T30" s="86" t="s">
        <v>329</v>
      </c>
      <c r="U30" s="86"/>
      <c r="V30" s="90" t="s">
        <v>352</v>
      </c>
      <c r="W30" s="88">
        <v>43535.490590277775</v>
      </c>
      <c r="X30" s="90" t="s">
        <v>387</v>
      </c>
      <c r="Y30" s="86"/>
      <c r="Z30" s="86"/>
      <c r="AA30" s="92" t="s">
        <v>453</v>
      </c>
      <c r="AB30" s="86"/>
      <c r="AC30" s="86" t="b">
        <v>0</v>
      </c>
      <c r="AD30" s="86">
        <v>0</v>
      </c>
      <c r="AE30" s="92" t="s">
        <v>504</v>
      </c>
      <c r="AF30" s="86" t="b">
        <v>0</v>
      </c>
      <c r="AG30" s="86" t="s">
        <v>512</v>
      </c>
      <c r="AH30" s="86"/>
      <c r="AI30" s="92" t="s">
        <v>501</v>
      </c>
      <c r="AJ30" s="86" t="b">
        <v>0</v>
      </c>
      <c r="AK30" s="86">
        <v>0</v>
      </c>
      <c r="AL30" s="92" t="s">
        <v>501</v>
      </c>
      <c r="AM30" s="86" t="s">
        <v>515</v>
      </c>
      <c r="AN30" s="86" t="b">
        <v>0</v>
      </c>
      <c r="AO30" s="92" t="s">
        <v>453</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v>1</v>
      </c>
      <c r="BE30" s="52">
        <v>3.8461538461538463</v>
      </c>
      <c r="BF30" s="51">
        <v>0</v>
      </c>
      <c r="BG30" s="52">
        <v>0</v>
      </c>
      <c r="BH30" s="51">
        <v>0</v>
      </c>
      <c r="BI30" s="52">
        <v>0</v>
      </c>
      <c r="BJ30" s="51">
        <v>25</v>
      </c>
      <c r="BK30" s="52">
        <v>96.15384615384616</v>
      </c>
      <c r="BL30" s="51">
        <v>26</v>
      </c>
    </row>
    <row r="31" spans="1:64" ht="15">
      <c r="A31" s="84" t="s">
        <v>230</v>
      </c>
      <c r="B31" s="84" t="s">
        <v>243</v>
      </c>
      <c r="C31" s="53" t="s">
        <v>1348</v>
      </c>
      <c r="D31" s="54">
        <v>3</v>
      </c>
      <c r="E31" s="65" t="s">
        <v>132</v>
      </c>
      <c r="F31" s="55">
        <v>32</v>
      </c>
      <c r="G31" s="53"/>
      <c r="H31" s="57"/>
      <c r="I31" s="56"/>
      <c r="J31" s="56"/>
      <c r="K31" s="36" t="s">
        <v>65</v>
      </c>
      <c r="L31" s="83">
        <v>31</v>
      </c>
      <c r="M31" s="83"/>
      <c r="N31" s="63"/>
      <c r="O31" s="86" t="s">
        <v>252</v>
      </c>
      <c r="P31" s="88">
        <v>43535.394733796296</v>
      </c>
      <c r="Q31" s="86" t="s">
        <v>277</v>
      </c>
      <c r="R31" s="90" t="s">
        <v>317</v>
      </c>
      <c r="S31" s="86" t="s">
        <v>324</v>
      </c>
      <c r="T31" s="86" t="s">
        <v>329</v>
      </c>
      <c r="U31" s="86"/>
      <c r="V31" s="90" t="s">
        <v>353</v>
      </c>
      <c r="W31" s="88">
        <v>43535.394733796296</v>
      </c>
      <c r="X31" s="90" t="s">
        <v>388</v>
      </c>
      <c r="Y31" s="86"/>
      <c r="Z31" s="86"/>
      <c r="AA31" s="92" t="s">
        <v>454</v>
      </c>
      <c r="AB31" s="86"/>
      <c r="AC31" s="86" t="b">
        <v>0</v>
      </c>
      <c r="AD31" s="86">
        <v>1</v>
      </c>
      <c r="AE31" s="92" t="s">
        <v>501</v>
      </c>
      <c r="AF31" s="86" t="b">
        <v>0</v>
      </c>
      <c r="AG31" s="86" t="s">
        <v>512</v>
      </c>
      <c r="AH31" s="86"/>
      <c r="AI31" s="92" t="s">
        <v>501</v>
      </c>
      <c r="AJ31" s="86" t="b">
        <v>0</v>
      </c>
      <c r="AK31" s="86">
        <v>1</v>
      </c>
      <c r="AL31" s="92" t="s">
        <v>501</v>
      </c>
      <c r="AM31" s="86" t="s">
        <v>516</v>
      </c>
      <c r="AN31" s="86" t="b">
        <v>0</v>
      </c>
      <c r="AO31" s="92" t="s">
        <v>454</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15">
      <c r="A32" s="84" t="s">
        <v>230</v>
      </c>
      <c r="B32" s="84" t="s">
        <v>231</v>
      </c>
      <c r="C32" s="53" t="s">
        <v>1348</v>
      </c>
      <c r="D32" s="54">
        <v>3</v>
      </c>
      <c r="E32" s="65" t="s">
        <v>132</v>
      </c>
      <c r="F32" s="55">
        <v>32</v>
      </c>
      <c r="G32" s="53"/>
      <c r="H32" s="57"/>
      <c r="I32" s="56"/>
      <c r="J32" s="56"/>
      <c r="K32" s="36" t="s">
        <v>66</v>
      </c>
      <c r="L32" s="83">
        <v>32</v>
      </c>
      <c r="M32" s="83"/>
      <c r="N32" s="63"/>
      <c r="O32" s="86" t="s">
        <v>252</v>
      </c>
      <c r="P32" s="88">
        <v>43535.394733796296</v>
      </c>
      <c r="Q32" s="86" t="s">
        <v>277</v>
      </c>
      <c r="R32" s="90" t="s">
        <v>317</v>
      </c>
      <c r="S32" s="86" t="s">
        <v>324</v>
      </c>
      <c r="T32" s="86" t="s">
        <v>329</v>
      </c>
      <c r="U32" s="86"/>
      <c r="V32" s="90" t="s">
        <v>353</v>
      </c>
      <c r="W32" s="88">
        <v>43535.394733796296</v>
      </c>
      <c r="X32" s="90" t="s">
        <v>388</v>
      </c>
      <c r="Y32" s="86"/>
      <c r="Z32" s="86"/>
      <c r="AA32" s="92" t="s">
        <v>454</v>
      </c>
      <c r="AB32" s="86"/>
      <c r="AC32" s="86" t="b">
        <v>0</v>
      </c>
      <c r="AD32" s="86">
        <v>1</v>
      </c>
      <c r="AE32" s="92" t="s">
        <v>501</v>
      </c>
      <c r="AF32" s="86" t="b">
        <v>0</v>
      </c>
      <c r="AG32" s="86" t="s">
        <v>512</v>
      </c>
      <c r="AH32" s="86"/>
      <c r="AI32" s="92" t="s">
        <v>501</v>
      </c>
      <c r="AJ32" s="86" t="b">
        <v>0</v>
      </c>
      <c r="AK32" s="86">
        <v>1</v>
      </c>
      <c r="AL32" s="92" t="s">
        <v>501</v>
      </c>
      <c r="AM32" s="86" t="s">
        <v>516</v>
      </c>
      <c r="AN32" s="86" t="b">
        <v>0</v>
      </c>
      <c r="AO32" s="92" t="s">
        <v>454</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4</v>
      </c>
      <c r="BD32" s="51">
        <v>1</v>
      </c>
      <c r="BE32" s="52">
        <v>3.225806451612903</v>
      </c>
      <c r="BF32" s="51">
        <v>1</v>
      </c>
      <c r="BG32" s="52">
        <v>3.225806451612903</v>
      </c>
      <c r="BH32" s="51">
        <v>0</v>
      </c>
      <c r="BI32" s="52">
        <v>0</v>
      </c>
      <c r="BJ32" s="51">
        <v>29</v>
      </c>
      <c r="BK32" s="52">
        <v>93.54838709677419</v>
      </c>
      <c r="BL32" s="51">
        <v>31</v>
      </c>
    </row>
    <row r="33" spans="1:64" ht="15">
      <c r="A33" s="84" t="s">
        <v>231</v>
      </c>
      <c r="B33" s="84" t="s">
        <v>230</v>
      </c>
      <c r="C33" s="53" t="s">
        <v>1348</v>
      </c>
      <c r="D33" s="54">
        <v>3</v>
      </c>
      <c r="E33" s="65" t="s">
        <v>132</v>
      </c>
      <c r="F33" s="55">
        <v>32</v>
      </c>
      <c r="G33" s="53"/>
      <c r="H33" s="57"/>
      <c r="I33" s="56"/>
      <c r="J33" s="56"/>
      <c r="K33" s="36" t="s">
        <v>66</v>
      </c>
      <c r="L33" s="83">
        <v>33</v>
      </c>
      <c r="M33" s="83"/>
      <c r="N33" s="63"/>
      <c r="O33" s="86" t="s">
        <v>252</v>
      </c>
      <c r="P33" s="88">
        <v>43535.41991898148</v>
      </c>
      <c r="Q33" s="86" t="s">
        <v>278</v>
      </c>
      <c r="R33" s="86"/>
      <c r="S33" s="86"/>
      <c r="T33" s="86"/>
      <c r="U33" s="86"/>
      <c r="V33" s="90" t="s">
        <v>354</v>
      </c>
      <c r="W33" s="88">
        <v>43535.41991898148</v>
      </c>
      <c r="X33" s="90" t="s">
        <v>389</v>
      </c>
      <c r="Y33" s="86"/>
      <c r="Z33" s="86"/>
      <c r="AA33" s="92" t="s">
        <v>455</v>
      </c>
      <c r="AB33" s="86"/>
      <c r="AC33" s="86" t="b">
        <v>0</v>
      </c>
      <c r="AD33" s="86">
        <v>0</v>
      </c>
      <c r="AE33" s="92" t="s">
        <v>501</v>
      </c>
      <c r="AF33" s="86" t="b">
        <v>0</v>
      </c>
      <c r="AG33" s="86" t="s">
        <v>512</v>
      </c>
      <c r="AH33" s="86"/>
      <c r="AI33" s="92" t="s">
        <v>501</v>
      </c>
      <c r="AJ33" s="86" t="b">
        <v>0</v>
      </c>
      <c r="AK33" s="86">
        <v>1</v>
      </c>
      <c r="AL33" s="92" t="s">
        <v>454</v>
      </c>
      <c r="AM33" s="86" t="s">
        <v>515</v>
      </c>
      <c r="AN33" s="86" t="b">
        <v>0</v>
      </c>
      <c r="AO33" s="92" t="s">
        <v>454</v>
      </c>
      <c r="AP33" s="86" t="s">
        <v>176</v>
      </c>
      <c r="AQ33" s="86">
        <v>0</v>
      </c>
      <c r="AR33" s="86">
        <v>0</v>
      </c>
      <c r="AS33" s="86"/>
      <c r="AT33" s="86"/>
      <c r="AU33" s="86"/>
      <c r="AV33" s="86"/>
      <c r="AW33" s="86"/>
      <c r="AX33" s="86"/>
      <c r="AY33" s="86"/>
      <c r="AZ33" s="86"/>
      <c r="BA33">
        <v>1</v>
      </c>
      <c r="BB33" s="85" t="str">
        <f>REPLACE(INDEX(GroupVertices[Group],MATCH(Edges[[#This Row],[Vertex 1]],GroupVertices[Vertex],0)),1,1,"")</f>
        <v>4</v>
      </c>
      <c r="BC33" s="85" t="str">
        <f>REPLACE(INDEX(GroupVertices[Group],MATCH(Edges[[#This Row],[Vertex 2]],GroupVertices[Vertex],0)),1,1,"")</f>
        <v>2</v>
      </c>
      <c r="BD33" s="51">
        <v>1</v>
      </c>
      <c r="BE33" s="52">
        <v>4.761904761904762</v>
      </c>
      <c r="BF33" s="51">
        <v>1</v>
      </c>
      <c r="BG33" s="52">
        <v>4.761904761904762</v>
      </c>
      <c r="BH33" s="51">
        <v>0</v>
      </c>
      <c r="BI33" s="52">
        <v>0</v>
      </c>
      <c r="BJ33" s="51">
        <v>19</v>
      </c>
      <c r="BK33" s="52">
        <v>90.47619047619048</v>
      </c>
      <c r="BL33" s="51">
        <v>21</v>
      </c>
    </row>
    <row r="34" spans="1:64" ht="15">
      <c r="A34" s="84" t="s">
        <v>231</v>
      </c>
      <c r="B34" s="84" t="s">
        <v>230</v>
      </c>
      <c r="C34" s="53" t="s">
        <v>1348</v>
      </c>
      <c r="D34" s="54">
        <v>3</v>
      </c>
      <c r="E34" s="65" t="s">
        <v>132</v>
      </c>
      <c r="F34" s="55">
        <v>32</v>
      </c>
      <c r="G34" s="53"/>
      <c r="H34" s="57"/>
      <c r="I34" s="56"/>
      <c r="J34" s="56"/>
      <c r="K34" s="36" t="s">
        <v>66</v>
      </c>
      <c r="L34" s="83">
        <v>34</v>
      </c>
      <c r="M34" s="83"/>
      <c r="N34" s="63"/>
      <c r="O34" s="86" t="s">
        <v>253</v>
      </c>
      <c r="P34" s="88">
        <v>43535.42144675926</v>
      </c>
      <c r="Q34" s="86" t="s">
        <v>279</v>
      </c>
      <c r="R34" s="86"/>
      <c r="S34" s="86"/>
      <c r="T34" s="86" t="s">
        <v>329</v>
      </c>
      <c r="U34" s="86"/>
      <c r="V34" s="90" t="s">
        <v>354</v>
      </c>
      <c r="W34" s="88">
        <v>43535.42144675926</v>
      </c>
      <c r="X34" s="90" t="s">
        <v>390</v>
      </c>
      <c r="Y34" s="86"/>
      <c r="Z34" s="86"/>
      <c r="AA34" s="92" t="s">
        <v>456</v>
      </c>
      <c r="AB34" s="92" t="s">
        <v>454</v>
      </c>
      <c r="AC34" s="86" t="b">
        <v>0</v>
      </c>
      <c r="AD34" s="86">
        <v>0</v>
      </c>
      <c r="AE34" s="92" t="s">
        <v>505</v>
      </c>
      <c r="AF34" s="86" t="b">
        <v>0</v>
      </c>
      <c r="AG34" s="86" t="s">
        <v>512</v>
      </c>
      <c r="AH34" s="86"/>
      <c r="AI34" s="92" t="s">
        <v>501</v>
      </c>
      <c r="AJ34" s="86" t="b">
        <v>0</v>
      </c>
      <c r="AK34" s="86">
        <v>0</v>
      </c>
      <c r="AL34" s="92" t="s">
        <v>501</v>
      </c>
      <c r="AM34" s="86" t="s">
        <v>515</v>
      </c>
      <c r="AN34" s="86" t="b">
        <v>0</v>
      </c>
      <c r="AO34" s="92" t="s">
        <v>454</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2</v>
      </c>
      <c r="BD34" s="51"/>
      <c r="BE34" s="52"/>
      <c r="BF34" s="51"/>
      <c r="BG34" s="52"/>
      <c r="BH34" s="51"/>
      <c r="BI34" s="52"/>
      <c r="BJ34" s="51"/>
      <c r="BK34" s="52"/>
      <c r="BL34" s="51"/>
    </row>
    <row r="35" spans="1:64" ht="30">
      <c r="A35" s="84" t="s">
        <v>232</v>
      </c>
      <c r="B35" s="84" t="s">
        <v>243</v>
      </c>
      <c r="C35" s="53" t="s">
        <v>1349</v>
      </c>
      <c r="D35" s="54">
        <v>4.75</v>
      </c>
      <c r="E35" s="65" t="s">
        <v>136</v>
      </c>
      <c r="F35" s="55">
        <v>29.11111111111111</v>
      </c>
      <c r="G35" s="53"/>
      <c r="H35" s="57"/>
      <c r="I35" s="56"/>
      <c r="J35" s="56"/>
      <c r="K35" s="36" t="s">
        <v>65</v>
      </c>
      <c r="L35" s="83">
        <v>35</v>
      </c>
      <c r="M35" s="83"/>
      <c r="N35" s="63"/>
      <c r="O35" s="86" t="s">
        <v>253</v>
      </c>
      <c r="P35" s="88">
        <v>43535.39878472222</v>
      </c>
      <c r="Q35" s="86" t="s">
        <v>280</v>
      </c>
      <c r="R35" s="86"/>
      <c r="S35" s="86"/>
      <c r="T35" s="86" t="s">
        <v>329</v>
      </c>
      <c r="U35" s="86"/>
      <c r="V35" s="90" t="s">
        <v>355</v>
      </c>
      <c r="W35" s="88">
        <v>43535.39878472222</v>
      </c>
      <c r="X35" s="90" t="s">
        <v>391</v>
      </c>
      <c r="Y35" s="86"/>
      <c r="Z35" s="86"/>
      <c r="AA35" s="92" t="s">
        <v>457</v>
      </c>
      <c r="AB35" s="92" t="s">
        <v>497</v>
      </c>
      <c r="AC35" s="86" t="b">
        <v>0</v>
      </c>
      <c r="AD35" s="86">
        <v>2</v>
      </c>
      <c r="AE35" s="92" t="s">
        <v>502</v>
      </c>
      <c r="AF35" s="86" t="b">
        <v>0</v>
      </c>
      <c r="AG35" s="86" t="s">
        <v>512</v>
      </c>
      <c r="AH35" s="86"/>
      <c r="AI35" s="92" t="s">
        <v>501</v>
      </c>
      <c r="AJ35" s="86" t="b">
        <v>0</v>
      </c>
      <c r="AK35" s="86">
        <v>0</v>
      </c>
      <c r="AL35" s="92" t="s">
        <v>501</v>
      </c>
      <c r="AM35" s="86" t="s">
        <v>515</v>
      </c>
      <c r="AN35" s="86" t="b">
        <v>0</v>
      </c>
      <c r="AO35" s="92" t="s">
        <v>497</v>
      </c>
      <c r="AP35" s="86" t="s">
        <v>176</v>
      </c>
      <c r="AQ35" s="86">
        <v>0</v>
      </c>
      <c r="AR35" s="86">
        <v>0</v>
      </c>
      <c r="AS35" s="86"/>
      <c r="AT35" s="86"/>
      <c r="AU35" s="86"/>
      <c r="AV35" s="86"/>
      <c r="AW35" s="86"/>
      <c r="AX35" s="86"/>
      <c r="AY35" s="86"/>
      <c r="AZ35" s="86"/>
      <c r="BA35">
        <v>2</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37</v>
      </c>
      <c r="BK35" s="52">
        <v>100</v>
      </c>
      <c r="BL35" s="51">
        <v>37</v>
      </c>
    </row>
    <row r="36" spans="1:64" ht="30">
      <c r="A36" s="84" t="s">
        <v>232</v>
      </c>
      <c r="B36" s="84" t="s">
        <v>243</v>
      </c>
      <c r="C36" s="53" t="s">
        <v>1349</v>
      </c>
      <c r="D36" s="54">
        <v>4.75</v>
      </c>
      <c r="E36" s="65" t="s">
        <v>136</v>
      </c>
      <c r="F36" s="55">
        <v>29.11111111111111</v>
      </c>
      <c r="G36" s="53"/>
      <c r="H36" s="57"/>
      <c r="I36" s="56"/>
      <c r="J36" s="56"/>
      <c r="K36" s="36" t="s">
        <v>65</v>
      </c>
      <c r="L36" s="83">
        <v>36</v>
      </c>
      <c r="M36" s="83"/>
      <c r="N36" s="63"/>
      <c r="O36" s="86" t="s">
        <v>253</v>
      </c>
      <c r="P36" s="88">
        <v>43535.401724537034</v>
      </c>
      <c r="Q36" s="86" t="s">
        <v>281</v>
      </c>
      <c r="R36" s="86"/>
      <c r="S36" s="86"/>
      <c r="T36" s="86" t="s">
        <v>329</v>
      </c>
      <c r="U36" s="86"/>
      <c r="V36" s="90" t="s">
        <v>355</v>
      </c>
      <c r="W36" s="88">
        <v>43535.401724537034</v>
      </c>
      <c r="X36" s="90" t="s">
        <v>392</v>
      </c>
      <c r="Y36" s="86"/>
      <c r="Z36" s="86"/>
      <c r="AA36" s="92" t="s">
        <v>458</v>
      </c>
      <c r="AB36" s="92" t="s">
        <v>457</v>
      </c>
      <c r="AC36" s="86" t="b">
        <v>0</v>
      </c>
      <c r="AD36" s="86">
        <v>3</v>
      </c>
      <c r="AE36" s="92" t="s">
        <v>506</v>
      </c>
      <c r="AF36" s="86" t="b">
        <v>0</v>
      </c>
      <c r="AG36" s="86" t="s">
        <v>512</v>
      </c>
      <c r="AH36" s="86"/>
      <c r="AI36" s="92" t="s">
        <v>501</v>
      </c>
      <c r="AJ36" s="86" t="b">
        <v>0</v>
      </c>
      <c r="AK36" s="86">
        <v>1</v>
      </c>
      <c r="AL36" s="92" t="s">
        <v>501</v>
      </c>
      <c r="AM36" s="86" t="s">
        <v>515</v>
      </c>
      <c r="AN36" s="86" t="b">
        <v>0</v>
      </c>
      <c r="AO36" s="92" t="s">
        <v>457</v>
      </c>
      <c r="AP36" s="86" t="s">
        <v>176</v>
      </c>
      <c r="AQ36" s="86">
        <v>0</v>
      </c>
      <c r="AR36" s="86">
        <v>0</v>
      </c>
      <c r="AS36" s="86"/>
      <c r="AT36" s="86"/>
      <c r="AU36" s="86"/>
      <c r="AV36" s="86"/>
      <c r="AW36" s="86"/>
      <c r="AX36" s="86"/>
      <c r="AY36" s="86"/>
      <c r="AZ36" s="86"/>
      <c r="BA36">
        <v>2</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49</v>
      </c>
      <c r="BK36" s="52">
        <v>100</v>
      </c>
      <c r="BL36" s="51">
        <v>49</v>
      </c>
    </row>
    <row r="37" spans="1:64" ht="15">
      <c r="A37" s="84" t="s">
        <v>231</v>
      </c>
      <c r="B37" s="84" t="s">
        <v>232</v>
      </c>
      <c r="C37" s="53" t="s">
        <v>1348</v>
      </c>
      <c r="D37" s="54">
        <v>3</v>
      </c>
      <c r="E37" s="65" t="s">
        <v>132</v>
      </c>
      <c r="F37" s="55">
        <v>32</v>
      </c>
      <c r="G37" s="53"/>
      <c r="H37" s="57"/>
      <c r="I37" s="56"/>
      <c r="J37" s="56"/>
      <c r="K37" s="36" t="s">
        <v>65</v>
      </c>
      <c r="L37" s="83">
        <v>37</v>
      </c>
      <c r="M37" s="83"/>
      <c r="N37" s="63"/>
      <c r="O37" s="86" t="s">
        <v>252</v>
      </c>
      <c r="P37" s="88">
        <v>43535.42273148148</v>
      </c>
      <c r="Q37" s="86" t="s">
        <v>282</v>
      </c>
      <c r="R37" s="86"/>
      <c r="S37" s="86"/>
      <c r="T37" s="86"/>
      <c r="U37" s="86"/>
      <c r="V37" s="90" t="s">
        <v>354</v>
      </c>
      <c r="W37" s="88">
        <v>43535.42273148148</v>
      </c>
      <c r="X37" s="90" t="s">
        <v>393</v>
      </c>
      <c r="Y37" s="86"/>
      <c r="Z37" s="86"/>
      <c r="AA37" s="92" t="s">
        <v>459</v>
      </c>
      <c r="AB37" s="86"/>
      <c r="AC37" s="86" t="b">
        <v>0</v>
      </c>
      <c r="AD37" s="86">
        <v>0</v>
      </c>
      <c r="AE37" s="92" t="s">
        <v>501</v>
      </c>
      <c r="AF37" s="86" t="b">
        <v>0</v>
      </c>
      <c r="AG37" s="86" t="s">
        <v>512</v>
      </c>
      <c r="AH37" s="86"/>
      <c r="AI37" s="92" t="s">
        <v>501</v>
      </c>
      <c r="AJ37" s="86" t="b">
        <v>0</v>
      </c>
      <c r="AK37" s="86">
        <v>1</v>
      </c>
      <c r="AL37" s="92" t="s">
        <v>458</v>
      </c>
      <c r="AM37" s="86" t="s">
        <v>515</v>
      </c>
      <c r="AN37" s="86" t="b">
        <v>0</v>
      </c>
      <c r="AO37" s="92" t="s">
        <v>458</v>
      </c>
      <c r="AP37" s="86" t="s">
        <v>176</v>
      </c>
      <c r="AQ37" s="86">
        <v>0</v>
      </c>
      <c r="AR37" s="86">
        <v>0</v>
      </c>
      <c r="AS37" s="86"/>
      <c r="AT37" s="86"/>
      <c r="AU37" s="86"/>
      <c r="AV37" s="86"/>
      <c r="AW37" s="86"/>
      <c r="AX37" s="86"/>
      <c r="AY37" s="86"/>
      <c r="AZ37" s="86"/>
      <c r="BA37">
        <v>1</v>
      </c>
      <c r="BB37" s="85" t="str">
        <f>REPLACE(INDEX(GroupVertices[Group],MATCH(Edges[[#This Row],[Vertex 1]],GroupVertices[Vertex],0)),1,1,"")</f>
        <v>4</v>
      </c>
      <c r="BC37" s="85" t="str">
        <f>REPLACE(INDEX(GroupVertices[Group],MATCH(Edges[[#This Row],[Vertex 2]],GroupVertices[Vertex],0)),1,1,"")</f>
        <v>2</v>
      </c>
      <c r="BD37" s="51">
        <v>0</v>
      </c>
      <c r="BE37" s="52">
        <v>0</v>
      </c>
      <c r="BF37" s="51">
        <v>0</v>
      </c>
      <c r="BG37" s="52">
        <v>0</v>
      </c>
      <c r="BH37" s="51">
        <v>0</v>
      </c>
      <c r="BI37" s="52">
        <v>0</v>
      </c>
      <c r="BJ37" s="51">
        <v>23</v>
      </c>
      <c r="BK37" s="52">
        <v>100</v>
      </c>
      <c r="BL37" s="51">
        <v>23</v>
      </c>
    </row>
    <row r="38" spans="1:64" ht="15">
      <c r="A38" s="84" t="s">
        <v>231</v>
      </c>
      <c r="B38" s="84" t="s">
        <v>248</v>
      </c>
      <c r="C38" s="53" t="s">
        <v>1348</v>
      </c>
      <c r="D38" s="54">
        <v>3</v>
      </c>
      <c r="E38" s="65" t="s">
        <v>132</v>
      </c>
      <c r="F38" s="55">
        <v>32</v>
      </c>
      <c r="G38" s="53"/>
      <c r="H38" s="57"/>
      <c r="I38" s="56"/>
      <c r="J38" s="56"/>
      <c r="K38" s="36" t="s">
        <v>65</v>
      </c>
      <c r="L38" s="83">
        <v>38</v>
      </c>
      <c r="M38" s="83"/>
      <c r="N38" s="63"/>
      <c r="O38" s="86" t="s">
        <v>252</v>
      </c>
      <c r="P38" s="88">
        <v>43535.43785879629</v>
      </c>
      <c r="Q38" s="86" t="s">
        <v>283</v>
      </c>
      <c r="R38" s="90" t="s">
        <v>318</v>
      </c>
      <c r="S38" s="86" t="s">
        <v>325</v>
      </c>
      <c r="T38" s="86" t="s">
        <v>330</v>
      </c>
      <c r="U38" s="86"/>
      <c r="V38" s="90" t="s">
        <v>354</v>
      </c>
      <c r="W38" s="88">
        <v>43535.43785879629</v>
      </c>
      <c r="X38" s="90" t="s">
        <v>394</v>
      </c>
      <c r="Y38" s="86"/>
      <c r="Z38" s="86"/>
      <c r="AA38" s="92" t="s">
        <v>460</v>
      </c>
      <c r="AB38" s="86"/>
      <c r="AC38" s="86" t="b">
        <v>0</v>
      </c>
      <c r="AD38" s="86">
        <v>1</v>
      </c>
      <c r="AE38" s="92" t="s">
        <v>501</v>
      </c>
      <c r="AF38" s="86" t="b">
        <v>0</v>
      </c>
      <c r="AG38" s="86" t="s">
        <v>512</v>
      </c>
      <c r="AH38" s="86"/>
      <c r="AI38" s="92" t="s">
        <v>501</v>
      </c>
      <c r="AJ38" s="86" t="b">
        <v>0</v>
      </c>
      <c r="AK38" s="86">
        <v>0</v>
      </c>
      <c r="AL38" s="92" t="s">
        <v>501</v>
      </c>
      <c r="AM38" s="86" t="s">
        <v>515</v>
      </c>
      <c r="AN38" s="86" t="b">
        <v>0</v>
      </c>
      <c r="AO38" s="92" t="s">
        <v>460</v>
      </c>
      <c r="AP38" s="86" t="s">
        <v>176</v>
      </c>
      <c r="AQ38" s="86">
        <v>0</v>
      </c>
      <c r="AR38" s="86">
        <v>0</v>
      </c>
      <c r="AS38" s="86"/>
      <c r="AT38" s="86"/>
      <c r="AU38" s="86"/>
      <c r="AV38" s="86"/>
      <c r="AW38" s="86"/>
      <c r="AX38" s="86"/>
      <c r="AY38" s="86"/>
      <c r="AZ38" s="86"/>
      <c r="BA38">
        <v>1</v>
      </c>
      <c r="BB38" s="85" t="str">
        <f>REPLACE(INDEX(GroupVertices[Group],MATCH(Edges[[#This Row],[Vertex 1]],GroupVertices[Vertex],0)),1,1,"")</f>
        <v>4</v>
      </c>
      <c r="BC38" s="85" t="str">
        <f>REPLACE(INDEX(GroupVertices[Group],MATCH(Edges[[#This Row],[Vertex 2]],GroupVertices[Vertex],0)),1,1,"")</f>
        <v>4</v>
      </c>
      <c r="BD38" s="51"/>
      <c r="BE38" s="52"/>
      <c r="BF38" s="51"/>
      <c r="BG38" s="52"/>
      <c r="BH38" s="51"/>
      <c r="BI38" s="52"/>
      <c r="BJ38" s="51"/>
      <c r="BK38" s="52"/>
      <c r="BL38" s="51"/>
    </row>
    <row r="39" spans="1:64" ht="15">
      <c r="A39" s="84" t="s">
        <v>231</v>
      </c>
      <c r="B39" s="84" t="s">
        <v>249</v>
      </c>
      <c r="C39" s="53" t="s">
        <v>1348</v>
      </c>
      <c r="D39" s="54">
        <v>3</v>
      </c>
      <c r="E39" s="65" t="s">
        <v>132</v>
      </c>
      <c r="F39" s="55">
        <v>32</v>
      </c>
      <c r="G39" s="53"/>
      <c r="H39" s="57"/>
      <c r="I39" s="56"/>
      <c r="J39" s="56"/>
      <c r="K39" s="36" t="s">
        <v>65</v>
      </c>
      <c r="L39" s="83">
        <v>39</v>
      </c>
      <c r="M39" s="83"/>
      <c r="N39" s="63"/>
      <c r="O39" s="86" t="s">
        <v>252</v>
      </c>
      <c r="P39" s="88">
        <v>43535.43785879629</v>
      </c>
      <c r="Q39" s="86" t="s">
        <v>283</v>
      </c>
      <c r="R39" s="90" t="s">
        <v>318</v>
      </c>
      <c r="S39" s="86" t="s">
        <v>325</v>
      </c>
      <c r="T39" s="86" t="s">
        <v>330</v>
      </c>
      <c r="U39" s="86"/>
      <c r="V39" s="90" t="s">
        <v>354</v>
      </c>
      <c r="W39" s="88">
        <v>43535.43785879629</v>
      </c>
      <c r="X39" s="90" t="s">
        <v>394</v>
      </c>
      <c r="Y39" s="86"/>
      <c r="Z39" s="86"/>
      <c r="AA39" s="92" t="s">
        <v>460</v>
      </c>
      <c r="AB39" s="86"/>
      <c r="AC39" s="86" t="b">
        <v>0</v>
      </c>
      <c r="AD39" s="86">
        <v>1</v>
      </c>
      <c r="AE39" s="92" t="s">
        <v>501</v>
      </c>
      <c r="AF39" s="86" t="b">
        <v>0</v>
      </c>
      <c r="AG39" s="86" t="s">
        <v>512</v>
      </c>
      <c r="AH39" s="86"/>
      <c r="AI39" s="92" t="s">
        <v>501</v>
      </c>
      <c r="AJ39" s="86" t="b">
        <v>0</v>
      </c>
      <c r="AK39" s="86">
        <v>0</v>
      </c>
      <c r="AL39" s="92" t="s">
        <v>501</v>
      </c>
      <c r="AM39" s="86" t="s">
        <v>515</v>
      </c>
      <c r="AN39" s="86" t="b">
        <v>0</v>
      </c>
      <c r="AO39" s="92" t="s">
        <v>460</v>
      </c>
      <c r="AP39" s="86" t="s">
        <v>176</v>
      </c>
      <c r="AQ39" s="86">
        <v>0</v>
      </c>
      <c r="AR39" s="86">
        <v>0</v>
      </c>
      <c r="AS39" s="86"/>
      <c r="AT39" s="86"/>
      <c r="AU39" s="86"/>
      <c r="AV39" s="86"/>
      <c r="AW39" s="86"/>
      <c r="AX39" s="86"/>
      <c r="AY39" s="86"/>
      <c r="AZ39" s="86"/>
      <c r="BA39">
        <v>1</v>
      </c>
      <c r="BB39" s="85" t="str">
        <f>REPLACE(INDEX(GroupVertices[Group],MATCH(Edges[[#This Row],[Vertex 1]],GroupVertices[Vertex],0)),1,1,"")</f>
        <v>4</v>
      </c>
      <c r="BC39" s="85" t="str">
        <f>REPLACE(INDEX(GroupVertices[Group],MATCH(Edges[[#This Row],[Vertex 2]],GroupVertices[Vertex],0)),1,1,"")</f>
        <v>4</v>
      </c>
      <c r="BD39" s="51"/>
      <c r="BE39" s="52"/>
      <c r="BF39" s="51"/>
      <c r="BG39" s="52"/>
      <c r="BH39" s="51"/>
      <c r="BI39" s="52"/>
      <c r="BJ39" s="51"/>
      <c r="BK39" s="52"/>
      <c r="BL39" s="51"/>
    </row>
    <row r="40" spans="1:64" ht="15">
      <c r="A40" s="84" t="s">
        <v>231</v>
      </c>
      <c r="B40" s="84" t="s">
        <v>250</v>
      </c>
      <c r="C40" s="53" t="s">
        <v>1348</v>
      </c>
      <c r="D40" s="54">
        <v>3</v>
      </c>
      <c r="E40" s="65" t="s">
        <v>132</v>
      </c>
      <c r="F40" s="55">
        <v>32</v>
      </c>
      <c r="G40" s="53"/>
      <c r="H40" s="57"/>
      <c r="I40" s="56"/>
      <c r="J40" s="56"/>
      <c r="K40" s="36" t="s">
        <v>65</v>
      </c>
      <c r="L40" s="83">
        <v>40</v>
      </c>
      <c r="M40" s="83"/>
      <c r="N40" s="63"/>
      <c r="O40" s="86" t="s">
        <v>252</v>
      </c>
      <c r="P40" s="88">
        <v>43535.440462962964</v>
      </c>
      <c r="Q40" s="86" t="s">
        <v>284</v>
      </c>
      <c r="R40" s="90" t="s">
        <v>319</v>
      </c>
      <c r="S40" s="86" t="s">
        <v>326</v>
      </c>
      <c r="T40" s="86" t="s">
        <v>329</v>
      </c>
      <c r="U40" s="86"/>
      <c r="V40" s="90" t="s">
        <v>354</v>
      </c>
      <c r="W40" s="88">
        <v>43535.440462962964</v>
      </c>
      <c r="X40" s="90" t="s">
        <v>395</v>
      </c>
      <c r="Y40" s="86"/>
      <c r="Z40" s="86"/>
      <c r="AA40" s="92" t="s">
        <v>461</v>
      </c>
      <c r="AB40" s="92" t="s">
        <v>478</v>
      </c>
      <c r="AC40" s="86" t="b">
        <v>0</v>
      </c>
      <c r="AD40" s="86">
        <v>2</v>
      </c>
      <c r="AE40" s="92" t="s">
        <v>507</v>
      </c>
      <c r="AF40" s="86" t="b">
        <v>0</v>
      </c>
      <c r="AG40" s="86" t="s">
        <v>512</v>
      </c>
      <c r="AH40" s="86"/>
      <c r="AI40" s="92" t="s">
        <v>501</v>
      </c>
      <c r="AJ40" s="86" t="b">
        <v>0</v>
      </c>
      <c r="AK40" s="86">
        <v>0</v>
      </c>
      <c r="AL40" s="92" t="s">
        <v>501</v>
      </c>
      <c r="AM40" s="86" t="s">
        <v>515</v>
      </c>
      <c r="AN40" s="86" t="b">
        <v>0</v>
      </c>
      <c r="AO40" s="92" t="s">
        <v>478</v>
      </c>
      <c r="AP40" s="86" t="s">
        <v>176</v>
      </c>
      <c r="AQ40" s="86">
        <v>0</v>
      </c>
      <c r="AR40" s="86">
        <v>0</v>
      </c>
      <c r="AS40" s="86"/>
      <c r="AT40" s="86"/>
      <c r="AU40" s="86"/>
      <c r="AV40" s="86"/>
      <c r="AW40" s="86"/>
      <c r="AX40" s="86"/>
      <c r="AY40" s="86"/>
      <c r="AZ40" s="86"/>
      <c r="BA40">
        <v>1</v>
      </c>
      <c r="BB40" s="85" t="str">
        <f>REPLACE(INDEX(GroupVertices[Group],MATCH(Edges[[#This Row],[Vertex 1]],GroupVertices[Vertex],0)),1,1,"")</f>
        <v>4</v>
      </c>
      <c r="BC40" s="85" t="str">
        <f>REPLACE(INDEX(GroupVertices[Group],MATCH(Edges[[#This Row],[Vertex 2]],GroupVertices[Vertex],0)),1,1,"")</f>
        <v>4</v>
      </c>
      <c r="BD40" s="51">
        <v>2</v>
      </c>
      <c r="BE40" s="52">
        <v>5.405405405405405</v>
      </c>
      <c r="BF40" s="51">
        <v>0</v>
      </c>
      <c r="BG40" s="52">
        <v>0</v>
      </c>
      <c r="BH40" s="51">
        <v>0</v>
      </c>
      <c r="BI40" s="52">
        <v>0</v>
      </c>
      <c r="BJ40" s="51">
        <v>35</v>
      </c>
      <c r="BK40" s="52">
        <v>94.5945945945946</v>
      </c>
      <c r="BL40" s="51">
        <v>37</v>
      </c>
    </row>
    <row r="41" spans="1:64" ht="15">
      <c r="A41" s="84" t="s">
        <v>231</v>
      </c>
      <c r="B41" s="84" t="s">
        <v>251</v>
      </c>
      <c r="C41" s="53" t="s">
        <v>1348</v>
      </c>
      <c r="D41" s="54">
        <v>3</v>
      </c>
      <c r="E41" s="65" t="s">
        <v>132</v>
      </c>
      <c r="F41" s="55">
        <v>32</v>
      </c>
      <c r="G41" s="53"/>
      <c r="H41" s="57"/>
      <c r="I41" s="56"/>
      <c r="J41" s="56"/>
      <c r="K41" s="36" t="s">
        <v>65</v>
      </c>
      <c r="L41" s="83">
        <v>41</v>
      </c>
      <c r="M41" s="83"/>
      <c r="N41" s="63"/>
      <c r="O41" s="86" t="s">
        <v>252</v>
      </c>
      <c r="P41" s="88">
        <v>43535.49465277778</v>
      </c>
      <c r="Q41" s="86" t="s">
        <v>285</v>
      </c>
      <c r="R41" s="90" t="s">
        <v>320</v>
      </c>
      <c r="S41" s="86" t="s">
        <v>326</v>
      </c>
      <c r="T41" s="86" t="s">
        <v>329</v>
      </c>
      <c r="U41" s="86"/>
      <c r="V41" s="90" t="s">
        <v>354</v>
      </c>
      <c r="W41" s="88">
        <v>43535.49465277778</v>
      </c>
      <c r="X41" s="90" t="s">
        <v>396</v>
      </c>
      <c r="Y41" s="86"/>
      <c r="Z41" s="86"/>
      <c r="AA41" s="92" t="s">
        <v>462</v>
      </c>
      <c r="AB41" s="92" t="s">
        <v>463</v>
      </c>
      <c r="AC41" s="86" t="b">
        <v>0</v>
      </c>
      <c r="AD41" s="86">
        <v>0</v>
      </c>
      <c r="AE41" s="92" t="s">
        <v>508</v>
      </c>
      <c r="AF41" s="86" t="b">
        <v>0</v>
      </c>
      <c r="AG41" s="86" t="s">
        <v>512</v>
      </c>
      <c r="AH41" s="86"/>
      <c r="AI41" s="92" t="s">
        <v>501</v>
      </c>
      <c r="AJ41" s="86" t="b">
        <v>0</v>
      </c>
      <c r="AK41" s="86">
        <v>0</v>
      </c>
      <c r="AL41" s="92" t="s">
        <v>501</v>
      </c>
      <c r="AM41" s="86" t="s">
        <v>515</v>
      </c>
      <c r="AN41" s="86" t="b">
        <v>0</v>
      </c>
      <c r="AO41" s="92" t="s">
        <v>463</v>
      </c>
      <c r="AP41" s="86" t="s">
        <v>176</v>
      </c>
      <c r="AQ41" s="86">
        <v>0</v>
      </c>
      <c r="AR41" s="86">
        <v>0</v>
      </c>
      <c r="AS41" s="86"/>
      <c r="AT41" s="86"/>
      <c r="AU41" s="86"/>
      <c r="AV41" s="86"/>
      <c r="AW41" s="86"/>
      <c r="AX41" s="86"/>
      <c r="AY41" s="86"/>
      <c r="AZ41" s="86"/>
      <c r="BA41">
        <v>1</v>
      </c>
      <c r="BB41" s="85" t="str">
        <f>REPLACE(INDEX(GroupVertices[Group],MATCH(Edges[[#This Row],[Vertex 1]],GroupVertices[Vertex],0)),1,1,"")</f>
        <v>4</v>
      </c>
      <c r="BC41" s="85" t="str">
        <f>REPLACE(INDEX(GroupVertices[Group],MATCH(Edges[[#This Row],[Vertex 2]],GroupVertices[Vertex],0)),1,1,"")</f>
        <v>4</v>
      </c>
      <c r="BD41" s="51"/>
      <c r="BE41" s="52"/>
      <c r="BF41" s="51"/>
      <c r="BG41" s="52"/>
      <c r="BH41" s="51"/>
      <c r="BI41" s="52"/>
      <c r="BJ41" s="51"/>
      <c r="BK41" s="52"/>
      <c r="BL41" s="51"/>
    </row>
    <row r="42" spans="1:64" ht="30">
      <c r="A42" s="84" t="s">
        <v>233</v>
      </c>
      <c r="B42" s="84" t="s">
        <v>243</v>
      </c>
      <c r="C42" s="53" t="s">
        <v>1349</v>
      </c>
      <c r="D42" s="54">
        <v>4.75</v>
      </c>
      <c r="E42" s="65" t="s">
        <v>136</v>
      </c>
      <c r="F42" s="55">
        <v>29.11111111111111</v>
      </c>
      <c r="G42" s="53"/>
      <c r="H42" s="57"/>
      <c r="I42" s="56"/>
      <c r="J42" s="56"/>
      <c r="K42" s="36" t="s">
        <v>65</v>
      </c>
      <c r="L42" s="83">
        <v>42</v>
      </c>
      <c r="M42" s="83"/>
      <c r="N42" s="63"/>
      <c r="O42" s="86" t="s">
        <v>253</v>
      </c>
      <c r="P42" s="88">
        <v>43535.34417824074</v>
      </c>
      <c r="Q42" s="86" t="s">
        <v>286</v>
      </c>
      <c r="R42" s="86"/>
      <c r="S42" s="86"/>
      <c r="T42" s="86" t="s">
        <v>331</v>
      </c>
      <c r="U42" s="86"/>
      <c r="V42" s="90" t="s">
        <v>356</v>
      </c>
      <c r="W42" s="88">
        <v>43535.34417824074</v>
      </c>
      <c r="X42" s="90" t="s">
        <v>397</v>
      </c>
      <c r="Y42" s="86"/>
      <c r="Z42" s="86"/>
      <c r="AA42" s="92" t="s">
        <v>463</v>
      </c>
      <c r="AB42" s="92" t="s">
        <v>497</v>
      </c>
      <c r="AC42" s="86" t="b">
        <v>0</v>
      </c>
      <c r="AD42" s="86">
        <v>3</v>
      </c>
      <c r="AE42" s="92" t="s">
        <v>502</v>
      </c>
      <c r="AF42" s="86" t="b">
        <v>0</v>
      </c>
      <c r="AG42" s="86" t="s">
        <v>512</v>
      </c>
      <c r="AH42" s="86"/>
      <c r="AI42" s="92" t="s">
        <v>501</v>
      </c>
      <c r="AJ42" s="86" t="b">
        <v>0</v>
      </c>
      <c r="AK42" s="86">
        <v>2</v>
      </c>
      <c r="AL42" s="92" t="s">
        <v>501</v>
      </c>
      <c r="AM42" s="86" t="s">
        <v>514</v>
      </c>
      <c r="AN42" s="86" t="b">
        <v>0</v>
      </c>
      <c r="AO42" s="92" t="s">
        <v>497</v>
      </c>
      <c r="AP42" s="86" t="s">
        <v>176</v>
      </c>
      <c r="AQ42" s="86">
        <v>0</v>
      </c>
      <c r="AR42" s="86">
        <v>0</v>
      </c>
      <c r="AS42" s="86"/>
      <c r="AT42" s="86"/>
      <c r="AU42" s="86"/>
      <c r="AV42" s="86"/>
      <c r="AW42" s="86"/>
      <c r="AX42" s="86"/>
      <c r="AY42" s="86"/>
      <c r="AZ42" s="86"/>
      <c r="BA42">
        <v>2</v>
      </c>
      <c r="BB42" s="85" t="str">
        <f>REPLACE(INDEX(GroupVertices[Group],MATCH(Edges[[#This Row],[Vertex 1]],GroupVertices[Vertex],0)),1,1,"")</f>
        <v>2</v>
      </c>
      <c r="BC42" s="85" t="str">
        <f>REPLACE(INDEX(GroupVertices[Group],MATCH(Edges[[#This Row],[Vertex 2]],GroupVertices[Vertex],0)),1,1,"")</f>
        <v>2</v>
      </c>
      <c r="BD42" s="51">
        <v>2</v>
      </c>
      <c r="BE42" s="52">
        <v>7.142857142857143</v>
      </c>
      <c r="BF42" s="51">
        <v>0</v>
      </c>
      <c r="BG42" s="52">
        <v>0</v>
      </c>
      <c r="BH42" s="51">
        <v>0</v>
      </c>
      <c r="BI42" s="52">
        <v>0</v>
      </c>
      <c r="BJ42" s="51">
        <v>26</v>
      </c>
      <c r="BK42" s="52">
        <v>92.85714285714286</v>
      </c>
      <c r="BL42" s="51">
        <v>28</v>
      </c>
    </row>
    <row r="43" spans="1:64" ht="30">
      <c r="A43" s="84" t="s">
        <v>233</v>
      </c>
      <c r="B43" s="84" t="s">
        <v>243</v>
      </c>
      <c r="C43" s="53" t="s">
        <v>1349</v>
      </c>
      <c r="D43" s="54">
        <v>4.75</v>
      </c>
      <c r="E43" s="65" t="s">
        <v>136</v>
      </c>
      <c r="F43" s="55">
        <v>29.11111111111111</v>
      </c>
      <c r="G43" s="53"/>
      <c r="H43" s="57"/>
      <c r="I43" s="56"/>
      <c r="J43" s="56"/>
      <c r="K43" s="36" t="s">
        <v>65</v>
      </c>
      <c r="L43" s="83">
        <v>43</v>
      </c>
      <c r="M43" s="83"/>
      <c r="N43" s="63"/>
      <c r="O43" s="86" t="s">
        <v>253</v>
      </c>
      <c r="P43" s="88">
        <v>43535.37768518519</v>
      </c>
      <c r="Q43" s="86" t="s">
        <v>287</v>
      </c>
      <c r="R43" s="86"/>
      <c r="S43" s="86"/>
      <c r="T43" s="86" t="s">
        <v>332</v>
      </c>
      <c r="U43" s="86"/>
      <c r="V43" s="90" t="s">
        <v>356</v>
      </c>
      <c r="W43" s="88">
        <v>43535.37768518519</v>
      </c>
      <c r="X43" s="90" t="s">
        <v>398</v>
      </c>
      <c r="Y43" s="86"/>
      <c r="Z43" s="86"/>
      <c r="AA43" s="92" t="s">
        <v>464</v>
      </c>
      <c r="AB43" s="92" t="s">
        <v>498</v>
      </c>
      <c r="AC43" s="86" t="b">
        <v>0</v>
      </c>
      <c r="AD43" s="86">
        <v>0</v>
      </c>
      <c r="AE43" s="92" t="s">
        <v>502</v>
      </c>
      <c r="AF43" s="86" t="b">
        <v>0</v>
      </c>
      <c r="AG43" s="86" t="s">
        <v>512</v>
      </c>
      <c r="AH43" s="86"/>
      <c r="AI43" s="92" t="s">
        <v>501</v>
      </c>
      <c r="AJ43" s="86" t="b">
        <v>0</v>
      </c>
      <c r="AK43" s="86">
        <v>0</v>
      </c>
      <c r="AL43" s="92" t="s">
        <v>501</v>
      </c>
      <c r="AM43" s="86" t="s">
        <v>514</v>
      </c>
      <c r="AN43" s="86" t="b">
        <v>0</v>
      </c>
      <c r="AO43" s="92" t="s">
        <v>498</v>
      </c>
      <c r="AP43" s="86" t="s">
        <v>176</v>
      </c>
      <c r="AQ43" s="86">
        <v>0</v>
      </c>
      <c r="AR43" s="86">
        <v>0</v>
      </c>
      <c r="AS43" s="86"/>
      <c r="AT43" s="86"/>
      <c r="AU43" s="86"/>
      <c r="AV43" s="86"/>
      <c r="AW43" s="86"/>
      <c r="AX43" s="86"/>
      <c r="AY43" s="86"/>
      <c r="AZ43" s="86"/>
      <c r="BA43">
        <v>2</v>
      </c>
      <c r="BB43" s="85" t="str">
        <f>REPLACE(INDEX(GroupVertices[Group],MATCH(Edges[[#This Row],[Vertex 1]],GroupVertices[Vertex],0)),1,1,"")</f>
        <v>2</v>
      </c>
      <c r="BC43" s="85" t="str">
        <f>REPLACE(INDEX(GroupVertices[Group],MATCH(Edges[[#This Row],[Vertex 2]],GroupVertices[Vertex],0)),1,1,"")</f>
        <v>2</v>
      </c>
      <c r="BD43" s="51">
        <v>2</v>
      </c>
      <c r="BE43" s="52">
        <v>4.878048780487805</v>
      </c>
      <c r="BF43" s="51">
        <v>0</v>
      </c>
      <c r="BG43" s="52">
        <v>0</v>
      </c>
      <c r="BH43" s="51">
        <v>0</v>
      </c>
      <c r="BI43" s="52">
        <v>0</v>
      </c>
      <c r="BJ43" s="51">
        <v>39</v>
      </c>
      <c r="BK43" s="52">
        <v>95.1219512195122</v>
      </c>
      <c r="BL43" s="51">
        <v>41</v>
      </c>
    </row>
    <row r="44" spans="1:64" ht="15">
      <c r="A44" s="84" t="s">
        <v>231</v>
      </c>
      <c r="B44" s="84" t="s">
        <v>233</v>
      </c>
      <c r="C44" s="53" t="s">
        <v>1348</v>
      </c>
      <c r="D44" s="54">
        <v>3</v>
      </c>
      <c r="E44" s="65" t="s">
        <v>132</v>
      </c>
      <c r="F44" s="55">
        <v>32</v>
      </c>
      <c r="G44" s="53"/>
      <c r="H44" s="57"/>
      <c r="I44" s="56"/>
      <c r="J44" s="56"/>
      <c r="K44" s="36" t="s">
        <v>65</v>
      </c>
      <c r="L44" s="83">
        <v>44</v>
      </c>
      <c r="M44" s="83"/>
      <c r="N44" s="63"/>
      <c r="O44" s="86" t="s">
        <v>252</v>
      </c>
      <c r="P44" s="88">
        <v>43535.42842592593</v>
      </c>
      <c r="Q44" s="86" t="s">
        <v>288</v>
      </c>
      <c r="R44" s="86"/>
      <c r="S44" s="86"/>
      <c r="T44" s="86" t="s">
        <v>331</v>
      </c>
      <c r="U44" s="86"/>
      <c r="V44" s="90" t="s">
        <v>354</v>
      </c>
      <c r="W44" s="88">
        <v>43535.42842592593</v>
      </c>
      <c r="X44" s="90" t="s">
        <v>399</v>
      </c>
      <c r="Y44" s="86"/>
      <c r="Z44" s="86"/>
      <c r="AA44" s="92" t="s">
        <v>465</v>
      </c>
      <c r="AB44" s="86"/>
      <c r="AC44" s="86" t="b">
        <v>0</v>
      </c>
      <c r="AD44" s="86">
        <v>0</v>
      </c>
      <c r="AE44" s="92" t="s">
        <v>501</v>
      </c>
      <c r="AF44" s="86" t="b">
        <v>0</v>
      </c>
      <c r="AG44" s="86" t="s">
        <v>512</v>
      </c>
      <c r="AH44" s="86"/>
      <c r="AI44" s="92" t="s">
        <v>501</v>
      </c>
      <c r="AJ44" s="86" t="b">
        <v>0</v>
      </c>
      <c r="AK44" s="86">
        <v>2</v>
      </c>
      <c r="AL44" s="92" t="s">
        <v>463</v>
      </c>
      <c r="AM44" s="86" t="s">
        <v>515</v>
      </c>
      <c r="AN44" s="86" t="b">
        <v>0</v>
      </c>
      <c r="AO44" s="92" t="s">
        <v>463</v>
      </c>
      <c r="AP44" s="86" t="s">
        <v>176</v>
      </c>
      <c r="AQ44" s="86">
        <v>0</v>
      </c>
      <c r="AR44" s="86">
        <v>0</v>
      </c>
      <c r="AS44" s="86"/>
      <c r="AT44" s="86"/>
      <c r="AU44" s="86"/>
      <c r="AV44" s="86"/>
      <c r="AW44" s="86"/>
      <c r="AX44" s="86"/>
      <c r="AY44" s="86"/>
      <c r="AZ44" s="86"/>
      <c r="BA44">
        <v>1</v>
      </c>
      <c r="BB44" s="85" t="str">
        <f>REPLACE(INDEX(GroupVertices[Group],MATCH(Edges[[#This Row],[Vertex 1]],GroupVertices[Vertex],0)),1,1,"")</f>
        <v>4</v>
      </c>
      <c r="BC44" s="85" t="str">
        <f>REPLACE(INDEX(GroupVertices[Group],MATCH(Edges[[#This Row],[Vertex 2]],GroupVertices[Vertex],0)),1,1,"")</f>
        <v>2</v>
      </c>
      <c r="BD44" s="51">
        <v>1</v>
      </c>
      <c r="BE44" s="52">
        <v>6.25</v>
      </c>
      <c r="BF44" s="51">
        <v>0</v>
      </c>
      <c r="BG44" s="52">
        <v>0</v>
      </c>
      <c r="BH44" s="51">
        <v>0</v>
      </c>
      <c r="BI44" s="52">
        <v>0</v>
      </c>
      <c r="BJ44" s="51">
        <v>15</v>
      </c>
      <c r="BK44" s="52">
        <v>93.75</v>
      </c>
      <c r="BL44" s="51">
        <v>16</v>
      </c>
    </row>
    <row r="45" spans="1:64" ht="15">
      <c r="A45" s="84" t="s">
        <v>231</v>
      </c>
      <c r="B45" s="84" t="s">
        <v>233</v>
      </c>
      <c r="C45" s="53" t="s">
        <v>1348</v>
      </c>
      <c r="D45" s="54">
        <v>3</v>
      </c>
      <c r="E45" s="65" t="s">
        <v>132</v>
      </c>
      <c r="F45" s="55">
        <v>32</v>
      </c>
      <c r="G45" s="53"/>
      <c r="H45" s="57"/>
      <c r="I45" s="56"/>
      <c r="J45" s="56"/>
      <c r="K45" s="36" t="s">
        <v>65</v>
      </c>
      <c r="L45" s="83">
        <v>45</v>
      </c>
      <c r="M45" s="83"/>
      <c r="N45" s="63"/>
      <c r="O45" s="86" t="s">
        <v>253</v>
      </c>
      <c r="P45" s="88">
        <v>43535.49465277778</v>
      </c>
      <c r="Q45" s="86" t="s">
        <v>285</v>
      </c>
      <c r="R45" s="90" t="s">
        <v>320</v>
      </c>
      <c r="S45" s="86" t="s">
        <v>326</v>
      </c>
      <c r="T45" s="86" t="s">
        <v>329</v>
      </c>
      <c r="U45" s="86"/>
      <c r="V45" s="90" t="s">
        <v>354</v>
      </c>
      <c r="W45" s="88">
        <v>43535.49465277778</v>
      </c>
      <c r="X45" s="90" t="s">
        <v>396</v>
      </c>
      <c r="Y45" s="86"/>
      <c r="Z45" s="86"/>
      <c r="AA45" s="92" t="s">
        <v>462</v>
      </c>
      <c r="AB45" s="92" t="s">
        <v>463</v>
      </c>
      <c r="AC45" s="86" t="b">
        <v>0</v>
      </c>
      <c r="AD45" s="86">
        <v>0</v>
      </c>
      <c r="AE45" s="92" t="s">
        <v>508</v>
      </c>
      <c r="AF45" s="86" t="b">
        <v>0</v>
      </c>
      <c r="AG45" s="86" t="s">
        <v>512</v>
      </c>
      <c r="AH45" s="86"/>
      <c r="AI45" s="92" t="s">
        <v>501</v>
      </c>
      <c r="AJ45" s="86" t="b">
        <v>0</v>
      </c>
      <c r="AK45" s="86">
        <v>0</v>
      </c>
      <c r="AL45" s="92" t="s">
        <v>501</v>
      </c>
      <c r="AM45" s="86" t="s">
        <v>515</v>
      </c>
      <c r="AN45" s="86" t="b">
        <v>0</v>
      </c>
      <c r="AO45" s="92" t="s">
        <v>463</v>
      </c>
      <c r="AP45" s="86" t="s">
        <v>176</v>
      </c>
      <c r="AQ45" s="86">
        <v>0</v>
      </c>
      <c r="AR45" s="86">
        <v>0</v>
      </c>
      <c r="AS45" s="86"/>
      <c r="AT45" s="86"/>
      <c r="AU45" s="86"/>
      <c r="AV45" s="86"/>
      <c r="AW45" s="86"/>
      <c r="AX45" s="86"/>
      <c r="AY45" s="86"/>
      <c r="AZ45" s="86"/>
      <c r="BA45">
        <v>1</v>
      </c>
      <c r="BB45" s="85" t="str">
        <f>REPLACE(INDEX(GroupVertices[Group],MATCH(Edges[[#This Row],[Vertex 1]],GroupVertices[Vertex],0)),1,1,"")</f>
        <v>4</v>
      </c>
      <c r="BC45" s="85" t="str">
        <f>REPLACE(INDEX(GroupVertices[Group],MATCH(Edges[[#This Row],[Vertex 2]],GroupVertices[Vertex],0)),1,1,"")</f>
        <v>2</v>
      </c>
      <c r="BD45" s="51">
        <v>2</v>
      </c>
      <c r="BE45" s="52">
        <v>11.764705882352942</v>
      </c>
      <c r="BF45" s="51">
        <v>0</v>
      </c>
      <c r="BG45" s="52">
        <v>0</v>
      </c>
      <c r="BH45" s="51">
        <v>0</v>
      </c>
      <c r="BI45" s="52">
        <v>0</v>
      </c>
      <c r="BJ45" s="51">
        <v>15</v>
      </c>
      <c r="BK45" s="52">
        <v>88.23529411764706</v>
      </c>
      <c r="BL45" s="51">
        <v>17</v>
      </c>
    </row>
    <row r="46" spans="1:64" ht="30">
      <c r="A46" s="84" t="s">
        <v>234</v>
      </c>
      <c r="B46" s="84" t="s">
        <v>231</v>
      </c>
      <c r="C46" s="53" t="s">
        <v>1350</v>
      </c>
      <c r="D46" s="54">
        <v>8.25</v>
      </c>
      <c r="E46" s="65" t="s">
        <v>136</v>
      </c>
      <c r="F46" s="55">
        <v>23.333333333333336</v>
      </c>
      <c r="G46" s="53"/>
      <c r="H46" s="57"/>
      <c r="I46" s="56"/>
      <c r="J46" s="56"/>
      <c r="K46" s="36" t="s">
        <v>66</v>
      </c>
      <c r="L46" s="83">
        <v>46</v>
      </c>
      <c r="M46" s="83"/>
      <c r="N46" s="63"/>
      <c r="O46" s="86" t="s">
        <v>252</v>
      </c>
      <c r="P46" s="88">
        <v>43535.420023148145</v>
      </c>
      <c r="Q46" s="86" t="s">
        <v>289</v>
      </c>
      <c r="R46" s="86"/>
      <c r="S46" s="86"/>
      <c r="T46" s="86" t="s">
        <v>329</v>
      </c>
      <c r="U46" s="86"/>
      <c r="V46" s="90" t="s">
        <v>357</v>
      </c>
      <c r="W46" s="88">
        <v>43535.420023148145</v>
      </c>
      <c r="X46" s="90" t="s">
        <v>400</v>
      </c>
      <c r="Y46" s="86"/>
      <c r="Z46" s="86"/>
      <c r="AA46" s="92" t="s">
        <v>466</v>
      </c>
      <c r="AB46" s="86"/>
      <c r="AC46" s="86" t="b">
        <v>0</v>
      </c>
      <c r="AD46" s="86">
        <v>3</v>
      </c>
      <c r="AE46" s="92" t="s">
        <v>501</v>
      </c>
      <c r="AF46" s="86" t="b">
        <v>0</v>
      </c>
      <c r="AG46" s="86" t="s">
        <v>512</v>
      </c>
      <c r="AH46" s="86"/>
      <c r="AI46" s="92" t="s">
        <v>501</v>
      </c>
      <c r="AJ46" s="86" t="b">
        <v>0</v>
      </c>
      <c r="AK46" s="86">
        <v>1</v>
      </c>
      <c r="AL46" s="92" t="s">
        <v>501</v>
      </c>
      <c r="AM46" s="86" t="s">
        <v>519</v>
      </c>
      <c r="AN46" s="86" t="b">
        <v>0</v>
      </c>
      <c r="AO46" s="92" t="s">
        <v>466</v>
      </c>
      <c r="AP46" s="86" t="s">
        <v>176</v>
      </c>
      <c r="AQ46" s="86">
        <v>0</v>
      </c>
      <c r="AR46" s="86">
        <v>0</v>
      </c>
      <c r="AS46" s="86"/>
      <c r="AT46" s="86"/>
      <c r="AU46" s="86"/>
      <c r="AV46" s="86"/>
      <c r="AW46" s="86"/>
      <c r="AX46" s="86"/>
      <c r="AY46" s="86"/>
      <c r="AZ46" s="86"/>
      <c r="BA46">
        <v>4</v>
      </c>
      <c r="BB46" s="85" t="str">
        <f>REPLACE(INDEX(GroupVertices[Group],MATCH(Edges[[#This Row],[Vertex 1]],GroupVertices[Vertex],0)),1,1,"")</f>
        <v>3</v>
      </c>
      <c r="BC46" s="85" t="str">
        <f>REPLACE(INDEX(GroupVertices[Group],MATCH(Edges[[#This Row],[Vertex 2]],GroupVertices[Vertex],0)),1,1,"")</f>
        <v>4</v>
      </c>
      <c r="BD46" s="51">
        <v>1</v>
      </c>
      <c r="BE46" s="52">
        <v>5.555555555555555</v>
      </c>
      <c r="BF46" s="51">
        <v>0</v>
      </c>
      <c r="BG46" s="52">
        <v>0</v>
      </c>
      <c r="BH46" s="51">
        <v>0</v>
      </c>
      <c r="BI46" s="52">
        <v>0</v>
      </c>
      <c r="BJ46" s="51">
        <v>17</v>
      </c>
      <c r="BK46" s="52">
        <v>94.44444444444444</v>
      </c>
      <c r="BL46" s="51">
        <v>18</v>
      </c>
    </row>
    <row r="47" spans="1:64" ht="30">
      <c r="A47" s="84" t="s">
        <v>234</v>
      </c>
      <c r="B47" s="84" t="s">
        <v>231</v>
      </c>
      <c r="C47" s="53" t="s">
        <v>1350</v>
      </c>
      <c r="D47" s="54">
        <v>8.25</v>
      </c>
      <c r="E47" s="65" t="s">
        <v>136</v>
      </c>
      <c r="F47" s="55">
        <v>23.333333333333336</v>
      </c>
      <c r="G47" s="53"/>
      <c r="H47" s="57"/>
      <c r="I47" s="56"/>
      <c r="J47" s="56"/>
      <c r="K47" s="36" t="s">
        <v>66</v>
      </c>
      <c r="L47" s="83">
        <v>47</v>
      </c>
      <c r="M47" s="83"/>
      <c r="N47" s="63"/>
      <c r="O47" s="86" t="s">
        <v>252</v>
      </c>
      <c r="P47" s="88">
        <v>43535.424375</v>
      </c>
      <c r="Q47" s="86" t="s">
        <v>290</v>
      </c>
      <c r="R47" s="86"/>
      <c r="S47" s="86"/>
      <c r="T47" s="86" t="s">
        <v>329</v>
      </c>
      <c r="U47" s="86"/>
      <c r="V47" s="90" t="s">
        <v>357</v>
      </c>
      <c r="W47" s="88">
        <v>43535.424375</v>
      </c>
      <c r="X47" s="90" t="s">
        <v>401</v>
      </c>
      <c r="Y47" s="86"/>
      <c r="Z47" s="86"/>
      <c r="AA47" s="92" t="s">
        <v>467</v>
      </c>
      <c r="AB47" s="92" t="s">
        <v>499</v>
      </c>
      <c r="AC47" s="86" t="b">
        <v>0</v>
      </c>
      <c r="AD47" s="86">
        <v>2</v>
      </c>
      <c r="AE47" s="92" t="s">
        <v>502</v>
      </c>
      <c r="AF47" s="86" t="b">
        <v>0</v>
      </c>
      <c r="AG47" s="86" t="s">
        <v>512</v>
      </c>
      <c r="AH47" s="86"/>
      <c r="AI47" s="92" t="s">
        <v>501</v>
      </c>
      <c r="AJ47" s="86" t="b">
        <v>0</v>
      </c>
      <c r="AK47" s="86">
        <v>2</v>
      </c>
      <c r="AL47" s="92" t="s">
        <v>501</v>
      </c>
      <c r="AM47" s="86" t="s">
        <v>519</v>
      </c>
      <c r="AN47" s="86" t="b">
        <v>0</v>
      </c>
      <c r="AO47" s="92" t="s">
        <v>499</v>
      </c>
      <c r="AP47" s="86" t="s">
        <v>176</v>
      </c>
      <c r="AQ47" s="86">
        <v>0</v>
      </c>
      <c r="AR47" s="86">
        <v>0</v>
      </c>
      <c r="AS47" s="86"/>
      <c r="AT47" s="86"/>
      <c r="AU47" s="86"/>
      <c r="AV47" s="86"/>
      <c r="AW47" s="86"/>
      <c r="AX47" s="86"/>
      <c r="AY47" s="86"/>
      <c r="AZ47" s="86"/>
      <c r="BA47">
        <v>4</v>
      </c>
      <c r="BB47" s="85" t="str">
        <f>REPLACE(INDEX(GroupVertices[Group],MATCH(Edges[[#This Row],[Vertex 1]],GroupVertices[Vertex],0)),1,1,"")</f>
        <v>3</v>
      </c>
      <c r="BC47" s="85" t="str">
        <f>REPLACE(INDEX(GroupVertices[Group],MATCH(Edges[[#This Row],[Vertex 2]],GroupVertices[Vertex],0)),1,1,"")</f>
        <v>4</v>
      </c>
      <c r="BD47" s="51"/>
      <c r="BE47" s="52"/>
      <c r="BF47" s="51"/>
      <c r="BG47" s="52"/>
      <c r="BH47" s="51"/>
      <c r="BI47" s="52"/>
      <c r="BJ47" s="51"/>
      <c r="BK47" s="52"/>
      <c r="BL47" s="51"/>
    </row>
    <row r="48" spans="1:64" ht="30">
      <c r="A48" s="84" t="s">
        <v>234</v>
      </c>
      <c r="B48" s="84" t="s">
        <v>243</v>
      </c>
      <c r="C48" s="53" t="s">
        <v>1351</v>
      </c>
      <c r="D48" s="54">
        <v>6.5</v>
      </c>
      <c r="E48" s="65" t="s">
        <v>136</v>
      </c>
      <c r="F48" s="55">
        <v>26.22222222222222</v>
      </c>
      <c r="G48" s="53"/>
      <c r="H48" s="57"/>
      <c r="I48" s="56"/>
      <c r="J48" s="56"/>
      <c r="K48" s="36" t="s">
        <v>65</v>
      </c>
      <c r="L48" s="83">
        <v>48</v>
      </c>
      <c r="M48" s="83"/>
      <c r="N48" s="63"/>
      <c r="O48" s="86" t="s">
        <v>253</v>
      </c>
      <c r="P48" s="88">
        <v>43535.424375</v>
      </c>
      <c r="Q48" s="86" t="s">
        <v>290</v>
      </c>
      <c r="R48" s="86"/>
      <c r="S48" s="86"/>
      <c r="T48" s="86" t="s">
        <v>329</v>
      </c>
      <c r="U48" s="86"/>
      <c r="V48" s="90" t="s">
        <v>357</v>
      </c>
      <c r="W48" s="88">
        <v>43535.424375</v>
      </c>
      <c r="X48" s="90" t="s">
        <v>401</v>
      </c>
      <c r="Y48" s="86"/>
      <c r="Z48" s="86"/>
      <c r="AA48" s="92" t="s">
        <v>467</v>
      </c>
      <c r="AB48" s="92" t="s">
        <v>499</v>
      </c>
      <c r="AC48" s="86" t="b">
        <v>0</v>
      </c>
      <c r="AD48" s="86">
        <v>2</v>
      </c>
      <c r="AE48" s="92" t="s">
        <v>502</v>
      </c>
      <c r="AF48" s="86" t="b">
        <v>0</v>
      </c>
      <c r="AG48" s="86" t="s">
        <v>512</v>
      </c>
      <c r="AH48" s="86"/>
      <c r="AI48" s="92" t="s">
        <v>501</v>
      </c>
      <c r="AJ48" s="86" t="b">
        <v>0</v>
      </c>
      <c r="AK48" s="86">
        <v>2</v>
      </c>
      <c r="AL48" s="92" t="s">
        <v>501</v>
      </c>
      <c r="AM48" s="86" t="s">
        <v>519</v>
      </c>
      <c r="AN48" s="86" t="b">
        <v>0</v>
      </c>
      <c r="AO48" s="92" t="s">
        <v>499</v>
      </c>
      <c r="AP48" s="86" t="s">
        <v>176</v>
      </c>
      <c r="AQ48" s="86">
        <v>0</v>
      </c>
      <c r="AR48" s="86">
        <v>0</v>
      </c>
      <c r="AS48" s="86"/>
      <c r="AT48" s="86"/>
      <c r="AU48" s="86"/>
      <c r="AV48" s="86"/>
      <c r="AW48" s="86"/>
      <c r="AX48" s="86"/>
      <c r="AY48" s="86"/>
      <c r="AZ48" s="86"/>
      <c r="BA48">
        <v>3</v>
      </c>
      <c r="BB48" s="85" t="str">
        <f>REPLACE(INDEX(GroupVertices[Group],MATCH(Edges[[#This Row],[Vertex 1]],GroupVertices[Vertex],0)),1,1,"")</f>
        <v>3</v>
      </c>
      <c r="BC48" s="85" t="str">
        <f>REPLACE(INDEX(GroupVertices[Group],MATCH(Edges[[#This Row],[Vertex 2]],GroupVertices[Vertex],0)),1,1,"")</f>
        <v>2</v>
      </c>
      <c r="BD48" s="51">
        <v>1</v>
      </c>
      <c r="BE48" s="52">
        <v>2.857142857142857</v>
      </c>
      <c r="BF48" s="51">
        <v>0</v>
      </c>
      <c r="BG48" s="52">
        <v>0</v>
      </c>
      <c r="BH48" s="51">
        <v>0</v>
      </c>
      <c r="BI48" s="52">
        <v>0</v>
      </c>
      <c r="BJ48" s="51">
        <v>34</v>
      </c>
      <c r="BK48" s="52">
        <v>97.14285714285714</v>
      </c>
      <c r="BL48" s="51">
        <v>35</v>
      </c>
    </row>
    <row r="49" spans="1:64" ht="30">
      <c r="A49" s="84" t="s">
        <v>234</v>
      </c>
      <c r="B49" s="84" t="s">
        <v>231</v>
      </c>
      <c r="C49" s="53" t="s">
        <v>1350</v>
      </c>
      <c r="D49" s="54">
        <v>8.25</v>
      </c>
      <c r="E49" s="65" t="s">
        <v>136</v>
      </c>
      <c r="F49" s="55">
        <v>23.333333333333336</v>
      </c>
      <c r="G49" s="53"/>
      <c r="H49" s="57"/>
      <c r="I49" s="56"/>
      <c r="J49" s="56"/>
      <c r="K49" s="36" t="s">
        <v>66</v>
      </c>
      <c r="L49" s="83">
        <v>49</v>
      </c>
      <c r="M49" s="83"/>
      <c r="N49" s="63"/>
      <c r="O49" s="86" t="s">
        <v>252</v>
      </c>
      <c r="P49" s="88">
        <v>43535.426724537036</v>
      </c>
      <c r="Q49" s="86" t="s">
        <v>291</v>
      </c>
      <c r="R49" s="86"/>
      <c r="S49" s="86"/>
      <c r="T49" s="86" t="s">
        <v>329</v>
      </c>
      <c r="U49" s="86"/>
      <c r="V49" s="90" t="s">
        <v>357</v>
      </c>
      <c r="W49" s="88">
        <v>43535.426724537036</v>
      </c>
      <c r="X49" s="90" t="s">
        <v>402</v>
      </c>
      <c r="Y49" s="86"/>
      <c r="Z49" s="86"/>
      <c r="AA49" s="92" t="s">
        <v>468</v>
      </c>
      <c r="AB49" s="92" t="s">
        <v>467</v>
      </c>
      <c r="AC49" s="86" t="b">
        <v>0</v>
      </c>
      <c r="AD49" s="86">
        <v>1</v>
      </c>
      <c r="AE49" s="92" t="s">
        <v>509</v>
      </c>
      <c r="AF49" s="86" t="b">
        <v>0</v>
      </c>
      <c r="AG49" s="86" t="s">
        <v>512</v>
      </c>
      <c r="AH49" s="86"/>
      <c r="AI49" s="92" t="s">
        <v>501</v>
      </c>
      <c r="AJ49" s="86" t="b">
        <v>0</v>
      </c>
      <c r="AK49" s="86">
        <v>1</v>
      </c>
      <c r="AL49" s="92" t="s">
        <v>501</v>
      </c>
      <c r="AM49" s="86" t="s">
        <v>519</v>
      </c>
      <c r="AN49" s="86" t="b">
        <v>0</v>
      </c>
      <c r="AO49" s="92" t="s">
        <v>467</v>
      </c>
      <c r="AP49" s="86" t="s">
        <v>176</v>
      </c>
      <c r="AQ49" s="86">
        <v>0</v>
      </c>
      <c r="AR49" s="86">
        <v>0</v>
      </c>
      <c r="AS49" s="86"/>
      <c r="AT49" s="86"/>
      <c r="AU49" s="86"/>
      <c r="AV49" s="86"/>
      <c r="AW49" s="86"/>
      <c r="AX49" s="86"/>
      <c r="AY49" s="86"/>
      <c r="AZ49" s="86"/>
      <c r="BA49">
        <v>4</v>
      </c>
      <c r="BB49" s="85" t="str">
        <f>REPLACE(INDEX(GroupVertices[Group],MATCH(Edges[[#This Row],[Vertex 1]],GroupVertices[Vertex],0)),1,1,"")</f>
        <v>3</v>
      </c>
      <c r="BC49" s="85" t="str">
        <f>REPLACE(INDEX(GroupVertices[Group],MATCH(Edges[[#This Row],[Vertex 2]],GroupVertices[Vertex],0)),1,1,"")</f>
        <v>4</v>
      </c>
      <c r="BD49" s="51"/>
      <c r="BE49" s="52"/>
      <c r="BF49" s="51"/>
      <c r="BG49" s="52"/>
      <c r="BH49" s="51"/>
      <c r="BI49" s="52"/>
      <c r="BJ49" s="51"/>
      <c r="BK49" s="52"/>
      <c r="BL49" s="51"/>
    </row>
    <row r="50" spans="1:64" ht="30">
      <c r="A50" s="84" t="s">
        <v>234</v>
      </c>
      <c r="B50" s="84" t="s">
        <v>243</v>
      </c>
      <c r="C50" s="53" t="s">
        <v>1351</v>
      </c>
      <c r="D50" s="54">
        <v>6.5</v>
      </c>
      <c r="E50" s="65" t="s">
        <v>136</v>
      </c>
      <c r="F50" s="55">
        <v>26.22222222222222</v>
      </c>
      <c r="G50" s="53"/>
      <c r="H50" s="57"/>
      <c r="I50" s="56"/>
      <c r="J50" s="56"/>
      <c r="K50" s="36" t="s">
        <v>65</v>
      </c>
      <c r="L50" s="83">
        <v>50</v>
      </c>
      <c r="M50" s="83"/>
      <c r="N50" s="63"/>
      <c r="O50" s="86" t="s">
        <v>253</v>
      </c>
      <c r="P50" s="88">
        <v>43535.426724537036</v>
      </c>
      <c r="Q50" s="86" t="s">
        <v>291</v>
      </c>
      <c r="R50" s="86"/>
      <c r="S50" s="86"/>
      <c r="T50" s="86" t="s">
        <v>329</v>
      </c>
      <c r="U50" s="86"/>
      <c r="V50" s="90" t="s">
        <v>357</v>
      </c>
      <c r="W50" s="88">
        <v>43535.426724537036</v>
      </c>
      <c r="X50" s="90" t="s">
        <v>402</v>
      </c>
      <c r="Y50" s="86"/>
      <c r="Z50" s="86"/>
      <c r="AA50" s="92" t="s">
        <v>468</v>
      </c>
      <c r="AB50" s="92" t="s">
        <v>467</v>
      </c>
      <c r="AC50" s="86" t="b">
        <v>0</v>
      </c>
      <c r="AD50" s="86">
        <v>1</v>
      </c>
      <c r="AE50" s="92" t="s">
        <v>509</v>
      </c>
      <c r="AF50" s="86" t="b">
        <v>0</v>
      </c>
      <c r="AG50" s="86" t="s">
        <v>512</v>
      </c>
      <c r="AH50" s="86"/>
      <c r="AI50" s="92" t="s">
        <v>501</v>
      </c>
      <c r="AJ50" s="86" t="b">
        <v>0</v>
      </c>
      <c r="AK50" s="86">
        <v>1</v>
      </c>
      <c r="AL50" s="92" t="s">
        <v>501</v>
      </c>
      <c r="AM50" s="86" t="s">
        <v>519</v>
      </c>
      <c r="AN50" s="86" t="b">
        <v>0</v>
      </c>
      <c r="AO50" s="92" t="s">
        <v>467</v>
      </c>
      <c r="AP50" s="86" t="s">
        <v>176</v>
      </c>
      <c r="AQ50" s="86">
        <v>0</v>
      </c>
      <c r="AR50" s="86">
        <v>0</v>
      </c>
      <c r="AS50" s="86"/>
      <c r="AT50" s="86"/>
      <c r="AU50" s="86"/>
      <c r="AV50" s="86"/>
      <c r="AW50" s="86"/>
      <c r="AX50" s="86"/>
      <c r="AY50" s="86"/>
      <c r="AZ50" s="86"/>
      <c r="BA50">
        <v>3</v>
      </c>
      <c r="BB50" s="85" t="str">
        <f>REPLACE(INDEX(GroupVertices[Group],MATCH(Edges[[#This Row],[Vertex 1]],GroupVertices[Vertex],0)),1,1,"")</f>
        <v>3</v>
      </c>
      <c r="BC50" s="85" t="str">
        <f>REPLACE(INDEX(GroupVertices[Group],MATCH(Edges[[#This Row],[Vertex 2]],GroupVertices[Vertex],0)),1,1,"")</f>
        <v>2</v>
      </c>
      <c r="BD50" s="51">
        <v>3</v>
      </c>
      <c r="BE50" s="52">
        <v>5.882352941176471</v>
      </c>
      <c r="BF50" s="51">
        <v>0</v>
      </c>
      <c r="BG50" s="52">
        <v>0</v>
      </c>
      <c r="BH50" s="51">
        <v>0</v>
      </c>
      <c r="BI50" s="52">
        <v>0</v>
      </c>
      <c r="BJ50" s="51">
        <v>48</v>
      </c>
      <c r="BK50" s="52">
        <v>94.11764705882354</v>
      </c>
      <c r="BL50" s="51">
        <v>51</v>
      </c>
    </row>
    <row r="51" spans="1:64" ht="30">
      <c r="A51" s="84" t="s">
        <v>234</v>
      </c>
      <c r="B51" s="84" t="s">
        <v>231</v>
      </c>
      <c r="C51" s="53" t="s">
        <v>1350</v>
      </c>
      <c r="D51" s="54">
        <v>8.25</v>
      </c>
      <c r="E51" s="65" t="s">
        <v>136</v>
      </c>
      <c r="F51" s="55">
        <v>23.333333333333336</v>
      </c>
      <c r="G51" s="53"/>
      <c r="H51" s="57"/>
      <c r="I51" s="56"/>
      <c r="J51" s="56"/>
      <c r="K51" s="36" t="s">
        <v>66</v>
      </c>
      <c r="L51" s="83">
        <v>51</v>
      </c>
      <c r="M51" s="83"/>
      <c r="N51" s="63"/>
      <c r="O51" s="86" t="s">
        <v>252</v>
      </c>
      <c r="P51" s="88">
        <v>43535.43</v>
      </c>
      <c r="Q51" s="86" t="s">
        <v>292</v>
      </c>
      <c r="R51" s="86"/>
      <c r="S51" s="86"/>
      <c r="T51" s="86" t="s">
        <v>329</v>
      </c>
      <c r="U51" s="86"/>
      <c r="V51" s="90" t="s">
        <v>357</v>
      </c>
      <c r="W51" s="88">
        <v>43535.43</v>
      </c>
      <c r="X51" s="90" t="s">
        <v>403</v>
      </c>
      <c r="Y51" s="86"/>
      <c r="Z51" s="86"/>
      <c r="AA51" s="92" t="s">
        <v>469</v>
      </c>
      <c r="AB51" s="92" t="s">
        <v>467</v>
      </c>
      <c r="AC51" s="86" t="b">
        <v>0</v>
      </c>
      <c r="AD51" s="86">
        <v>1</v>
      </c>
      <c r="AE51" s="92" t="s">
        <v>509</v>
      </c>
      <c r="AF51" s="86" t="b">
        <v>0</v>
      </c>
      <c r="AG51" s="86" t="s">
        <v>512</v>
      </c>
      <c r="AH51" s="86"/>
      <c r="AI51" s="92" t="s">
        <v>501</v>
      </c>
      <c r="AJ51" s="86" t="b">
        <v>0</v>
      </c>
      <c r="AK51" s="86">
        <v>1</v>
      </c>
      <c r="AL51" s="92" t="s">
        <v>501</v>
      </c>
      <c r="AM51" s="86" t="s">
        <v>519</v>
      </c>
      <c r="AN51" s="86" t="b">
        <v>0</v>
      </c>
      <c r="AO51" s="92" t="s">
        <v>467</v>
      </c>
      <c r="AP51" s="86" t="s">
        <v>176</v>
      </c>
      <c r="AQ51" s="86">
        <v>0</v>
      </c>
      <c r="AR51" s="86">
        <v>0</v>
      </c>
      <c r="AS51" s="86"/>
      <c r="AT51" s="86"/>
      <c r="AU51" s="86"/>
      <c r="AV51" s="86"/>
      <c r="AW51" s="86"/>
      <c r="AX51" s="86"/>
      <c r="AY51" s="86"/>
      <c r="AZ51" s="86"/>
      <c r="BA51">
        <v>4</v>
      </c>
      <c r="BB51" s="85" t="str">
        <f>REPLACE(INDEX(GroupVertices[Group],MATCH(Edges[[#This Row],[Vertex 1]],GroupVertices[Vertex],0)),1,1,"")</f>
        <v>3</v>
      </c>
      <c r="BC51" s="85" t="str">
        <f>REPLACE(INDEX(GroupVertices[Group],MATCH(Edges[[#This Row],[Vertex 2]],GroupVertices[Vertex],0)),1,1,"")</f>
        <v>4</v>
      </c>
      <c r="BD51" s="51"/>
      <c r="BE51" s="52"/>
      <c r="BF51" s="51"/>
      <c r="BG51" s="52"/>
      <c r="BH51" s="51"/>
      <c r="BI51" s="52"/>
      <c r="BJ51" s="51"/>
      <c r="BK51" s="52"/>
      <c r="BL51" s="51"/>
    </row>
    <row r="52" spans="1:64" ht="30">
      <c r="A52" s="84" t="s">
        <v>234</v>
      </c>
      <c r="B52" s="84" t="s">
        <v>243</v>
      </c>
      <c r="C52" s="53" t="s">
        <v>1351</v>
      </c>
      <c r="D52" s="54">
        <v>6.5</v>
      </c>
      <c r="E52" s="65" t="s">
        <v>136</v>
      </c>
      <c r="F52" s="55">
        <v>26.22222222222222</v>
      </c>
      <c r="G52" s="53"/>
      <c r="H52" s="57"/>
      <c r="I52" s="56"/>
      <c r="J52" s="56"/>
      <c r="K52" s="36" t="s">
        <v>65</v>
      </c>
      <c r="L52" s="83">
        <v>52</v>
      </c>
      <c r="M52" s="83"/>
      <c r="N52" s="63"/>
      <c r="O52" s="86" t="s">
        <v>253</v>
      </c>
      <c r="P52" s="88">
        <v>43535.43</v>
      </c>
      <c r="Q52" s="86" t="s">
        <v>292</v>
      </c>
      <c r="R52" s="86"/>
      <c r="S52" s="86"/>
      <c r="T52" s="86" t="s">
        <v>329</v>
      </c>
      <c r="U52" s="86"/>
      <c r="V52" s="90" t="s">
        <v>357</v>
      </c>
      <c r="W52" s="88">
        <v>43535.43</v>
      </c>
      <c r="X52" s="90" t="s">
        <v>403</v>
      </c>
      <c r="Y52" s="86"/>
      <c r="Z52" s="86"/>
      <c r="AA52" s="92" t="s">
        <v>469</v>
      </c>
      <c r="AB52" s="92" t="s">
        <v>467</v>
      </c>
      <c r="AC52" s="86" t="b">
        <v>0</v>
      </c>
      <c r="AD52" s="86">
        <v>1</v>
      </c>
      <c r="AE52" s="92" t="s">
        <v>509</v>
      </c>
      <c r="AF52" s="86" t="b">
        <v>0</v>
      </c>
      <c r="AG52" s="86" t="s">
        <v>512</v>
      </c>
      <c r="AH52" s="86"/>
      <c r="AI52" s="92" t="s">
        <v>501</v>
      </c>
      <c r="AJ52" s="86" t="b">
        <v>0</v>
      </c>
      <c r="AK52" s="86">
        <v>1</v>
      </c>
      <c r="AL52" s="92" t="s">
        <v>501</v>
      </c>
      <c r="AM52" s="86" t="s">
        <v>519</v>
      </c>
      <c r="AN52" s="86" t="b">
        <v>0</v>
      </c>
      <c r="AO52" s="92" t="s">
        <v>467</v>
      </c>
      <c r="AP52" s="86" t="s">
        <v>176</v>
      </c>
      <c r="AQ52" s="86">
        <v>0</v>
      </c>
      <c r="AR52" s="86">
        <v>0</v>
      </c>
      <c r="AS52" s="86"/>
      <c r="AT52" s="86"/>
      <c r="AU52" s="86"/>
      <c r="AV52" s="86"/>
      <c r="AW52" s="86"/>
      <c r="AX52" s="86"/>
      <c r="AY52" s="86"/>
      <c r="AZ52" s="86"/>
      <c r="BA52">
        <v>3</v>
      </c>
      <c r="BB52" s="85" t="str">
        <f>REPLACE(INDEX(GroupVertices[Group],MATCH(Edges[[#This Row],[Vertex 1]],GroupVertices[Vertex],0)),1,1,"")</f>
        <v>3</v>
      </c>
      <c r="BC52" s="85" t="str">
        <f>REPLACE(INDEX(GroupVertices[Group],MATCH(Edges[[#This Row],[Vertex 2]],GroupVertices[Vertex],0)),1,1,"")</f>
        <v>2</v>
      </c>
      <c r="BD52" s="51">
        <v>0</v>
      </c>
      <c r="BE52" s="52">
        <v>0</v>
      </c>
      <c r="BF52" s="51">
        <v>3</v>
      </c>
      <c r="BG52" s="52">
        <v>6.25</v>
      </c>
      <c r="BH52" s="51">
        <v>0</v>
      </c>
      <c r="BI52" s="52">
        <v>0</v>
      </c>
      <c r="BJ52" s="51">
        <v>45</v>
      </c>
      <c r="BK52" s="52">
        <v>93.75</v>
      </c>
      <c r="BL52" s="51">
        <v>48</v>
      </c>
    </row>
    <row r="53" spans="1:64" ht="15">
      <c r="A53" s="84" t="s">
        <v>234</v>
      </c>
      <c r="B53" s="84" t="s">
        <v>229</v>
      </c>
      <c r="C53" s="53" t="s">
        <v>1348</v>
      </c>
      <c r="D53" s="54">
        <v>3</v>
      </c>
      <c r="E53" s="65" t="s">
        <v>132</v>
      </c>
      <c r="F53" s="55">
        <v>32</v>
      </c>
      <c r="G53" s="53"/>
      <c r="H53" s="57"/>
      <c r="I53" s="56"/>
      <c r="J53" s="56"/>
      <c r="K53" s="36" t="s">
        <v>65</v>
      </c>
      <c r="L53" s="83">
        <v>53</v>
      </c>
      <c r="M53" s="83"/>
      <c r="N53" s="63"/>
      <c r="O53" s="86" t="s">
        <v>253</v>
      </c>
      <c r="P53" s="88">
        <v>43535.44321759259</v>
      </c>
      <c r="Q53" s="86" t="s">
        <v>293</v>
      </c>
      <c r="R53" s="86"/>
      <c r="S53" s="86"/>
      <c r="T53" s="86" t="s">
        <v>329</v>
      </c>
      <c r="U53" s="86"/>
      <c r="V53" s="90" t="s">
        <v>357</v>
      </c>
      <c r="W53" s="88">
        <v>43535.44321759259</v>
      </c>
      <c r="X53" s="90" t="s">
        <v>404</v>
      </c>
      <c r="Y53" s="86"/>
      <c r="Z53" s="86"/>
      <c r="AA53" s="92" t="s">
        <v>470</v>
      </c>
      <c r="AB53" s="92" t="s">
        <v>478</v>
      </c>
      <c r="AC53" s="86" t="b">
        <v>0</v>
      </c>
      <c r="AD53" s="86">
        <v>2</v>
      </c>
      <c r="AE53" s="92" t="s">
        <v>507</v>
      </c>
      <c r="AF53" s="86" t="b">
        <v>0</v>
      </c>
      <c r="AG53" s="86" t="s">
        <v>512</v>
      </c>
      <c r="AH53" s="86"/>
      <c r="AI53" s="92" t="s">
        <v>501</v>
      </c>
      <c r="AJ53" s="86" t="b">
        <v>0</v>
      </c>
      <c r="AK53" s="86">
        <v>1</v>
      </c>
      <c r="AL53" s="92" t="s">
        <v>501</v>
      </c>
      <c r="AM53" s="86" t="s">
        <v>519</v>
      </c>
      <c r="AN53" s="86" t="b">
        <v>0</v>
      </c>
      <c r="AO53" s="92" t="s">
        <v>478</v>
      </c>
      <c r="AP53" s="86" t="s">
        <v>176</v>
      </c>
      <c r="AQ53" s="86">
        <v>0</v>
      </c>
      <c r="AR53" s="86">
        <v>0</v>
      </c>
      <c r="AS53" s="86"/>
      <c r="AT53" s="86"/>
      <c r="AU53" s="86"/>
      <c r="AV53" s="86"/>
      <c r="AW53" s="86"/>
      <c r="AX53" s="86"/>
      <c r="AY53" s="86"/>
      <c r="AZ53" s="86"/>
      <c r="BA53">
        <v>1</v>
      </c>
      <c r="BB53" s="85" t="str">
        <f>REPLACE(INDEX(GroupVertices[Group],MATCH(Edges[[#This Row],[Vertex 1]],GroupVertices[Vertex],0)),1,1,"")</f>
        <v>3</v>
      </c>
      <c r="BC53" s="85" t="str">
        <f>REPLACE(INDEX(GroupVertices[Group],MATCH(Edges[[#This Row],[Vertex 2]],GroupVertices[Vertex],0)),1,1,"")</f>
        <v>3</v>
      </c>
      <c r="BD53" s="51">
        <v>2</v>
      </c>
      <c r="BE53" s="52">
        <v>5.882352941176471</v>
      </c>
      <c r="BF53" s="51">
        <v>0</v>
      </c>
      <c r="BG53" s="52">
        <v>0</v>
      </c>
      <c r="BH53" s="51">
        <v>0</v>
      </c>
      <c r="BI53" s="52">
        <v>0</v>
      </c>
      <c r="BJ53" s="51">
        <v>32</v>
      </c>
      <c r="BK53" s="52">
        <v>94.11764705882354</v>
      </c>
      <c r="BL53" s="51">
        <v>34</v>
      </c>
    </row>
    <row r="54" spans="1:64" ht="30">
      <c r="A54" s="84" t="s">
        <v>231</v>
      </c>
      <c r="B54" s="84" t="s">
        <v>234</v>
      </c>
      <c r="C54" s="53" t="s">
        <v>1352</v>
      </c>
      <c r="D54" s="54">
        <v>10</v>
      </c>
      <c r="E54" s="65" t="s">
        <v>136</v>
      </c>
      <c r="F54" s="55">
        <v>20.444444444444443</v>
      </c>
      <c r="G54" s="53"/>
      <c r="H54" s="57"/>
      <c r="I54" s="56"/>
      <c r="J54" s="56"/>
      <c r="K54" s="36" t="s">
        <v>66</v>
      </c>
      <c r="L54" s="83">
        <v>54</v>
      </c>
      <c r="M54" s="83"/>
      <c r="N54" s="63"/>
      <c r="O54" s="86" t="s">
        <v>252</v>
      </c>
      <c r="P54" s="88">
        <v>43535.42074074074</v>
      </c>
      <c r="Q54" s="86" t="s">
        <v>294</v>
      </c>
      <c r="R54" s="86"/>
      <c r="S54" s="86"/>
      <c r="T54" s="86" t="s">
        <v>329</v>
      </c>
      <c r="U54" s="86"/>
      <c r="V54" s="90" t="s">
        <v>354</v>
      </c>
      <c r="W54" s="88">
        <v>43535.42074074074</v>
      </c>
      <c r="X54" s="90" t="s">
        <v>405</v>
      </c>
      <c r="Y54" s="86"/>
      <c r="Z54" s="86"/>
      <c r="AA54" s="92" t="s">
        <v>471</v>
      </c>
      <c r="AB54" s="86"/>
      <c r="AC54" s="86" t="b">
        <v>0</v>
      </c>
      <c r="AD54" s="86">
        <v>0</v>
      </c>
      <c r="AE54" s="92" t="s">
        <v>501</v>
      </c>
      <c r="AF54" s="86" t="b">
        <v>0</v>
      </c>
      <c r="AG54" s="86" t="s">
        <v>512</v>
      </c>
      <c r="AH54" s="86"/>
      <c r="AI54" s="92" t="s">
        <v>501</v>
      </c>
      <c r="AJ54" s="86" t="b">
        <v>0</v>
      </c>
      <c r="AK54" s="86">
        <v>1</v>
      </c>
      <c r="AL54" s="92" t="s">
        <v>466</v>
      </c>
      <c r="AM54" s="86" t="s">
        <v>515</v>
      </c>
      <c r="AN54" s="86" t="b">
        <v>0</v>
      </c>
      <c r="AO54" s="92" t="s">
        <v>466</v>
      </c>
      <c r="AP54" s="86" t="s">
        <v>176</v>
      </c>
      <c r="AQ54" s="86">
        <v>0</v>
      </c>
      <c r="AR54" s="86">
        <v>0</v>
      </c>
      <c r="AS54" s="86"/>
      <c r="AT54" s="86"/>
      <c r="AU54" s="86"/>
      <c r="AV54" s="86"/>
      <c r="AW54" s="86"/>
      <c r="AX54" s="86"/>
      <c r="AY54" s="86"/>
      <c r="AZ54" s="86"/>
      <c r="BA54">
        <v>5</v>
      </c>
      <c r="BB54" s="85" t="str">
        <f>REPLACE(INDEX(GroupVertices[Group],MATCH(Edges[[#This Row],[Vertex 1]],GroupVertices[Vertex],0)),1,1,"")</f>
        <v>4</v>
      </c>
      <c r="BC54" s="85" t="str">
        <f>REPLACE(INDEX(GroupVertices[Group],MATCH(Edges[[#This Row],[Vertex 2]],GroupVertices[Vertex],0)),1,1,"")</f>
        <v>3</v>
      </c>
      <c r="BD54" s="51">
        <v>1</v>
      </c>
      <c r="BE54" s="52">
        <v>5</v>
      </c>
      <c r="BF54" s="51">
        <v>0</v>
      </c>
      <c r="BG54" s="52">
        <v>0</v>
      </c>
      <c r="BH54" s="51">
        <v>0</v>
      </c>
      <c r="BI54" s="52">
        <v>0</v>
      </c>
      <c r="BJ54" s="51">
        <v>19</v>
      </c>
      <c r="BK54" s="52">
        <v>95</v>
      </c>
      <c r="BL54" s="51">
        <v>20</v>
      </c>
    </row>
    <row r="55" spans="1:64" ht="15">
      <c r="A55" s="84" t="s">
        <v>231</v>
      </c>
      <c r="B55" s="84" t="s">
        <v>234</v>
      </c>
      <c r="C55" s="53" t="s">
        <v>1348</v>
      </c>
      <c r="D55" s="54">
        <v>3</v>
      </c>
      <c r="E55" s="65" t="s">
        <v>132</v>
      </c>
      <c r="F55" s="55">
        <v>32</v>
      </c>
      <c r="G55" s="53"/>
      <c r="H55" s="57"/>
      <c r="I55" s="56"/>
      <c r="J55" s="56"/>
      <c r="K55" s="36" t="s">
        <v>66</v>
      </c>
      <c r="L55" s="83">
        <v>55</v>
      </c>
      <c r="M55" s="83"/>
      <c r="N55" s="63"/>
      <c r="O55" s="86" t="s">
        <v>253</v>
      </c>
      <c r="P55" s="88">
        <v>43535.42209490741</v>
      </c>
      <c r="Q55" s="86" t="s">
        <v>295</v>
      </c>
      <c r="R55" s="86"/>
      <c r="S55" s="86"/>
      <c r="T55" s="86" t="s">
        <v>329</v>
      </c>
      <c r="U55" s="86"/>
      <c r="V55" s="90" t="s">
        <v>354</v>
      </c>
      <c r="W55" s="88">
        <v>43535.42209490741</v>
      </c>
      <c r="X55" s="90" t="s">
        <v>406</v>
      </c>
      <c r="Y55" s="86"/>
      <c r="Z55" s="86"/>
      <c r="AA55" s="92" t="s">
        <v>472</v>
      </c>
      <c r="AB55" s="92" t="s">
        <v>466</v>
      </c>
      <c r="AC55" s="86" t="b">
        <v>0</v>
      </c>
      <c r="AD55" s="86">
        <v>0</v>
      </c>
      <c r="AE55" s="92" t="s">
        <v>509</v>
      </c>
      <c r="AF55" s="86" t="b">
        <v>0</v>
      </c>
      <c r="AG55" s="86" t="s">
        <v>512</v>
      </c>
      <c r="AH55" s="86"/>
      <c r="AI55" s="92" t="s">
        <v>501</v>
      </c>
      <c r="AJ55" s="86" t="b">
        <v>0</v>
      </c>
      <c r="AK55" s="86">
        <v>0</v>
      </c>
      <c r="AL55" s="92" t="s">
        <v>501</v>
      </c>
      <c r="AM55" s="86" t="s">
        <v>515</v>
      </c>
      <c r="AN55" s="86" t="b">
        <v>0</v>
      </c>
      <c r="AO55" s="92" t="s">
        <v>466</v>
      </c>
      <c r="AP55" s="86" t="s">
        <v>176</v>
      </c>
      <c r="AQ55" s="86">
        <v>0</v>
      </c>
      <c r="AR55" s="86">
        <v>0</v>
      </c>
      <c r="AS55" s="86"/>
      <c r="AT55" s="86"/>
      <c r="AU55" s="86"/>
      <c r="AV55" s="86"/>
      <c r="AW55" s="86"/>
      <c r="AX55" s="86"/>
      <c r="AY55" s="86"/>
      <c r="AZ55" s="86"/>
      <c r="BA55">
        <v>1</v>
      </c>
      <c r="BB55" s="85" t="str">
        <f>REPLACE(INDEX(GroupVertices[Group],MATCH(Edges[[#This Row],[Vertex 1]],GroupVertices[Vertex],0)),1,1,"")</f>
        <v>4</v>
      </c>
      <c r="BC55" s="85" t="str">
        <f>REPLACE(INDEX(GroupVertices[Group],MATCH(Edges[[#This Row],[Vertex 2]],GroupVertices[Vertex],0)),1,1,"")</f>
        <v>3</v>
      </c>
      <c r="BD55" s="51">
        <v>2</v>
      </c>
      <c r="BE55" s="52">
        <v>8.333333333333334</v>
      </c>
      <c r="BF55" s="51">
        <v>0</v>
      </c>
      <c r="BG55" s="52">
        <v>0</v>
      </c>
      <c r="BH55" s="51">
        <v>0</v>
      </c>
      <c r="BI55" s="52">
        <v>0</v>
      </c>
      <c r="BJ55" s="51">
        <v>22</v>
      </c>
      <c r="BK55" s="52">
        <v>91.66666666666667</v>
      </c>
      <c r="BL55" s="51">
        <v>24</v>
      </c>
    </row>
    <row r="56" spans="1:64" ht="30">
      <c r="A56" s="84" t="s">
        <v>231</v>
      </c>
      <c r="B56" s="84" t="s">
        <v>234</v>
      </c>
      <c r="C56" s="53" t="s">
        <v>1352</v>
      </c>
      <c r="D56" s="54">
        <v>10</v>
      </c>
      <c r="E56" s="65" t="s">
        <v>136</v>
      </c>
      <c r="F56" s="55">
        <v>20.444444444444443</v>
      </c>
      <c r="G56" s="53"/>
      <c r="H56" s="57"/>
      <c r="I56" s="56"/>
      <c r="J56" s="56"/>
      <c r="K56" s="36" t="s">
        <v>66</v>
      </c>
      <c r="L56" s="83">
        <v>56</v>
      </c>
      <c r="M56" s="83"/>
      <c r="N56" s="63"/>
      <c r="O56" s="86" t="s">
        <v>252</v>
      </c>
      <c r="P56" s="88">
        <v>43535.425520833334</v>
      </c>
      <c r="Q56" s="86" t="s">
        <v>296</v>
      </c>
      <c r="R56" s="86"/>
      <c r="S56" s="86"/>
      <c r="T56" s="86"/>
      <c r="U56" s="86"/>
      <c r="V56" s="90" t="s">
        <v>354</v>
      </c>
      <c r="W56" s="88">
        <v>43535.425520833334</v>
      </c>
      <c r="X56" s="90" t="s">
        <v>407</v>
      </c>
      <c r="Y56" s="86"/>
      <c r="Z56" s="86"/>
      <c r="AA56" s="92" t="s">
        <v>473</v>
      </c>
      <c r="AB56" s="86"/>
      <c r="AC56" s="86" t="b">
        <v>0</v>
      </c>
      <c r="AD56" s="86">
        <v>0</v>
      </c>
      <c r="AE56" s="92" t="s">
        <v>501</v>
      </c>
      <c r="AF56" s="86" t="b">
        <v>0</v>
      </c>
      <c r="AG56" s="86" t="s">
        <v>512</v>
      </c>
      <c r="AH56" s="86"/>
      <c r="AI56" s="92" t="s">
        <v>501</v>
      </c>
      <c r="AJ56" s="86" t="b">
        <v>0</v>
      </c>
      <c r="AK56" s="86">
        <v>2</v>
      </c>
      <c r="AL56" s="92" t="s">
        <v>467</v>
      </c>
      <c r="AM56" s="86" t="s">
        <v>515</v>
      </c>
      <c r="AN56" s="86" t="b">
        <v>0</v>
      </c>
      <c r="AO56" s="92" t="s">
        <v>467</v>
      </c>
      <c r="AP56" s="86" t="s">
        <v>176</v>
      </c>
      <c r="AQ56" s="86">
        <v>0</v>
      </c>
      <c r="AR56" s="86">
        <v>0</v>
      </c>
      <c r="AS56" s="86"/>
      <c r="AT56" s="86"/>
      <c r="AU56" s="86"/>
      <c r="AV56" s="86"/>
      <c r="AW56" s="86"/>
      <c r="AX56" s="86"/>
      <c r="AY56" s="86"/>
      <c r="AZ56" s="86"/>
      <c r="BA56">
        <v>5</v>
      </c>
      <c r="BB56" s="85" t="str">
        <f>REPLACE(INDEX(GroupVertices[Group],MATCH(Edges[[#This Row],[Vertex 1]],GroupVertices[Vertex],0)),1,1,"")</f>
        <v>4</v>
      </c>
      <c r="BC56" s="85" t="str">
        <f>REPLACE(INDEX(GroupVertices[Group],MATCH(Edges[[#This Row],[Vertex 2]],GroupVertices[Vertex],0)),1,1,"")</f>
        <v>3</v>
      </c>
      <c r="BD56" s="51">
        <v>0</v>
      </c>
      <c r="BE56" s="52">
        <v>0</v>
      </c>
      <c r="BF56" s="51">
        <v>0</v>
      </c>
      <c r="BG56" s="52">
        <v>0</v>
      </c>
      <c r="BH56" s="51">
        <v>0</v>
      </c>
      <c r="BI56" s="52">
        <v>0</v>
      </c>
      <c r="BJ56" s="51">
        <v>18</v>
      </c>
      <c r="BK56" s="52">
        <v>100</v>
      </c>
      <c r="BL56" s="51">
        <v>18</v>
      </c>
    </row>
    <row r="57" spans="1:64" ht="30">
      <c r="A57" s="84" t="s">
        <v>231</v>
      </c>
      <c r="B57" s="84" t="s">
        <v>234</v>
      </c>
      <c r="C57" s="53" t="s">
        <v>1352</v>
      </c>
      <c r="D57" s="54">
        <v>10</v>
      </c>
      <c r="E57" s="65" t="s">
        <v>136</v>
      </c>
      <c r="F57" s="55">
        <v>20.444444444444443</v>
      </c>
      <c r="G57" s="53"/>
      <c r="H57" s="57"/>
      <c r="I57" s="56"/>
      <c r="J57" s="56"/>
      <c r="K57" s="36" t="s">
        <v>66</v>
      </c>
      <c r="L57" s="83">
        <v>57</v>
      </c>
      <c r="M57" s="83"/>
      <c r="N57" s="63"/>
      <c r="O57" s="86" t="s">
        <v>252</v>
      </c>
      <c r="P57" s="88">
        <v>43535.433645833335</v>
      </c>
      <c r="Q57" s="86" t="s">
        <v>297</v>
      </c>
      <c r="R57" s="86"/>
      <c r="S57" s="86"/>
      <c r="T57" s="86"/>
      <c r="U57" s="86"/>
      <c r="V57" s="90" t="s">
        <v>354</v>
      </c>
      <c r="W57" s="88">
        <v>43535.433645833335</v>
      </c>
      <c r="X57" s="90" t="s">
        <v>408</v>
      </c>
      <c r="Y57" s="86"/>
      <c r="Z57" s="86"/>
      <c r="AA57" s="92" t="s">
        <v>474</v>
      </c>
      <c r="AB57" s="86"/>
      <c r="AC57" s="86" t="b">
        <v>0</v>
      </c>
      <c r="AD57" s="86">
        <v>0</v>
      </c>
      <c r="AE57" s="92" t="s">
        <v>501</v>
      </c>
      <c r="AF57" s="86" t="b">
        <v>0</v>
      </c>
      <c r="AG57" s="86" t="s">
        <v>512</v>
      </c>
      <c r="AH57" s="86"/>
      <c r="AI57" s="92" t="s">
        <v>501</v>
      </c>
      <c r="AJ57" s="86" t="b">
        <v>0</v>
      </c>
      <c r="AK57" s="86">
        <v>1</v>
      </c>
      <c r="AL57" s="92" t="s">
        <v>469</v>
      </c>
      <c r="AM57" s="86" t="s">
        <v>515</v>
      </c>
      <c r="AN57" s="86" t="b">
        <v>0</v>
      </c>
      <c r="AO57" s="92" t="s">
        <v>469</v>
      </c>
      <c r="AP57" s="86" t="s">
        <v>176</v>
      </c>
      <c r="AQ57" s="86">
        <v>0</v>
      </c>
      <c r="AR57" s="86">
        <v>0</v>
      </c>
      <c r="AS57" s="86"/>
      <c r="AT57" s="86"/>
      <c r="AU57" s="86"/>
      <c r="AV57" s="86"/>
      <c r="AW57" s="86"/>
      <c r="AX57" s="86"/>
      <c r="AY57" s="86"/>
      <c r="AZ57" s="86"/>
      <c r="BA57">
        <v>5</v>
      </c>
      <c r="BB57" s="85" t="str">
        <f>REPLACE(INDEX(GroupVertices[Group],MATCH(Edges[[#This Row],[Vertex 1]],GroupVertices[Vertex],0)),1,1,"")</f>
        <v>4</v>
      </c>
      <c r="BC57" s="85" t="str">
        <f>REPLACE(INDEX(GroupVertices[Group],MATCH(Edges[[#This Row],[Vertex 2]],GroupVertices[Vertex],0)),1,1,"")</f>
        <v>3</v>
      </c>
      <c r="BD57" s="51">
        <v>0</v>
      </c>
      <c r="BE57" s="52">
        <v>0</v>
      </c>
      <c r="BF57" s="51">
        <v>0</v>
      </c>
      <c r="BG57" s="52">
        <v>0</v>
      </c>
      <c r="BH57" s="51">
        <v>0</v>
      </c>
      <c r="BI57" s="52">
        <v>0</v>
      </c>
      <c r="BJ57" s="51">
        <v>22</v>
      </c>
      <c r="BK57" s="52">
        <v>100</v>
      </c>
      <c r="BL57" s="51">
        <v>22</v>
      </c>
    </row>
    <row r="58" spans="1:64" ht="30">
      <c r="A58" s="84" t="s">
        <v>231</v>
      </c>
      <c r="B58" s="84" t="s">
        <v>234</v>
      </c>
      <c r="C58" s="53" t="s">
        <v>1352</v>
      </c>
      <c r="D58" s="54">
        <v>10</v>
      </c>
      <c r="E58" s="65" t="s">
        <v>136</v>
      </c>
      <c r="F58" s="55">
        <v>20.444444444444443</v>
      </c>
      <c r="G58" s="53"/>
      <c r="H58" s="57"/>
      <c r="I58" s="56"/>
      <c r="J58" s="56"/>
      <c r="K58" s="36" t="s">
        <v>66</v>
      </c>
      <c r="L58" s="83">
        <v>58</v>
      </c>
      <c r="M58" s="83"/>
      <c r="N58" s="63"/>
      <c r="O58" s="86" t="s">
        <v>252</v>
      </c>
      <c r="P58" s="88">
        <v>43535.43785879629</v>
      </c>
      <c r="Q58" s="86" t="s">
        <v>283</v>
      </c>
      <c r="R58" s="90" t="s">
        <v>318</v>
      </c>
      <c r="S58" s="86" t="s">
        <v>325</v>
      </c>
      <c r="T58" s="86" t="s">
        <v>330</v>
      </c>
      <c r="U58" s="86"/>
      <c r="V58" s="90" t="s">
        <v>354</v>
      </c>
      <c r="W58" s="88">
        <v>43535.43785879629</v>
      </c>
      <c r="X58" s="90" t="s">
        <v>394</v>
      </c>
      <c r="Y58" s="86"/>
      <c r="Z58" s="86"/>
      <c r="AA58" s="92" t="s">
        <v>460</v>
      </c>
      <c r="AB58" s="86"/>
      <c r="AC58" s="86" t="b">
        <v>0</v>
      </c>
      <c r="AD58" s="86">
        <v>1</v>
      </c>
      <c r="AE58" s="92" t="s">
        <v>501</v>
      </c>
      <c r="AF58" s="86" t="b">
        <v>0</v>
      </c>
      <c r="AG58" s="86" t="s">
        <v>512</v>
      </c>
      <c r="AH58" s="86"/>
      <c r="AI58" s="92" t="s">
        <v>501</v>
      </c>
      <c r="AJ58" s="86" t="b">
        <v>0</v>
      </c>
      <c r="AK58" s="86">
        <v>0</v>
      </c>
      <c r="AL58" s="92" t="s">
        <v>501</v>
      </c>
      <c r="AM58" s="86" t="s">
        <v>515</v>
      </c>
      <c r="AN58" s="86" t="b">
        <v>0</v>
      </c>
      <c r="AO58" s="92" t="s">
        <v>460</v>
      </c>
      <c r="AP58" s="86" t="s">
        <v>176</v>
      </c>
      <c r="AQ58" s="86">
        <v>0</v>
      </c>
      <c r="AR58" s="86">
        <v>0</v>
      </c>
      <c r="AS58" s="86"/>
      <c r="AT58" s="86"/>
      <c r="AU58" s="86"/>
      <c r="AV58" s="86"/>
      <c r="AW58" s="86"/>
      <c r="AX58" s="86"/>
      <c r="AY58" s="86"/>
      <c r="AZ58" s="86"/>
      <c r="BA58">
        <v>5</v>
      </c>
      <c r="BB58" s="85" t="str">
        <f>REPLACE(INDEX(GroupVertices[Group],MATCH(Edges[[#This Row],[Vertex 1]],GroupVertices[Vertex],0)),1,1,"")</f>
        <v>4</v>
      </c>
      <c r="BC58" s="85" t="str">
        <f>REPLACE(INDEX(GroupVertices[Group],MATCH(Edges[[#This Row],[Vertex 2]],GroupVertices[Vertex],0)),1,1,"")</f>
        <v>3</v>
      </c>
      <c r="BD58" s="51">
        <v>2</v>
      </c>
      <c r="BE58" s="52">
        <v>5.714285714285714</v>
      </c>
      <c r="BF58" s="51">
        <v>1</v>
      </c>
      <c r="BG58" s="52">
        <v>2.857142857142857</v>
      </c>
      <c r="BH58" s="51">
        <v>0</v>
      </c>
      <c r="BI58" s="52">
        <v>0</v>
      </c>
      <c r="BJ58" s="51">
        <v>32</v>
      </c>
      <c r="BK58" s="52">
        <v>91.42857142857143</v>
      </c>
      <c r="BL58" s="51">
        <v>35</v>
      </c>
    </row>
    <row r="59" spans="1:64" ht="30">
      <c r="A59" s="84" t="s">
        <v>231</v>
      </c>
      <c r="B59" s="84" t="s">
        <v>234</v>
      </c>
      <c r="C59" s="53" t="s">
        <v>1352</v>
      </c>
      <c r="D59" s="54">
        <v>10</v>
      </c>
      <c r="E59" s="65" t="s">
        <v>136</v>
      </c>
      <c r="F59" s="55">
        <v>20.444444444444443</v>
      </c>
      <c r="G59" s="53"/>
      <c r="H59" s="57"/>
      <c r="I59" s="56"/>
      <c r="J59" s="56"/>
      <c r="K59" s="36" t="s">
        <v>66</v>
      </c>
      <c r="L59" s="83">
        <v>59</v>
      </c>
      <c r="M59" s="83"/>
      <c r="N59" s="63"/>
      <c r="O59" s="86" t="s">
        <v>252</v>
      </c>
      <c r="P59" s="88">
        <v>43535.4444212963</v>
      </c>
      <c r="Q59" s="86" t="s">
        <v>298</v>
      </c>
      <c r="R59" s="86"/>
      <c r="S59" s="86"/>
      <c r="T59" s="86"/>
      <c r="U59" s="86"/>
      <c r="V59" s="90" t="s">
        <v>354</v>
      </c>
      <c r="W59" s="88">
        <v>43535.4444212963</v>
      </c>
      <c r="X59" s="90" t="s">
        <v>409</v>
      </c>
      <c r="Y59" s="86"/>
      <c r="Z59" s="86"/>
      <c r="AA59" s="92" t="s">
        <v>475</v>
      </c>
      <c r="AB59" s="86"/>
      <c r="AC59" s="86" t="b">
        <v>0</v>
      </c>
      <c r="AD59" s="86">
        <v>0</v>
      </c>
      <c r="AE59" s="92" t="s">
        <v>501</v>
      </c>
      <c r="AF59" s="86" t="b">
        <v>0</v>
      </c>
      <c r="AG59" s="86" t="s">
        <v>512</v>
      </c>
      <c r="AH59" s="86"/>
      <c r="AI59" s="92" t="s">
        <v>501</v>
      </c>
      <c r="AJ59" s="86" t="b">
        <v>0</v>
      </c>
      <c r="AK59" s="86">
        <v>1</v>
      </c>
      <c r="AL59" s="92" t="s">
        <v>470</v>
      </c>
      <c r="AM59" s="86" t="s">
        <v>515</v>
      </c>
      <c r="AN59" s="86" t="b">
        <v>0</v>
      </c>
      <c r="AO59" s="92" t="s">
        <v>470</v>
      </c>
      <c r="AP59" s="86" t="s">
        <v>176</v>
      </c>
      <c r="AQ59" s="86">
        <v>0</v>
      </c>
      <c r="AR59" s="86">
        <v>0</v>
      </c>
      <c r="AS59" s="86"/>
      <c r="AT59" s="86"/>
      <c r="AU59" s="86"/>
      <c r="AV59" s="86"/>
      <c r="AW59" s="86"/>
      <c r="AX59" s="86"/>
      <c r="AY59" s="86"/>
      <c r="AZ59" s="86"/>
      <c r="BA59">
        <v>5</v>
      </c>
      <c r="BB59" s="85" t="str">
        <f>REPLACE(INDEX(GroupVertices[Group],MATCH(Edges[[#This Row],[Vertex 1]],GroupVertices[Vertex],0)),1,1,"")</f>
        <v>4</v>
      </c>
      <c r="BC59" s="85" t="str">
        <f>REPLACE(INDEX(GroupVertices[Group],MATCH(Edges[[#This Row],[Vertex 2]],GroupVertices[Vertex],0)),1,1,"")</f>
        <v>3</v>
      </c>
      <c r="BD59" s="51">
        <v>1</v>
      </c>
      <c r="BE59" s="52">
        <v>4.545454545454546</v>
      </c>
      <c r="BF59" s="51">
        <v>0</v>
      </c>
      <c r="BG59" s="52">
        <v>0</v>
      </c>
      <c r="BH59" s="51">
        <v>0</v>
      </c>
      <c r="BI59" s="52">
        <v>0</v>
      </c>
      <c r="BJ59" s="51">
        <v>21</v>
      </c>
      <c r="BK59" s="52">
        <v>95.45454545454545</v>
      </c>
      <c r="BL59" s="51">
        <v>22</v>
      </c>
    </row>
    <row r="60" spans="1:64" ht="30">
      <c r="A60" s="84" t="s">
        <v>235</v>
      </c>
      <c r="B60" s="84" t="s">
        <v>234</v>
      </c>
      <c r="C60" s="53" t="s">
        <v>1349</v>
      </c>
      <c r="D60" s="54">
        <v>4.75</v>
      </c>
      <c r="E60" s="65" t="s">
        <v>136</v>
      </c>
      <c r="F60" s="55">
        <v>29.11111111111111</v>
      </c>
      <c r="G60" s="53"/>
      <c r="H60" s="57"/>
      <c r="I60" s="56"/>
      <c r="J60" s="56"/>
      <c r="K60" s="36" t="s">
        <v>65</v>
      </c>
      <c r="L60" s="83">
        <v>60</v>
      </c>
      <c r="M60" s="83"/>
      <c r="N60" s="63"/>
      <c r="O60" s="86" t="s">
        <v>252</v>
      </c>
      <c r="P60" s="88">
        <v>43535.465520833335</v>
      </c>
      <c r="Q60" s="86" t="s">
        <v>296</v>
      </c>
      <c r="R60" s="86"/>
      <c r="S60" s="86"/>
      <c r="T60" s="86"/>
      <c r="U60" s="86"/>
      <c r="V60" s="90" t="s">
        <v>358</v>
      </c>
      <c r="W60" s="88">
        <v>43535.465520833335</v>
      </c>
      <c r="X60" s="90" t="s">
        <v>410</v>
      </c>
      <c r="Y60" s="86"/>
      <c r="Z60" s="86"/>
      <c r="AA60" s="92" t="s">
        <v>476</v>
      </c>
      <c r="AB60" s="86"/>
      <c r="AC60" s="86" t="b">
        <v>0</v>
      </c>
      <c r="AD60" s="86">
        <v>0</v>
      </c>
      <c r="AE60" s="92" t="s">
        <v>501</v>
      </c>
      <c r="AF60" s="86" t="b">
        <v>0</v>
      </c>
      <c r="AG60" s="86" t="s">
        <v>512</v>
      </c>
      <c r="AH60" s="86"/>
      <c r="AI60" s="92" t="s">
        <v>501</v>
      </c>
      <c r="AJ60" s="86" t="b">
        <v>0</v>
      </c>
      <c r="AK60" s="86">
        <v>2</v>
      </c>
      <c r="AL60" s="92" t="s">
        <v>467</v>
      </c>
      <c r="AM60" s="86" t="s">
        <v>516</v>
      </c>
      <c r="AN60" s="86" t="b">
        <v>0</v>
      </c>
      <c r="AO60" s="92" t="s">
        <v>467</v>
      </c>
      <c r="AP60" s="86" t="s">
        <v>176</v>
      </c>
      <c r="AQ60" s="86">
        <v>0</v>
      </c>
      <c r="AR60" s="86">
        <v>0</v>
      </c>
      <c r="AS60" s="86"/>
      <c r="AT60" s="86"/>
      <c r="AU60" s="86"/>
      <c r="AV60" s="86"/>
      <c r="AW60" s="86"/>
      <c r="AX60" s="86"/>
      <c r="AY60" s="86"/>
      <c r="AZ60" s="86"/>
      <c r="BA60">
        <v>2</v>
      </c>
      <c r="BB60" s="85" t="str">
        <f>REPLACE(INDEX(GroupVertices[Group],MATCH(Edges[[#This Row],[Vertex 1]],GroupVertices[Vertex],0)),1,1,"")</f>
        <v>3</v>
      </c>
      <c r="BC60" s="85" t="str">
        <f>REPLACE(INDEX(GroupVertices[Group],MATCH(Edges[[#This Row],[Vertex 2]],GroupVertices[Vertex],0)),1,1,"")</f>
        <v>3</v>
      </c>
      <c r="BD60" s="51"/>
      <c r="BE60" s="52"/>
      <c r="BF60" s="51"/>
      <c r="BG60" s="52"/>
      <c r="BH60" s="51"/>
      <c r="BI60" s="52"/>
      <c r="BJ60" s="51"/>
      <c r="BK60" s="52"/>
      <c r="BL60" s="51"/>
    </row>
    <row r="61" spans="1:64" ht="30">
      <c r="A61" s="84" t="s">
        <v>235</v>
      </c>
      <c r="B61" s="84" t="s">
        <v>234</v>
      </c>
      <c r="C61" s="53" t="s">
        <v>1349</v>
      </c>
      <c r="D61" s="54">
        <v>4.75</v>
      </c>
      <c r="E61" s="65" t="s">
        <v>136</v>
      </c>
      <c r="F61" s="55">
        <v>29.11111111111111</v>
      </c>
      <c r="G61" s="53"/>
      <c r="H61" s="57"/>
      <c r="I61" s="56"/>
      <c r="J61" s="56"/>
      <c r="K61" s="36" t="s">
        <v>65</v>
      </c>
      <c r="L61" s="83">
        <v>61</v>
      </c>
      <c r="M61" s="83"/>
      <c r="N61" s="63"/>
      <c r="O61" s="86" t="s">
        <v>252</v>
      </c>
      <c r="P61" s="88">
        <v>43535.46559027778</v>
      </c>
      <c r="Q61" s="86" t="s">
        <v>299</v>
      </c>
      <c r="R61" s="86"/>
      <c r="S61" s="86"/>
      <c r="T61" s="86"/>
      <c r="U61" s="86"/>
      <c r="V61" s="90" t="s">
        <v>358</v>
      </c>
      <c r="W61" s="88">
        <v>43535.46559027778</v>
      </c>
      <c r="X61" s="90" t="s">
        <v>411</v>
      </c>
      <c r="Y61" s="86"/>
      <c r="Z61" s="86"/>
      <c r="AA61" s="92" t="s">
        <v>477</v>
      </c>
      <c r="AB61" s="86"/>
      <c r="AC61" s="86" t="b">
        <v>0</v>
      </c>
      <c r="AD61" s="86">
        <v>0</v>
      </c>
      <c r="AE61" s="92" t="s">
        <v>501</v>
      </c>
      <c r="AF61" s="86" t="b">
        <v>0</v>
      </c>
      <c r="AG61" s="86" t="s">
        <v>512</v>
      </c>
      <c r="AH61" s="86"/>
      <c r="AI61" s="92" t="s">
        <v>501</v>
      </c>
      <c r="AJ61" s="86" t="b">
        <v>0</v>
      </c>
      <c r="AK61" s="86">
        <v>1</v>
      </c>
      <c r="AL61" s="92" t="s">
        <v>468</v>
      </c>
      <c r="AM61" s="86" t="s">
        <v>516</v>
      </c>
      <c r="AN61" s="86" t="b">
        <v>0</v>
      </c>
      <c r="AO61" s="92" t="s">
        <v>468</v>
      </c>
      <c r="AP61" s="86" t="s">
        <v>176</v>
      </c>
      <c r="AQ61" s="86">
        <v>0</v>
      </c>
      <c r="AR61" s="86">
        <v>0</v>
      </c>
      <c r="AS61" s="86"/>
      <c r="AT61" s="86"/>
      <c r="AU61" s="86"/>
      <c r="AV61" s="86"/>
      <c r="AW61" s="86"/>
      <c r="AX61" s="86"/>
      <c r="AY61" s="86"/>
      <c r="AZ61" s="86"/>
      <c r="BA61">
        <v>2</v>
      </c>
      <c r="BB61" s="85" t="str">
        <f>REPLACE(INDEX(GroupVertices[Group],MATCH(Edges[[#This Row],[Vertex 1]],GroupVertices[Vertex],0)),1,1,"")</f>
        <v>3</v>
      </c>
      <c r="BC61" s="85" t="str">
        <f>REPLACE(INDEX(GroupVertices[Group],MATCH(Edges[[#This Row],[Vertex 2]],GroupVertices[Vertex],0)),1,1,"")</f>
        <v>3</v>
      </c>
      <c r="BD61" s="51"/>
      <c r="BE61" s="52"/>
      <c r="BF61" s="51"/>
      <c r="BG61" s="52"/>
      <c r="BH61" s="51"/>
      <c r="BI61" s="52"/>
      <c r="BJ61" s="51"/>
      <c r="BK61" s="52"/>
      <c r="BL61" s="51"/>
    </row>
    <row r="62" spans="1:64" ht="30">
      <c r="A62" s="84" t="s">
        <v>229</v>
      </c>
      <c r="B62" s="84" t="s">
        <v>229</v>
      </c>
      <c r="C62" s="53" t="s">
        <v>1349</v>
      </c>
      <c r="D62" s="54">
        <v>4.75</v>
      </c>
      <c r="E62" s="65" t="s">
        <v>136</v>
      </c>
      <c r="F62" s="55">
        <v>29.11111111111111</v>
      </c>
      <c r="G62" s="53"/>
      <c r="H62" s="57"/>
      <c r="I62" s="56"/>
      <c r="J62" s="56"/>
      <c r="K62" s="36" t="s">
        <v>65</v>
      </c>
      <c r="L62" s="83">
        <v>62</v>
      </c>
      <c r="M62" s="83"/>
      <c r="N62" s="63"/>
      <c r="O62" s="86" t="s">
        <v>176</v>
      </c>
      <c r="P62" s="88">
        <v>43535.43502314815</v>
      </c>
      <c r="Q62" s="86" t="s">
        <v>300</v>
      </c>
      <c r="R62" s="86"/>
      <c r="S62" s="86"/>
      <c r="T62" s="86" t="s">
        <v>329</v>
      </c>
      <c r="U62" s="86"/>
      <c r="V62" s="90" t="s">
        <v>352</v>
      </c>
      <c r="W62" s="88">
        <v>43535.43502314815</v>
      </c>
      <c r="X62" s="90" t="s">
        <v>412</v>
      </c>
      <c r="Y62" s="86"/>
      <c r="Z62" s="86"/>
      <c r="AA62" s="92" t="s">
        <v>478</v>
      </c>
      <c r="AB62" s="86"/>
      <c r="AC62" s="86" t="b">
        <v>0</v>
      </c>
      <c r="AD62" s="86">
        <v>2</v>
      </c>
      <c r="AE62" s="92" t="s">
        <v>501</v>
      </c>
      <c r="AF62" s="86" t="b">
        <v>0</v>
      </c>
      <c r="AG62" s="86" t="s">
        <v>512</v>
      </c>
      <c r="AH62" s="86"/>
      <c r="AI62" s="92" t="s">
        <v>501</v>
      </c>
      <c r="AJ62" s="86" t="b">
        <v>0</v>
      </c>
      <c r="AK62" s="86">
        <v>1</v>
      </c>
      <c r="AL62" s="92" t="s">
        <v>501</v>
      </c>
      <c r="AM62" s="86" t="s">
        <v>515</v>
      </c>
      <c r="AN62" s="86" t="b">
        <v>0</v>
      </c>
      <c r="AO62" s="92" t="s">
        <v>478</v>
      </c>
      <c r="AP62" s="86" t="s">
        <v>176</v>
      </c>
      <c r="AQ62" s="86">
        <v>0</v>
      </c>
      <c r="AR62" s="86">
        <v>0</v>
      </c>
      <c r="AS62" s="86"/>
      <c r="AT62" s="86"/>
      <c r="AU62" s="86"/>
      <c r="AV62" s="86"/>
      <c r="AW62" s="86"/>
      <c r="AX62" s="86"/>
      <c r="AY62" s="86"/>
      <c r="AZ62" s="86"/>
      <c r="BA62">
        <v>2</v>
      </c>
      <c r="BB62" s="85" t="str">
        <f>REPLACE(INDEX(GroupVertices[Group],MATCH(Edges[[#This Row],[Vertex 1]],GroupVertices[Vertex],0)),1,1,"")</f>
        <v>3</v>
      </c>
      <c r="BC62" s="85" t="str">
        <f>REPLACE(INDEX(GroupVertices[Group],MATCH(Edges[[#This Row],[Vertex 2]],GroupVertices[Vertex],0)),1,1,"")</f>
        <v>3</v>
      </c>
      <c r="BD62" s="51">
        <v>1</v>
      </c>
      <c r="BE62" s="52">
        <v>2.7027027027027026</v>
      </c>
      <c r="BF62" s="51">
        <v>2</v>
      </c>
      <c r="BG62" s="52">
        <v>5.405405405405405</v>
      </c>
      <c r="BH62" s="51">
        <v>0</v>
      </c>
      <c r="BI62" s="52">
        <v>0</v>
      </c>
      <c r="BJ62" s="51">
        <v>34</v>
      </c>
      <c r="BK62" s="52">
        <v>91.89189189189189</v>
      </c>
      <c r="BL62" s="51">
        <v>37</v>
      </c>
    </row>
    <row r="63" spans="1:64" ht="30">
      <c r="A63" s="84" t="s">
        <v>229</v>
      </c>
      <c r="B63" s="84" t="s">
        <v>229</v>
      </c>
      <c r="C63" s="53" t="s">
        <v>1349</v>
      </c>
      <c r="D63" s="54">
        <v>4.75</v>
      </c>
      <c r="E63" s="65" t="s">
        <v>136</v>
      </c>
      <c r="F63" s="55">
        <v>29.11111111111111</v>
      </c>
      <c r="G63" s="53"/>
      <c r="H63" s="57"/>
      <c r="I63" s="56"/>
      <c r="J63" s="56"/>
      <c r="K63" s="36" t="s">
        <v>65</v>
      </c>
      <c r="L63" s="83">
        <v>63</v>
      </c>
      <c r="M63" s="83"/>
      <c r="N63" s="63"/>
      <c r="O63" s="86" t="s">
        <v>176</v>
      </c>
      <c r="P63" s="88">
        <v>43535.46466435185</v>
      </c>
      <c r="Q63" s="86" t="s">
        <v>301</v>
      </c>
      <c r="R63" s="86"/>
      <c r="S63" s="86"/>
      <c r="T63" s="86" t="s">
        <v>329</v>
      </c>
      <c r="U63" s="86"/>
      <c r="V63" s="90" t="s">
        <v>352</v>
      </c>
      <c r="W63" s="88">
        <v>43535.46466435185</v>
      </c>
      <c r="X63" s="90" t="s">
        <v>413</v>
      </c>
      <c r="Y63" s="86"/>
      <c r="Z63" s="86"/>
      <c r="AA63" s="92" t="s">
        <v>479</v>
      </c>
      <c r="AB63" s="92" t="s">
        <v>478</v>
      </c>
      <c r="AC63" s="86" t="b">
        <v>0</v>
      </c>
      <c r="AD63" s="86">
        <v>2</v>
      </c>
      <c r="AE63" s="92" t="s">
        <v>507</v>
      </c>
      <c r="AF63" s="86" t="b">
        <v>0</v>
      </c>
      <c r="AG63" s="86" t="s">
        <v>512</v>
      </c>
      <c r="AH63" s="86"/>
      <c r="AI63" s="92" t="s">
        <v>501</v>
      </c>
      <c r="AJ63" s="86" t="b">
        <v>0</v>
      </c>
      <c r="AK63" s="86">
        <v>2</v>
      </c>
      <c r="AL63" s="92" t="s">
        <v>501</v>
      </c>
      <c r="AM63" s="86" t="s">
        <v>515</v>
      </c>
      <c r="AN63" s="86" t="b">
        <v>0</v>
      </c>
      <c r="AO63" s="92" t="s">
        <v>478</v>
      </c>
      <c r="AP63" s="86" t="s">
        <v>176</v>
      </c>
      <c r="AQ63" s="86">
        <v>0</v>
      </c>
      <c r="AR63" s="86">
        <v>0</v>
      </c>
      <c r="AS63" s="86"/>
      <c r="AT63" s="86"/>
      <c r="AU63" s="86"/>
      <c r="AV63" s="86"/>
      <c r="AW63" s="86"/>
      <c r="AX63" s="86"/>
      <c r="AY63" s="86"/>
      <c r="AZ63" s="86"/>
      <c r="BA63">
        <v>2</v>
      </c>
      <c r="BB63" s="85" t="str">
        <f>REPLACE(INDEX(GroupVertices[Group],MATCH(Edges[[#This Row],[Vertex 1]],GroupVertices[Vertex],0)),1,1,"")</f>
        <v>3</v>
      </c>
      <c r="BC63" s="85" t="str">
        <f>REPLACE(INDEX(GroupVertices[Group],MATCH(Edges[[#This Row],[Vertex 2]],GroupVertices[Vertex],0)),1,1,"")</f>
        <v>3</v>
      </c>
      <c r="BD63" s="51">
        <v>3</v>
      </c>
      <c r="BE63" s="52">
        <v>8.823529411764707</v>
      </c>
      <c r="BF63" s="51">
        <v>0</v>
      </c>
      <c r="BG63" s="52">
        <v>0</v>
      </c>
      <c r="BH63" s="51">
        <v>0</v>
      </c>
      <c r="BI63" s="52">
        <v>0</v>
      </c>
      <c r="BJ63" s="51">
        <v>31</v>
      </c>
      <c r="BK63" s="52">
        <v>91.17647058823529</v>
      </c>
      <c r="BL63" s="51">
        <v>34</v>
      </c>
    </row>
    <row r="64" spans="1:64" ht="30">
      <c r="A64" s="84" t="s">
        <v>231</v>
      </c>
      <c r="B64" s="84" t="s">
        <v>229</v>
      </c>
      <c r="C64" s="53" t="s">
        <v>1351</v>
      </c>
      <c r="D64" s="54">
        <v>6.5</v>
      </c>
      <c r="E64" s="65" t="s">
        <v>136</v>
      </c>
      <c r="F64" s="55">
        <v>26.22222222222222</v>
      </c>
      <c r="G64" s="53"/>
      <c r="H64" s="57"/>
      <c r="I64" s="56"/>
      <c r="J64" s="56"/>
      <c r="K64" s="36" t="s">
        <v>65</v>
      </c>
      <c r="L64" s="83">
        <v>64</v>
      </c>
      <c r="M64" s="83"/>
      <c r="N64" s="63"/>
      <c r="O64" s="86" t="s">
        <v>252</v>
      </c>
      <c r="P64" s="88">
        <v>43535.4380787037</v>
      </c>
      <c r="Q64" s="86" t="s">
        <v>302</v>
      </c>
      <c r="R64" s="86"/>
      <c r="S64" s="86"/>
      <c r="T64" s="86" t="s">
        <v>329</v>
      </c>
      <c r="U64" s="86"/>
      <c r="V64" s="90" t="s">
        <v>354</v>
      </c>
      <c r="W64" s="88">
        <v>43535.4380787037</v>
      </c>
      <c r="X64" s="90" t="s">
        <v>414</v>
      </c>
      <c r="Y64" s="86"/>
      <c r="Z64" s="86"/>
      <c r="AA64" s="92" t="s">
        <v>480</v>
      </c>
      <c r="AB64" s="86"/>
      <c r="AC64" s="86" t="b">
        <v>0</v>
      </c>
      <c r="AD64" s="86">
        <v>0</v>
      </c>
      <c r="AE64" s="92" t="s">
        <v>501</v>
      </c>
      <c r="AF64" s="86" t="b">
        <v>0</v>
      </c>
      <c r="AG64" s="86" t="s">
        <v>512</v>
      </c>
      <c r="AH64" s="86"/>
      <c r="AI64" s="92" t="s">
        <v>501</v>
      </c>
      <c r="AJ64" s="86" t="b">
        <v>0</v>
      </c>
      <c r="AK64" s="86">
        <v>1</v>
      </c>
      <c r="AL64" s="92" t="s">
        <v>478</v>
      </c>
      <c r="AM64" s="86" t="s">
        <v>515</v>
      </c>
      <c r="AN64" s="86" t="b">
        <v>0</v>
      </c>
      <c r="AO64" s="92" t="s">
        <v>478</v>
      </c>
      <c r="AP64" s="86" t="s">
        <v>176</v>
      </c>
      <c r="AQ64" s="86">
        <v>0</v>
      </c>
      <c r="AR64" s="86">
        <v>0</v>
      </c>
      <c r="AS64" s="86"/>
      <c r="AT64" s="86"/>
      <c r="AU64" s="86"/>
      <c r="AV64" s="86"/>
      <c r="AW64" s="86"/>
      <c r="AX64" s="86"/>
      <c r="AY64" s="86"/>
      <c r="AZ64" s="86"/>
      <c r="BA64">
        <v>3</v>
      </c>
      <c r="BB64" s="85" t="str">
        <f>REPLACE(INDEX(GroupVertices[Group],MATCH(Edges[[#This Row],[Vertex 1]],GroupVertices[Vertex],0)),1,1,"")</f>
        <v>4</v>
      </c>
      <c r="BC64" s="85" t="str">
        <f>REPLACE(INDEX(GroupVertices[Group],MATCH(Edges[[#This Row],[Vertex 2]],GroupVertices[Vertex],0)),1,1,"")</f>
        <v>3</v>
      </c>
      <c r="BD64" s="51">
        <v>0</v>
      </c>
      <c r="BE64" s="52">
        <v>0</v>
      </c>
      <c r="BF64" s="51">
        <v>1</v>
      </c>
      <c r="BG64" s="52">
        <v>5</v>
      </c>
      <c r="BH64" s="51">
        <v>0</v>
      </c>
      <c r="BI64" s="52">
        <v>0</v>
      </c>
      <c r="BJ64" s="51">
        <v>19</v>
      </c>
      <c r="BK64" s="52">
        <v>95</v>
      </c>
      <c r="BL64" s="51">
        <v>20</v>
      </c>
    </row>
    <row r="65" spans="1:64" ht="15">
      <c r="A65" s="84" t="s">
        <v>231</v>
      </c>
      <c r="B65" s="84" t="s">
        <v>229</v>
      </c>
      <c r="C65" s="53" t="s">
        <v>1348</v>
      </c>
      <c r="D65" s="54">
        <v>3</v>
      </c>
      <c r="E65" s="65" t="s">
        <v>132</v>
      </c>
      <c r="F65" s="55">
        <v>32</v>
      </c>
      <c r="G65" s="53"/>
      <c r="H65" s="57"/>
      <c r="I65" s="56"/>
      <c r="J65" s="56"/>
      <c r="K65" s="36" t="s">
        <v>65</v>
      </c>
      <c r="L65" s="83">
        <v>65</v>
      </c>
      <c r="M65" s="83"/>
      <c r="N65" s="63"/>
      <c r="O65" s="86" t="s">
        <v>253</v>
      </c>
      <c r="P65" s="88">
        <v>43535.440462962964</v>
      </c>
      <c r="Q65" s="86" t="s">
        <v>284</v>
      </c>
      <c r="R65" s="90" t="s">
        <v>319</v>
      </c>
      <c r="S65" s="86" t="s">
        <v>326</v>
      </c>
      <c r="T65" s="86" t="s">
        <v>329</v>
      </c>
      <c r="U65" s="86"/>
      <c r="V65" s="90" t="s">
        <v>354</v>
      </c>
      <c r="W65" s="88">
        <v>43535.440462962964</v>
      </c>
      <c r="X65" s="90" t="s">
        <v>395</v>
      </c>
      <c r="Y65" s="86"/>
      <c r="Z65" s="86"/>
      <c r="AA65" s="92" t="s">
        <v>461</v>
      </c>
      <c r="AB65" s="92" t="s">
        <v>478</v>
      </c>
      <c r="AC65" s="86" t="b">
        <v>0</v>
      </c>
      <c r="AD65" s="86">
        <v>2</v>
      </c>
      <c r="AE65" s="92" t="s">
        <v>507</v>
      </c>
      <c r="AF65" s="86" t="b">
        <v>0</v>
      </c>
      <c r="AG65" s="86" t="s">
        <v>512</v>
      </c>
      <c r="AH65" s="86"/>
      <c r="AI65" s="92" t="s">
        <v>501</v>
      </c>
      <c r="AJ65" s="86" t="b">
        <v>0</v>
      </c>
      <c r="AK65" s="86">
        <v>0</v>
      </c>
      <c r="AL65" s="92" t="s">
        <v>501</v>
      </c>
      <c r="AM65" s="86" t="s">
        <v>515</v>
      </c>
      <c r="AN65" s="86" t="b">
        <v>0</v>
      </c>
      <c r="AO65" s="92" t="s">
        <v>478</v>
      </c>
      <c r="AP65" s="86" t="s">
        <v>176</v>
      </c>
      <c r="AQ65" s="86">
        <v>0</v>
      </c>
      <c r="AR65" s="86">
        <v>0</v>
      </c>
      <c r="AS65" s="86"/>
      <c r="AT65" s="86"/>
      <c r="AU65" s="86"/>
      <c r="AV65" s="86"/>
      <c r="AW65" s="86"/>
      <c r="AX65" s="86"/>
      <c r="AY65" s="86"/>
      <c r="AZ65" s="86"/>
      <c r="BA65">
        <v>1</v>
      </c>
      <c r="BB65" s="85" t="str">
        <f>REPLACE(INDEX(GroupVertices[Group],MATCH(Edges[[#This Row],[Vertex 1]],GroupVertices[Vertex],0)),1,1,"")</f>
        <v>4</v>
      </c>
      <c r="BC65" s="85" t="str">
        <f>REPLACE(INDEX(GroupVertices[Group],MATCH(Edges[[#This Row],[Vertex 2]],GroupVertices[Vertex],0)),1,1,"")</f>
        <v>3</v>
      </c>
      <c r="BD65" s="51"/>
      <c r="BE65" s="52"/>
      <c r="BF65" s="51"/>
      <c r="BG65" s="52"/>
      <c r="BH65" s="51"/>
      <c r="BI65" s="52"/>
      <c r="BJ65" s="51"/>
      <c r="BK65" s="52"/>
      <c r="BL65" s="51"/>
    </row>
    <row r="66" spans="1:64" ht="30">
      <c r="A66" s="84" t="s">
        <v>231</v>
      </c>
      <c r="B66" s="84" t="s">
        <v>229</v>
      </c>
      <c r="C66" s="53" t="s">
        <v>1351</v>
      </c>
      <c r="D66" s="54">
        <v>6.5</v>
      </c>
      <c r="E66" s="65" t="s">
        <v>136</v>
      </c>
      <c r="F66" s="55">
        <v>26.22222222222222</v>
      </c>
      <c r="G66" s="53"/>
      <c r="H66" s="57"/>
      <c r="I66" s="56"/>
      <c r="J66" s="56"/>
      <c r="K66" s="36" t="s">
        <v>65</v>
      </c>
      <c r="L66" s="83">
        <v>66</v>
      </c>
      <c r="M66" s="83"/>
      <c r="N66" s="63"/>
      <c r="O66" s="86" t="s">
        <v>252</v>
      </c>
      <c r="P66" s="88">
        <v>43535.4444212963</v>
      </c>
      <c r="Q66" s="86" t="s">
        <v>298</v>
      </c>
      <c r="R66" s="86"/>
      <c r="S66" s="86"/>
      <c r="T66" s="86"/>
      <c r="U66" s="86"/>
      <c r="V66" s="90" t="s">
        <v>354</v>
      </c>
      <c r="W66" s="88">
        <v>43535.4444212963</v>
      </c>
      <c r="X66" s="90" t="s">
        <v>409</v>
      </c>
      <c r="Y66" s="86"/>
      <c r="Z66" s="86"/>
      <c r="AA66" s="92" t="s">
        <v>475</v>
      </c>
      <c r="AB66" s="86"/>
      <c r="AC66" s="86" t="b">
        <v>0</v>
      </c>
      <c r="AD66" s="86">
        <v>0</v>
      </c>
      <c r="AE66" s="92" t="s">
        <v>501</v>
      </c>
      <c r="AF66" s="86" t="b">
        <v>0</v>
      </c>
      <c r="AG66" s="86" t="s">
        <v>512</v>
      </c>
      <c r="AH66" s="86"/>
      <c r="AI66" s="92" t="s">
        <v>501</v>
      </c>
      <c r="AJ66" s="86" t="b">
        <v>0</v>
      </c>
      <c r="AK66" s="86">
        <v>1</v>
      </c>
      <c r="AL66" s="92" t="s">
        <v>470</v>
      </c>
      <c r="AM66" s="86" t="s">
        <v>515</v>
      </c>
      <c r="AN66" s="86" t="b">
        <v>0</v>
      </c>
      <c r="AO66" s="92" t="s">
        <v>470</v>
      </c>
      <c r="AP66" s="86" t="s">
        <v>176</v>
      </c>
      <c r="AQ66" s="86">
        <v>0</v>
      </c>
      <c r="AR66" s="86">
        <v>0</v>
      </c>
      <c r="AS66" s="86"/>
      <c r="AT66" s="86"/>
      <c r="AU66" s="86"/>
      <c r="AV66" s="86"/>
      <c r="AW66" s="86"/>
      <c r="AX66" s="86"/>
      <c r="AY66" s="86"/>
      <c r="AZ66" s="86"/>
      <c r="BA66">
        <v>3</v>
      </c>
      <c r="BB66" s="85" t="str">
        <f>REPLACE(INDEX(GroupVertices[Group],MATCH(Edges[[#This Row],[Vertex 1]],GroupVertices[Vertex],0)),1,1,"")</f>
        <v>4</v>
      </c>
      <c r="BC66" s="85" t="str">
        <f>REPLACE(INDEX(GroupVertices[Group],MATCH(Edges[[#This Row],[Vertex 2]],GroupVertices[Vertex],0)),1,1,"")</f>
        <v>3</v>
      </c>
      <c r="BD66" s="51"/>
      <c r="BE66" s="52"/>
      <c r="BF66" s="51"/>
      <c r="BG66" s="52"/>
      <c r="BH66" s="51"/>
      <c r="BI66" s="52"/>
      <c r="BJ66" s="51"/>
      <c r="BK66" s="52"/>
      <c r="BL66" s="51"/>
    </row>
    <row r="67" spans="1:64" ht="30">
      <c r="A67" s="84" t="s">
        <v>231</v>
      </c>
      <c r="B67" s="84" t="s">
        <v>229</v>
      </c>
      <c r="C67" s="53" t="s">
        <v>1351</v>
      </c>
      <c r="D67" s="54">
        <v>6.5</v>
      </c>
      <c r="E67" s="65" t="s">
        <v>136</v>
      </c>
      <c r="F67" s="55">
        <v>26.22222222222222</v>
      </c>
      <c r="G67" s="53"/>
      <c r="H67" s="57"/>
      <c r="I67" s="56"/>
      <c r="J67" s="56"/>
      <c r="K67" s="36" t="s">
        <v>65</v>
      </c>
      <c r="L67" s="83">
        <v>67</v>
      </c>
      <c r="M67" s="83"/>
      <c r="N67" s="63"/>
      <c r="O67" s="86" t="s">
        <v>252</v>
      </c>
      <c r="P67" s="88">
        <v>43535.47741898148</v>
      </c>
      <c r="Q67" s="86" t="s">
        <v>303</v>
      </c>
      <c r="R67" s="86"/>
      <c r="S67" s="86"/>
      <c r="T67" s="86"/>
      <c r="U67" s="86"/>
      <c r="V67" s="90" t="s">
        <v>354</v>
      </c>
      <c r="W67" s="88">
        <v>43535.47741898148</v>
      </c>
      <c r="X67" s="90" t="s">
        <v>415</v>
      </c>
      <c r="Y67" s="86"/>
      <c r="Z67" s="86"/>
      <c r="AA67" s="92" t="s">
        <v>481</v>
      </c>
      <c r="AB67" s="86"/>
      <c r="AC67" s="86" t="b">
        <v>0</v>
      </c>
      <c r="AD67" s="86">
        <v>0</v>
      </c>
      <c r="AE67" s="92" t="s">
        <v>501</v>
      </c>
      <c r="AF67" s="86" t="b">
        <v>0</v>
      </c>
      <c r="AG67" s="86" t="s">
        <v>512</v>
      </c>
      <c r="AH67" s="86"/>
      <c r="AI67" s="92" t="s">
        <v>501</v>
      </c>
      <c r="AJ67" s="86" t="b">
        <v>0</v>
      </c>
      <c r="AK67" s="86">
        <v>2</v>
      </c>
      <c r="AL67" s="92" t="s">
        <v>479</v>
      </c>
      <c r="AM67" s="86" t="s">
        <v>515</v>
      </c>
      <c r="AN67" s="86" t="b">
        <v>0</v>
      </c>
      <c r="AO67" s="92" t="s">
        <v>479</v>
      </c>
      <c r="AP67" s="86" t="s">
        <v>176</v>
      </c>
      <c r="AQ67" s="86">
        <v>0</v>
      </c>
      <c r="AR67" s="86">
        <v>0</v>
      </c>
      <c r="AS67" s="86"/>
      <c r="AT67" s="86"/>
      <c r="AU67" s="86"/>
      <c r="AV67" s="86"/>
      <c r="AW67" s="86"/>
      <c r="AX67" s="86"/>
      <c r="AY67" s="86"/>
      <c r="AZ67" s="86"/>
      <c r="BA67">
        <v>3</v>
      </c>
      <c r="BB67" s="85" t="str">
        <f>REPLACE(INDEX(GroupVertices[Group],MATCH(Edges[[#This Row],[Vertex 1]],GroupVertices[Vertex],0)),1,1,"")</f>
        <v>4</v>
      </c>
      <c r="BC67" s="85" t="str">
        <f>REPLACE(INDEX(GroupVertices[Group],MATCH(Edges[[#This Row],[Vertex 2]],GroupVertices[Vertex],0)),1,1,"")</f>
        <v>3</v>
      </c>
      <c r="BD67" s="51">
        <v>2</v>
      </c>
      <c r="BE67" s="52">
        <v>8.333333333333334</v>
      </c>
      <c r="BF67" s="51">
        <v>0</v>
      </c>
      <c r="BG67" s="52">
        <v>0</v>
      </c>
      <c r="BH67" s="51">
        <v>0</v>
      </c>
      <c r="BI67" s="52">
        <v>0</v>
      </c>
      <c r="BJ67" s="51">
        <v>22</v>
      </c>
      <c r="BK67" s="52">
        <v>91.66666666666667</v>
      </c>
      <c r="BL67" s="51">
        <v>24</v>
      </c>
    </row>
    <row r="68" spans="1:64" ht="15">
      <c r="A68" s="84" t="s">
        <v>235</v>
      </c>
      <c r="B68" s="84" t="s">
        <v>229</v>
      </c>
      <c r="C68" s="53" t="s">
        <v>1348</v>
      </c>
      <c r="D68" s="54">
        <v>3</v>
      </c>
      <c r="E68" s="65" t="s">
        <v>132</v>
      </c>
      <c r="F68" s="55">
        <v>32</v>
      </c>
      <c r="G68" s="53"/>
      <c r="H68" s="57"/>
      <c r="I68" s="56"/>
      <c r="J68" s="56"/>
      <c r="K68" s="36" t="s">
        <v>65</v>
      </c>
      <c r="L68" s="83">
        <v>68</v>
      </c>
      <c r="M68" s="83"/>
      <c r="N68" s="63"/>
      <c r="O68" s="86" t="s">
        <v>252</v>
      </c>
      <c r="P68" s="88">
        <v>43535.46581018518</v>
      </c>
      <c r="Q68" s="86" t="s">
        <v>303</v>
      </c>
      <c r="R68" s="86"/>
      <c r="S68" s="86"/>
      <c r="T68" s="86"/>
      <c r="U68" s="86"/>
      <c r="V68" s="90" t="s">
        <v>358</v>
      </c>
      <c r="W68" s="88">
        <v>43535.46581018518</v>
      </c>
      <c r="X68" s="90" t="s">
        <v>416</v>
      </c>
      <c r="Y68" s="86"/>
      <c r="Z68" s="86"/>
      <c r="AA68" s="92" t="s">
        <v>482</v>
      </c>
      <c r="AB68" s="86"/>
      <c r="AC68" s="86" t="b">
        <v>0</v>
      </c>
      <c r="AD68" s="86">
        <v>0</v>
      </c>
      <c r="AE68" s="92" t="s">
        <v>501</v>
      </c>
      <c r="AF68" s="86" t="b">
        <v>0</v>
      </c>
      <c r="AG68" s="86" t="s">
        <v>512</v>
      </c>
      <c r="AH68" s="86"/>
      <c r="AI68" s="92" t="s">
        <v>501</v>
      </c>
      <c r="AJ68" s="86" t="b">
        <v>0</v>
      </c>
      <c r="AK68" s="86">
        <v>2</v>
      </c>
      <c r="AL68" s="92" t="s">
        <v>479</v>
      </c>
      <c r="AM68" s="86" t="s">
        <v>516</v>
      </c>
      <c r="AN68" s="86" t="b">
        <v>0</v>
      </c>
      <c r="AO68" s="92" t="s">
        <v>479</v>
      </c>
      <c r="AP68" s="86" t="s">
        <v>176</v>
      </c>
      <c r="AQ68" s="86">
        <v>0</v>
      </c>
      <c r="AR68" s="86">
        <v>0</v>
      </c>
      <c r="AS68" s="86"/>
      <c r="AT68" s="86"/>
      <c r="AU68" s="86"/>
      <c r="AV68" s="86"/>
      <c r="AW68" s="86"/>
      <c r="AX68" s="86"/>
      <c r="AY68" s="86"/>
      <c r="AZ68" s="86"/>
      <c r="BA68">
        <v>1</v>
      </c>
      <c r="BB68" s="85" t="str">
        <f>REPLACE(INDEX(GroupVertices[Group],MATCH(Edges[[#This Row],[Vertex 1]],GroupVertices[Vertex],0)),1,1,"")</f>
        <v>3</v>
      </c>
      <c r="BC68" s="85" t="str">
        <f>REPLACE(INDEX(GroupVertices[Group],MATCH(Edges[[#This Row],[Vertex 2]],GroupVertices[Vertex],0)),1,1,"")</f>
        <v>3</v>
      </c>
      <c r="BD68" s="51">
        <v>2</v>
      </c>
      <c r="BE68" s="52">
        <v>8.333333333333334</v>
      </c>
      <c r="BF68" s="51">
        <v>0</v>
      </c>
      <c r="BG68" s="52">
        <v>0</v>
      </c>
      <c r="BH68" s="51">
        <v>0</v>
      </c>
      <c r="BI68" s="52">
        <v>0</v>
      </c>
      <c r="BJ68" s="51">
        <v>22</v>
      </c>
      <c r="BK68" s="52">
        <v>91.66666666666667</v>
      </c>
      <c r="BL68" s="51">
        <v>24</v>
      </c>
    </row>
    <row r="69" spans="1:64" ht="30">
      <c r="A69" s="84" t="s">
        <v>231</v>
      </c>
      <c r="B69" s="84" t="s">
        <v>243</v>
      </c>
      <c r="C69" s="53" t="s">
        <v>1353</v>
      </c>
      <c r="D69" s="54">
        <v>10</v>
      </c>
      <c r="E69" s="65" t="s">
        <v>136</v>
      </c>
      <c r="F69" s="55">
        <v>6</v>
      </c>
      <c r="G69" s="53"/>
      <c r="H69" s="57"/>
      <c r="I69" s="56"/>
      <c r="J69" s="56"/>
      <c r="K69" s="36" t="s">
        <v>65</v>
      </c>
      <c r="L69" s="83">
        <v>69</v>
      </c>
      <c r="M69" s="83"/>
      <c r="N69" s="63"/>
      <c r="O69" s="86" t="s">
        <v>252</v>
      </c>
      <c r="P69" s="88">
        <v>43535.42144675926</v>
      </c>
      <c r="Q69" s="86" t="s">
        <v>279</v>
      </c>
      <c r="R69" s="86"/>
      <c r="S69" s="86"/>
      <c r="T69" s="86" t="s">
        <v>329</v>
      </c>
      <c r="U69" s="86"/>
      <c r="V69" s="90" t="s">
        <v>354</v>
      </c>
      <c r="W69" s="88">
        <v>43535.42144675926</v>
      </c>
      <c r="X69" s="90" t="s">
        <v>390</v>
      </c>
      <c r="Y69" s="86"/>
      <c r="Z69" s="86"/>
      <c r="AA69" s="92" t="s">
        <v>456</v>
      </c>
      <c r="AB69" s="92" t="s">
        <v>454</v>
      </c>
      <c r="AC69" s="86" t="b">
        <v>0</v>
      </c>
      <c r="AD69" s="86">
        <v>0</v>
      </c>
      <c r="AE69" s="92" t="s">
        <v>505</v>
      </c>
      <c r="AF69" s="86" t="b">
        <v>0</v>
      </c>
      <c r="AG69" s="86" t="s">
        <v>512</v>
      </c>
      <c r="AH69" s="86"/>
      <c r="AI69" s="92" t="s">
        <v>501</v>
      </c>
      <c r="AJ69" s="86" t="b">
        <v>0</v>
      </c>
      <c r="AK69" s="86">
        <v>0</v>
      </c>
      <c r="AL69" s="92" t="s">
        <v>501</v>
      </c>
      <c r="AM69" s="86" t="s">
        <v>515</v>
      </c>
      <c r="AN69" s="86" t="b">
        <v>0</v>
      </c>
      <c r="AO69" s="92" t="s">
        <v>454</v>
      </c>
      <c r="AP69" s="86" t="s">
        <v>176</v>
      </c>
      <c r="AQ69" s="86">
        <v>0</v>
      </c>
      <c r="AR69" s="86">
        <v>0</v>
      </c>
      <c r="AS69" s="86"/>
      <c r="AT69" s="86"/>
      <c r="AU69" s="86"/>
      <c r="AV69" s="86"/>
      <c r="AW69" s="86"/>
      <c r="AX69" s="86"/>
      <c r="AY69" s="86"/>
      <c r="AZ69" s="86"/>
      <c r="BA69">
        <v>10</v>
      </c>
      <c r="BB69" s="85" t="str">
        <f>REPLACE(INDEX(GroupVertices[Group],MATCH(Edges[[#This Row],[Vertex 1]],GroupVertices[Vertex],0)),1,1,"")</f>
        <v>4</v>
      </c>
      <c r="BC69" s="85" t="str">
        <f>REPLACE(INDEX(GroupVertices[Group],MATCH(Edges[[#This Row],[Vertex 2]],GroupVertices[Vertex],0)),1,1,"")</f>
        <v>2</v>
      </c>
      <c r="BD69" s="51">
        <v>2</v>
      </c>
      <c r="BE69" s="52">
        <v>9.090909090909092</v>
      </c>
      <c r="BF69" s="51">
        <v>0</v>
      </c>
      <c r="BG69" s="52">
        <v>0</v>
      </c>
      <c r="BH69" s="51">
        <v>0</v>
      </c>
      <c r="BI69" s="52">
        <v>0</v>
      </c>
      <c r="BJ69" s="51">
        <v>20</v>
      </c>
      <c r="BK69" s="52">
        <v>90.9090909090909</v>
      </c>
      <c r="BL69" s="51">
        <v>22</v>
      </c>
    </row>
    <row r="70" spans="1:64" ht="30">
      <c r="A70" s="84" t="s">
        <v>231</v>
      </c>
      <c r="B70" s="84" t="s">
        <v>243</v>
      </c>
      <c r="C70" s="53" t="s">
        <v>1353</v>
      </c>
      <c r="D70" s="54">
        <v>10</v>
      </c>
      <c r="E70" s="65" t="s">
        <v>136</v>
      </c>
      <c r="F70" s="55">
        <v>6</v>
      </c>
      <c r="G70" s="53"/>
      <c r="H70" s="57"/>
      <c r="I70" s="56"/>
      <c r="J70" s="56"/>
      <c r="K70" s="36" t="s">
        <v>65</v>
      </c>
      <c r="L70" s="83">
        <v>70</v>
      </c>
      <c r="M70" s="83"/>
      <c r="N70" s="63"/>
      <c r="O70" s="86" t="s">
        <v>252</v>
      </c>
      <c r="P70" s="88">
        <v>43535.42209490741</v>
      </c>
      <c r="Q70" s="86" t="s">
        <v>295</v>
      </c>
      <c r="R70" s="86"/>
      <c r="S70" s="86"/>
      <c r="T70" s="86" t="s">
        <v>329</v>
      </c>
      <c r="U70" s="86"/>
      <c r="V70" s="90" t="s">
        <v>354</v>
      </c>
      <c r="W70" s="88">
        <v>43535.42209490741</v>
      </c>
      <c r="X70" s="90" t="s">
        <v>406</v>
      </c>
      <c r="Y70" s="86"/>
      <c r="Z70" s="86"/>
      <c r="AA70" s="92" t="s">
        <v>472</v>
      </c>
      <c r="AB70" s="92" t="s">
        <v>466</v>
      </c>
      <c r="AC70" s="86" t="b">
        <v>0</v>
      </c>
      <c r="AD70" s="86">
        <v>0</v>
      </c>
      <c r="AE70" s="92" t="s">
        <v>509</v>
      </c>
      <c r="AF70" s="86" t="b">
        <v>0</v>
      </c>
      <c r="AG70" s="86" t="s">
        <v>512</v>
      </c>
      <c r="AH70" s="86"/>
      <c r="AI70" s="92" t="s">
        <v>501</v>
      </c>
      <c r="AJ70" s="86" t="b">
        <v>0</v>
      </c>
      <c r="AK70" s="86">
        <v>0</v>
      </c>
      <c r="AL70" s="92" t="s">
        <v>501</v>
      </c>
      <c r="AM70" s="86" t="s">
        <v>515</v>
      </c>
      <c r="AN70" s="86" t="b">
        <v>0</v>
      </c>
      <c r="AO70" s="92" t="s">
        <v>466</v>
      </c>
      <c r="AP70" s="86" t="s">
        <v>176</v>
      </c>
      <c r="AQ70" s="86">
        <v>0</v>
      </c>
      <c r="AR70" s="86">
        <v>0</v>
      </c>
      <c r="AS70" s="86"/>
      <c r="AT70" s="86"/>
      <c r="AU70" s="86"/>
      <c r="AV70" s="86"/>
      <c r="AW70" s="86"/>
      <c r="AX70" s="86"/>
      <c r="AY70" s="86"/>
      <c r="AZ70" s="86"/>
      <c r="BA70">
        <v>10</v>
      </c>
      <c r="BB70" s="85" t="str">
        <f>REPLACE(INDEX(GroupVertices[Group],MATCH(Edges[[#This Row],[Vertex 1]],GroupVertices[Vertex],0)),1,1,"")</f>
        <v>4</v>
      </c>
      <c r="BC70" s="85" t="str">
        <f>REPLACE(INDEX(GroupVertices[Group],MATCH(Edges[[#This Row],[Vertex 2]],GroupVertices[Vertex],0)),1,1,"")</f>
        <v>2</v>
      </c>
      <c r="BD70" s="51"/>
      <c r="BE70" s="52"/>
      <c r="BF70" s="51"/>
      <c r="BG70" s="52"/>
      <c r="BH70" s="51"/>
      <c r="BI70" s="52"/>
      <c r="BJ70" s="51"/>
      <c r="BK70" s="52"/>
      <c r="BL70" s="51"/>
    </row>
    <row r="71" spans="1:64" ht="30">
      <c r="A71" s="84" t="s">
        <v>231</v>
      </c>
      <c r="B71" s="84" t="s">
        <v>243</v>
      </c>
      <c r="C71" s="53" t="s">
        <v>1353</v>
      </c>
      <c r="D71" s="54">
        <v>10</v>
      </c>
      <c r="E71" s="65" t="s">
        <v>136</v>
      </c>
      <c r="F71" s="55">
        <v>6</v>
      </c>
      <c r="G71" s="53"/>
      <c r="H71" s="57"/>
      <c r="I71" s="56"/>
      <c r="J71" s="56"/>
      <c r="K71" s="36" t="s">
        <v>65</v>
      </c>
      <c r="L71" s="83">
        <v>71</v>
      </c>
      <c r="M71" s="83"/>
      <c r="N71" s="63"/>
      <c r="O71" s="86" t="s">
        <v>252</v>
      </c>
      <c r="P71" s="88">
        <v>43535.42273148148</v>
      </c>
      <c r="Q71" s="86" t="s">
        <v>282</v>
      </c>
      <c r="R71" s="86"/>
      <c r="S71" s="86"/>
      <c r="T71" s="86"/>
      <c r="U71" s="86"/>
      <c r="V71" s="90" t="s">
        <v>354</v>
      </c>
      <c r="W71" s="88">
        <v>43535.42273148148</v>
      </c>
      <c r="X71" s="90" t="s">
        <v>393</v>
      </c>
      <c r="Y71" s="86"/>
      <c r="Z71" s="86"/>
      <c r="AA71" s="92" t="s">
        <v>459</v>
      </c>
      <c r="AB71" s="86"/>
      <c r="AC71" s="86" t="b">
        <v>0</v>
      </c>
      <c r="AD71" s="86">
        <v>0</v>
      </c>
      <c r="AE71" s="92" t="s">
        <v>501</v>
      </c>
      <c r="AF71" s="86" t="b">
        <v>0</v>
      </c>
      <c r="AG71" s="86" t="s">
        <v>512</v>
      </c>
      <c r="AH71" s="86"/>
      <c r="AI71" s="92" t="s">
        <v>501</v>
      </c>
      <c r="AJ71" s="86" t="b">
        <v>0</v>
      </c>
      <c r="AK71" s="86">
        <v>1</v>
      </c>
      <c r="AL71" s="92" t="s">
        <v>458</v>
      </c>
      <c r="AM71" s="86" t="s">
        <v>515</v>
      </c>
      <c r="AN71" s="86" t="b">
        <v>0</v>
      </c>
      <c r="AO71" s="92" t="s">
        <v>458</v>
      </c>
      <c r="AP71" s="86" t="s">
        <v>176</v>
      </c>
      <c r="AQ71" s="86">
        <v>0</v>
      </c>
      <c r="AR71" s="86">
        <v>0</v>
      </c>
      <c r="AS71" s="86"/>
      <c r="AT71" s="86"/>
      <c r="AU71" s="86"/>
      <c r="AV71" s="86"/>
      <c r="AW71" s="86"/>
      <c r="AX71" s="86"/>
      <c r="AY71" s="86"/>
      <c r="AZ71" s="86"/>
      <c r="BA71">
        <v>10</v>
      </c>
      <c r="BB71" s="85" t="str">
        <f>REPLACE(INDEX(GroupVertices[Group],MATCH(Edges[[#This Row],[Vertex 1]],GroupVertices[Vertex],0)),1,1,"")</f>
        <v>4</v>
      </c>
      <c r="BC71" s="85" t="str">
        <f>REPLACE(INDEX(GroupVertices[Group],MATCH(Edges[[#This Row],[Vertex 2]],GroupVertices[Vertex],0)),1,1,"")</f>
        <v>2</v>
      </c>
      <c r="BD71" s="51"/>
      <c r="BE71" s="52"/>
      <c r="BF71" s="51"/>
      <c r="BG71" s="52"/>
      <c r="BH71" s="51"/>
      <c r="BI71" s="52"/>
      <c r="BJ71" s="51"/>
      <c r="BK71" s="52"/>
      <c r="BL71" s="51"/>
    </row>
    <row r="72" spans="1:64" ht="30">
      <c r="A72" s="84" t="s">
        <v>231</v>
      </c>
      <c r="B72" s="84" t="s">
        <v>243</v>
      </c>
      <c r="C72" s="53" t="s">
        <v>1353</v>
      </c>
      <c r="D72" s="54">
        <v>10</v>
      </c>
      <c r="E72" s="65" t="s">
        <v>136</v>
      </c>
      <c r="F72" s="55">
        <v>6</v>
      </c>
      <c r="G72" s="53"/>
      <c r="H72" s="57"/>
      <c r="I72" s="56"/>
      <c r="J72" s="56"/>
      <c r="K72" s="36" t="s">
        <v>65</v>
      </c>
      <c r="L72" s="83">
        <v>72</v>
      </c>
      <c r="M72" s="83"/>
      <c r="N72" s="63"/>
      <c r="O72" s="86" t="s">
        <v>252</v>
      </c>
      <c r="P72" s="88">
        <v>43535.425520833334</v>
      </c>
      <c r="Q72" s="86" t="s">
        <v>296</v>
      </c>
      <c r="R72" s="86"/>
      <c r="S72" s="86"/>
      <c r="T72" s="86"/>
      <c r="U72" s="86"/>
      <c r="V72" s="90" t="s">
        <v>354</v>
      </c>
      <c r="W72" s="88">
        <v>43535.425520833334</v>
      </c>
      <c r="X72" s="90" t="s">
        <v>407</v>
      </c>
      <c r="Y72" s="86"/>
      <c r="Z72" s="86"/>
      <c r="AA72" s="92" t="s">
        <v>473</v>
      </c>
      <c r="AB72" s="86"/>
      <c r="AC72" s="86" t="b">
        <v>0</v>
      </c>
      <c r="AD72" s="86">
        <v>0</v>
      </c>
      <c r="AE72" s="92" t="s">
        <v>501</v>
      </c>
      <c r="AF72" s="86" t="b">
        <v>0</v>
      </c>
      <c r="AG72" s="86" t="s">
        <v>512</v>
      </c>
      <c r="AH72" s="86"/>
      <c r="AI72" s="92" t="s">
        <v>501</v>
      </c>
      <c r="AJ72" s="86" t="b">
        <v>0</v>
      </c>
      <c r="AK72" s="86">
        <v>2</v>
      </c>
      <c r="AL72" s="92" t="s">
        <v>467</v>
      </c>
      <c r="AM72" s="86" t="s">
        <v>515</v>
      </c>
      <c r="AN72" s="86" t="b">
        <v>0</v>
      </c>
      <c r="AO72" s="92" t="s">
        <v>467</v>
      </c>
      <c r="AP72" s="86" t="s">
        <v>176</v>
      </c>
      <c r="AQ72" s="86">
        <v>0</v>
      </c>
      <c r="AR72" s="86">
        <v>0</v>
      </c>
      <c r="AS72" s="86"/>
      <c r="AT72" s="86"/>
      <c r="AU72" s="86"/>
      <c r="AV72" s="86"/>
      <c r="AW72" s="86"/>
      <c r="AX72" s="86"/>
      <c r="AY72" s="86"/>
      <c r="AZ72" s="86"/>
      <c r="BA72">
        <v>10</v>
      </c>
      <c r="BB72" s="85" t="str">
        <f>REPLACE(INDEX(GroupVertices[Group],MATCH(Edges[[#This Row],[Vertex 1]],GroupVertices[Vertex],0)),1,1,"")</f>
        <v>4</v>
      </c>
      <c r="BC72" s="85" t="str">
        <f>REPLACE(INDEX(GroupVertices[Group],MATCH(Edges[[#This Row],[Vertex 2]],GroupVertices[Vertex],0)),1,1,"")</f>
        <v>2</v>
      </c>
      <c r="BD72" s="51"/>
      <c r="BE72" s="52"/>
      <c r="BF72" s="51"/>
      <c r="BG72" s="52"/>
      <c r="BH72" s="51"/>
      <c r="BI72" s="52"/>
      <c r="BJ72" s="51"/>
      <c r="BK72" s="52"/>
      <c r="BL72" s="51"/>
    </row>
    <row r="73" spans="1:64" ht="30">
      <c r="A73" s="84" t="s">
        <v>231</v>
      </c>
      <c r="B73" s="84" t="s">
        <v>243</v>
      </c>
      <c r="C73" s="53" t="s">
        <v>1353</v>
      </c>
      <c r="D73" s="54">
        <v>10</v>
      </c>
      <c r="E73" s="65" t="s">
        <v>136</v>
      </c>
      <c r="F73" s="55">
        <v>6</v>
      </c>
      <c r="G73" s="53"/>
      <c r="H73" s="57"/>
      <c r="I73" s="56"/>
      <c r="J73" s="56"/>
      <c r="K73" s="36" t="s">
        <v>65</v>
      </c>
      <c r="L73" s="83">
        <v>73</v>
      </c>
      <c r="M73" s="83"/>
      <c r="N73" s="63"/>
      <c r="O73" s="86" t="s">
        <v>252</v>
      </c>
      <c r="P73" s="88">
        <v>43535.42842592593</v>
      </c>
      <c r="Q73" s="86" t="s">
        <v>288</v>
      </c>
      <c r="R73" s="86"/>
      <c r="S73" s="86"/>
      <c r="T73" s="86" t="s">
        <v>331</v>
      </c>
      <c r="U73" s="86"/>
      <c r="V73" s="90" t="s">
        <v>354</v>
      </c>
      <c r="W73" s="88">
        <v>43535.42842592593</v>
      </c>
      <c r="X73" s="90" t="s">
        <v>399</v>
      </c>
      <c r="Y73" s="86"/>
      <c r="Z73" s="86"/>
      <c r="AA73" s="92" t="s">
        <v>465</v>
      </c>
      <c r="AB73" s="86"/>
      <c r="AC73" s="86" t="b">
        <v>0</v>
      </c>
      <c r="AD73" s="86">
        <v>0</v>
      </c>
      <c r="AE73" s="92" t="s">
        <v>501</v>
      </c>
      <c r="AF73" s="86" t="b">
        <v>0</v>
      </c>
      <c r="AG73" s="86" t="s">
        <v>512</v>
      </c>
      <c r="AH73" s="86"/>
      <c r="AI73" s="92" t="s">
        <v>501</v>
      </c>
      <c r="AJ73" s="86" t="b">
        <v>0</v>
      </c>
      <c r="AK73" s="86">
        <v>2</v>
      </c>
      <c r="AL73" s="92" t="s">
        <v>463</v>
      </c>
      <c r="AM73" s="86" t="s">
        <v>515</v>
      </c>
      <c r="AN73" s="86" t="b">
        <v>0</v>
      </c>
      <c r="AO73" s="92" t="s">
        <v>463</v>
      </c>
      <c r="AP73" s="86" t="s">
        <v>176</v>
      </c>
      <c r="AQ73" s="86">
        <v>0</v>
      </c>
      <c r="AR73" s="86">
        <v>0</v>
      </c>
      <c r="AS73" s="86"/>
      <c r="AT73" s="86"/>
      <c r="AU73" s="86"/>
      <c r="AV73" s="86"/>
      <c r="AW73" s="86"/>
      <c r="AX73" s="86"/>
      <c r="AY73" s="86"/>
      <c r="AZ73" s="86"/>
      <c r="BA73">
        <v>10</v>
      </c>
      <c r="BB73" s="85" t="str">
        <f>REPLACE(INDEX(GroupVertices[Group],MATCH(Edges[[#This Row],[Vertex 1]],GroupVertices[Vertex],0)),1,1,"")</f>
        <v>4</v>
      </c>
      <c r="BC73" s="85" t="str">
        <f>REPLACE(INDEX(GroupVertices[Group],MATCH(Edges[[#This Row],[Vertex 2]],GroupVertices[Vertex],0)),1,1,"")</f>
        <v>2</v>
      </c>
      <c r="BD73" s="51"/>
      <c r="BE73" s="52"/>
      <c r="BF73" s="51"/>
      <c r="BG73" s="52"/>
      <c r="BH73" s="51"/>
      <c r="BI73" s="52"/>
      <c r="BJ73" s="51"/>
      <c r="BK73" s="52"/>
      <c r="BL73" s="51"/>
    </row>
    <row r="74" spans="1:64" ht="15">
      <c r="A74" s="84" t="s">
        <v>231</v>
      </c>
      <c r="B74" s="84" t="s">
        <v>236</v>
      </c>
      <c r="C74" s="53" t="s">
        <v>1348</v>
      </c>
      <c r="D74" s="54">
        <v>3</v>
      </c>
      <c r="E74" s="65" t="s">
        <v>132</v>
      </c>
      <c r="F74" s="55">
        <v>32</v>
      </c>
      <c r="G74" s="53"/>
      <c r="H74" s="57"/>
      <c r="I74" s="56"/>
      <c r="J74" s="56"/>
      <c r="K74" s="36" t="s">
        <v>65</v>
      </c>
      <c r="L74" s="83">
        <v>74</v>
      </c>
      <c r="M74" s="83"/>
      <c r="N74" s="63"/>
      <c r="O74" s="86" t="s">
        <v>252</v>
      </c>
      <c r="P74" s="88">
        <v>43535.42865740741</v>
      </c>
      <c r="Q74" s="86" t="s">
        <v>257</v>
      </c>
      <c r="R74" s="86"/>
      <c r="S74" s="86"/>
      <c r="T74" s="86"/>
      <c r="U74" s="86"/>
      <c r="V74" s="90" t="s">
        <v>354</v>
      </c>
      <c r="W74" s="88">
        <v>43535.42865740741</v>
      </c>
      <c r="X74" s="90" t="s">
        <v>417</v>
      </c>
      <c r="Y74" s="86"/>
      <c r="Z74" s="86"/>
      <c r="AA74" s="92" t="s">
        <v>483</v>
      </c>
      <c r="AB74" s="86"/>
      <c r="AC74" s="86" t="b">
        <v>0</v>
      </c>
      <c r="AD74" s="86">
        <v>0</v>
      </c>
      <c r="AE74" s="92" t="s">
        <v>501</v>
      </c>
      <c r="AF74" s="86" t="b">
        <v>0</v>
      </c>
      <c r="AG74" s="86" t="s">
        <v>512</v>
      </c>
      <c r="AH74" s="86"/>
      <c r="AI74" s="92" t="s">
        <v>501</v>
      </c>
      <c r="AJ74" s="86" t="b">
        <v>0</v>
      </c>
      <c r="AK74" s="86">
        <v>4</v>
      </c>
      <c r="AL74" s="92" t="s">
        <v>490</v>
      </c>
      <c r="AM74" s="86" t="s">
        <v>515</v>
      </c>
      <c r="AN74" s="86" t="b">
        <v>0</v>
      </c>
      <c r="AO74" s="92" t="s">
        <v>490</v>
      </c>
      <c r="AP74" s="86" t="s">
        <v>176</v>
      </c>
      <c r="AQ74" s="86">
        <v>0</v>
      </c>
      <c r="AR74" s="86">
        <v>0</v>
      </c>
      <c r="AS74" s="86"/>
      <c r="AT74" s="86"/>
      <c r="AU74" s="86"/>
      <c r="AV74" s="86"/>
      <c r="AW74" s="86"/>
      <c r="AX74" s="86"/>
      <c r="AY74" s="86"/>
      <c r="AZ74" s="86"/>
      <c r="BA74">
        <v>1</v>
      </c>
      <c r="BB74" s="85" t="str">
        <f>REPLACE(INDEX(GroupVertices[Group],MATCH(Edges[[#This Row],[Vertex 1]],GroupVertices[Vertex],0)),1,1,"")</f>
        <v>4</v>
      </c>
      <c r="BC74" s="85" t="str">
        <f>REPLACE(INDEX(GroupVertices[Group],MATCH(Edges[[#This Row],[Vertex 2]],GroupVertices[Vertex],0)),1,1,"")</f>
        <v>6</v>
      </c>
      <c r="BD74" s="51">
        <v>1</v>
      </c>
      <c r="BE74" s="52">
        <v>4.3478260869565215</v>
      </c>
      <c r="BF74" s="51">
        <v>0</v>
      </c>
      <c r="BG74" s="52">
        <v>0</v>
      </c>
      <c r="BH74" s="51">
        <v>0</v>
      </c>
      <c r="BI74" s="52">
        <v>0</v>
      </c>
      <c r="BJ74" s="51">
        <v>22</v>
      </c>
      <c r="BK74" s="52">
        <v>95.65217391304348</v>
      </c>
      <c r="BL74" s="51">
        <v>23</v>
      </c>
    </row>
    <row r="75" spans="1:64" ht="30">
      <c r="A75" s="84" t="s">
        <v>231</v>
      </c>
      <c r="B75" s="84" t="s">
        <v>243</v>
      </c>
      <c r="C75" s="53" t="s">
        <v>1353</v>
      </c>
      <c r="D75" s="54">
        <v>10</v>
      </c>
      <c r="E75" s="65" t="s">
        <v>136</v>
      </c>
      <c r="F75" s="55">
        <v>6</v>
      </c>
      <c r="G75" s="53"/>
      <c r="H75" s="57"/>
      <c r="I75" s="56"/>
      <c r="J75" s="56"/>
      <c r="K75" s="36" t="s">
        <v>65</v>
      </c>
      <c r="L75" s="83">
        <v>75</v>
      </c>
      <c r="M75" s="83"/>
      <c r="N75" s="63"/>
      <c r="O75" s="86" t="s">
        <v>252</v>
      </c>
      <c r="P75" s="88">
        <v>43535.433645833335</v>
      </c>
      <c r="Q75" s="86" t="s">
        <v>297</v>
      </c>
      <c r="R75" s="86"/>
      <c r="S75" s="86"/>
      <c r="T75" s="86"/>
      <c r="U75" s="86"/>
      <c r="V75" s="90" t="s">
        <v>354</v>
      </c>
      <c r="W75" s="88">
        <v>43535.433645833335</v>
      </c>
      <c r="X75" s="90" t="s">
        <v>408</v>
      </c>
      <c r="Y75" s="86"/>
      <c r="Z75" s="86"/>
      <c r="AA75" s="92" t="s">
        <v>474</v>
      </c>
      <c r="AB75" s="86"/>
      <c r="AC75" s="86" t="b">
        <v>0</v>
      </c>
      <c r="AD75" s="86">
        <v>0</v>
      </c>
      <c r="AE75" s="92" t="s">
        <v>501</v>
      </c>
      <c r="AF75" s="86" t="b">
        <v>0</v>
      </c>
      <c r="AG75" s="86" t="s">
        <v>512</v>
      </c>
      <c r="AH75" s="86"/>
      <c r="AI75" s="92" t="s">
        <v>501</v>
      </c>
      <c r="AJ75" s="86" t="b">
        <v>0</v>
      </c>
      <c r="AK75" s="86">
        <v>1</v>
      </c>
      <c r="AL75" s="92" t="s">
        <v>469</v>
      </c>
      <c r="AM75" s="86" t="s">
        <v>515</v>
      </c>
      <c r="AN75" s="86" t="b">
        <v>0</v>
      </c>
      <c r="AO75" s="92" t="s">
        <v>469</v>
      </c>
      <c r="AP75" s="86" t="s">
        <v>176</v>
      </c>
      <c r="AQ75" s="86">
        <v>0</v>
      </c>
      <c r="AR75" s="86">
        <v>0</v>
      </c>
      <c r="AS75" s="86"/>
      <c r="AT75" s="86"/>
      <c r="AU75" s="86"/>
      <c r="AV75" s="86"/>
      <c r="AW75" s="86"/>
      <c r="AX75" s="86"/>
      <c r="AY75" s="86"/>
      <c r="AZ75" s="86"/>
      <c r="BA75">
        <v>10</v>
      </c>
      <c r="BB75" s="85" t="str">
        <f>REPLACE(INDEX(GroupVertices[Group],MATCH(Edges[[#This Row],[Vertex 1]],GroupVertices[Vertex],0)),1,1,"")</f>
        <v>4</v>
      </c>
      <c r="BC75" s="85" t="str">
        <f>REPLACE(INDEX(GroupVertices[Group],MATCH(Edges[[#This Row],[Vertex 2]],GroupVertices[Vertex],0)),1,1,"")</f>
        <v>2</v>
      </c>
      <c r="BD75" s="51"/>
      <c r="BE75" s="52"/>
      <c r="BF75" s="51"/>
      <c r="BG75" s="52"/>
      <c r="BH75" s="51"/>
      <c r="BI75" s="52"/>
      <c r="BJ75" s="51"/>
      <c r="BK75" s="52"/>
      <c r="BL75" s="51"/>
    </row>
    <row r="76" spans="1:64" ht="30">
      <c r="A76" s="84" t="s">
        <v>231</v>
      </c>
      <c r="B76" s="84" t="s">
        <v>243</v>
      </c>
      <c r="C76" s="53" t="s">
        <v>1353</v>
      </c>
      <c r="D76" s="54">
        <v>10</v>
      </c>
      <c r="E76" s="65" t="s">
        <v>136</v>
      </c>
      <c r="F76" s="55">
        <v>6</v>
      </c>
      <c r="G76" s="53"/>
      <c r="H76" s="57"/>
      <c r="I76" s="56"/>
      <c r="J76" s="56"/>
      <c r="K76" s="36" t="s">
        <v>65</v>
      </c>
      <c r="L76" s="83">
        <v>76</v>
      </c>
      <c r="M76" s="83"/>
      <c r="N76" s="63"/>
      <c r="O76" s="86" t="s">
        <v>252</v>
      </c>
      <c r="P76" s="88">
        <v>43535.47452546296</v>
      </c>
      <c r="Q76" s="86" t="s">
        <v>304</v>
      </c>
      <c r="R76" s="86"/>
      <c r="S76" s="86"/>
      <c r="T76" s="86"/>
      <c r="U76" s="86"/>
      <c r="V76" s="90" t="s">
        <v>354</v>
      </c>
      <c r="W76" s="88">
        <v>43535.47452546296</v>
      </c>
      <c r="X76" s="90" t="s">
        <v>418</v>
      </c>
      <c r="Y76" s="86"/>
      <c r="Z76" s="86"/>
      <c r="AA76" s="92" t="s">
        <v>484</v>
      </c>
      <c r="AB76" s="86"/>
      <c r="AC76" s="86" t="b">
        <v>0</v>
      </c>
      <c r="AD76" s="86">
        <v>0</v>
      </c>
      <c r="AE76" s="92" t="s">
        <v>501</v>
      </c>
      <c r="AF76" s="86" t="b">
        <v>0</v>
      </c>
      <c r="AG76" s="86" t="s">
        <v>512</v>
      </c>
      <c r="AH76" s="86"/>
      <c r="AI76" s="92" t="s">
        <v>501</v>
      </c>
      <c r="AJ76" s="86" t="b">
        <v>0</v>
      </c>
      <c r="AK76" s="86">
        <v>1</v>
      </c>
      <c r="AL76" s="92" t="s">
        <v>487</v>
      </c>
      <c r="AM76" s="86" t="s">
        <v>515</v>
      </c>
      <c r="AN76" s="86" t="b">
        <v>0</v>
      </c>
      <c r="AO76" s="92" t="s">
        <v>487</v>
      </c>
      <c r="AP76" s="86" t="s">
        <v>176</v>
      </c>
      <c r="AQ76" s="86">
        <v>0</v>
      </c>
      <c r="AR76" s="86">
        <v>0</v>
      </c>
      <c r="AS76" s="86"/>
      <c r="AT76" s="86"/>
      <c r="AU76" s="86"/>
      <c r="AV76" s="86"/>
      <c r="AW76" s="86"/>
      <c r="AX76" s="86"/>
      <c r="AY76" s="86"/>
      <c r="AZ76" s="86"/>
      <c r="BA76">
        <v>10</v>
      </c>
      <c r="BB76" s="85" t="str">
        <f>REPLACE(INDEX(GroupVertices[Group],MATCH(Edges[[#This Row],[Vertex 1]],GroupVertices[Vertex],0)),1,1,"")</f>
        <v>4</v>
      </c>
      <c r="BC76" s="85" t="str">
        <f>REPLACE(INDEX(GroupVertices[Group],MATCH(Edges[[#This Row],[Vertex 2]],GroupVertices[Vertex],0)),1,1,"")</f>
        <v>2</v>
      </c>
      <c r="BD76" s="51"/>
      <c r="BE76" s="52"/>
      <c r="BF76" s="51"/>
      <c r="BG76" s="52"/>
      <c r="BH76" s="51"/>
      <c r="BI76" s="52"/>
      <c r="BJ76" s="51"/>
      <c r="BK76" s="52"/>
      <c r="BL76" s="51"/>
    </row>
    <row r="77" spans="1:64" ht="30">
      <c r="A77" s="84" t="s">
        <v>231</v>
      </c>
      <c r="B77" s="84" t="s">
        <v>235</v>
      </c>
      <c r="C77" s="53" t="s">
        <v>1349</v>
      </c>
      <c r="D77" s="54">
        <v>4.75</v>
      </c>
      <c r="E77" s="65" t="s">
        <v>136</v>
      </c>
      <c r="F77" s="55">
        <v>29.11111111111111</v>
      </c>
      <c r="G77" s="53"/>
      <c r="H77" s="57"/>
      <c r="I77" s="56"/>
      <c r="J77" s="56"/>
      <c r="K77" s="36" t="s">
        <v>66</v>
      </c>
      <c r="L77" s="83">
        <v>77</v>
      </c>
      <c r="M77" s="83"/>
      <c r="N77" s="63"/>
      <c r="O77" s="86" t="s">
        <v>252</v>
      </c>
      <c r="P77" s="88">
        <v>43535.47452546296</v>
      </c>
      <c r="Q77" s="86" t="s">
        <v>304</v>
      </c>
      <c r="R77" s="86"/>
      <c r="S77" s="86"/>
      <c r="T77" s="86"/>
      <c r="U77" s="86"/>
      <c r="V77" s="90" t="s">
        <v>354</v>
      </c>
      <c r="W77" s="88">
        <v>43535.47452546296</v>
      </c>
      <c r="X77" s="90" t="s">
        <v>418</v>
      </c>
      <c r="Y77" s="86"/>
      <c r="Z77" s="86"/>
      <c r="AA77" s="92" t="s">
        <v>484</v>
      </c>
      <c r="AB77" s="86"/>
      <c r="AC77" s="86" t="b">
        <v>0</v>
      </c>
      <c r="AD77" s="86">
        <v>0</v>
      </c>
      <c r="AE77" s="92" t="s">
        <v>501</v>
      </c>
      <c r="AF77" s="86" t="b">
        <v>0</v>
      </c>
      <c r="AG77" s="86" t="s">
        <v>512</v>
      </c>
      <c r="AH77" s="86"/>
      <c r="AI77" s="92" t="s">
        <v>501</v>
      </c>
      <c r="AJ77" s="86" t="b">
        <v>0</v>
      </c>
      <c r="AK77" s="86">
        <v>1</v>
      </c>
      <c r="AL77" s="92" t="s">
        <v>487</v>
      </c>
      <c r="AM77" s="86" t="s">
        <v>515</v>
      </c>
      <c r="AN77" s="86" t="b">
        <v>0</v>
      </c>
      <c r="AO77" s="92" t="s">
        <v>487</v>
      </c>
      <c r="AP77" s="86" t="s">
        <v>176</v>
      </c>
      <c r="AQ77" s="86">
        <v>0</v>
      </c>
      <c r="AR77" s="86">
        <v>0</v>
      </c>
      <c r="AS77" s="86"/>
      <c r="AT77" s="86"/>
      <c r="AU77" s="86"/>
      <c r="AV77" s="86"/>
      <c r="AW77" s="86"/>
      <c r="AX77" s="86"/>
      <c r="AY77" s="86"/>
      <c r="AZ77" s="86"/>
      <c r="BA77">
        <v>2</v>
      </c>
      <c r="BB77" s="85" t="str">
        <f>REPLACE(INDEX(GroupVertices[Group],MATCH(Edges[[#This Row],[Vertex 1]],GroupVertices[Vertex],0)),1,1,"")</f>
        <v>4</v>
      </c>
      <c r="BC77" s="85" t="str">
        <f>REPLACE(INDEX(GroupVertices[Group],MATCH(Edges[[#This Row],[Vertex 2]],GroupVertices[Vertex],0)),1,1,"")</f>
        <v>3</v>
      </c>
      <c r="BD77" s="51">
        <v>0</v>
      </c>
      <c r="BE77" s="52">
        <v>0</v>
      </c>
      <c r="BF77" s="51">
        <v>0</v>
      </c>
      <c r="BG77" s="52">
        <v>0</v>
      </c>
      <c r="BH77" s="51">
        <v>0</v>
      </c>
      <c r="BI77" s="52">
        <v>0</v>
      </c>
      <c r="BJ77" s="51">
        <v>17</v>
      </c>
      <c r="BK77" s="52">
        <v>100</v>
      </c>
      <c r="BL77" s="51">
        <v>17</v>
      </c>
    </row>
    <row r="78" spans="1:64" ht="30">
      <c r="A78" s="84" t="s">
        <v>231</v>
      </c>
      <c r="B78" s="84" t="s">
        <v>243</v>
      </c>
      <c r="C78" s="53" t="s">
        <v>1353</v>
      </c>
      <c r="D78" s="54">
        <v>10</v>
      </c>
      <c r="E78" s="65" t="s">
        <v>136</v>
      </c>
      <c r="F78" s="55">
        <v>6</v>
      </c>
      <c r="G78" s="53"/>
      <c r="H78" s="57"/>
      <c r="I78" s="56"/>
      <c r="J78" s="56"/>
      <c r="K78" s="36" t="s">
        <v>65</v>
      </c>
      <c r="L78" s="83">
        <v>78</v>
      </c>
      <c r="M78" s="83"/>
      <c r="N78" s="63"/>
      <c r="O78" s="86" t="s">
        <v>252</v>
      </c>
      <c r="P78" s="88">
        <v>43535.47607638889</v>
      </c>
      <c r="Q78" s="86" t="s">
        <v>305</v>
      </c>
      <c r="R78" s="86"/>
      <c r="S78" s="86"/>
      <c r="T78" s="86" t="s">
        <v>329</v>
      </c>
      <c r="U78" s="86"/>
      <c r="V78" s="90" t="s">
        <v>354</v>
      </c>
      <c r="W78" s="88">
        <v>43535.47607638889</v>
      </c>
      <c r="X78" s="90" t="s">
        <v>419</v>
      </c>
      <c r="Y78" s="86"/>
      <c r="Z78" s="86"/>
      <c r="AA78" s="92" t="s">
        <v>485</v>
      </c>
      <c r="AB78" s="92" t="s">
        <v>487</v>
      </c>
      <c r="AC78" s="86" t="b">
        <v>0</v>
      </c>
      <c r="AD78" s="86">
        <v>1</v>
      </c>
      <c r="AE78" s="92" t="s">
        <v>510</v>
      </c>
      <c r="AF78" s="86" t="b">
        <v>0</v>
      </c>
      <c r="AG78" s="86" t="s">
        <v>512</v>
      </c>
      <c r="AH78" s="86"/>
      <c r="AI78" s="92" t="s">
        <v>501</v>
      </c>
      <c r="AJ78" s="86" t="b">
        <v>0</v>
      </c>
      <c r="AK78" s="86">
        <v>1</v>
      </c>
      <c r="AL78" s="92" t="s">
        <v>501</v>
      </c>
      <c r="AM78" s="86" t="s">
        <v>515</v>
      </c>
      <c r="AN78" s="86" t="b">
        <v>0</v>
      </c>
      <c r="AO78" s="92" t="s">
        <v>487</v>
      </c>
      <c r="AP78" s="86" t="s">
        <v>176</v>
      </c>
      <c r="AQ78" s="86">
        <v>0</v>
      </c>
      <c r="AR78" s="86">
        <v>0</v>
      </c>
      <c r="AS78" s="86"/>
      <c r="AT78" s="86"/>
      <c r="AU78" s="86"/>
      <c r="AV78" s="86"/>
      <c r="AW78" s="86"/>
      <c r="AX78" s="86"/>
      <c r="AY78" s="86"/>
      <c r="AZ78" s="86"/>
      <c r="BA78">
        <v>10</v>
      </c>
      <c r="BB78" s="85" t="str">
        <f>REPLACE(INDEX(GroupVertices[Group],MATCH(Edges[[#This Row],[Vertex 1]],GroupVertices[Vertex],0)),1,1,"")</f>
        <v>4</v>
      </c>
      <c r="BC78" s="85" t="str">
        <f>REPLACE(INDEX(GroupVertices[Group],MATCH(Edges[[#This Row],[Vertex 2]],GroupVertices[Vertex],0)),1,1,"")</f>
        <v>2</v>
      </c>
      <c r="BD78" s="51"/>
      <c r="BE78" s="52"/>
      <c r="BF78" s="51"/>
      <c r="BG78" s="52"/>
      <c r="BH78" s="51"/>
      <c r="BI78" s="52"/>
      <c r="BJ78" s="51"/>
      <c r="BK78" s="52"/>
      <c r="BL78" s="51"/>
    </row>
    <row r="79" spans="1:64" ht="15">
      <c r="A79" s="84" t="s">
        <v>231</v>
      </c>
      <c r="B79" s="84" t="s">
        <v>235</v>
      </c>
      <c r="C79" s="53" t="s">
        <v>1348</v>
      </c>
      <c r="D79" s="54">
        <v>3</v>
      </c>
      <c r="E79" s="65" t="s">
        <v>132</v>
      </c>
      <c r="F79" s="55">
        <v>32</v>
      </c>
      <c r="G79" s="53"/>
      <c r="H79" s="57"/>
      <c r="I79" s="56"/>
      <c r="J79" s="56"/>
      <c r="K79" s="36" t="s">
        <v>66</v>
      </c>
      <c r="L79" s="83">
        <v>79</v>
      </c>
      <c r="M79" s="83"/>
      <c r="N79" s="63"/>
      <c r="O79" s="86" t="s">
        <v>253</v>
      </c>
      <c r="P79" s="88">
        <v>43535.47607638889</v>
      </c>
      <c r="Q79" s="86" t="s">
        <v>305</v>
      </c>
      <c r="R79" s="86"/>
      <c r="S79" s="86"/>
      <c r="T79" s="86" t="s">
        <v>329</v>
      </c>
      <c r="U79" s="86"/>
      <c r="V79" s="90" t="s">
        <v>354</v>
      </c>
      <c r="W79" s="88">
        <v>43535.47607638889</v>
      </c>
      <c r="X79" s="90" t="s">
        <v>419</v>
      </c>
      <c r="Y79" s="86"/>
      <c r="Z79" s="86"/>
      <c r="AA79" s="92" t="s">
        <v>485</v>
      </c>
      <c r="AB79" s="92" t="s">
        <v>487</v>
      </c>
      <c r="AC79" s="86" t="b">
        <v>0</v>
      </c>
      <c r="AD79" s="86">
        <v>1</v>
      </c>
      <c r="AE79" s="92" t="s">
        <v>510</v>
      </c>
      <c r="AF79" s="86" t="b">
        <v>0</v>
      </c>
      <c r="AG79" s="86" t="s">
        <v>512</v>
      </c>
      <c r="AH79" s="86"/>
      <c r="AI79" s="92" t="s">
        <v>501</v>
      </c>
      <c r="AJ79" s="86" t="b">
        <v>0</v>
      </c>
      <c r="AK79" s="86">
        <v>1</v>
      </c>
      <c r="AL79" s="92" t="s">
        <v>501</v>
      </c>
      <c r="AM79" s="86" t="s">
        <v>515</v>
      </c>
      <c r="AN79" s="86" t="b">
        <v>0</v>
      </c>
      <c r="AO79" s="92" t="s">
        <v>487</v>
      </c>
      <c r="AP79" s="86" t="s">
        <v>176</v>
      </c>
      <c r="AQ79" s="86">
        <v>0</v>
      </c>
      <c r="AR79" s="86">
        <v>0</v>
      </c>
      <c r="AS79" s="86"/>
      <c r="AT79" s="86"/>
      <c r="AU79" s="86"/>
      <c r="AV79" s="86"/>
      <c r="AW79" s="86"/>
      <c r="AX79" s="86"/>
      <c r="AY79" s="86"/>
      <c r="AZ79" s="86"/>
      <c r="BA79">
        <v>1</v>
      </c>
      <c r="BB79" s="85" t="str">
        <f>REPLACE(INDEX(GroupVertices[Group],MATCH(Edges[[#This Row],[Vertex 1]],GroupVertices[Vertex],0)),1,1,"")</f>
        <v>4</v>
      </c>
      <c r="BC79" s="85" t="str">
        <f>REPLACE(INDEX(GroupVertices[Group],MATCH(Edges[[#This Row],[Vertex 2]],GroupVertices[Vertex],0)),1,1,"")</f>
        <v>3</v>
      </c>
      <c r="BD79" s="51">
        <v>2</v>
      </c>
      <c r="BE79" s="52">
        <v>3.7037037037037037</v>
      </c>
      <c r="BF79" s="51">
        <v>0</v>
      </c>
      <c r="BG79" s="52">
        <v>0</v>
      </c>
      <c r="BH79" s="51">
        <v>0</v>
      </c>
      <c r="BI79" s="52">
        <v>0</v>
      </c>
      <c r="BJ79" s="51">
        <v>52</v>
      </c>
      <c r="BK79" s="52">
        <v>96.29629629629629</v>
      </c>
      <c r="BL79" s="51">
        <v>54</v>
      </c>
    </row>
    <row r="80" spans="1:64" ht="30">
      <c r="A80" s="84" t="s">
        <v>231</v>
      </c>
      <c r="B80" s="84" t="s">
        <v>235</v>
      </c>
      <c r="C80" s="53" t="s">
        <v>1349</v>
      </c>
      <c r="D80" s="54">
        <v>4.75</v>
      </c>
      <c r="E80" s="65" t="s">
        <v>136</v>
      </c>
      <c r="F80" s="55">
        <v>29.11111111111111</v>
      </c>
      <c r="G80" s="53"/>
      <c r="H80" s="57"/>
      <c r="I80" s="56"/>
      <c r="J80" s="56"/>
      <c r="K80" s="36" t="s">
        <v>66</v>
      </c>
      <c r="L80" s="83">
        <v>80</v>
      </c>
      <c r="M80" s="83"/>
      <c r="N80" s="63"/>
      <c r="O80" s="86" t="s">
        <v>252</v>
      </c>
      <c r="P80" s="88">
        <v>43535.47730324074</v>
      </c>
      <c r="Q80" s="86" t="s">
        <v>306</v>
      </c>
      <c r="R80" s="86"/>
      <c r="S80" s="86"/>
      <c r="T80" s="86" t="s">
        <v>333</v>
      </c>
      <c r="U80" s="86"/>
      <c r="V80" s="90" t="s">
        <v>354</v>
      </c>
      <c r="W80" s="88">
        <v>43535.47730324074</v>
      </c>
      <c r="X80" s="90" t="s">
        <v>420</v>
      </c>
      <c r="Y80" s="86"/>
      <c r="Z80" s="86"/>
      <c r="AA80" s="92" t="s">
        <v>486</v>
      </c>
      <c r="AB80" s="86"/>
      <c r="AC80" s="86" t="b">
        <v>0</v>
      </c>
      <c r="AD80" s="86">
        <v>1</v>
      </c>
      <c r="AE80" s="92" t="s">
        <v>501</v>
      </c>
      <c r="AF80" s="86" t="b">
        <v>0</v>
      </c>
      <c r="AG80" s="86" t="s">
        <v>512</v>
      </c>
      <c r="AH80" s="86"/>
      <c r="AI80" s="92" t="s">
        <v>501</v>
      </c>
      <c r="AJ80" s="86" t="b">
        <v>0</v>
      </c>
      <c r="AK80" s="86">
        <v>1</v>
      </c>
      <c r="AL80" s="92" t="s">
        <v>501</v>
      </c>
      <c r="AM80" s="86" t="s">
        <v>515</v>
      </c>
      <c r="AN80" s="86" t="b">
        <v>0</v>
      </c>
      <c r="AO80" s="92" t="s">
        <v>486</v>
      </c>
      <c r="AP80" s="86" t="s">
        <v>176</v>
      </c>
      <c r="AQ80" s="86">
        <v>0</v>
      </c>
      <c r="AR80" s="86">
        <v>0</v>
      </c>
      <c r="AS80" s="86"/>
      <c r="AT80" s="86"/>
      <c r="AU80" s="86"/>
      <c r="AV80" s="86"/>
      <c r="AW80" s="86"/>
      <c r="AX80" s="86"/>
      <c r="AY80" s="86"/>
      <c r="AZ80" s="86"/>
      <c r="BA80">
        <v>2</v>
      </c>
      <c r="BB80" s="85" t="str">
        <f>REPLACE(INDEX(GroupVertices[Group],MATCH(Edges[[#This Row],[Vertex 1]],GroupVertices[Vertex],0)),1,1,"")</f>
        <v>4</v>
      </c>
      <c r="BC80" s="85" t="str">
        <f>REPLACE(INDEX(GroupVertices[Group],MATCH(Edges[[#This Row],[Vertex 2]],GroupVertices[Vertex],0)),1,1,"")</f>
        <v>3</v>
      </c>
      <c r="BD80" s="51">
        <v>0</v>
      </c>
      <c r="BE80" s="52">
        <v>0</v>
      </c>
      <c r="BF80" s="51">
        <v>0</v>
      </c>
      <c r="BG80" s="52">
        <v>0</v>
      </c>
      <c r="BH80" s="51">
        <v>0</v>
      </c>
      <c r="BI80" s="52">
        <v>0</v>
      </c>
      <c r="BJ80" s="51">
        <v>33</v>
      </c>
      <c r="BK80" s="52">
        <v>100</v>
      </c>
      <c r="BL80" s="51">
        <v>33</v>
      </c>
    </row>
    <row r="81" spans="1:64" ht="30">
      <c r="A81" s="84" t="s">
        <v>231</v>
      </c>
      <c r="B81" s="84" t="s">
        <v>243</v>
      </c>
      <c r="C81" s="53" t="s">
        <v>1353</v>
      </c>
      <c r="D81" s="54">
        <v>10</v>
      </c>
      <c r="E81" s="65" t="s">
        <v>136</v>
      </c>
      <c r="F81" s="55">
        <v>6</v>
      </c>
      <c r="G81" s="53"/>
      <c r="H81" s="57"/>
      <c r="I81" s="56"/>
      <c r="J81" s="56"/>
      <c r="K81" s="36" t="s">
        <v>65</v>
      </c>
      <c r="L81" s="83">
        <v>81</v>
      </c>
      <c r="M81" s="83"/>
      <c r="N81" s="63"/>
      <c r="O81" s="86" t="s">
        <v>252</v>
      </c>
      <c r="P81" s="88">
        <v>43535.47730324074</v>
      </c>
      <c r="Q81" s="86" t="s">
        <v>306</v>
      </c>
      <c r="R81" s="86"/>
      <c r="S81" s="86"/>
      <c r="T81" s="86" t="s">
        <v>333</v>
      </c>
      <c r="U81" s="86"/>
      <c r="V81" s="90" t="s">
        <v>354</v>
      </c>
      <c r="W81" s="88">
        <v>43535.47730324074</v>
      </c>
      <c r="X81" s="90" t="s">
        <v>420</v>
      </c>
      <c r="Y81" s="86"/>
      <c r="Z81" s="86"/>
      <c r="AA81" s="92" t="s">
        <v>486</v>
      </c>
      <c r="AB81" s="86"/>
      <c r="AC81" s="86" t="b">
        <v>0</v>
      </c>
      <c r="AD81" s="86">
        <v>1</v>
      </c>
      <c r="AE81" s="92" t="s">
        <v>501</v>
      </c>
      <c r="AF81" s="86" t="b">
        <v>0</v>
      </c>
      <c r="AG81" s="86" t="s">
        <v>512</v>
      </c>
      <c r="AH81" s="86"/>
      <c r="AI81" s="92" t="s">
        <v>501</v>
      </c>
      <c r="AJ81" s="86" t="b">
        <v>0</v>
      </c>
      <c r="AK81" s="86">
        <v>1</v>
      </c>
      <c r="AL81" s="92" t="s">
        <v>501</v>
      </c>
      <c r="AM81" s="86" t="s">
        <v>515</v>
      </c>
      <c r="AN81" s="86" t="b">
        <v>0</v>
      </c>
      <c r="AO81" s="92" t="s">
        <v>486</v>
      </c>
      <c r="AP81" s="86" t="s">
        <v>176</v>
      </c>
      <c r="AQ81" s="86">
        <v>0</v>
      </c>
      <c r="AR81" s="86">
        <v>0</v>
      </c>
      <c r="AS81" s="86"/>
      <c r="AT81" s="86"/>
      <c r="AU81" s="86"/>
      <c r="AV81" s="86"/>
      <c r="AW81" s="86"/>
      <c r="AX81" s="86"/>
      <c r="AY81" s="86"/>
      <c r="AZ81" s="86"/>
      <c r="BA81">
        <v>10</v>
      </c>
      <c r="BB81" s="85" t="str">
        <f>REPLACE(INDEX(GroupVertices[Group],MATCH(Edges[[#This Row],[Vertex 1]],GroupVertices[Vertex],0)),1,1,"")</f>
        <v>4</v>
      </c>
      <c r="BC81" s="85" t="str">
        <f>REPLACE(INDEX(GroupVertices[Group],MATCH(Edges[[#This Row],[Vertex 2]],GroupVertices[Vertex],0)),1,1,"")</f>
        <v>2</v>
      </c>
      <c r="BD81" s="51"/>
      <c r="BE81" s="52"/>
      <c r="BF81" s="51"/>
      <c r="BG81" s="52"/>
      <c r="BH81" s="51"/>
      <c r="BI81" s="52"/>
      <c r="BJ81" s="51"/>
      <c r="BK81" s="52"/>
      <c r="BL81" s="51"/>
    </row>
    <row r="82" spans="1:64" ht="30">
      <c r="A82" s="84" t="s">
        <v>231</v>
      </c>
      <c r="B82" s="84" t="s">
        <v>243</v>
      </c>
      <c r="C82" s="53" t="s">
        <v>1353</v>
      </c>
      <c r="D82" s="54">
        <v>10</v>
      </c>
      <c r="E82" s="65" t="s">
        <v>136</v>
      </c>
      <c r="F82" s="55">
        <v>6</v>
      </c>
      <c r="G82" s="53"/>
      <c r="H82" s="57"/>
      <c r="I82" s="56"/>
      <c r="J82" s="56"/>
      <c r="K82" s="36" t="s">
        <v>65</v>
      </c>
      <c r="L82" s="83">
        <v>82</v>
      </c>
      <c r="M82" s="83"/>
      <c r="N82" s="63"/>
      <c r="O82" s="86" t="s">
        <v>252</v>
      </c>
      <c r="P82" s="88">
        <v>43535.49465277778</v>
      </c>
      <c r="Q82" s="86" t="s">
        <v>285</v>
      </c>
      <c r="R82" s="90" t="s">
        <v>320</v>
      </c>
      <c r="S82" s="86" t="s">
        <v>326</v>
      </c>
      <c r="T82" s="86" t="s">
        <v>329</v>
      </c>
      <c r="U82" s="86"/>
      <c r="V82" s="90" t="s">
        <v>354</v>
      </c>
      <c r="W82" s="88">
        <v>43535.49465277778</v>
      </c>
      <c r="X82" s="90" t="s">
        <v>396</v>
      </c>
      <c r="Y82" s="86"/>
      <c r="Z82" s="86"/>
      <c r="AA82" s="92" t="s">
        <v>462</v>
      </c>
      <c r="AB82" s="92" t="s">
        <v>463</v>
      </c>
      <c r="AC82" s="86" t="b">
        <v>0</v>
      </c>
      <c r="AD82" s="86">
        <v>0</v>
      </c>
      <c r="AE82" s="92" t="s">
        <v>508</v>
      </c>
      <c r="AF82" s="86" t="b">
        <v>0</v>
      </c>
      <c r="AG82" s="86" t="s">
        <v>512</v>
      </c>
      <c r="AH82" s="86"/>
      <c r="AI82" s="92" t="s">
        <v>501</v>
      </c>
      <c r="AJ82" s="86" t="b">
        <v>0</v>
      </c>
      <c r="AK82" s="86">
        <v>0</v>
      </c>
      <c r="AL82" s="92" t="s">
        <v>501</v>
      </c>
      <c r="AM82" s="86" t="s">
        <v>515</v>
      </c>
      <c r="AN82" s="86" t="b">
        <v>0</v>
      </c>
      <c r="AO82" s="92" t="s">
        <v>463</v>
      </c>
      <c r="AP82" s="86" t="s">
        <v>176</v>
      </c>
      <c r="AQ82" s="86">
        <v>0</v>
      </c>
      <c r="AR82" s="86">
        <v>0</v>
      </c>
      <c r="AS82" s="86"/>
      <c r="AT82" s="86"/>
      <c r="AU82" s="86"/>
      <c r="AV82" s="86"/>
      <c r="AW82" s="86"/>
      <c r="AX82" s="86"/>
      <c r="AY82" s="86"/>
      <c r="AZ82" s="86"/>
      <c r="BA82">
        <v>10</v>
      </c>
      <c r="BB82" s="85" t="str">
        <f>REPLACE(INDEX(GroupVertices[Group],MATCH(Edges[[#This Row],[Vertex 1]],GroupVertices[Vertex],0)),1,1,"")</f>
        <v>4</v>
      </c>
      <c r="BC82" s="85" t="str">
        <f>REPLACE(INDEX(GroupVertices[Group],MATCH(Edges[[#This Row],[Vertex 2]],GroupVertices[Vertex],0)),1,1,"")</f>
        <v>2</v>
      </c>
      <c r="BD82" s="51"/>
      <c r="BE82" s="52"/>
      <c r="BF82" s="51"/>
      <c r="BG82" s="52"/>
      <c r="BH82" s="51"/>
      <c r="BI82" s="52"/>
      <c r="BJ82" s="51"/>
      <c r="BK82" s="52"/>
      <c r="BL82" s="51"/>
    </row>
    <row r="83" spans="1:64" ht="30">
      <c r="A83" s="84" t="s">
        <v>235</v>
      </c>
      <c r="B83" s="84" t="s">
        <v>231</v>
      </c>
      <c r="C83" s="53" t="s">
        <v>1350</v>
      </c>
      <c r="D83" s="54">
        <v>8.25</v>
      </c>
      <c r="E83" s="65" t="s">
        <v>136</v>
      </c>
      <c r="F83" s="55">
        <v>23.333333333333336</v>
      </c>
      <c r="G83" s="53"/>
      <c r="H83" s="57"/>
      <c r="I83" s="56"/>
      <c r="J83" s="56"/>
      <c r="K83" s="36" t="s">
        <v>66</v>
      </c>
      <c r="L83" s="83">
        <v>83</v>
      </c>
      <c r="M83" s="83"/>
      <c r="N83" s="63"/>
      <c r="O83" s="86" t="s">
        <v>252</v>
      </c>
      <c r="P83" s="88">
        <v>43535.465520833335</v>
      </c>
      <c r="Q83" s="86" t="s">
        <v>296</v>
      </c>
      <c r="R83" s="86"/>
      <c r="S83" s="86"/>
      <c r="T83" s="86"/>
      <c r="U83" s="86"/>
      <c r="V83" s="90" t="s">
        <v>358</v>
      </c>
      <c r="W83" s="88">
        <v>43535.465520833335</v>
      </c>
      <c r="X83" s="90" t="s">
        <v>410</v>
      </c>
      <c r="Y83" s="86"/>
      <c r="Z83" s="86"/>
      <c r="AA83" s="92" t="s">
        <v>476</v>
      </c>
      <c r="AB83" s="86"/>
      <c r="AC83" s="86" t="b">
        <v>0</v>
      </c>
      <c r="AD83" s="86">
        <v>0</v>
      </c>
      <c r="AE83" s="92" t="s">
        <v>501</v>
      </c>
      <c r="AF83" s="86" t="b">
        <v>0</v>
      </c>
      <c r="AG83" s="86" t="s">
        <v>512</v>
      </c>
      <c r="AH83" s="86"/>
      <c r="AI83" s="92" t="s">
        <v>501</v>
      </c>
      <c r="AJ83" s="86" t="b">
        <v>0</v>
      </c>
      <c r="AK83" s="86">
        <v>2</v>
      </c>
      <c r="AL83" s="92" t="s">
        <v>467</v>
      </c>
      <c r="AM83" s="86" t="s">
        <v>516</v>
      </c>
      <c r="AN83" s="86" t="b">
        <v>0</v>
      </c>
      <c r="AO83" s="92" t="s">
        <v>467</v>
      </c>
      <c r="AP83" s="86" t="s">
        <v>176</v>
      </c>
      <c r="AQ83" s="86">
        <v>0</v>
      </c>
      <c r="AR83" s="86">
        <v>0</v>
      </c>
      <c r="AS83" s="86"/>
      <c r="AT83" s="86"/>
      <c r="AU83" s="86"/>
      <c r="AV83" s="86"/>
      <c r="AW83" s="86"/>
      <c r="AX83" s="86"/>
      <c r="AY83" s="86"/>
      <c r="AZ83" s="86"/>
      <c r="BA83">
        <v>4</v>
      </c>
      <c r="BB83" s="85" t="str">
        <f>REPLACE(INDEX(GroupVertices[Group],MATCH(Edges[[#This Row],[Vertex 1]],GroupVertices[Vertex],0)),1,1,"")</f>
        <v>3</v>
      </c>
      <c r="BC83" s="85" t="str">
        <f>REPLACE(INDEX(GroupVertices[Group],MATCH(Edges[[#This Row],[Vertex 2]],GroupVertices[Vertex],0)),1,1,"")</f>
        <v>4</v>
      </c>
      <c r="BD83" s="51"/>
      <c r="BE83" s="52"/>
      <c r="BF83" s="51"/>
      <c r="BG83" s="52"/>
      <c r="BH83" s="51"/>
      <c r="BI83" s="52"/>
      <c r="BJ83" s="51"/>
      <c r="BK83" s="52"/>
      <c r="BL83" s="51"/>
    </row>
    <row r="84" spans="1:64" ht="30">
      <c r="A84" s="84" t="s">
        <v>235</v>
      </c>
      <c r="B84" s="84" t="s">
        <v>231</v>
      </c>
      <c r="C84" s="53" t="s">
        <v>1350</v>
      </c>
      <c r="D84" s="54">
        <v>8.25</v>
      </c>
      <c r="E84" s="65" t="s">
        <v>136</v>
      </c>
      <c r="F84" s="55">
        <v>23.333333333333336</v>
      </c>
      <c r="G84" s="53"/>
      <c r="H84" s="57"/>
      <c r="I84" s="56"/>
      <c r="J84" s="56"/>
      <c r="K84" s="36" t="s">
        <v>66</v>
      </c>
      <c r="L84" s="83">
        <v>84</v>
      </c>
      <c r="M84" s="83"/>
      <c r="N84" s="63"/>
      <c r="O84" s="86" t="s">
        <v>252</v>
      </c>
      <c r="P84" s="88">
        <v>43535.46559027778</v>
      </c>
      <c r="Q84" s="86" t="s">
        <v>299</v>
      </c>
      <c r="R84" s="86"/>
      <c r="S84" s="86"/>
      <c r="T84" s="86"/>
      <c r="U84" s="86"/>
      <c r="V84" s="90" t="s">
        <v>358</v>
      </c>
      <c r="W84" s="88">
        <v>43535.46559027778</v>
      </c>
      <c r="X84" s="90" t="s">
        <v>411</v>
      </c>
      <c r="Y84" s="86"/>
      <c r="Z84" s="86"/>
      <c r="AA84" s="92" t="s">
        <v>477</v>
      </c>
      <c r="AB84" s="86"/>
      <c r="AC84" s="86" t="b">
        <v>0</v>
      </c>
      <c r="AD84" s="86">
        <v>0</v>
      </c>
      <c r="AE84" s="92" t="s">
        <v>501</v>
      </c>
      <c r="AF84" s="86" t="b">
        <v>0</v>
      </c>
      <c r="AG84" s="86" t="s">
        <v>512</v>
      </c>
      <c r="AH84" s="86"/>
      <c r="AI84" s="92" t="s">
        <v>501</v>
      </c>
      <c r="AJ84" s="86" t="b">
        <v>0</v>
      </c>
      <c r="AK84" s="86">
        <v>1</v>
      </c>
      <c r="AL84" s="92" t="s">
        <v>468</v>
      </c>
      <c r="AM84" s="86" t="s">
        <v>516</v>
      </c>
      <c r="AN84" s="86" t="b">
        <v>0</v>
      </c>
      <c r="AO84" s="92" t="s">
        <v>468</v>
      </c>
      <c r="AP84" s="86" t="s">
        <v>176</v>
      </c>
      <c r="AQ84" s="86">
        <v>0</v>
      </c>
      <c r="AR84" s="86">
        <v>0</v>
      </c>
      <c r="AS84" s="86"/>
      <c r="AT84" s="86"/>
      <c r="AU84" s="86"/>
      <c r="AV84" s="86"/>
      <c r="AW84" s="86"/>
      <c r="AX84" s="86"/>
      <c r="AY84" s="86"/>
      <c r="AZ84" s="86"/>
      <c r="BA84">
        <v>4</v>
      </c>
      <c r="BB84" s="85" t="str">
        <f>REPLACE(INDEX(GroupVertices[Group],MATCH(Edges[[#This Row],[Vertex 1]],GroupVertices[Vertex],0)),1,1,"")</f>
        <v>3</v>
      </c>
      <c r="BC84" s="85" t="str">
        <f>REPLACE(INDEX(GroupVertices[Group],MATCH(Edges[[#This Row],[Vertex 2]],GroupVertices[Vertex],0)),1,1,"")</f>
        <v>4</v>
      </c>
      <c r="BD84" s="51"/>
      <c r="BE84" s="52"/>
      <c r="BF84" s="51"/>
      <c r="BG84" s="52"/>
      <c r="BH84" s="51"/>
      <c r="BI84" s="52"/>
      <c r="BJ84" s="51"/>
      <c r="BK84" s="52"/>
      <c r="BL84" s="51"/>
    </row>
    <row r="85" spans="1:64" ht="15">
      <c r="A85" s="84" t="s">
        <v>235</v>
      </c>
      <c r="B85" s="84" t="s">
        <v>231</v>
      </c>
      <c r="C85" s="53" t="s">
        <v>1348</v>
      </c>
      <c r="D85" s="54">
        <v>3</v>
      </c>
      <c r="E85" s="65" t="s">
        <v>132</v>
      </c>
      <c r="F85" s="55">
        <v>32</v>
      </c>
      <c r="G85" s="53"/>
      <c r="H85" s="57"/>
      <c r="I85" s="56"/>
      <c r="J85" s="56"/>
      <c r="K85" s="36" t="s">
        <v>66</v>
      </c>
      <c r="L85" s="83">
        <v>85</v>
      </c>
      <c r="M85" s="83"/>
      <c r="N85" s="63"/>
      <c r="O85" s="86" t="s">
        <v>253</v>
      </c>
      <c r="P85" s="88">
        <v>43535.470497685186</v>
      </c>
      <c r="Q85" s="86" t="s">
        <v>307</v>
      </c>
      <c r="R85" s="86"/>
      <c r="S85" s="86"/>
      <c r="T85" s="86" t="s">
        <v>329</v>
      </c>
      <c r="U85" s="86"/>
      <c r="V85" s="90" t="s">
        <v>358</v>
      </c>
      <c r="W85" s="88">
        <v>43535.470497685186</v>
      </c>
      <c r="X85" s="90" t="s">
        <v>421</v>
      </c>
      <c r="Y85" s="86"/>
      <c r="Z85" s="86"/>
      <c r="AA85" s="92" t="s">
        <v>487</v>
      </c>
      <c r="AB85" s="92" t="s">
        <v>500</v>
      </c>
      <c r="AC85" s="86" t="b">
        <v>0</v>
      </c>
      <c r="AD85" s="86">
        <v>2</v>
      </c>
      <c r="AE85" s="92" t="s">
        <v>511</v>
      </c>
      <c r="AF85" s="86" t="b">
        <v>0</v>
      </c>
      <c r="AG85" s="86" t="s">
        <v>512</v>
      </c>
      <c r="AH85" s="86"/>
      <c r="AI85" s="92" t="s">
        <v>501</v>
      </c>
      <c r="AJ85" s="86" t="b">
        <v>0</v>
      </c>
      <c r="AK85" s="86">
        <v>1</v>
      </c>
      <c r="AL85" s="92" t="s">
        <v>501</v>
      </c>
      <c r="AM85" s="86" t="s">
        <v>515</v>
      </c>
      <c r="AN85" s="86" t="b">
        <v>0</v>
      </c>
      <c r="AO85" s="92" t="s">
        <v>500</v>
      </c>
      <c r="AP85" s="86" t="s">
        <v>176</v>
      </c>
      <c r="AQ85" s="86">
        <v>0</v>
      </c>
      <c r="AR85" s="86">
        <v>0</v>
      </c>
      <c r="AS85" s="86"/>
      <c r="AT85" s="86"/>
      <c r="AU85" s="86"/>
      <c r="AV85" s="86"/>
      <c r="AW85" s="86"/>
      <c r="AX85" s="86"/>
      <c r="AY85" s="86"/>
      <c r="AZ85" s="86"/>
      <c r="BA85">
        <v>1</v>
      </c>
      <c r="BB85" s="85" t="str">
        <f>REPLACE(INDEX(GroupVertices[Group],MATCH(Edges[[#This Row],[Vertex 1]],GroupVertices[Vertex],0)),1,1,"")</f>
        <v>3</v>
      </c>
      <c r="BC85" s="85" t="str">
        <f>REPLACE(INDEX(GroupVertices[Group],MATCH(Edges[[#This Row],[Vertex 2]],GroupVertices[Vertex],0)),1,1,"")</f>
        <v>4</v>
      </c>
      <c r="BD85" s="51"/>
      <c r="BE85" s="52"/>
      <c r="BF85" s="51"/>
      <c r="BG85" s="52"/>
      <c r="BH85" s="51"/>
      <c r="BI85" s="52"/>
      <c r="BJ85" s="51"/>
      <c r="BK85" s="52"/>
      <c r="BL85" s="51"/>
    </row>
    <row r="86" spans="1:64" ht="30">
      <c r="A86" s="84" t="s">
        <v>235</v>
      </c>
      <c r="B86" s="84" t="s">
        <v>231</v>
      </c>
      <c r="C86" s="53" t="s">
        <v>1350</v>
      </c>
      <c r="D86" s="54">
        <v>8.25</v>
      </c>
      <c r="E86" s="65" t="s">
        <v>136</v>
      </c>
      <c r="F86" s="55">
        <v>23.333333333333336</v>
      </c>
      <c r="G86" s="53"/>
      <c r="H86" s="57"/>
      <c r="I86" s="56"/>
      <c r="J86" s="56"/>
      <c r="K86" s="36" t="s">
        <v>66</v>
      </c>
      <c r="L86" s="83">
        <v>86</v>
      </c>
      <c r="M86" s="83"/>
      <c r="N86" s="63"/>
      <c r="O86" s="86" t="s">
        <v>252</v>
      </c>
      <c r="P86" s="88">
        <v>43535.51042824074</v>
      </c>
      <c r="Q86" s="86" t="s">
        <v>308</v>
      </c>
      <c r="R86" s="86"/>
      <c r="S86" s="86"/>
      <c r="T86" s="86" t="s">
        <v>329</v>
      </c>
      <c r="U86" s="86"/>
      <c r="V86" s="90" t="s">
        <v>358</v>
      </c>
      <c r="W86" s="88">
        <v>43535.51042824074</v>
      </c>
      <c r="X86" s="90" t="s">
        <v>422</v>
      </c>
      <c r="Y86" s="86"/>
      <c r="Z86" s="86"/>
      <c r="AA86" s="92" t="s">
        <v>488</v>
      </c>
      <c r="AB86" s="86"/>
      <c r="AC86" s="86" t="b">
        <v>0</v>
      </c>
      <c r="AD86" s="86">
        <v>0</v>
      </c>
      <c r="AE86" s="92" t="s">
        <v>501</v>
      </c>
      <c r="AF86" s="86" t="b">
        <v>0</v>
      </c>
      <c r="AG86" s="86" t="s">
        <v>512</v>
      </c>
      <c r="AH86" s="86"/>
      <c r="AI86" s="92" t="s">
        <v>501</v>
      </c>
      <c r="AJ86" s="86" t="b">
        <v>0</v>
      </c>
      <c r="AK86" s="86">
        <v>1</v>
      </c>
      <c r="AL86" s="92" t="s">
        <v>486</v>
      </c>
      <c r="AM86" s="86" t="s">
        <v>516</v>
      </c>
      <c r="AN86" s="86" t="b">
        <v>0</v>
      </c>
      <c r="AO86" s="92" t="s">
        <v>486</v>
      </c>
      <c r="AP86" s="86" t="s">
        <v>176</v>
      </c>
      <c r="AQ86" s="86">
        <v>0</v>
      </c>
      <c r="AR86" s="86">
        <v>0</v>
      </c>
      <c r="AS86" s="86"/>
      <c r="AT86" s="86"/>
      <c r="AU86" s="86"/>
      <c r="AV86" s="86"/>
      <c r="AW86" s="86"/>
      <c r="AX86" s="86"/>
      <c r="AY86" s="86"/>
      <c r="AZ86" s="86"/>
      <c r="BA86">
        <v>4</v>
      </c>
      <c r="BB86" s="85" t="str">
        <f>REPLACE(INDEX(GroupVertices[Group],MATCH(Edges[[#This Row],[Vertex 1]],GroupVertices[Vertex],0)),1,1,"")</f>
        <v>3</v>
      </c>
      <c r="BC86" s="85" t="str">
        <f>REPLACE(INDEX(GroupVertices[Group],MATCH(Edges[[#This Row],[Vertex 2]],GroupVertices[Vertex],0)),1,1,"")</f>
        <v>4</v>
      </c>
      <c r="BD86" s="51"/>
      <c r="BE86" s="52"/>
      <c r="BF86" s="51"/>
      <c r="BG86" s="52"/>
      <c r="BH86" s="51"/>
      <c r="BI86" s="52"/>
      <c r="BJ86" s="51"/>
      <c r="BK86" s="52"/>
      <c r="BL86" s="51"/>
    </row>
    <row r="87" spans="1:64" ht="30">
      <c r="A87" s="84" t="s">
        <v>235</v>
      </c>
      <c r="B87" s="84" t="s">
        <v>231</v>
      </c>
      <c r="C87" s="53" t="s">
        <v>1350</v>
      </c>
      <c r="D87" s="54">
        <v>8.25</v>
      </c>
      <c r="E87" s="65" t="s">
        <v>136</v>
      </c>
      <c r="F87" s="55">
        <v>23.333333333333336</v>
      </c>
      <c r="G87" s="53"/>
      <c r="H87" s="57"/>
      <c r="I87" s="56"/>
      <c r="J87" s="56"/>
      <c r="K87" s="36" t="s">
        <v>66</v>
      </c>
      <c r="L87" s="83">
        <v>87</v>
      </c>
      <c r="M87" s="83"/>
      <c r="N87" s="63"/>
      <c r="O87" s="86" t="s">
        <v>252</v>
      </c>
      <c r="P87" s="88">
        <v>43535.51048611111</v>
      </c>
      <c r="Q87" s="86" t="s">
        <v>309</v>
      </c>
      <c r="R87" s="86"/>
      <c r="S87" s="86"/>
      <c r="T87" s="86"/>
      <c r="U87" s="86"/>
      <c r="V87" s="90" t="s">
        <v>358</v>
      </c>
      <c r="W87" s="88">
        <v>43535.51048611111</v>
      </c>
      <c r="X87" s="90" t="s">
        <v>423</v>
      </c>
      <c r="Y87" s="86"/>
      <c r="Z87" s="86"/>
      <c r="AA87" s="92" t="s">
        <v>489</v>
      </c>
      <c r="AB87" s="86"/>
      <c r="AC87" s="86" t="b">
        <v>0</v>
      </c>
      <c r="AD87" s="86">
        <v>0</v>
      </c>
      <c r="AE87" s="92" t="s">
        <v>501</v>
      </c>
      <c r="AF87" s="86" t="b">
        <v>0</v>
      </c>
      <c r="AG87" s="86" t="s">
        <v>512</v>
      </c>
      <c r="AH87" s="86"/>
      <c r="AI87" s="92" t="s">
        <v>501</v>
      </c>
      <c r="AJ87" s="86" t="b">
        <v>0</v>
      </c>
      <c r="AK87" s="86">
        <v>1</v>
      </c>
      <c r="AL87" s="92" t="s">
        <v>485</v>
      </c>
      <c r="AM87" s="86" t="s">
        <v>516</v>
      </c>
      <c r="AN87" s="86" t="b">
        <v>0</v>
      </c>
      <c r="AO87" s="92" t="s">
        <v>485</v>
      </c>
      <c r="AP87" s="86" t="s">
        <v>176</v>
      </c>
      <c r="AQ87" s="86">
        <v>0</v>
      </c>
      <c r="AR87" s="86">
        <v>0</v>
      </c>
      <c r="AS87" s="86"/>
      <c r="AT87" s="86"/>
      <c r="AU87" s="86"/>
      <c r="AV87" s="86"/>
      <c r="AW87" s="86"/>
      <c r="AX87" s="86"/>
      <c r="AY87" s="86"/>
      <c r="AZ87" s="86"/>
      <c r="BA87">
        <v>4</v>
      </c>
      <c r="BB87" s="85" t="str">
        <f>REPLACE(INDEX(GroupVertices[Group],MATCH(Edges[[#This Row],[Vertex 1]],GroupVertices[Vertex],0)),1,1,"")</f>
        <v>3</v>
      </c>
      <c r="BC87" s="85" t="str">
        <f>REPLACE(INDEX(GroupVertices[Group],MATCH(Edges[[#This Row],[Vertex 2]],GroupVertices[Vertex],0)),1,1,"")</f>
        <v>4</v>
      </c>
      <c r="BD87" s="51"/>
      <c r="BE87" s="52"/>
      <c r="BF87" s="51"/>
      <c r="BG87" s="52"/>
      <c r="BH87" s="51"/>
      <c r="BI87" s="52"/>
      <c r="BJ87" s="51"/>
      <c r="BK87" s="52"/>
      <c r="BL87" s="51"/>
    </row>
    <row r="88" spans="1:64" ht="30">
      <c r="A88" s="84" t="s">
        <v>235</v>
      </c>
      <c r="B88" s="84" t="s">
        <v>243</v>
      </c>
      <c r="C88" s="53" t="s">
        <v>1352</v>
      </c>
      <c r="D88" s="54">
        <v>10</v>
      </c>
      <c r="E88" s="65" t="s">
        <v>136</v>
      </c>
      <c r="F88" s="55">
        <v>20.444444444444443</v>
      </c>
      <c r="G88" s="53"/>
      <c r="H88" s="57"/>
      <c r="I88" s="56"/>
      <c r="J88" s="56"/>
      <c r="K88" s="36" t="s">
        <v>65</v>
      </c>
      <c r="L88" s="83">
        <v>88</v>
      </c>
      <c r="M88" s="83"/>
      <c r="N88" s="63"/>
      <c r="O88" s="86" t="s">
        <v>252</v>
      </c>
      <c r="P88" s="88">
        <v>43535.465520833335</v>
      </c>
      <c r="Q88" s="86" t="s">
        <v>296</v>
      </c>
      <c r="R88" s="86"/>
      <c r="S88" s="86"/>
      <c r="T88" s="86"/>
      <c r="U88" s="86"/>
      <c r="V88" s="90" t="s">
        <v>358</v>
      </c>
      <c r="W88" s="88">
        <v>43535.465520833335</v>
      </c>
      <c r="X88" s="90" t="s">
        <v>410</v>
      </c>
      <c r="Y88" s="86"/>
      <c r="Z88" s="86"/>
      <c r="AA88" s="92" t="s">
        <v>476</v>
      </c>
      <c r="AB88" s="86"/>
      <c r="AC88" s="86" t="b">
        <v>0</v>
      </c>
      <c r="AD88" s="86">
        <v>0</v>
      </c>
      <c r="AE88" s="92" t="s">
        <v>501</v>
      </c>
      <c r="AF88" s="86" t="b">
        <v>0</v>
      </c>
      <c r="AG88" s="86" t="s">
        <v>512</v>
      </c>
      <c r="AH88" s="86"/>
      <c r="AI88" s="92" t="s">
        <v>501</v>
      </c>
      <c r="AJ88" s="86" t="b">
        <v>0</v>
      </c>
      <c r="AK88" s="86">
        <v>2</v>
      </c>
      <c r="AL88" s="92" t="s">
        <v>467</v>
      </c>
      <c r="AM88" s="86" t="s">
        <v>516</v>
      </c>
      <c r="AN88" s="86" t="b">
        <v>0</v>
      </c>
      <c r="AO88" s="92" t="s">
        <v>467</v>
      </c>
      <c r="AP88" s="86" t="s">
        <v>176</v>
      </c>
      <c r="AQ88" s="86">
        <v>0</v>
      </c>
      <c r="AR88" s="86">
        <v>0</v>
      </c>
      <c r="AS88" s="86"/>
      <c r="AT88" s="86"/>
      <c r="AU88" s="86"/>
      <c r="AV88" s="86"/>
      <c r="AW88" s="86"/>
      <c r="AX88" s="86"/>
      <c r="AY88" s="86"/>
      <c r="AZ88" s="86"/>
      <c r="BA88">
        <v>5</v>
      </c>
      <c r="BB88" s="85" t="str">
        <f>REPLACE(INDEX(GroupVertices[Group],MATCH(Edges[[#This Row],[Vertex 1]],GroupVertices[Vertex],0)),1,1,"")</f>
        <v>3</v>
      </c>
      <c r="BC88" s="85" t="str">
        <f>REPLACE(INDEX(GroupVertices[Group],MATCH(Edges[[#This Row],[Vertex 2]],GroupVertices[Vertex],0)),1,1,"")</f>
        <v>2</v>
      </c>
      <c r="BD88" s="51">
        <v>0</v>
      </c>
      <c r="BE88" s="52">
        <v>0</v>
      </c>
      <c r="BF88" s="51">
        <v>0</v>
      </c>
      <c r="BG88" s="52">
        <v>0</v>
      </c>
      <c r="BH88" s="51">
        <v>0</v>
      </c>
      <c r="BI88" s="52">
        <v>0</v>
      </c>
      <c r="BJ88" s="51">
        <v>18</v>
      </c>
      <c r="BK88" s="52">
        <v>100</v>
      </c>
      <c r="BL88" s="51">
        <v>18</v>
      </c>
    </row>
    <row r="89" spans="1:64" ht="30">
      <c r="A89" s="84" t="s">
        <v>235</v>
      </c>
      <c r="B89" s="84" t="s">
        <v>243</v>
      </c>
      <c r="C89" s="53" t="s">
        <v>1352</v>
      </c>
      <c r="D89" s="54">
        <v>10</v>
      </c>
      <c r="E89" s="65" t="s">
        <v>136</v>
      </c>
      <c r="F89" s="55">
        <v>20.444444444444443</v>
      </c>
      <c r="G89" s="53"/>
      <c r="H89" s="57"/>
      <c r="I89" s="56"/>
      <c r="J89" s="56"/>
      <c r="K89" s="36" t="s">
        <v>65</v>
      </c>
      <c r="L89" s="83">
        <v>89</v>
      </c>
      <c r="M89" s="83"/>
      <c r="N89" s="63"/>
      <c r="O89" s="86" t="s">
        <v>252</v>
      </c>
      <c r="P89" s="88">
        <v>43535.46559027778</v>
      </c>
      <c r="Q89" s="86" t="s">
        <v>299</v>
      </c>
      <c r="R89" s="86"/>
      <c r="S89" s="86"/>
      <c r="T89" s="86"/>
      <c r="U89" s="86"/>
      <c r="V89" s="90" t="s">
        <v>358</v>
      </c>
      <c r="W89" s="88">
        <v>43535.46559027778</v>
      </c>
      <c r="X89" s="90" t="s">
        <v>411</v>
      </c>
      <c r="Y89" s="86"/>
      <c r="Z89" s="86"/>
      <c r="AA89" s="92" t="s">
        <v>477</v>
      </c>
      <c r="AB89" s="86"/>
      <c r="AC89" s="86" t="b">
        <v>0</v>
      </c>
      <c r="AD89" s="86">
        <v>0</v>
      </c>
      <c r="AE89" s="92" t="s">
        <v>501</v>
      </c>
      <c r="AF89" s="86" t="b">
        <v>0</v>
      </c>
      <c r="AG89" s="86" t="s">
        <v>512</v>
      </c>
      <c r="AH89" s="86"/>
      <c r="AI89" s="92" t="s">
        <v>501</v>
      </c>
      <c r="AJ89" s="86" t="b">
        <v>0</v>
      </c>
      <c r="AK89" s="86">
        <v>1</v>
      </c>
      <c r="AL89" s="92" t="s">
        <v>468</v>
      </c>
      <c r="AM89" s="86" t="s">
        <v>516</v>
      </c>
      <c r="AN89" s="86" t="b">
        <v>0</v>
      </c>
      <c r="AO89" s="92" t="s">
        <v>468</v>
      </c>
      <c r="AP89" s="86" t="s">
        <v>176</v>
      </c>
      <c r="AQ89" s="86">
        <v>0</v>
      </c>
      <c r="AR89" s="86">
        <v>0</v>
      </c>
      <c r="AS89" s="86"/>
      <c r="AT89" s="86"/>
      <c r="AU89" s="86"/>
      <c r="AV89" s="86"/>
      <c r="AW89" s="86"/>
      <c r="AX89" s="86"/>
      <c r="AY89" s="86"/>
      <c r="AZ89" s="86"/>
      <c r="BA89">
        <v>5</v>
      </c>
      <c r="BB89" s="85" t="str">
        <f>REPLACE(INDEX(GroupVertices[Group],MATCH(Edges[[#This Row],[Vertex 1]],GroupVertices[Vertex],0)),1,1,"")</f>
        <v>3</v>
      </c>
      <c r="BC89" s="85" t="str">
        <f>REPLACE(INDEX(GroupVertices[Group],MATCH(Edges[[#This Row],[Vertex 2]],GroupVertices[Vertex],0)),1,1,"")</f>
        <v>2</v>
      </c>
      <c r="BD89" s="51">
        <v>1</v>
      </c>
      <c r="BE89" s="52">
        <v>4.761904761904762</v>
      </c>
      <c r="BF89" s="51">
        <v>0</v>
      </c>
      <c r="BG89" s="52">
        <v>0</v>
      </c>
      <c r="BH89" s="51">
        <v>0</v>
      </c>
      <c r="BI89" s="52">
        <v>0</v>
      </c>
      <c r="BJ89" s="51">
        <v>20</v>
      </c>
      <c r="BK89" s="52">
        <v>95.23809523809524</v>
      </c>
      <c r="BL89" s="51">
        <v>21</v>
      </c>
    </row>
    <row r="90" spans="1:64" ht="30">
      <c r="A90" s="84" t="s">
        <v>235</v>
      </c>
      <c r="B90" s="84" t="s">
        <v>243</v>
      </c>
      <c r="C90" s="53" t="s">
        <v>1352</v>
      </c>
      <c r="D90" s="54">
        <v>10</v>
      </c>
      <c r="E90" s="65" t="s">
        <v>136</v>
      </c>
      <c r="F90" s="55">
        <v>20.444444444444443</v>
      </c>
      <c r="G90" s="53"/>
      <c r="H90" s="57"/>
      <c r="I90" s="56"/>
      <c r="J90" s="56"/>
      <c r="K90" s="36" t="s">
        <v>65</v>
      </c>
      <c r="L90" s="83">
        <v>90</v>
      </c>
      <c r="M90" s="83"/>
      <c r="N90" s="63"/>
      <c r="O90" s="86" t="s">
        <v>252</v>
      </c>
      <c r="P90" s="88">
        <v>43535.470497685186</v>
      </c>
      <c r="Q90" s="86" t="s">
        <v>307</v>
      </c>
      <c r="R90" s="86"/>
      <c r="S90" s="86"/>
      <c r="T90" s="86" t="s">
        <v>329</v>
      </c>
      <c r="U90" s="86"/>
      <c r="V90" s="90" t="s">
        <v>358</v>
      </c>
      <c r="W90" s="88">
        <v>43535.470497685186</v>
      </c>
      <c r="X90" s="90" t="s">
        <v>421</v>
      </c>
      <c r="Y90" s="86"/>
      <c r="Z90" s="86"/>
      <c r="AA90" s="92" t="s">
        <v>487</v>
      </c>
      <c r="AB90" s="92" t="s">
        <v>500</v>
      </c>
      <c r="AC90" s="86" t="b">
        <v>0</v>
      </c>
      <c r="AD90" s="86">
        <v>2</v>
      </c>
      <c r="AE90" s="92" t="s">
        <v>511</v>
      </c>
      <c r="AF90" s="86" t="b">
        <v>0</v>
      </c>
      <c r="AG90" s="86" t="s">
        <v>512</v>
      </c>
      <c r="AH90" s="86"/>
      <c r="AI90" s="92" t="s">
        <v>501</v>
      </c>
      <c r="AJ90" s="86" t="b">
        <v>0</v>
      </c>
      <c r="AK90" s="86">
        <v>1</v>
      </c>
      <c r="AL90" s="92" t="s">
        <v>501</v>
      </c>
      <c r="AM90" s="86" t="s">
        <v>515</v>
      </c>
      <c r="AN90" s="86" t="b">
        <v>0</v>
      </c>
      <c r="AO90" s="92" t="s">
        <v>500</v>
      </c>
      <c r="AP90" s="86" t="s">
        <v>176</v>
      </c>
      <c r="AQ90" s="86">
        <v>0</v>
      </c>
      <c r="AR90" s="86">
        <v>0</v>
      </c>
      <c r="AS90" s="86"/>
      <c r="AT90" s="86"/>
      <c r="AU90" s="86"/>
      <c r="AV90" s="86"/>
      <c r="AW90" s="86"/>
      <c r="AX90" s="86"/>
      <c r="AY90" s="86"/>
      <c r="AZ90" s="86"/>
      <c r="BA90">
        <v>5</v>
      </c>
      <c r="BB90" s="85" t="str">
        <f>REPLACE(INDEX(GroupVertices[Group],MATCH(Edges[[#This Row],[Vertex 1]],GroupVertices[Vertex],0)),1,1,"")</f>
        <v>3</v>
      </c>
      <c r="BC90" s="85" t="str">
        <f>REPLACE(INDEX(GroupVertices[Group],MATCH(Edges[[#This Row],[Vertex 2]],GroupVertices[Vertex],0)),1,1,"")</f>
        <v>2</v>
      </c>
      <c r="BD90" s="51">
        <v>2</v>
      </c>
      <c r="BE90" s="52">
        <v>5.555555555555555</v>
      </c>
      <c r="BF90" s="51">
        <v>0</v>
      </c>
      <c r="BG90" s="52">
        <v>0</v>
      </c>
      <c r="BH90" s="51">
        <v>0</v>
      </c>
      <c r="BI90" s="52">
        <v>0</v>
      </c>
      <c r="BJ90" s="51">
        <v>34</v>
      </c>
      <c r="BK90" s="52">
        <v>94.44444444444444</v>
      </c>
      <c r="BL90" s="51">
        <v>36</v>
      </c>
    </row>
    <row r="91" spans="1:64" ht="30">
      <c r="A91" s="84" t="s">
        <v>235</v>
      </c>
      <c r="B91" s="84" t="s">
        <v>243</v>
      </c>
      <c r="C91" s="53" t="s">
        <v>1352</v>
      </c>
      <c r="D91" s="54">
        <v>10</v>
      </c>
      <c r="E91" s="65" t="s">
        <v>136</v>
      </c>
      <c r="F91" s="55">
        <v>20.444444444444443</v>
      </c>
      <c r="G91" s="53"/>
      <c r="H91" s="57"/>
      <c r="I91" s="56"/>
      <c r="J91" s="56"/>
      <c r="K91" s="36" t="s">
        <v>65</v>
      </c>
      <c r="L91" s="83">
        <v>91</v>
      </c>
      <c r="M91" s="83"/>
      <c r="N91" s="63"/>
      <c r="O91" s="86" t="s">
        <v>252</v>
      </c>
      <c r="P91" s="88">
        <v>43535.51042824074</v>
      </c>
      <c r="Q91" s="86" t="s">
        <v>308</v>
      </c>
      <c r="R91" s="86"/>
      <c r="S91" s="86"/>
      <c r="T91" s="86" t="s">
        <v>329</v>
      </c>
      <c r="U91" s="86"/>
      <c r="V91" s="90" t="s">
        <v>358</v>
      </c>
      <c r="W91" s="88">
        <v>43535.51042824074</v>
      </c>
      <c r="X91" s="90" t="s">
        <v>422</v>
      </c>
      <c r="Y91" s="86"/>
      <c r="Z91" s="86"/>
      <c r="AA91" s="92" t="s">
        <v>488</v>
      </c>
      <c r="AB91" s="86"/>
      <c r="AC91" s="86" t="b">
        <v>0</v>
      </c>
      <c r="AD91" s="86">
        <v>0</v>
      </c>
      <c r="AE91" s="92" t="s">
        <v>501</v>
      </c>
      <c r="AF91" s="86" t="b">
        <v>0</v>
      </c>
      <c r="AG91" s="86" t="s">
        <v>512</v>
      </c>
      <c r="AH91" s="86"/>
      <c r="AI91" s="92" t="s">
        <v>501</v>
      </c>
      <c r="AJ91" s="86" t="b">
        <v>0</v>
      </c>
      <c r="AK91" s="86">
        <v>1</v>
      </c>
      <c r="AL91" s="92" t="s">
        <v>486</v>
      </c>
      <c r="AM91" s="86" t="s">
        <v>516</v>
      </c>
      <c r="AN91" s="86" t="b">
        <v>0</v>
      </c>
      <c r="AO91" s="92" t="s">
        <v>486</v>
      </c>
      <c r="AP91" s="86" t="s">
        <v>176</v>
      </c>
      <c r="AQ91" s="86">
        <v>0</v>
      </c>
      <c r="AR91" s="86">
        <v>0</v>
      </c>
      <c r="AS91" s="86"/>
      <c r="AT91" s="86"/>
      <c r="AU91" s="86"/>
      <c r="AV91" s="86"/>
      <c r="AW91" s="86"/>
      <c r="AX91" s="86"/>
      <c r="AY91" s="86"/>
      <c r="AZ91" s="86"/>
      <c r="BA91">
        <v>5</v>
      </c>
      <c r="BB91" s="85" t="str">
        <f>REPLACE(INDEX(GroupVertices[Group],MATCH(Edges[[#This Row],[Vertex 1]],GroupVertices[Vertex],0)),1,1,"")</f>
        <v>3</v>
      </c>
      <c r="BC91" s="85" t="str">
        <f>REPLACE(INDEX(GroupVertices[Group],MATCH(Edges[[#This Row],[Vertex 2]],GroupVertices[Vertex],0)),1,1,"")</f>
        <v>2</v>
      </c>
      <c r="BD91" s="51">
        <v>0</v>
      </c>
      <c r="BE91" s="52">
        <v>0</v>
      </c>
      <c r="BF91" s="51">
        <v>0</v>
      </c>
      <c r="BG91" s="52">
        <v>0</v>
      </c>
      <c r="BH91" s="51">
        <v>0</v>
      </c>
      <c r="BI91" s="52">
        <v>0</v>
      </c>
      <c r="BJ91" s="51">
        <v>22</v>
      </c>
      <c r="BK91" s="52">
        <v>100</v>
      </c>
      <c r="BL91" s="51">
        <v>22</v>
      </c>
    </row>
    <row r="92" spans="1:64" ht="30">
      <c r="A92" s="84" t="s">
        <v>235</v>
      </c>
      <c r="B92" s="84" t="s">
        <v>243</v>
      </c>
      <c r="C92" s="53" t="s">
        <v>1352</v>
      </c>
      <c r="D92" s="54">
        <v>10</v>
      </c>
      <c r="E92" s="65" t="s">
        <v>136</v>
      </c>
      <c r="F92" s="55">
        <v>20.444444444444443</v>
      </c>
      <c r="G92" s="53"/>
      <c r="H92" s="57"/>
      <c r="I92" s="56"/>
      <c r="J92" s="56"/>
      <c r="K92" s="36" t="s">
        <v>65</v>
      </c>
      <c r="L92" s="83">
        <v>92</v>
      </c>
      <c r="M92" s="83"/>
      <c r="N92" s="63"/>
      <c r="O92" s="86" t="s">
        <v>252</v>
      </c>
      <c r="P92" s="88">
        <v>43535.51048611111</v>
      </c>
      <c r="Q92" s="86" t="s">
        <v>309</v>
      </c>
      <c r="R92" s="86"/>
      <c r="S92" s="86"/>
      <c r="T92" s="86"/>
      <c r="U92" s="86"/>
      <c r="V92" s="90" t="s">
        <v>358</v>
      </c>
      <c r="W92" s="88">
        <v>43535.51048611111</v>
      </c>
      <c r="X92" s="90" t="s">
        <v>423</v>
      </c>
      <c r="Y92" s="86"/>
      <c r="Z92" s="86"/>
      <c r="AA92" s="92" t="s">
        <v>489</v>
      </c>
      <c r="AB92" s="86"/>
      <c r="AC92" s="86" t="b">
        <v>0</v>
      </c>
      <c r="AD92" s="86">
        <v>0</v>
      </c>
      <c r="AE92" s="92" t="s">
        <v>501</v>
      </c>
      <c r="AF92" s="86" t="b">
        <v>0</v>
      </c>
      <c r="AG92" s="86" t="s">
        <v>512</v>
      </c>
      <c r="AH92" s="86"/>
      <c r="AI92" s="92" t="s">
        <v>501</v>
      </c>
      <c r="AJ92" s="86" t="b">
        <v>0</v>
      </c>
      <c r="AK92" s="86">
        <v>1</v>
      </c>
      <c r="AL92" s="92" t="s">
        <v>485</v>
      </c>
      <c r="AM92" s="86" t="s">
        <v>516</v>
      </c>
      <c r="AN92" s="86" t="b">
        <v>0</v>
      </c>
      <c r="AO92" s="92" t="s">
        <v>485</v>
      </c>
      <c r="AP92" s="86" t="s">
        <v>176</v>
      </c>
      <c r="AQ92" s="86">
        <v>0</v>
      </c>
      <c r="AR92" s="86">
        <v>0</v>
      </c>
      <c r="AS92" s="86"/>
      <c r="AT92" s="86"/>
      <c r="AU92" s="86"/>
      <c r="AV92" s="86"/>
      <c r="AW92" s="86"/>
      <c r="AX92" s="86"/>
      <c r="AY92" s="86"/>
      <c r="AZ92" s="86"/>
      <c r="BA92">
        <v>5</v>
      </c>
      <c r="BB92" s="85" t="str">
        <f>REPLACE(INDEX(GroupVertices[Group],MATCH(Edges[[#This Row],[Vertex 1]],GroupVertices[Vertex],0)),1,1,"")</f>
        <v>3</v>
      </c>
      <c r="BC92" s="85" t="str">
        <f>REPLACE(INDEX(GroupVertices[Group],MATCH(Edges[[#This Row],[Vertex 2]],GroupVertices[Vertex],0)),1,1,"")</f>
        <v>2</v>
      </c>
      <c r="BD92" s="51">
        <v>1</v>
      </c>
      <c r="BE92" s="52">
        <v>5</v>
      </c>
      <c r="BF92" s="51">
        <v>0</v>
      </c>
      <c r="BG92" s="52">
        <v>0</v>
      </c>
      <c r="BH92" s="51">
        <v>0</v>
      </c>
      <c r="BI92" s="52">
        <v>0</v>
      </c>
      <c r="BJ92" s="51">
        <v>19</v>
      </c>
      <c r="BK92" s="52">
        <v>95</v>
      </c>
      <c r="BL92" s="51">
        <v>20</v>
      </c>
    </row>
    <row r="93" spans="1:64" ht="30">
      <c r="A93" s="84" t="s">
        <v>236</v>
      </c>
      <c r="B93" s="84" t="s">
        <v>236</v>
      </c>
      <c r="C93" s="53" t="s">
        <v>1349</v>
      </c>
      <c r="D93" s="54">
        <v>4.75</v>
      </c>
      <c r="E93" s="65" t="s">
        <v>136</v>
      </c>
      <c r="F93" s="55">
        <v>29.11111111111111</v>
      </c>
      <c r="G93" s="53"/>
      <c r="H93" s="57"/>
      <c r="I93" s="56"/>
      <c r="J93" s="56"/>
      <c r="K93" s="36" t="s">
        <v>65</v>
      </c>
      <c r="L93" s="83">
        <v>93</v>
      </c>
      <c r="M93" s="83"/>
      <c r="N93" s="63"/>
      <c r="O93" s="86" t="s">
        <v>176</v>
      </c>
      <c r="P93" s="88">
        <v>43535.362175925926</v>
      </c>
      <c r="Q93" s="86" t="s">
        <v>310</v>
      </c>
      <c r="R93" s="86"/>
      <c r="S93" s="86"/>
      <c r="T93" s="86" t="s">
        <v>329</v>
      </c>
      <c r="U93" s="86"/>
      <c r="V93" s="90" t="s">
        <v>359</v>
      </c>
      <c r="W93" s="88">
        <v>43535.362175925926</v>
      </c>
      <c r="X93" s="90" t="s">
        <v>424</v>
      </c>
      <c r="Y93" s="86"/>
      <c r="Z93" s="86"/>
      <c r="AA93" s="92" t="s">
        <v>490</v>
      </c>
      <c r="AB93" s="86"/>
      <c r="AC93" s="86" t="b">
        <v>0</v>
      </c>
      <c r="AD93" s="86">
        <v>6</v>
      </c>
      <c r="AE93" s="92" t="s">
        <v>501</v>
      </c>
      <c r="AF93" s="86" t="b">
        <v>0</v>
      </c>
      <c r="AG93" s="86" t="s">
        <v>512</v>
      </c>
      <c r="AH93" s="86"/>
      <c r="AI93" s="92" t="s">
        <v>501</v>
      </c>
      <c r="AJ93" s="86" t="b">
        <v>0</v>
      </c>
      <c r="AK93" s="86">
        <v>4</v>
      </c>
      <c r="AL93" s="92" t="s">
        <v>501</v>
      </c>
      <c r="AM93" s="86" t="s">
        <v>515</v>
      </c>
      <c r="AN93" s="86" t="b">
        <v>0</v>
      </c>
      <c r="AO93" s="92" t="s">
        <v>490</v>
      </c>
      <c r="AP93" s="86" t="s">
        <v>176</v>
      </c>
      <c r="AQ93" s="86">
        <v>0</v>
      </c>
      <c r="AR93" s="86">
        <v>0</v>
      </c>
      <c r="AS93" s="86"/>
      <c r="AT93" s="86"/>
      <c r="AU93" s="86"/>
      <c r="AV93" s="86"/>
      <c r="AW93" s="86"/>
      <c r="AX93" s="86"/>
      <c r="AY93" s="86"/>
      <c r="AZ93" s="86"/>
      <c r="BA93">
        <v>2</v>
      </c>
      <c r="BB93" s="85" t="str">
        <f>REPLACE(INDEX(GroupVertices[Group],MATCH(Edges[[#This Row],[Vertex 1]],GroupVertices[Vertex],0)),1,1,"")</f>
        <v>6</v>
      </c>
      <c r="BC93" s="85" t="str">
        <f>REPLACE(INDEX(GroupVertices[Group],MATCH(Edges[[#This Row],[Vertex 2]],GroupVertices[Vertex],0)),1,1,"")</f>
        <v>6</v>
      </c>
      <c r="BD93" s="51">
        <v>1</v>
      </c>
      <c r="BE93" s="52">
        <v>2.857142857142857</v>
      </c>
      <c r="BF93" s="51">
        <v>1</v>
      </c>
      <c r="BG93" s="52">
        <v>2.857142857142857</v>
      </c>
      <c r="BH93" s="51">
        <v>0</v>
      </c>
      <c r="BI93" s="52">
        <v>0</v>
      </c>
      <c r="BJ93" s="51">
        <v>33</v>
      </c>
      <c r="BK93" s="52">
        <v>94.28571428571429</v>
      </c>
      <c r="BL93" s="51">
        <v>35</v>
      </c>
    </row>
    <row r="94" spans="1:64" ht="30">
      <c r="A94" s="84" t="s">
        <v>236</v>
      </c>
      <c r="B94" s="84" t="s">
        <v>236</v>
      </c>
      <c r="C94" s="53" t="s">
        <v>1349</v>
      </c>
      <c r="D94" s="54">
        <v>4.75</v>
      </c>
      <c r="E94" s="65" t="s">
        <v>136</v>
      </c>
      <c r="F94" s="55">
        <v>29.11111111111111</v>
      </c>
      <c r="G94" s="53"/>
      <c r="H94" s="57"/>
      <c r="I94" s="56"/>
      <c r="J94" s="56"/>
      <c r="K94" s="36" t="s">
        <v>65</v>
      </c>
      <c r="L94" s="83">
        <v>94</v>
      </c>
      <c r="M94" s="83"/>
      <c r="N94" s="63"/>
      <c r="O94" s="86" t="s">
        <v>176</v>
      </c>
      <c r="P94" s="88">
        <v>43535.36236111111</v>
      </c>
      <c r="Q94" s="86" t="s">
        <v>311</v>
      </c>
      <c r="R94" s="86" t="s">
        <v>321</v>
      </c>
      <c r="S94" s="86" t="s">
        <v>327</v>
      </c>
      <c r="T94" s="86" t="s">
        <v>329</v>
      </c>
      <c r="U94" s="86"/>
      <c r="V94" s="90" t="s">
        <v>359</v>
      </c>
      <c r="W94" s="88">
        <v>43535.36236111111</v>
      </c>
      <c r="X94" s="90" t="s">
        <v>425</v>
      </c>
      <c r="Y94" s="86"/>
      <c r="Z94" s="86"/>
      <c r="AA94" s="92" t="s">
        <v>491</v>
      </c>
      <c r="AB94" s="86"/>
      <c r="AC94" s="86" t="b">
        <v>0</v>
      </c>
      <c r="AD94" s="86">
        <v>1</v>
      </c>
      <c r="AE94" s="92" t="s">
        <v>501</v>
      </c>
      <c r="AF94" s="86" t="b">
        <v>0</v>
      </c>
      <c r="AG94" s="86" t="s">
        <v>512</v>
      </c>
      <c r="AH94" s="86"/>
      <c r="AI94" s="92" t="s">
        <v>501</v>
      </c>
      <c r="AJ94" s="86" t="b">
        <v>0</v>
      </c>
      <c r="AK94" s="86">
        <v>0</v>
      </c>
      <c r="AL94" s="92" t="s">
        <v>501</v>
      </c>
      <c r="AM94" s="86" t="s">
        <v>515</v>
      </c>
      <c r="AN94" s="86" t="b">
        <v>0</v>
      </c>
      <c r="AO94" s="92" t="s">
        <v>491</v>
      </c>
      <c r="AP94" s="86" t="s">
        <v>176</v>
      </c>
      <c r="AQ94" s="86">
        <v>0</v>
      </c>
      <c r="AR94" s="86">
        <v>0</v>
      </c>
      <c r="AS94" s="86"/>
      <c r="AT94" s="86"/>
      <c r="AU94" s="86"/>
      <c r="AV94" s="86"/>
      <c r="AW94" s="86"/>
      <c r="AX94" s="86"/>
      <c r="AY94" s="86"/>
      <c r="AZ94" s="86"/>
      <c r="BA94">
        <v>2</v>
      </c>
      <c r="BB94" s="85" t="str">
        <f>REPLACE(INDEX(GroupVertices[Group],MATCH(Edges[[#This Row],[Vertex 1]],GroupVertices[Vertex],0)),1,1,"")</f>
        <v>6</v>
      </c>
      <c r="BC94" s="85" t="str">
        <f>REPLACE(INDEX(GroupVertices[Group],MATCH(Edges[[#This Row],[Vertex 2]],GroupVertices[Vertex],0)),1,1,"")</f>
        <v>6</v>
      </c>
      <c r="BD94" s="51">
        <v>0</v>
      </c>
      <c r="BE94" s="52">
        <v>0</v>
      </c>
      <c r="BF94" s="51">
        <v>0</v>
      </c>
      <c r="BG94" s="52">
        <v>0</v>
      </c>
      <c r="BH94" s="51">
        <v>0</v>
      </c>
      <c r="BI94" s="52">
        <v>0</v>
      </c>
      <c r="BJ94" s="51">
        <v>8</v>
      </c>
      <c r="BK94" s="52">
        <v>100</v>
      </c>
      <c r="BL94" s="51">
        <v>8</v>
      </c>
    </row>
    <row r="95" spans="1:64" ht="15">
      <c r="A95" s="84" t="s">
        <v>237</v>
      </c>
      <c r="B95" s="84" t="s">
        <v>236</v>
      </c>
      <c r="C95" s="53" t="s">
        <v>1348</v>
      </c>
      <c r="D95" s="54">
        <v>3</v>
      </c>
      <c r="E95" s="65" t="s">
        <v>132</v>
      </c>
      <c r="F95" s="55">
        <v>32</v>
      </c>
      <c r="G95" s="53"/>
      <c r="H95" s="57"/>
      <c r="I95" s="56"/>
      <c r="J95" s="56"/>
      <c r="K95" s="36" t="s">
        <v>65</v>
      </c>
      <c r="L95" s="83">
        <v>95</v>
      </c>
      <c r="M95" s="83"/>
      <c r="N95" s="63"/>
      <c r="O95" s="86" t="s">
        <v>252</v>
      </c>
      <c r="P95" s="88">
        <v>43535.538136574076</v>
      </c>
      <c r="Q95" s="86" t="s">
        <v>257</v>
      </c>
      <c r="R95" s="86"/>
      <c r="S95" s="86"/>
      <c r="T95" s="86"/>
      <c r="U95" s="86"/>
      <c r="V95" s="90" t="s">
        <v>360</v>
      </c>
      <c r="W95" s="88">
        <v>43535.538136574076</v>
      </c>
      <c r="X95" s="90" t="s">
        <v>426</v>
      </c>
      <c r="Y95" s="86"/>
      <c r="Z95" s="86"/>
      <c r="AA95" s="92" t="s">
        <v>492</v>
      </c>
      <c r="AB95" s="86"/>
      <c r="AC95" s="86" t="b">
        <v>0</v>
      </c>
      <c r="AD95" s="86">
        <v>0</v>
      </c>
      <c r="AE95" s="92" t="s">
        <v>501</v>
      </c>
      <c r="AF95" s="86" t="b">
        <v>0</v>
      </c>
      <c r="AG95" s="86" t="s">
        <v>512</v>
      </c>
      <c r="AH95" s="86"/>
      <c r="AI95" s="92" t="s">
        <v>501</v>
      </c>
      <c r="AJ95" s="86" t="b">
        <v>0</v>
      </c>
      <c r="AK95" s="86">
        <v>4</v>
      </c>
      <c r="AL95" s="92" t="s">
        <v>490</v>
      </c>
      <c r="AM95" s="86" t="s">
        <v>516</v>
      </c>
      <c r="AN95" s="86" t="b">
        <v>0</v>
      </c>
      <c r="AO95" s="92" t="s">
        <v>490</v>
      </c>
      <c r="AP95" s="86" t="s">
        <v>176</v>
      </c>
      <c r="AQ95" s="86">
        <v>0</v>
      </c>
      <c r="AR95" s="86">
        <v>0</v>
      </c>
      <c r="AS95" s="86"/>
      <c r="AT95" s="86"/>
      <c r="AU95" s="86"/>
      <c r="AV95" s="86"/>
      <c r="AW95" s="86"/>
      <c r="AX95" s="86"/>
      <c r="AY95" s="86"/>
      <c r="AZ95" s="86"/>
      <c r="BA95">
        <v>1</v>
      </c>
      <c r="BB95" s="85" t="str">
        <f>REPLACE(INDEX(GroupVertices[Group],MATCH(Edges[[#This Row],[Vertex 1]],GroupVertices[Vertex],0)),1,1,"")</f>
        <v>6</v>
      </c>
      <c r="BC95" s="85" t="str">
        <f>REPLACE(INDEX(GroupVertices[Group],MATCH(Edges[[#This Row],[Vertex 2]],GroupVertices[Vertex],0)),1,1,"")</f>
        <v>6</v>
      </c>
      <c r="BD95" s="51">
        <v>1</v>
      </c>
      <c r="BE95" s="52">
        <v>4.3478260869565215</v>
      </c>
      <c r="BF95" s="51">
        <v>0</v>
      </c>
      <c r="BG95" s="52">
        <v>0</v>
      </c>
      <c r="BH95" s="51">
        <v>0</v>
      </c>
      <c r="BI95" s="52">
        <v>0</v>
      </c>
      <c r="BJ95" s="51">
        <v>22</v>
      </c>
      <c r="BK95" s="52">
        <v>95.65217391304348</v>
      </c>
      <c r="BL95" s="51">
        <v>23</v>
      </c>
    </row>
    <row r="96" spans="1:64" ht="15">
      <c r="A96" s="84" t="s">
        <v>238</v>
      </c>
      <c r="B96" s="84" t="s">
        <v>243</v>
      </c>
      <c r="C96" s="53" t="s">
        <v>1348</v>
      </c>
      <c r="D96" s="54">
        <v>3</v>
      </c>
      <c r="E96" s="65" t="s">
        <v>132</v>
      </c>
      <c r="F96" s="55">
        <v>32</v>
      </c>
      <c r="G96" s="53"/>
      <c r="H96" s="57"/>
      <c r="I96" s="56"/>
      <c r="J96" s="56"/>
      <c r="K96" s="36" t="s">
        <v>65</v>
      </c>
      <c r="L96" s="83">
        <v>96</v>
      </c>
      <c r="M96" s="83"/>
      <c r="N96" s="63"/>
      <c r="O96" s="86" t="s">
        <v>253</v>
      </c>
      <c r="P96" s="88">
        <v>43535.649351851855</v>
      </c>
      <c r="Q96" s="86" t="s">
        <v>312</v>
      </c>
      <c r="R96" s="86"/>
      <c r="S96" s="86"/>
      <c r="T96" s="86" t="s">
        <v>334</v>
      </c>
      <c r="U96" s="86"/>
      <c r="V96" s="90" t="s">
        <v>361</v>
      </c>
      <c r="W96" s="88">
        <v>43535.649351851855</v>
      </c>
      <c r="X96" s="90" t="s">
        <v>427</v>
      </c>
      <c r="Y96" s="86"/>
      <c r="Z96" s="86"/>
      <c r="AA96" s="92" t="s">
        <v>493</v>
      </c>
      <c r="AB96" s="92" t="s">
        <v>497</v>
      </c>
      <c r="AC96" s="86" t="b">
        <v>0</v>
      </c>
      <c r="AD96" s="86">
        <v>1</v>
      </c>
      <c r="AE96" s="92" t="s">
        <v>502</v>
      </c>
      <c r="AF96" s="86" t="b">
        <v>0</v>
      </c>
      <c r="AG96" s="86" t="s">
        <v>512</v>
      </c>
      <c r="AH96" s="86"/>
      <c r="AI96" s="92" t="s">
        <v>501</v>
      </c>
      <c r="AJ96" s="86" t="b">
        <v>0</v>
      </c>
      <c r="AK96" s="86">
        <v>1</v>
      </c>
      <c r="AL96" s="92" t="s">
        <v>501</v>
      </c>
      <c r="AM96" s="86" t="s">
        <v>520</v>
      </c>
      <c r="AN96" s="86" t="b">
        <v>0</v>
      </c>
      <c r="AO96" s="92" t="s">
        <v>497</v>
      </c>
      <c r="AP96" s="86" t="s">
        <v>176</v>
      </c>
      <c r="AQ96" s="86">
        <v>0</v>
      </c>
      <c r="AR96" s="86">
        <v>0</v>
      </c>
      <c r="AS96" s="86"/>
      <c r="AT96" s="86"/>
      <c r="AU96" s="86"/>
      <c r="AV96" s="86"/>
      <c r="AW96" s="86"/>
      <c r="AX96" s="86"/>
      <c r="AY96" s="86"/>
      <c r="AZ96" s="86"/>
      <c r="BA96">
        <v>1</v>
      </c>
      <c r="BB96" s="85" t="str">
        <f>REPLACE(INDEX(GroupVertices[Group],MATCH(Edges[[#This Row],[Vertex 1]],GroupVertices[Vertex],0)),1,1,"")</f>
        <v>2</v>
      </c>
      <c r="BC96" s="85" t="str">
        <f>REPLACE(INDEX(GroupVertices[Group],MATCH(Edges[[#This Row],[Vertex 2]],GroupVertices[Vertex],0)),1,1,"")</f>
        <v>2</v>
      </c>
      <c r="BD96" s="51">
        <v>1</v>
      </c>
      <c r="BE96" s="52">
        <v>4.761904761904762</v>
      </c>
      <c r="BF96" s="51">
        <v>0</v>
      </c>
      <c r="BG96" s="52">
        <v>0</v>
      </c>
      <c r="BH96" s="51">
        <v>0</v>
      </c>
      <c r="BI96" s="52">
        <v>0</v>
      </c>
      <c r="BJ96" s="51">
        <v>20</v>
      </c>
      <c r="BK96" s="52">
        <v>95.23809523809524</v>
      </c>
      <c r="BL96" s="51">
        <v>21</v>
      </c>
    </row>
    <row r="97" spans="1:64" ht="15">
      <c r="A97" s="84" t="s">
        <v>239</v>
      </c>
      <c r="B97" s="84" t="s">
        <v>243</v>
      </c>
      <c r="C97" s="53" t="s">
        <v>1348</v>
      </c>
      <c r="D97" s="54">
        <v>3</v>
      </c>
      <c r="E97" s="65" t="s">
        <v>132</v>
      </c>
      <c r="F97" s="55">
        <v>32</v>
      </c>
      <c r="G97" s="53"/>
      <c r="H97" s="57"/>
      <c r="I97" s="56"/>
      <c r="J97" s="56"/>
      <c r="K97" s="36" t="s">
        <v>65</v>
      </c>
      <c r="L97" s="83">
        <v>97</v>
      </c>
      <c r="M97" s="83"/>
      <c r="N97" s="63"/>
      <c r="O97" s="86" t="s">
        <v>253</v>
      </c>
      <c r="P97" s="88">
        <v>43535.70758101852</v>
      </c>
      <c r="Q97" s="86" t="s">
        <v>313</v>
      </c>
      <c r="R97" s="90" t="s">
        <v>322</v>
      </c>
      <c r="S97" s="86" t="s">
        <v>328</v>
      </c>
      <c r="T97" s="86" t="s">
        <v>329</v>
      </c>
      <c r="U97" s="86"/>
      <c r="V97" s="90" t="s">
        <v>362</v>
      </c>
      <c r="W97" s="88">
        <v>43535.70758101852</v>
      </c>
      <c r="X97" s="90" t="s">
        <v>428</v>
      </c>
      <c r="Y97" s="86"/>
      <c r="Z97" s="86"/>
      <c r="AA97" s="92" t="s">
        <v>494</v>
      </c>
      <c r="AB97" s="92" t="s">
        <v>497</v>
      </c>
      <c r="AC97" s="86" t="b">
        <v>0</v>
      </c>
      <c r="AD97" s="86">
        <v>0</v>
      </c>
      <c r="AE97" s="92" t="s">
        <v>502</v>
      </c>
      <c r="AF97" s="86" t="b">
        <v>0</v>
      </c>
      <c r="AG97" s="86" t="s">
        <v>512</v>
      </c>
      <c r="AH97" s="86"/>
      <c r="AI97" s="92" t="s">
        <v>501</v>
      </c>
      <c r="AJ97" s="86" t="b">
        <v>0</v>
      </c>
      <c r="AK97" s="86">
        <v>0</v>
      </c>
      <c r="AL97" s="92" t="s">
        <v>501</v>
      </c>
      <c r="AM97" s="86" t="s">
        <v>515</v>
      </c>
      <c r="AN97" s="86" t="b">
        <v>0</v>
      </c>
      <c r="AO97" s="92" t="s">
        <v>497</v>
      </c>
      <c r="AP97" s="86" t="s">
        <v>176</v>
      </c>
      <c r="AQ97" s="86">
        <v>0</v>
      </c>
      <c r="AR97" s="86">
        <v>0</v>
      </c>
      <c r="AS97" s="86"/>
      <c r="AT97" s="86"/>
      <c r="AU97" s="86"/>
      <c r="AV97" s="86"/>
      <c r="AW97" s="86"/>
      <c r="AX97" s="86"/>
      <c r="AY97" s="86"/>
      <c r="AZ97" s="86"/>
      <c r="BA97">
        <v>1</v>
      </c>
      <c r="BB97" s="85" t="str">
        <f>REPLACE(INDEX(GroupVertices[Group],MATCH(Edges[[#This Row],[Vertex 1]],GroupVertices[Vertex],0)),1,1,"")</f>
        <v>2</v>
      </c>
      <c r="BC97" s="85" t="str">
        <f>REPLACE(INDEX(GroupVertices[Group],MATCH(Edges[[#This Row],[Vertex 2]],GroupVertices[Vertex],0)),1,1,"")</f>
        <v>2</v>
      </c>
      <c r="BD97" s="51">
        <v>3</v>
      </c>
      <c r="BE97" s="52">
        <v>8.108108108108109</v>
      </c>
      <c r="BF97" s="51">
        <v>1</v>
      </c>
      <c r="BG97" s="52">
        <v>2.7027027027027026</v>
      </c>
      <c r="BH97" s="51">
        <v>0</v>
      </c>
      <c r="BI97" s="52">
        <v>0</v>
      </c>
      <c r="BJ97" s="51">
        <v>33</v>
      </c>
      <c r="BK97" s="52">
        <v>89.1891891891892</v>
      </c>
      <c r="BL97" s="51">
        <v>37</v>
      </c>
    </row>
    <row r="98" spans="1:64" ht="15">
      <c r="A98" s="84" t="s">
        <v>240</v>
      </c>
      <c r="B98" s="84" t="s">
        <v>240</v>
      </c>
      <c r="C98" s="53" t="s">
        <v>1348</v>
      </c>
      <c r="D98" s="54">
        <v>3</v>
      </c>
      <c r="E98" s="65" t="s">
        <v>132</v>
      </c>
      <c r="F98" s="55">
        <v>32</v>
      </c>
      <c r="G98" s="53"/>
      <c r="H98" s="57"/>
      <c r="I98" s="56"/>
      <c r="J98" s="56"/>
      <c r="K98" s="36" t="s">
        <v>65</v>
      </c>
      <c r="L98" s="83">
        <v>98</v>
      </c>
      <c r="M98" s="83"/>
      <c r="N98" s="63"/>
      <c r="O98" s="86" t="s">
        <v>176</v>
      </c>
      <c r="P98" s="88">
        <v>43535.383206018516</v>
      </c>
      <c r="Q98" s="86" t="s">
        <v>314</v>
      </c>
      <c r="R98" s="86"/>
      <c r="S98" s="86"/>
      <c r="T98" s="86" t="s">
        <v>329</v>
      </c>
      <c r="U98" s="86"/>
      <c r="V98" s="90" t="s">
        <v>363</v>
      </c>
      <c r="W98" s="88">
        <v>43535.383206018516</v>
      </c>
      <c r="X98" s="90" t="s">
        <v>429</v>
      </c>
      <c r="Y98" s="86"/>
      <c r="Z98" s="86"/>
      <c r="AA98" s="92" t="s">
        <v>495</v>
      </c>
      <c r="AB98" s="86"/>
      <c r="AC98" s="86" t="b">
        <v>0</v>
      </c>
      <c r="AD98" s="86">
        <v>5</v>
      </c>
      <c r="AE98" s="92" t="s">
        <v>501</v>
      </c>
      <c r="AF98" s="86" t="b">
        <v>0</v>
      </c>
      <c r="AG98" s="86" t="s">
        <v>512</v>
      </c>
      <c r="AH98" s="86"/>
      <c r="AI98" s="92" t="s">
        <v>501</v>
      </c>
      <c r="AJ98" s="86" t="b">
        <v>0</v>
      </c>
      <c r="AK98" s="86">
        <v>1</v>
      </c>
      <c r="AL98" s="92" t="s">
        <v>501</v>
      </c>
      <c r="AM98" s="86" t="s">
        <v>515</v>
      </c>
      <c r="AN98" s="86" t="b">
        <v>0</v>
      </c>
      <c r="AO98" s="92" t="s">
        <v>495</v>
      </c>
      <c r="AP98" s="86" t="s">
        <v>176</v>
      </c>
      <c r="AQ98" s="86">
        <v>0</v>
      </c>
      <c r="AR98" s="86">
        <v>0</v>
      </c>
      <c r="AS98" s="86"/>
      <c r="AT98" s="86"/>
      <c r="AU98" s="86"/>
      <c r="AV98" s="86"/>
      <c r="AW98" s="86"/>
      <c r="AX98" s="86"/>
      <c r="AY98" s="86"/>
      <c r="AZ98" s="86"/>
      <c r="BA98">
        <v>1</v>
      </c>
      <c r="BB98" s="85" t="str">
        <f>REPLACE(INDEX(GroupVertices[Group],MATCH(Edges[[#This Row],[Vertex 1]],GroupVertices[Vertex],0)),1,1,"")</f>
        <v>7</v>
      </c>
      <c r="BC98" s="85" t="str">
        <f>REPLACE(INDEX(GroupVertices[Group],MATCH(Edges[[#This Row],[Vertex 2]],GroupVertices[Vertex],0)),1,1,"")</f>
        <v>7</v>
      </c>
      <c r="BD98" s="51">
        <v>2</v>
      </c>
      <c r="BE98" s="52">
        <v>3.5714285714285716</v>
      </c>
      <c r="BF98" s="51">
        <v>1</v>
      </c>
      <c r="BG98" s="52">
        <v>1.7857142857142858</v>
      </c>
      <c r="BH98" s="51">
        <v>0</v>
      </c>
      <c r="BI98" s="52">
        <v>0</v>
      </c>
      <c r="BJ98" s="51">
        <v>53</v>
      </c>
      <c r="BK98" s="52">
        <v>94.64285714285714</v>
      </c>
      <c r="BL98" s="51">
        <v>56</v>
      </c>
    </row>
    <row r="99" spans="1:64" ht="15">
      <c r="A99" s="84" t="s">
        <v>241</v>
      </c>
      <c r="B99" s="84" t="s">
        <v>240</v>
      </c>
      <c r="C99" s="53" t="s">
        <v>1348</v>
      </c>
      <c r="D99" s="54">
        <v>3</v>
      </c>
      <c r="E99" s="65" t="s">
        <v>132</v>
      </c>
      <c r="F99" s="55">
        <v>32</v>
      </c>
      <c r="G99" s="53"/>
      <c r="H99" s="57"/>
      <c r="I99" s="56"/>
      <c r="J99" s="56"/>
      <c r="K99" s="36" t="s">
        <v>65</v>
      </c>
      <c r="L99" s="83">
        <v>99</v>
      </c>
      <c r="M99" s="83"/>
      <c r="N99" s="63"/>
      <c r="O99" s="86" t="s">
        <v>252</v>
      </c>
      <c r="P99" s="88">
        <v>43535.8203587963</v>
      </c>
      <c r="Q99" s="86" t="s">
        <v>315</v>
      </c>
      <c r="R99" s="86"/>
      <c r="S99" s="86"/>
      <c r="T99" s="86"/>
      <c r="U99" s="86"/>
      <c r="V99" s="90" t="s">
        <v>364</v>
      </c>
      <c r="W99" s="88">
        <v>43535.8203587963</v>
      </c>
      <c r="X99" s="90" t="s">
        <v>430</v>
      </c>
      <c r="Y99" s="86"/>
      <c r="Z99" s="86"/>
      <c r="AA99" s="92" t="s">
        <v>496</v>
      </c>
      <c r="AB99" s="86"/>
      <c r="AC99" s="86" t="b">
        <v>0</v>
      </c>
      <c r="AD99" s="86">
        <v>0</v>
      </c>
      <c r="AE99" s="92" t="s">
        <v>501</v>
      </c>
      <c r="AF99" s="86" t="b">
        <v>0</v>
      </c>
      <c r="AG99" s="86" t="s">
        <v>512</v>
      </c>
      <c r="AH99" s="86"/>
      <c r="AI99" s="92" t="s">
        <v>501</v>
      </c>
      <c r="AJ99" s="86" t="b">
        <v>0</v>
      </c>
      <c r="AK99" s="86">
        <v>1</v>
      </c>
      <c r="AL99" s="92" t="s">
        <v>495</v>
      </c>
      <c r="AM99" s="86" t="s">
        <v>516</v>
      </c>
      <c r="AN99" s="86" t="b">
        <v>0</v>
      </c>
      <c r="AO99" s="92" t="s">
        <v>495</v>
      </c>
      <c r="AP99" s="86" t="s">
        <v>176</v>
      </c>
      <c r="AQ99" s="86">
        <v>0</v>
      </c>
      <c r="AR99" s="86">
        <v>0</v>
      </c>
      <c r="AS99" s="86"/>
      <c r="AT99" s="86"/>
      <c r="AU99" s="86"/>
      <c r="AV99" s="86"/>
      <c r="AW99" s="86"/>
      <c r="AX99" s="86"/>
      <c r="AY99" s="86"/>
      <c r="AZ99" s="86"/>
      <c r="BA99">
        <v>1</v>
      </c>
      <c r="BB99" s="85" t="str">
        <f>REPLACE(INDEX(GroupVertices[Group],MATCH(Edges[[#This Row],[Vertex 1]],GroupVertices[Vertex],0)),1,1,"")</f>
        <v>7</v>
      </c>
      <c r="BC99" s="85" t="str">
        <f>REPLACE(INDEX(GroupVertices[Group],MATCH(Edges[[#This Row],[Vertex 2]],GroupVertices[Vertex],0)),1,1,"")</f>
        <v>7</v>
      </c>
      <c r="BD99" s="51">
        <v>0</v>
      </c>
      <c r="BE99" s="52">
        <v>0</v>
      </c>
      <c r="BF99" s="51">
        <v>1</v>
      </c>
      <c r="BG99" s="52">
        <v>4</v>
      </c>
      <c r="BH99" s="51">
        <v>0</v>
      </c>
      <c r="BI99" s="52">
        <v>0</v>
      </c>
      <c r="BJ99" s="51">
        <v>24</v>
      </c>
      <c r="BK99" s="52">
        <v>96</v>
      </c>
      <c r="BL99"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hyperlinks>
    <hyperlink ref="R3" r:id="rId1" display="https://www.facebook.com/groups/studentdebategroup/"/>
    <hyperlink ref="R31" r:id="rId2" display="https://sites.google.com/view/eternalpolymath/rhetoric/the-multimodal-research-project?authuser=0"/>
    <hyperlink ref="R32" r:id="rId3" display="https://sites.google.com/view/eternalpolymath/rhetoric/the-multimodal-research-project?authuser=0"/>
    <hyperlink ref="R38" r:id="rId4" display="https://declara.com/collection/8b9606cc-7109-4d19-b856-4d4ffd90f9b5/post"/>
    <hyperlink ref="R39" r:id="rId5" display="https://declara.com/collection/8b9606cc-7109-4d19-b856-4d4ffd90f9b5/post"/>
    <hyperlink ref="R40" r:id="rId6" display="https://solve.mit.edu/articles/the-potential-of-technology-to-scale-global-education-and-build-21st-century-skills"/>
    <hyperlink ref="R41" r:id="rId7" display="https://sloanreview.mit.edu/article/why-great-leaders-focus-on-mastering-relationships/"/>
    <hyperlink ref="R45" r:id="rId8" display="https://sloanreview.mit.edu/article/why-great-leaders-focus-on-mastering-relationships/"/>
    <hyperlink ref="R58" r:id="rId9" display="https://declara.com/collection/8b9606cc-7109-4d19-b856-4d4ffd90f9b5/post"/>
    <hyperlink ref="R65" r:id="rId10" display="https://solve.mit.edu/articles/the-potential-of-technology-to-scale-global-education-and-build-21st-century-skills"/>
    <hyperlink ref="R82" r:id="rId11" display="https://sloanreview.mit.edu/article/why-great-leaders-focus-on-mastering-relationships/"/>
    <hyperlink ref="R97" r:id="rId12" display="https://techpathways.london/"/>
    <hyperlink ref="U3" r:id="rId13" display="https://pbs.twimg.com/media/D1DeYDtWwAEd945.jpg"/>
    <hyperlink ref="V3" r:id="rId14" display="https://pbs.twimg.com/media/D1DeYDtWwAEd945.jpg"/>
    <hyperlink ref="V4" r:id="rId15" display="http://pbs.twimg.com/profile_images/1067656589656522752/qvSJi4Hy_normal.jpg"/>
    <hyperlink ref="V5" r:id="rId16" display="http://pbs.twimg.com/profile_images/915254322040070145/BDSiIEKd_normal.jpg"/>
    <hyperlink ref="V6" r:id="rId17" display="http://pbs.twimg.com/profile_images/915254322040070145/BDSiIEKd_normal.jpg"/>
    <hyperlink ref="V7" r:id="rId18" display="http://pbs.twimg.com/profile_images/676783391606480896/wc4_YHhL_normal.jpg"/>
    <hyperlink ref="V8" r:id="rId19" display="http://pbs.twimg.com/profile_images/1068520945550209026/TLkXCIpK_normal.jpg"/>
    <hyperlink ref="V9" r:id="rId20" display="http://pbs.twimg.com/profile_images/1098013863658823680/TkbTiIIV_normal.jpg"/>
    <hyperlink ref="V10" r:id="rId21" display="http://pbs.twimg.com/profile_images/1087861813629337603/Mq-lI4-h_normal.jpg"/>
    <hyperlink ref="V11" r:id="rId22" display="http://pbs.twimg.com/profile_images/1091450031981412353/Gx1yxF8X_normal.jpg"/>
    <hyperlink ref="V12" r:id="rId23" display="http://pbs.twimg.com/profile_images/1049211087831425024/HBuJiq4L_normal.jpg"/>
    <hyperlink ref="V13" r:id="rId24" display="http://pbs.twimg.com/profile_images/1049211087831425024/HBuJiq4L_normal.jpg"/>
    <hyperlink ref="V14" r:id="rId25" display="http://pbs.twimg.com/profile_images/1068647199205146624/P7zRBk_R_normal.jpg"/>
    <hyperlink ref="V15" r:id="rId26" display="http://pbs.twimg.com/profile_images/1066793727526690817/Bt17N2B5_normal.jpg"/>
    <hyperlink ref="V16" r:id="rId27" display="http://pbs.twimg.com/profile_images/1094887744374038531/nEcINtbb_normal.jpg"/>
    <hyperlink ref="V17" r:id="rId28" display="http://pbs.twimg.com/profile_images/1061980750013194242/_kRizwtW_normal.jpg"/>
    <hyperlink ref="V18" r:id="rId29" display="http://pbs.twimg.com/profile_images/1057962891389947904/onNWrI5__normal.jpg"/>
    <hyperlink ref="V19" r:id="rId30" display="http://pbs.twimg.com/profile_images/1057962891389947904/onNWrI5__normal.jpg"/>
    <hyperlink ref="V20" r:id="rId31" display="http://pbs.twimg.com/profile_images/1047119697773244418/FYmKMvpB_normal.jpg"/>
    <hyperlink ref="V21" r:id="rId32" display="http://pbs.twimg.com/profile_images/1083752360046940160/JPHuJKcH_normal.jpg"/>
    <hyperlink ref="V22" r:id="rId33" display="http://pbs.twimg.com/profile_images/1083752360046940160/JPHuJKcH_normal.jpg"/>
    <hyperlink ref="V23" r:id="rId34" display="http://pbs.twimg.com/profile_images/1061980750013194242/_kRizwtW_normal.jpg"/>
    <hyperlink ref="V24" r:id="rId35" display="http://pbs.twimg.com/profile_images/741388301144363008/Rs_hdx_c_normal.jpg"/>
    <hyperlink ref="V25" r:id="rId36" display="http://pbs.twimg.com/profile_images/1061980750013194242/_kRizwtW_normal.jpg"/>
    <hyperlink ref="V26" r:id="rId37" display="http://pbs.twimg.com/profile_images/1061980750013194242/_kRizwtW_normal.jpg"/>
    <hyperlink ref="V27" r:id="rId38" display="http://pbs.twimg.com/profile_images/741388301144363008/Rs_hdx_c_normal.jpg"/>
    <hyperlink ref="V28" r:id="rId39" display="http://pbs.twimg.com/profile_images/554855449/IMG_3096_normal.jpg"/>
    <hyperlink ref="V29" r:id="rId40" display="http://pbs.twimg.com/profile_images/554855449/IMG_3096_normal.jpg"/>
    <hyperlink ref="V30" r:id="rId41" display="http://pbs.twimg.com/profile_images/554855449/IMG_3096_normal.jpg"/>
    <hyperlink ref="V31" r:id="rId42" display="http://pbs.twimg.com/profile_images/958457309843410944/sT4cUWgk_normal.jpg"/>
    <hyperlink ref="V32" r:id="rId43" display="http://pbs.twimg.com/profile_images/958457309843410944/sT4cUWgk_normal.jpg"/>
    <hyperlink ref="V33" r:id="rId44" display="http://pbs.twimg.com/profile_images/933740415861252096/qEXZnavW_normal.jpg"/>
    <hyperlink ref="V34" r:id="rId45" display="http://pbs.twimg.com/profile_images/933740415861252096/qEXZnavW_normal.jpg"/>
    <hyperlink ref="V35" r:id="rId46" display="http://pbs.twimg.com/profile_images/767721747059712000/T1WNt7YG_normal.jpg"/>
    <hyperlink ref="V36" r:id="rId47" display="http://pbs.twimg.com/profile_images/767721747059712000/T1WNt7YG_normal.jpg"/>
    <hyperlink ref="V37" r:id="rId48" display="http://pbs.twimg.com/profile_images/933740415861252096/qEXZnavW_normal.jpg"/>
    <hyperlink ref="V38" r:id="rId49" display="http://pbs.twimg.com/profile_images/933740415861252096/qEXZnavW_normal.jpg"/>
    <hyperlink ref="V39" r:id="rId50" display="http://pbs.twimg.com/profile_images/933740415861252096/qEXZnavW_normal.jpg"/>
    <hyperlink ref="V40" r:id="rId51" display="http://pbs.twimg.com/profile_images/933740415861252096/qEXZnavW_normal.jpg"/>
    <hyperlink ref="V41" r:id="rId52" display="http://pbs.twimg.com/profile_images/933740415861252096/qEXZnavW_normal.jpg"/>
    <hyperlink ref="V42" r:id="rId53" display="http://pbs.twimg.com/profile_images/658209392706326528/yzTc4iVe_normal.jpg"/>
    <hyperlink ref="V43" r:id="rId54" display="http://pbs.twimg.com/profile_images/658209392706326528/yzTc4iVe_normal.jpg"/>
    <hyperlink ref="V44" r:id="rId55" display="http://pbs.twimg.com/profile_images/933740415861252096/qEXZnavW_normal.jpg"/>
    <hyperlink ref="V45" r:id="rId56" display="http://pbs.twimg.com/profile_images/933740415861252096/qEXZnavW_normal.jpg"/>
    <hyperlink ref="V46" r:id="rId57" display="http://pbs.twimg.com/profile_images/1011398185145622528/5UQuzvUB_normal.jpg"/>
    <hyperlink ref="V47" r:id="rId58" display="http://pbs.twimg.com/profile_images/1011398185145622528/5UQuzvUB_normal.jpg"/>
    <hyperlink ref="V48" r:id="rId59" display="http://pbs.twimg.com/profile_images/1011398185145622528/5UQuzvUB_normal.jpg"/>
    <hyperlink ref="V49" r:id="rId60" display="http://pbs.twimg.com/profile_images/1011398185145622528/5UQuzvUB_normal.jpg"/>
    <hyperlink ref="V50" r:id="rId61" display="http://pbs.twimg.com/profile_images/1011398185145622528/5UQuzvUB_normal.jpg"/>
    <hyperlink ref="V51" r:id="rId62" display="http://pbs.twimg.com/profile_images/1011398185145622528/5UQuzvUB_normal.jpg"/>
    <hyperlink ref="V52" r:id="rId63" display="http://pbs.twimg.com/profile_images/1011398185145622528/5UQuzvUB_normal.jpg"/>
    <hyperlink ref="V53" r:id="rId64" display="http://pbs.twimg.com/profile_images/1011398185145622528/5UQuzvUB_normal.jpg"/>
    <hyperlink ref="V54" r:id="rId65" display="http://pbs.twimg.com/profile_images/933740415861252096/qEXZnavW_normal.jpg"/>
    <hyperlink ref="V55" r:id="rId66" display="http://pbs.twimg.com/profile_images/933740415861252096/qEXZnavW_normal.jpg"/>
    <hyperlink ref="V56" r:id="rId67" display="http://pbs.twimg.com/profile_images/933740415861252096/qEXZnavW_normal.jpg"/>
    <hyperlink ref="V57" r:id="rId68" display="http://pbs.twimg.com/profile_images/933740415861252096/qEXZnavW_normal.jpg"/>
    <hyperlink ref="V58" r:id="rId69" display="http://pbs.twimg.com/profile_images/933740415861252096/qEXZnavW_normal.jpg"/>
    <hyperlink ref="V59" r:id="rId70" display="http://pbs.twimg.com/profile_images/933740415861252096/qEXZnavW_normal.jpg"/>
    <hyperlink ref="V60" r:id="rId71" display="http://pbs.twimg.com/profile_images/1045275971878887424/kXfelPZ4_normal.jpg"/>
    <hyperlink ref="V61" r:id="rId72" display="http://pbs.twimg.com/profile_images/1045275971878887424/kXfelPZ4_normal.jpg"/>
    <hyperlink ref="V62" r:id="rId73" display="http://pbs.twimg.com/profile_images/554855449/IMG_3096_normal.jpg"/>
    <hyperlink ref="V63" r:id="rId74" display="http://pbs.twimg.com/profile_images/554855449/IMG_3096_normal.jpg"/>
    <hyperlink ref="V64" r:id="rId75" display="http://pbs.twimg.com/profile_images/933740415861252096/qEXZnavW_normal.jpg"/>
    <hyperlink ref="V65" r:id="rId76" display="http://pbs.twimg.com/profile_images/933740415861252096/qEXZnavW_normal.jpg"/>
    <hyperlink ref="V66" r:id="rId77" display="http://pbs.twimg.com/profile_images/933740415861252096/qEXZnavW_normal.jpg"/>
    <hyperlink ref="V67" r:id="rId78" display="http://pbs.twimg.com/profile_images/933740415861252096/qEXZnavW_normal.jpg"/>
    <hyperlink ref="V68" r:id="rId79" display="http://pbs.twimg.com/profile_images/1045275971878887424/kXfelPZ4_normal.jpg"/>
    <hyperlink ref="V69" r:id="rId80" display="http://pbs.twimg.com/profile_images/933740415861252096/qEXZnavW_normal.jpg"/>
    <hyperlink ref="V70" r:id="rId81" display="http://pbs.twimg.com/profile_images/933740415861252096/qEXZnavW_normal.jpg"/>
    <hyperlink ref="V71" r:id="rId82" display="http://pbs.twimg.com/profile_images/933740415861252096/qEXZnavW_normal.jpg"/>
    <hyperlink ref="V72" r:id="rId83" display="http://pbs.twimg.com/profile_images/933740415861252096/qEXZnavW_normal.jpg"/>
    <hyperlink ref="V73" r:id="rId84" display="http://pbs.twimg.com/profile_images/933740415861252096/qEXZnavW_normal.jpg"/>
    <hyperlink ref="V74" r:id="rId85" display="http://pbs.twimg.com/profile_images/933740415861252096/qEXZnavW_normal.jpg"/>
    <hyperlink ref="V75" r:id="rId86" display="http://pbs.twimg.com/profile_images/933740415861252096/qEXZnavW_normal.jpg"/>
    <hyperlink ref="V76" r:id="rId87" display="http://pbs.twimg.com/profile_images/933740415861252096/qEXZnavW_normal.jpg"/>
    <hyperlink ref="V77" r:id="rId88" display="http://pbs.twimg.com/profile_images/933740415861252096/qEXZnavW_normal.jpg"/>
    <hyperlink ref="V78" r:id="rId89" display="http://pbs.twimg.com/profile_images/933740415861252096/qEXZnavW_normal.jpg"/>
    <hyperlink ref="V79" r:id="rId90" display="http://pbs.twimg.com/profile_images/933740415861252096/qEXZnavW_normal.jpg"/>
    <hyperlink ref="V80" r:id="rId91" display="http://pbs.twimg.com/profile_images/933740415861252096/qEXZnavW_normal.jpg"/>
    <hyperlink ref="V81" r:id="rId92" display="http://pbs.twimg.com/profile_images/933740415861252096/qEXZnavW_normal.jpg"/>
    <hyperlink ref="V82" r:id="rId93" display="http://pbs.twimg.com/profile_images/933740415861252096/qEXZnavW_normal.jpg"/>
    <hyperlink ref="V83" r:id="rId94" display="http://pbs.twimg.com/profile_images/1045275971878887424/kXfelPZ4_normal.jpg"/>
    <hyperlink ref="V84" r:id="rId95" display="http://pbs.twimg.com/profile_images/1045275971878887424/kXfelPZ4_normal.jpg"/>
    <hyperlink ref="V85" r:id="rId96" display="http://pbs.twimg.com/profile_images/1045275971878887424/kXfelPZ4_normal.jpg"/>
    <hyperlink ref="V86" r:id="rId97" display="http://pbs.twimg.com/profile_images/1045275971878887424/kXfelPZ4_normal.jpg"/>
    <hyperlink ref="V87" r:id="rId98" display="http://pbs.twimg.com/profile_images/1045275971878887424/kXfelPZ4_normal.jpg"/>
    <hyperlink ref="V88" r:id="rId99" display="http://pbs.twimg.com/profile_images/1045275971878887424/kXfelPZ4_normal.jpg"/>
    <hyperlink ref="V89" r:id="rId100" display="http://pbs.twimg.com/profile_images/1045275971878887424/kXfelPZ4_normal.jpg"/>
    <hyperlink ref="V90" r:id="rId101" display="http://pbs.twimg.com/profile_images/1045275971878887424/kXfelPZ4_normal.jpg"/>
    <hyperlink ref="V91" r:id="rId102" display="http://pbs.twimg.com/profile_images/1045275971878887424/kXfelPZ4_normal.jpg"/>
    <hyperlink ref="V92" r:id="rId103" display="http://pbs.twimg.com/profile_images/1045275971878887424/kXfelPZ4_normal.jpg"/>
    <hyperlink ref="V93" r:id="rId104" display="http://pbs.twimg.com/profile_images/1086584860188311552/jWknULRp_normal.jpg"/>
    <hyperlink ref="V94" r:id="rId105" display="http://pbs.twimg.com/profile_images/1086584860188311552/jWknULRp_normal.jpg"/>
    <hyperlink ref="V95" r:id="rId106" display="http://pbs.twimg.com/profile_images/999326044673863681/2GLy3T84_normal.jpg"/>
    <hyperlink ref="V96" r:id="rId107" display="http://pbs.twimg.com/profile_images/59858400/CNV00013_normal.JPG"/>
    <hyperlink ref="V97" r:id="rId108" display="http://pbs.twimg.com/profile_images/1088021250256052225/OXSnPjCB_normal.jpg"/>
    <hyperlink ref="V98" r:id="rId109" display="http://pbs.twimg.com/profile_images/1062348651878645760/GhBK06mf_normal.jpg"/>
    <hyperlink ref="V99" r:id="rId110" display="http://pbs.twimg.com/profile_images/1075858104020017152/SXYdJgpt_normal.jpg"/>
    <hyperlink ref="X3" r:id="rId111" display="https://twitter.com/#!/bcotd1g1tal/status/1103626416371978240"/>
    <hyperlink ref="X4" r:id="rId112" display="https://twitter.com/#!/brynmw/status/1104913395529146369"/>
    <hyperlink ref="X5" r:id="rId113" display="https://twitter.com/#!/itsbenwhitaker/status/1105015589754621953"/>
    <hyperlink ref="X6" r:id="rId114" display="https://twitter.com/#!/itsbenwhitaker/status/1105015589754621953"/>
    <hyperlink ref="X7" r:id="rId115" display="https://twitter.com/#!/vickyfox_/status/1105030936633196544"/>
    <hyperlink ref="X8" r:id="rId116" display="https://twitter.com/#!/meganluciexo/status/1105032502886973440"/>
    <hyperlink ref="X9" r:id="rId117" display="https://twitter.com/#!/danlinternbcot/status/1105032995436662784"/>
    <hyperlink ref="X10" r:id="rId118" display="https://twitter.com/#!/henryfrith2/status/1105033081994571776"/>
    <hyperlink ref="X11" r:id="rId119" display="https://twitter.com/#!/danielcanning16/status/1105033391039283200"/>
    <hyperlink ref="X12" r:id="rId120" display="https://twitter.com/#!/aidenbliss1/status/1105032303670190080"/>
    <hyperlink ref="X13" r:id="rId121" display="https://twitter.com/#!/aidenbliss1/status/1105033544311730176"/>
    <hyperlink ref="X14" r:id="rId122" display="https://twitter.com/#!/jakebcot/status/1105033608887234561"/>
    <hyperlink ref="X15" r:id="rId123" display="https://twitter.com/#!/mjjohnston1981/status/1105033611655426048"/>
    <hyperlink ref="X16" r:id="rId124" display="https://twitter.com/#!/ryannetherclif2/status/1105034157472796673"/>
    <hyperlink ref="X17" r:id="rId125" display="https://twitter.com/#!/samueljanes99/status/1105034333541277696"/>
    <hyperlink ref="X18" r:id="rId126" display="https://twitter.com/#!/paulizzard7/status/1105034327606419457"/>
    <hyperlink ref="X19" r:id="rId127" display="https://twitter.com/#!/paulizzard7/status/1105035540552912896"/>
    <hyperlink ref="X20" r:id="rId128" display="https://twitter.com/#!/darcybcot/status/1105040267227398144"/>
    <hyperlink ref="X21" r:id="rId129" display="https://twitter.com/#!/oliverlcummins/status/1105033388287758336"/>
    <hyperlink ref="X22" r:id="rId130" display="https://twitter.com/#!/oliverlcummins/status/1105034124006428672"/>
    <hyperlink ref="X23" r:id="rId131" display="https://twitter.com/#!/samueljanes99/status/1105034333541277696"/>
    <hyperlink ref="X24" r:id="rId132" display="https://twitter.com/#!/gradeaunderabot/status/1105041735414177792"/>
    <hyperlink ref="X25" r:id="rId133" display="https://twitter.com/#!/samueljanes99/status/1105021492335644672"/>
    <hyperlink ref="X26" r:id="rId134" display="https://twitter.com/#!/samueljanes99/status/1105030920405504000"/>
    <hyperlink ref="X27" r:id="rId135" display="https://twitter.com/#!/gradeaunderabot/status/1105041735414177792"/>
    <hyperlink ref="X28" r:id="rId136" display="https://twitter.com/#!/jmcjohnston/status/1105072491616239616"/>
    <hyperlink ref="X29" r:id="rId137" display="https://twitter.com/#!/jmcjohnston/status/1105072491616239616"/>
    <hyperlink ref="X30" r:id="rId138" display="https://twitter.com/#!/jmcjohnston/status/1105072491616239616"/>
    <hyperlink ref="X31" r:id="rId139" display="https://twitter.com/#!/autnes/status/1105037752804900864"/>
    <hyperlink ref="X32" r:id="rId140" display="https://twitter.com/#!/autnes/status/1105037752804900864"/>
    <hyperlink ref="X33" r:id="rId141" display="https://twitter.com/#!/edtech_stories/status/1105046881099493376"/>
    <hyperlink ref="X34" r:id="rId142" display="https://twitter.com/#!/edtech_stories/status/1105047432281370625"/>
    <hyperlink ref="X35" r:id="rId143" display="https://twitter.com/#!/markbeetlestone/status/1105039218806530048"/>
    <hyperlink ref="X36" r:id="rId144" display="https://twitter.com/#!/markbeetlestone/status/1105040287586500608"/>
    <hyperlink ref="X37" r:id="rId145" display="https://twitter.com/#!/edtech_stories/status/1105047899921178624"/>
    <hyperlink ref="X38" r:id="rId146" display="https://twitter.com/#!/edtech_stories/status/1105053378546155520"/>
    <hyperlink ref="X39" r:id="rId147" display="https://twitter.com/#!/edtech_stories/status/1105053378546155520"/>
    <hyperlink ref="X40" r:id="rId148" display="https://twitter.com/#!/edtech_stories/status/1105054324428890112"/>
    <hyperlink ref="X41" r:id="rId149" display="https://twitter.com/#!/edtech_stories/status/1105073960180432897"/>
    <hyperlink ref="X42" r:id="rId150" display="https://twitter.com/#!/andrewdowell/status/1105019432110354433"/>
    <hyperlink ref="X43" r:id="rId151" display="https://twitter.com/#!/andrewdowell/status/1105031574976954368"/>
    <hyperlink ref="X44" r:id="rId152" display="https://twitter.com/#!/edtech_stories/status/1105049963145453568"/>
    <hyperlink ref="X45" r:id="rId153" display="https://twitter.com/#!/edtech_stories/status/1105073960180432897"/>
    <hyperlink ref="X46" r:id="rId154" display="https://twitter.com/#!/ajpodchaski/status/1105046917933907968"/>
    <hyperlink ref="X47" r:id="rId155" display="https://twitter.com/#!/ajpodchaski/status/1105048495688429569"/>
    <hyperlink ref="X48" r:id="rId156" display="https://twitter.com/#!/ajpodchaski/status/1105048495688429569"/>
    <hyperlink ref="X49" r:id="rId157" display="https://twitter.com/#!/ajpodchaski/status/1105049344233881600"/>
    <hyperlink ref="X50" r:id="rId158" display="https://twitter.com/#!/ajpodchaski/status/1105049344233881600"/>
    <hyperlink ref="X51" r:id="rId159" display="https://twitter.com/#!/ajpodchaski/status/1105050532354449409"/>
    <hyperlink ref="X52" r:id="rId160" display="https://twitter.com/#!/ajpodchaski/status/1105050532354449409"/>
    <hyperlink ref="X53" r:id="rId161" display="https://twitter.com/#!/ajpodchaski/status/1105055322694172673"/>
    <hyperlink ref="X54" r:id="rId162" display="https://twitter.com/#!/edtech_stories/status/1105047176709844992"/>
    <hyperlink ref="X55" r:id="rId163" display="https://twitter.com/#!/edtech_stories/status/1105047668059983873"/>
    <hyperlink ref="X56" r:id="rId164" display="https://twitter.com/#!/edtech_stories/status/1105048911515996160"/>
    <hyperlink ref="X57" r:id="rId165" display="https://twitter.com/#!/edtech_stories/status/1105051852775788544"/>
    <hyperlink ref="X58" r:id="rId166" display="https://twitter.com/#!/edtech_stories/status/1105053378546155520"/>
    <hyperlink ref="X59" r:id="rId167" display="https://twitter.com/#!/edtech_stories/status/1105055758843109376"/>
    <hyperlink ref="X60" r:id="rId168" display="https://twitter.com/#!/schleiderjustin/status/1105063403549323270"/>
    <hyperlink ref="X61" r:id="rId169" display="https://twitter.com/#!/schleiderjustin/status/1105063429742706689"/>
    <hyperlink ref="X62" r:id="rId170" display="https://twitter.com/#!/jmcjohnston/status/1105052354297188353"/>
    <hyperlink ref="X63" r:id="rId171" display="https://twitter.com/#!/jmcjohnston/status/1105063094827417600"/>
    <hyperlink ref="X64" r:id="rId172" display="https://twitter.com/#!/edtech_stories/status/1105053461203378177"/>
    <hyperlink ref="X65" r:id="rId173" display="https://twitter.com/#!/edtech_stories/status/1105054324428890112"/>
    <hyperlink ref="X66" r:id="rId174" display="https://twitter.com/#!/edtech_stories/status/1105055758843109376"/>
    <hyperlink ref="X67" r:id="rId175" display="https://twitter.com/#!/edtech_stories/status/1105067716833095681"/>
    <hyperlink ref="X68" r:id="rId176" display="https://twitter.com/#!/schleiderjustin/status/1105063510927724544"/>
    <hyperlink ref="X69" r:id="rId177" display="https://twitter.com/#!/edtech_stories/status/1105047432281370625"/>
    <hyperlink ref="X70" r:id="rId178" display="https://twitter.com/#!/edtech_stories/status/1105047668059983873"/>
    <hyperlink ref="X71" r:id="rId179" display="https://twitter.com/#!/edtech_stories/status/1105047899921178624"/>
    <hyperlink ref="X72" r:id="rId180" display="https://twitter.com/#!/edtech_stories/status/1105048911515996160"/>
    <hyperlink ref="X73" r:id="rId181" display="https://twitter.com/#!/edtech_stories/status/1105049963145453568"/>
    <hyperlink ref="X74" r:id="rId182" display="https://twitter.com/#!/edtech_stories/status/1105050047702536193"/>
    <hyperlink ref="X75" r:id="rId183" display="https://twitter.com/#!/edtech_stories/status/1105051852775788544"/>
    <hyperlink ref="X76" r:id="rId184" display="https://twitter.com/#!/edtech_stories/status/1105066667929944064"/>
    <hyperlink ref="X77" r:id="rId185" display="https://twitter.com/#!/edtech_stories/status/1105066667929944064"/>
    <hyperlink ref="X78" r:id="rId186" display="https://twitter.com/#!/edtech_stories/status/1105067229236903936"/>
    <hyperlink ref="X79" r:id="rId187" display="https://twitter.com/#!/edtech_stories/status/1105067229236903936"/>
    <hyperlink ref="X80" r:id="rId188" display="https://twitter.com/#!/edtech_stories/status/1105067675124985856"/>
    <hyperlink ref="X81" r:id="rId189" display="https://twitter.com/#!/edtech_stories/status/1105067675124985856"/>
    <hyperlink ref="X82" r:id="rId190" display="https://twitter.com/#!/edtech_stories/status/1105073960180432897"/>
    <hyperlink ref="X83" r:id="rId191" display="https://twitter.com/#!/schleiderjustin/status/1105063403549323270"/>
    <hyperlink ref="X84" r:id="rId192" display="https://twitter.com/#!/schleiderjustin/status/1105063429742706689"/>
    <hyperlink ref="X85" r:id="rId193" display="https://twitter.com/#!/schleiderjustin/status/1105065207095791617"/>
    <hyperlink ref="X86" r:id="rId194" display="https://twitter.com/#!/schleiderjustin/status/1105079676861595649"/>
    <hyperlink ref="X87" r:id="rId195" display="https://twitter.com/#!/schleiderjustin/status/1105079699338915841"/>
    <hyperlink ref="X88" r:id="rId196" display="https://twitter.com/#!/schleiderjustin/status/1105063403549323270"/>
    <hyperlink ref="X89" r:id="rId197" display="https://twitter.com/#!/schleiderjustin/status/1105063429742706689"/>
    <hyperlink ref="X90" r:id="rId198" display="https://twitter.com/#!/schleiderjustin/status/1105065207095791617"/>
    <hyperlink ref="X91" r:id="rId199" display="https://twitter.com/#!/schleiderjustin/status/1105079676861595649"/>
    <hyperlink ref="X92" r:id="rId200" display="https://twitter.com/#!/schleiderjustin/status/1105079699338915841"/>
    <hyperlink ref="X93" r:id="rId201" display="https://twitter.com/#!/gideonwilliams/status/1105025953225428994"/>
    <hyperlink ref="X94" r:id="rId202" display="https://twitter.com/#!/gideonwilliams/status/1105026019713527808"/>
    <hyperlink ref="X95" r:id="rId203" display="https://twitter.com/#!/jscanlan_001/status/1105089721863163905"/>
    <hyperlink ref="X96" r:id="rId204" display="https://twitter.com/#!/tbirdcymru/status/1105130021981630464"/>
    <hyperlink ref="X97" r:id="rId205" display="https://twitter.com/#!/techpathwaysldn/status/1105151124674367488"/>
    <hyperlink ref="X98" r:id="rId206" display="https://twitter.com/#!/jadeheathbcot/status/1105033575232098305"/>
    <hyperlink ref="X99" r:id="rId207" display="https://twitter.com/#!/creativesbcot/status/1105191994559791109"/>
  </hyperlinks>
  <printOptions/>
  <pageMargins left="0.7" right="0.7" top="0.75" bottom="0.75" header="0.3" footer="0.3"/>
  <pageSetup horizontalDpi="600" verticalDpi="600" orientation="portrait" r:id="rId211"/>
  <legacyDrawing r:id="rId209"/>
  <tableParts>
    <tablePart r:id="rId2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1159</v>
      </c>
      <c r="B1" s="13" t="s">
        <v>1320</v>
      </c>
      <c r="C1" s="13" t="s">
        <v>1321</v>
      </c>
      <c r="D1" s="13" t="s">
        <v>144</v>
      </c>
      <c r="E1" s="13" t="s">
        <v>1323</v>
      </c>
      <c r="F1" s="13" t="s">
        <v>1324</v>
      </c>
      <c r="G1" s="13" t="s">
        <v>1325</v>
      </c>
    </row>
    <row r="2" spans="1:7" ht="15">
      <c r="A2" s="85" t="s">
        <v>909</v>
      </c>
      <c r="B2" s="85">
        <v>76</v>
      </c>
      <c r="C2" s="133">
        <v>0.037567968363816116</v>
      </c>
      <c r="D2" s="85" t="s">
        <v>1322</v>
      </c>
      <c r="E2" s="85"/>
      <c r="F2" s="85"/>
      <c r="G2" s="85"/>
    </row>
    <row r="3" spans="1:7" ht="15">
      <c r="A3" s="85" t="s">
        <v>910</v>
      </c>
      <c r="B3" s="85">
        <v>21</v>
      </c>
      <c r="C3" s="133">
        <v>0.010380622837370242</v>
      </c>
      <c r="D3" s="85" t="s">
        <v>1322</v>
      </c>
      <c r="E3" s="85"/>
      <c r="F3" s="85"/>
      <c r="G3" s="85"/>
    </row>
    <row r="4" spans="1:7" ht="15">
      <c r="A4" s="85" t="s">
        <v>911</v>
      </c>
      <c r="B4" s="85">
        <v>0</v>
      </c>
      <c r="C4" s="133">
        <v>0</v>
      </c>
      <c r="D4" s="85" t="s">
        <v>1322</v>
      </c>
      <c r="E4" s="85"/>
      <c r="F4" s="85"/>
      <c r="G4" s="85"/>
    </row>
    <row r="5" spans="1:7" ht="15">
      <c r="A5" s="85" t="s">
        <v>912</v>
      </c>
      <c r="B5" s="85">
        <v>1926</v>
      </c>
      <c r="C5" s="133">
        <v>0.9520514087988137</v>
      </c>
      <c r="D5" s="85" t="s">
        <v>1322</v>
      </c>
      <c r="E5" s="85"/>
      <c r="F5" s="85"/>
      <c r="G5" s="85"/>
    </row>
    <row r="6" spans="1:7" ht="15">
      <c r="A6" s="85" t="s">
        <v>913</v>
      </c>
      <c r="B6" s="85">
        <v>2023</v>
      </c>
      <c r="C6" s="133">
        <v>1</v>
      </c>
      <c r="D6" s="85" t="s">
        <v>1322</v>
      </c>
      <c r="E6" s="85"/>
      <c r="F6" s="85"/>
      <c r="G6" s="85"/>
    </row>
    <row r="7" spans="1:7" ht="15">
      <c r="A7" s="91" t="s">
        <v>329</v>
      </c>
      <c r="B7" s="91">
        <v>50</v>
      </c>
      <c r="C7" s="134">
        <v>0.005183745967577381</v>
      </c>
      <c r="D7" s="91" t="s">
        <v>1322</v>
      </c>
      <c r="E7" s="91" t="b">
        <v>0</v>
      </c>
      <c r="F7" s="91" t="b">
        <v>0</v>
      </c>
      <c r="G7" s="91" t="b">
        <v>0</v>
      </c>
    </row>
    <row r="8" spans="1:7" ht="15">
      <c r="A8" s="91" t="s">
        <v>914</v>
      </c>
      <c r="B8" s="91">
        <v>27</v>
      </c>
      <c r="C8" s="134">
        <v>0.010628576687149997</v>
      </c>
      <c r="D8" s="91" t="s">
        <v>1322</v>
      </c>
      <c r="E8" s="91" t="b">
        <v>0</v>
      </c>
      <c r="F8" s="91" t="b">
        <v>0</v>
      </c>
      <c r="G8" s="91" t="b">
        <v>0</v>
      </c>
    </row>
    <row r="9" spans="1:7" ht="15">
      <c r="A9" s="91" t="s">
        <v>243</v>
      </c>
      <c r="B9" s="91">
        <v>26</v>
      </c>
      <c r="C9" s="134">
        <v>0.009044570315431915</v>
      </c>
      <c r="D9" s="91" t="s">
        <v>1322</v>
      </c>
      <c r="E9" s="91" t="b">
        <v>0</v>
      </c>
      <c r="F9" s="91" t="b">
        <v>0</v>
      </c>
      <c r="G9" s="91" t="b">
        <v>0</v>
      </c>
    </row>
    <row r="10" spans="1:7" ht="15">
      <c r="A10" s="91" t="s">
        <v>915</v>
      </c>
      <c r="B10" s="91">
        <v>17</v>
      </c>
      <c r="C10" s="134">
        <v>0.009843568613655823</v>
      </c>
      <c r="D10" s="91" t="s">
        <v>1322</v>
      </c>
      <c r="E10" s="91" t="b">
        <v>0</v>
      </c>
      <c r="F10" s="91" t="b">
        <v>0</v>
      </c>
      <c r="G10" s="91" t="b">
        <v>0</v>
      </c>
    </row>
    <row r="11" spans="1:7" ht="15">
      <c r="A11" s="91" t="s">
        <v>916</v>
      </c>
      <c r="B11" s="91">
        <v>16</v>
      </c>
      <c r="C11" s="134">
        <v>0.008852315411675837</v>
      </c>
      <c r="D11" s="91" t="s">
        <v>1322</v>
      </c>
      <c r="E11" s="91" t="b">
        <v>0</v>
      </c>
      <c r="F11" s="91" t="b">
        <v>0</v>
      </c>
      <c r="G11" s="91" t="b">
        <v>0</v>
      </c>
    </row>
    <row r="12" spans="1:7" ht="15">
      <c r="A12" s="91" t="s">
        <v>933</v>
      </c>
      <c r="B12" s="91">
        <v>15</v>
      </c>
      <c r="C12" s="134">
        <v>0.009100609414037385</v>
      </c>
      <c r="D12" s="91" t="s">
        <v>1322</v>
      </c>
      <c r="E12" s="91" t="b">
        <v>0</v>
      </c>
      <c r="F12" s="91" t="b">
        <v>0</v>
      </c>
      <c r="G12" s="91" t="b">
        <v>0</v>
      </c>
    </row>
    <row r="13" spans="1:7" ht="15">
      <c r="A13" s="91" t="s">
        <v>925</v>
      </c>
      <c r="B13" s="91">
        <v>14</v>
      </c>
      <c r="C13" s="134">
        <v>0.0081064682700695</v>
      </c>
      <c r="D13" s="91" t="s">
        <v>1322</v>
      </c>
      <c r="E13" s="91" t="b">
        <v>0</v>
      </c>
      <c r="F13" s="91" t="b">
        <v>0</v>
      </c>
      <c r="G13" s="91" t="b">
        <v>0</v>
      </c>
    </row>
    <row r="14" spans="1:7" ht="15">
      <c r="A14" s="91" t="s">
        <v>231</v>
      </c>
      <c r="B14" s="91">
        <v>14</v>
      </c>
      <c r="C14" s="134">
        <v>0.0081064682700695</v>
      </c>
      <c r="D14" s="91" t="s">
        <v>1322</v>
      </c>
      <c r="E14" s="91" t="b">
        <v>0</v>
      </c>
      <c r="F14" s="91" t="b">
        <v>0</v>
      </c>
      <c r="G14" s="91" t="b">
        <v>0</v>
      </c>
    </row>
    <row r="15" spans="1:7" ht="15">
      <c r="A15" s="91" t="s">
        <v>927</v>
      </c>
      <c r="B15" s="91">
        <v>13</v>
      </c>
      <c r="C15" s="134">
        <v>0.008275765230804102</v>
      </c>
      <c r="D15" s="91" t="s">
        <v>1322</v>
      </c>
      <c r="E15" s="91" t="b">
        <v>1</v>
      </c>
      <c r="F15" s="91" t="b">
        <v>0</v>
      </c>
      <c r="G15" s="91" t="b">
        <v>0</v>
      </c>
    </row>
    <row r="16" spans="1:7" ht="15">
      <c r="A16" s="91" t="s">
        <v>941</v>
      </c>
      <c r="B16" s="91">
        <v>11</v>
      </c>
      <c r="C16" s="134">
        <v>0.008184278320832314</v>
      </c>
      <c r="D16" s="91" t="s">
        <v>1322</v>
      </c>
      <c r="E16" s="91" t="b">
        <v>0</v>
      </c>
      <c r="F16" s="91" t="b">
        <v>0</v>
      </c>
      <c r="G16" s="91" t="b">
        <v>0</v>
      </c>
    </row>
    <row r="17" spans="1:7" ht="15">
      <c r="A17" s="91" t="s">
        <v>926</v>
      </c>
      <c r="B17" s="91">
        <v>10</v>
      </c>
      <c r="C17" s="134">
        <v>0.007046809419964477</v>
      </c>
      <c r="D17" s="91" t="s">
        <v>1322</v>
      </c>
      <c r="E17" s="91" t="b">
        <v>0</v>
      </c>
      <c r="F17" s="91" t="b">
        <v>0</v>
      </c>
      <c r="G17" s="91" t="b">
        <v>0</v>
      </c>
    </row>
    <row r="18" spans="1:7" ht="15">
      <c r="A18" s="91" t="s">
        <v>953</v>
      </c>
      <c r="B18" s="91">
        <v>10</v>
      </c>
      <c r="C18" s="134">
        <v>0.007046809419964477</v>
      </c>
      <c r="D18" s="91" t="s">
        <v>1322</v>
      </c>
      <c r="E18" s="91" t="b">
        <v>0</v>
      </c>
      <c r="F18" s="91" t="b">
        <v>0</v>
      </c>
      <c r="G18" s="91" t="b">
        <v>0</v>
      </c>
    </row>
    <row r="19" spans="1:7" ht="15">
      <c r="A19" s="91" t="s">
        <v>939</v>
      </c>
      <c r="B19" s="91">
        <v>9</v>
      </c>
      <c r="C19" s="134">
        <v>0.007092076987918595</v>
      </c>
      <c r="D19" s="91" t="s">
        <v>1322</v>
      </c>
      <c r="E19" s="91" t="b">
        <v>0</v>
      </c>
      <c r="F19" s="91" t="b">
        <v>0</v>
      </c>
      <c r="G19" s="91" t="b">
        <v>0</v>
      </c>
    </row>
    <row r="20" spans="1:7" ht="15">
      <c r="A20" s="91" t="s">
        <v>1160</v>
      </c>
      <c r="B20" s="91">
        <v>8</v>
      </c>
      <c r="C20" s="134">
        <v>0.006304068433705418</v>
      </c>
      <c r="D20" s="91" t="s">
        <v>1322</v>
      </c>
      <c r="E20" s="91" t="b">
        <v>0</v>
      </c>
      <c r="F20" s="91" t="b">
        <v>0</v>
      </c>
      <c r="G20" s="91" t="b">
        <v>0</v>
      </c>
    </row>
    <row r="21" spans="1:7" ht="15">
      <c r="A21" s="91" t="s">
        <v>1161</v>
      </c>
      <c r="B21" s="91">
        <v>8</v>
      </c>
      <c r="C21" s="134">
        <v>0.00670298122460954</v>
      </c>
      <c r="D21" s="91" t="s">
        <v>1322</v>
      </c>
      <c r="E21" s="91" t="b">
        <v>0</v>
      </c>
      <c r="F21" s="91" t="b">
        <v>0</v>
      </c>
      <c r="G21" s="91" t="b">
        <v>0</v>
      </c>
    </row>
    <row r="22" spans="1:7" ht="15">
      <c r="A22" s="91" t="s">
        <v>919</v>
      </c>
      <c r="B22" s="91">
        <v>8</v>
      </c>
      <c r="C22" s="134">
        <v>0.00670298122460954</v>
      </c>
      <c r="D22" s="91" t="s">
        <v>1322</v>
      </c>
      <c r="E22" s="91" t="b">
        <v>0</v>
      </c>
      <c r="F22" s="91" t="b">
        <v>0</v>
      </c>
      <c r="G22" s="91" t="b">
        <v>0</v>
      </c>
    </row>
    <row r="23" spans="1:7" ht="15">
      <c r="A23" s="91" t="s">
        <v>234</v>
      </c>
      <c r="B23" s="91">
        <v>8</v>
      </c>
      <c r="C23" s="134">
        <v>0.006304068433705418</v>
      </c>
      <c r="D23" s="91" t="s">
        <v>1322</v>
      </c>
      <c r="E23" s="91" t="b">
        <v>0</v>
      </c>
      <c r="F23" s="91" t="b">
        <v>0</v>
      </c>
      <c r="G23" s="91" t="b">
        <v>0</v>
      </c>
    </row>
    <row r="24" spans="1:7" ht="15">
      <c r="A24" s="91" t="s">
        <v>922</v>
      </c>
      <c r="B24" s="91">
        <v>8</v>
      </c>
      <c r="C24" s="134">
        <v>0.006304068433705418</v>
      </c>
      <c r="D24" s="91" t="s">
        <v>1322</v>
      </c>
      <c r="E24" s="91" t="b">
        <v>0</v>
      </c>
      <c r="F24" s="91" t="b">
        <v>0</v>
      </c>
      <c r="G24" s="91" t="b">
        <v>0</v>
      </c>
    </row>
    <row r="25" spans="1:7" ht="15">
      <c r="A25" s="91" t="s">
        <v>920</v>
      </c>
      <c r="B25" s="91">
        <v>8</v>
      </c>
      <c r="C25" s="134">
        <v>0.00670298122460954</v>
      </c>
      <c r="D25" s="91" t="s">
        <v>1322</v>
      </c>
      <c r="E25" s="91" t="b">
        <v>0</v>
      </c>
      <c r="F25" s="91" t="b">
        <v>0</v>
      </c>
      <c r="G25" s="91" t="b">
        <v>0</v>
      </c>
    </row>
    <row r="26" spans="1:7" ht="15">
      <c r="A26" s="91" t="s">
        <v>934</v>
      </c>
      <c r="B26" s="91">
        <v>7</v>
      </c>
      <c r="C26" s="134">
        <v>0.00674464103047373</v>
      </c>
      <c r="D26" s="91" t="s">
        <v>1322</v>
      </c>
      <c r="E26" s="91" t="b">
        <v>0</v>
      </c>
      <c r="F26" s="91" t="b">
        <v>0</v>
      </c>
      <c r="G26" s="91" t="b">
        <v>0</v>
      </c>
    </row>
    <row r="27" spans="1:7" ht="15">
      <c r="A27" s="91" t="s">
        <v>932</v>
      </c>
      <c r="B27" s="91">
        <v>7</v>
      </c>
      <c r="C27" s="134">
        <v>0.0058651085715333475</v>
      </c>
      <c r="D27" s="91" t="s">
        <v>1322</v>
      </c>
      <c r="E27" s="91" t="b">
        <v>1</v>
      </c>
      <c r="F27" s="91" t="b">
        <v>0</v>
      </c>
      <c r="G27" s="91" t="b">
        <v>0</v>
      </c>
    </row>
    <row r="28" spans="1:7" ht="15">
      <c r="A28" s="91" t="s">
        <v>944</v>
      </c>
      <c r="B28" s="91">
        <v>6</v>
      </c>
      <c r="C28" s="134">
        <v>0.005372619183963328</v>
      </c>
      <c r="D28" s="91" t="s">
        <v>1322</v>
      </c>
      <c r="E28" s="91" t="b">
        <v>0</v>
      </c>
      <c r="F28" s="91" t="b">
        <v>0</v>
      </c>
      <c r="G28" s="91" t="b">
        <v>0</v>
      </c>
    </row>
    <row r="29" spans="1:7" ht="15">
      <c r="A29" s="91" t="s">
        <v>1162</v>
      </c>
      <c r="B29" s="91">
        <v>6</v>
      </c>
      <c r="C29" s="134">
        <v>0.005372619183963328</v>
      </c>
      <c r="D29" s="91" t="s">
        <v>1322</v>
      </c>
      <c r="E29" s="91" t="b">
        <v>0</v>
      </c>
      <c r="F29" s="91" t="b">
        <v>0</v>
      </c>
      <c r="G29" s="91" t="b">
        <v>0</v>
      </c>
    </row>
    <row r="30" spans="1:7" ht="15">
      <c r="A30" s="91" t="s">
        <v>1163</v>
      </c>
      <c r="B30" s="91">
        <v>6</v>
      </c>
      <c r="C30" s="134">
        <v>0.006281086556563576</v>
      </c>
      <c r="D30" s="91" t="s">
        <v>1322</v>
      </c>
      <c r="E30" s="91" t="b">
        <v>0</v>
      </c>
      <c r="F30" s="91" t="b">
        <v>0</v>
      </c>
      <c r="G30" s="91" t="b">
        <v>0</v>
      </c>
    </row>
    <row r="31" spans="1:7" ht="15">
      <c r="A31" s="91" t="s">
        <v>935</v>
      </c>
      <c r="B31" s="91">
        <v>6</v>
      </c>
      <c r="C31" s="134">
        <v>0.006281086556563576</v>
      </c>
      <c r="D31" s="91" t="s">
        <v>1322</v>
      </c>
      <c r="E31" s="91" t="b">
        <v>0</v>
      </c>
      <c r="F31" s="91" t="b">
        <v>0</v>
      </c>
      <c r="G31" s="91" t="b">
        <v>0</v>
      </c>
    </row>
    <row r="32" spans="1:7" ht="15">
      <c r="A32" s="91" t="s">
        <v>229</v>
      </c>
      <c r="B32" s="91">
        <v>6</v>
      </c>
      <c r="C32" s="134">
        <v>0.005372619183963328</v>
      </c>
      <c r="D32" s="91" t="s">
        <v>1322</v>
      </c>
      <c r="E32" s="91" t="b">
        <v>0</v>
      </c>
      <c r="F32" s="91" t="b">
        <v>0</v>
      </c>
      <c r="G32" s="91" t="b">
        <v>0</v>
      </c>
    </row>
    <row r="33" spans="1:7" ht="15">
      <c r="A33" s="91" t="s">
        <v>921</v>
      </c>
      <c r="B33" s="91">
        <v>6</v>
      </c>
      <c r="C33" s="134">
        <v>0.005372619183963328</v>
      </c>
      <c r="D33" s="91" t="s">
        <v>1322</v>
      </c>
      <c r="E33" s="91" t="b">
        <v>0</v>
      </c>
      <c r="F33" s="91" t="b">
        <v>0</v>
      </c>
      <c r="G33" s="91" t="b">
        <v>0</v>
      </c>
    </row>
    <row r="34" spans="1:7" ht="15">
      <c r="A34" s="91" t="s">
        <v>1164</v>
      </c>
      <c r="B34" s="91">
        <v>6</v>
      </c>
      <c r="C34" s="134">
        <v>0.005781120883263198</v>
      </c>
      <c r="D34" s="91" t="s">
        <v>1322</v>
      </c>
      <c r="E34" s="91" t="b">
        <v>0</v>
      </c>
      <c r="F34" s="91" t="b">
        <v>0</v>
      </c>
      <c r="G34" s="91" t="b">
        <v>0</v>
      </c>
    </row>
    <row r="35" spans="1:7" ht="15">
      <c r="A35" s="91" t="s">
        <v>1165</v>
      </c>
      <c r="B35" s="91">
        <v>6</v>
      </c>
      <c r="C35" s="134">
        <v>0.005372619183963328</v>
      </c>
      <c r="D35" s="91" t="s">
        <v>1322</v>
      </c>
      <c r="E35" s="91" t="b">
        <v>0</v>
      </c>
      <c r="F35" s="91" t="b">
        <v>0</v>
      </c>
      <c r="G35" s="91" t="b">
        <v>0</v>
      </c>
    </row>
    <row r="36" spans="1:7" ht="15">
      <c r="A36" s="91" t="s">
        <v>918</v>
      </c>
      <c r="B36" s="91">
        <v>6</v>
      </c>
      <c r="C36" s="134">
        <v>0.005781120883263198</v>
      </c>
      <c r="D36" s="91" t="s">
        <v>1322</v>
      </c>
      <c r="E36" s="91" t="b">
        <v>0</v>
      </c>
      <c r="F36" s="91" t="b">
        <v>0</v>
      </c>
      <c r="G36" s="91" t="b">
        <v>0</v>
      </c>
    </row>
    <row r="37" spans="1:7" ht="15">
      <c r="A37" s="91" t="s">
        <v>1166</v>
      </c>
      <c r="B37" s="91">
        <v>5</v>
      </c>
      <c r="C37" s="134">
        <v>0.004817600736052665</v>
      </c>
      <c r="D37" s="91" t="s">
        <v>1322</v>
      </c>
      <c r="E37" s="91" t="b">
        <v>0</v>
      </c>
      <c r="F37" s="91" t="b">
        <v>0</v>
      </c>
      <c r="G37" s="91" t="b">
        <v>0</v>
      </c>
    </row>
    <row r="38" spans="1:7" ht="15">
      <c r="A38" s="91" t="s">
        <v>949</v>
      </c>
      <c r="B38" s="91">
        <v>5</v>
      </c>
      <c r="C38" s="134">
        <v>0.004817600736052665</v>
      </c>
      <c r="D38" s="91" t="s">
        <v>1322</v>
      </c>
      <c r="E38" s="91" t="b">
        <v>0</v>
      </c>
      <c r="F38" s="91" t="b">
        <v>0</v>
      </c>
      <c r="G38" s="91" t="b">
        <v>0</v>
      </c>
    </row>
    <row r="39" spans="1:7" ht="15">
      <c r="A39" s="91" t="s">
        <v>946</v>
      </c>
      <c r="B39" s="91">
        <v>5</v>
      </c>
      <c r="C39" s="134">
        <v>0.004817600736052665</v>
      </c>
      <c r="D39" s="91" t="s">
        <v>1322</v>
      </c>
      <c r="E39" s="91" t="b">
        <v>0</v>
      </c>
      <c r="F39" s="91" t="b">
        <v>0</v>
      </c>
      <c r="G39" s="91" t="b">
        <v>0</v>
      </c>
    </row>
    <row r="40" spans="1:7" ht="15">
      <c r="A40" s="91" t="s">
        <v>1167</v>
      </c>
      <c r="B40" s="91">
        <v>5</v>
      </c>
      <c r="C40" s="134">
        <v>0.004817600736052665</v>
      </c>
      <c r="D40" s="91" t="s">
        <v>1322</v>
      </c>
      <c r="E40" s="91" t="b">
        <v>0</v>
      </c>
      <c r="F40" s="91" t="b">
        <v>0</v>
      </c>
      <c r="G40" s="91" t="b">
        <v>0</v>
      </c>
    </row>
    <row r="41" spans="1:7" ht="15">
      <c r="A41" s="91" t="s">
        <v>928</v>
      </c>
      <c r="B41" s="91">
        <v>5</v>
      </c>
      <c r="C41" s="134">
        <v>0.005234238797136312</v>
      </c>
      <c r="D41" s="91" t="s">
        <v>1322</v>
      </c>
      <c r="E41" s="91" t="b">
        <v>0</v>
      </c>
      <c r="F41" s="91" t="b">
        <v>0</v>
      </c>
      <c r="G41" s="91" t="b">
        <v>0</v>
      </c>
    </row>
    <row r="42" spans="1:7" ht="15">
      <c r="A42" s="91" t="s">
        <v>936</v>
      </c>
      <c r="B42" s="91">
        <v>5</v>
      </c>
      <c r="C42" s="134">
        <v>0.005771378679373199</v>
      </c>
      <c r="D42" s="91" t="s">
        <v>1322</v>
      </c>
      <c r="E42" s="91" t="b">
        <v>0</v>
      </c>
      <c r="F42" s="91" t="b">
        <v>0</v>
      </c>
      <c r="G42" s="91" t="b">
        <v>0</v>
      </c>
    </row>
    <row r="43" spans="1:7" ht="15">
      <c r="A43" s="91" t="s">
        <v>1168</v>
      </c>
      <c r="B43" s="91">
        <v>5</v>
      </c>
      <c r="C43" s="134">
        <v>0.004817600736052665</v>
      </c>
      <c r="D43" s="91" t="s">
        <v>1322</v>
      </c>
      <c r="E43" s="91" t="b">
        <v>0</v>
      </c>
      <c r="F43" s="91" t="b">
        <v>0</v>
      </c>
      <c r="G43" s="91" t="b">
        <v>0</v>
      </c>
    </row>
    <row r="44" spans="1:7" ht="15">
      <c r="A44" s="91" t="s">
        <v>1169</v>
      </c>
      <c r="B44" s="91">
        <v>5</v>
      </c>
      <c r="C44" s="134">
        <v>0.004817600736052665</v>
      </c>
      <c r="D44" s="91" t="s">
        <v>1322</v>
      </c>
      <c r="E44" s="91" t="b">
        <v>0</v>
      </c>
      <c r="F44" s="91" t="b">
        <v>0</v>
      </c>
      <c r="G44" s="91" t="b">
        <v>0</v>
      </c>
    </row>
    <row r="45" spans="1:7" ht="15">
      <c r="A45" s="91" t="s">
        <v>1170</v>
      </c>
      <c r="B45" s="91">
        <v>5</v>
      </c>
      <c r="C45" s="134">
        <v>0.005234238797136312</v>
      </c>
      <c r="D45" s="91" t="s">
        <v>1322</v>
      </c>
      <c r="E45" s="91" t="b">
        <v>0</v>
      </c>
      <c r="F45" s="91" t="b">
        <v>0</v>
      </c>
      <c r="G45" s="91" t="b">
        <v>0</v>
      </c>
    </row>
    <row r="46" spans="1:7" ht="15">
      <c r="A46" s="91" t="s">
        <v>1171</v>
      </c>
      <c r="B46" s="91">
        <v>5</v>
      </c>
      <c r="C46" s="134">
        <v>0.005234238797136312</v>
      </c>
      <c r="D46" s="91" t="s">
        <v>1322</v>
      </c>
      <c r="E46" s="91" t="b">
        <v>0</v>
      </c>
      <c r="F46" s="91" t="b">
        <v>0</v>
      </c>
      <c r="G46" s="91" t="b">
        <v>0</v>
      </c>
    </row>
    <row r="47" spans="1:7" ht="15">
      <c r="A47" s="91" t="s">
        <v>956</v>
      </c>
      <c r="B47" s="91">
        <v>4</v>
      </c>
      <c r="C47" s="134">
        <v>0.005222747858565391</v>
      </c>
      <c r="D47" s="91" t="s">
        <v>1322</v>
      </c>
      <c r="E47" s="91" t="b">
        <v>0</v>
      </c>
      <c r="F47" s="91" t="b">
        <v>0</v>
      </c>
      <c r="G47" s="91" t="b">
        <v>0</v>
      </c>
    </row>
    <row r="48" spans="1:7" ht="15">
      <c r="A48" s="91" t="s">
        <v>1172</v>
      </c>
      <c r="B48" s="91">
        <v>4</v>
      </c>
      <c r="C48" s="134">
        <v>0.00418739103770905</v>
      </c>
      <c r="D48" s="91" t="s">
        <v>1322</v>
      </c>
      <c r="E48" s="91" t="b">
        <v>0</v>
      </c>
      <c r="F48" s="91" t="b">
        <v>0</v>
      </c>
      <c r="G48" s="91" t="b">
        <v>0</v>
      </c>
    </row>
    <row r="49" spans="1:7" ht="15">
      <c r="A49" s="91" t="s">
        <v>947</v>
      </c>
      <c r="B49" s="91">
        <v>4</v>
      </c>
      <c r="C49" s="134">
        <v>0.00418739103770905</v>
      </c>
      <c r="D49" s="91" t="s">
        <v>1322</v>
      </c>
      <c r="E49" s="91" t="b">
        <v>0</v>
      </c>
      <c r="F49" s="91" t="b">
        <v>0</v>
      </c>
      <c r="G49" s="91" t="b">
        <v>0</v>
      </c>
    </row>
    <row r="50" spans="1:7" ht="15">
      <c r="A50" s="91" t="s">
        <v>948</v>
      </c>
      <c r="B50" s="91">
        <v>4</v>
      </c>
      <c r="C50" s="134">
        <v>0.00418739103770905</v>
      </c>
      <c r="D50" s="91" t="s">
        <v>1322</v>
      </c>
      <c r="E50" s="91" t="b">
        <v>0</v>
      </c>
      <c r="F50" s="91" t="b">
        <v>0</v>
      </c>
      <c r="G50" s="91" t="b">
        <v>0</v>
      </c>
    </row>
    <row r="51" spans="1:7" ht="15">
      <c r="A51" s="91" t="s">
        <v>950</v>
      </c>
      <c r="B51" s="91">
        <v>4</v>
      </c>
      <c r="C51" s="134">
        <v>0.00418739103770905</v>
      </c>
      <c r="D51" s="91" t="s">
        <v>1322</v>
      </c>
      <c r="E51" s="91" t="b">
        <v>0</v>
      </c>
      <c r="F51" s="91" t="b">
        <v>0</v>
      </c>
      <c r="G51" s="91" t="b">
        <v>0</v>
      </c>
    </row>
    <row r="52" spans="1:7" ht="15">
      <c r="A52" s="91" t="s">
        <v>951</v>
      </c>
      <c r="B52" s="91">
        <v>4</v>
      </c>
      <c r="C52" s="134">
        <v>0.00418739103770905</v>
      </c>
      <c r="D52" s="91" t="s">
        <v>1322</v>
      </c>
      <c r="E52" s="91" t="b">
        <v>0</v>
      </c>
      <c r="F52" s="91" t="b">
        <v>0</v>
      </c>
      <c r="G52" s="91" t="b">
        <v>0</v>
      </c>
    </row>
    <row r="53" spans="1:7" ht="15">
      <c r="A53" s="91" t="s">
        <v>952</v>
      </c>
      <c r="B53" s="91">
        <v>4</v>
      </c>
      <c r="C53" s="134">
        <v>0.00418739103770905</v>
      </c>
      <c r="D53" s="91" t="s">
        <v>1322</v>
      </c>
      <c r="E53" s="91" t="b">
        <v>0</v>
      </c>
      <c r="F53" s="91" t="b">
        <v>0</v>
      </c>
      <c r="G53" s="91" t="b">
        <v>0</v>
      </c>
    </row>
    <row r="54" spans="1:7" ht="15">
      <c r="A54" s="91" t="s">
        <v>954</v>
      </c>
      <c r="B54" s="91">
        <v>4</v>
      </c>
      <c r="C54" s="134">
        <v>0.00418739103770905</v>
      </c>
      <c r="D54" s="91" t="s">
        <v>1322</v>
      </c>
      <c r="E54" s="91" t="b">
        <v>0</v>
      </c>
      <c r="F54" s="91" t="b">
        <v>0</v>
      </c>
      <c r="G54" s="91" t="b">
        <v>0</v>
      </c>
    </row>
    <row r="55" spans="1:7" ht="15">
      <c r="A55" s="91" t="s">
        <v>1173</v>
      </c>
      <c r="B55" s="91">
        <v>4</v>
      </c>
      <c r="C55" s="134">
        <v>0.00418739103770905</v>
      </c>
      <c r="D55" s="91" t="s">
        <v>1322</v>
      </c>
      <c r="E55" s="91" t="b">
        <v>0</v>
      </c>
      <c r="F55" s="91" t="b">
        <v>0</v>
      </c>
      <c r="G55" s="91" t="b">
        <v>0</v>
      </c>
    </row>
    <row r="56" spans="1:7" ht="15">
      <c r="A56" s="91" t="s">
        <v>1174</v>
      </c>
      <c r="B56" s="91">
        <v>4</v>
      </c>
      <c r="C56" s="134">
        <v>0.00418739103770905</v>
      </c>
      <c r="D56" s="91" t="s">
        <v>1322</v>
      </c>
      <c r="E56" s="91" t="b">
        <v>0</v>
      </c>
      <c r="F56" s="91" t="b">
        <v>0</v>
      </c>
      <c r="G56" s="91" t="b">
        <v>0</v>
      </c>
    </row>
    <row r="57" spans="1:7" ht="15">
      <c r="A57" s="91" t="s">
        <v>235</v>
      </c>
      <c r="B57" s="91">
        <v>4</v>
      </c>
      <c r="C57" s="134">
        <v>0.00418739103770905</v>
      </c>
      <c r="D57" s="91" t="s">
        <v>1322</v>
      </c>
      <c r="E57" s="91" t="b">
        <v>0</v>
      </c>
      <c r="F57" s="91" t="b">
        <v>0</v>
      </c>
      <c r="G57" s="91" t="b">
        <v>0</v>
      </c>
    </row>
    <row r="58" spans="1:7" ht="15">
      <c r="A58" s="91" t="s">
        <v>1175</v>
      </c>
      <c r="B58" s="91">
        <v>4</v>
      </c>
      <c r="C58" s="134">
        <v>0.005222747858565391</v>
      </c>
      <c r="D58" s="91" t="s">
        <v>1322</v>
      </c>
      <c r="E58" s="91" t="b">
        <v>0</v>
      </c>
      <c r="F58" s="91" t="b">
        <v>0</v>
      </c>
      <c r="G58" s="91" t="b">
        <v>0</v>
      </c>
    </row>
    <row r="59" spans="1:7" ht="15">
      <c r="A59" s="91" t="s">
        <v>1176</v>
      </c>
      <c r="B59" s="91">
        <v>4</v>
      </c>
      <c r="C59" s="134">
        <v>0.00418739103770905</v>
      </c>
      <c r="D59" s="91" t="s">
        <v>1322</v>
      </c>
      <c r="E59" s="91" t="b">
        <v>0</v>
      </c>
      <c r="F59" s="91" t="b">
        <v>0</v>
      </c>
      <c r="G59" s="91" t="b">
        <v>0</v>
      </c>
    </row>
    <row r="60" spans="1:7" ht="15">
      <c r="A60" s="91" t="s">
        <v>1177</v>
      </c>
      <c r="B60" s="91">
        <v>4</v>
      </c>
      <c r="C60" s="134">
        <v>0.00418739103770905</v>
      </c>
      <c r="D60" s="91" t="s">
        <v>1322</v>
      </c>
      <c r="E60" s="91" t="b">
        <v>0</v>
      </c>
      <c r="F60" s="91" t="b">
        <v>0</v>
      </c>
      <c r="G60" s="91" t="b">
        <v>0</v>
      </c>
    </row>
    <row r="61" spans="1:7" ht="15">
      <c r="A61" s="91" t="s">
        <v>1178</v>
      </c>
      <c r="B61" s="91">
        <v>4</v>
      </c>
      <c r="C61" s="134">
        <v>0.00418739103770905</v>
      </c>
      <c r="D61" s="91" t="s">
        <v>1322</v>
      </c>
      <c r="E61" s="91" t="b">
        <v>0</v>
      </c>
      <c r="F61" s="91" t="b">
        <v>0</v>
      </c>
      <c r="G61" s="91" t="b">
        <v>0</v>
      </c>
    </row>
    <row r="62" spans="1:7" ht="15">
      <c r="A62" s="91" t="s">
        <v>1179</v>
      </c>
      <c r="B62" s="91">
        <v>4</v>
      </c>
      <c r="C62" s="134">
        <v>0.00418739103770905</v>
      </c>
      <c r="D62" s="91" t="s">
        <v>1322</v>
      </c>
      <c r="E62" s="91" t="b">
        <v>0</v>
      </c>
      <c r="F62" s="91" t="b">
        <v>0</v>
      </c>
      <c r="G62" s="91" t="b">
        <v>0</v>
      </c>
    </row>
    <row r="63" spans="1:7" ht="15">
      <c r="A63" s="91" t="s">
        <v>1180</v>
      </c>
      <c r="B63" s="91">
        <v>4</v>
      </c>
      <c r="C63" s="134">
        <v>0.005222747858565391</v>
      </c>
      <c r="D63" s="91" t="s">
        <v>1322</v>
      </c>
      <c r="E63" s="91" t="b">
        <v>0</v>
      </c>
      <c r="F63" s="91" t="b">
        <v>0</v>
      </c>
      <c r="G63" s="91" t="b">
        <v>0</v>
      </c>
    </row>
    <row r="64" spans="1:7" ht="15">
      <c r="A64" s="91" t="s">
        <v>1181</v>
      </c>
      <c r="B64" s="91">
        <v>4</v>
      </c>
      <c r="C64" s="134">
        <v>0.00418739103770905</v>
      </c>
      <c r="D64" s="91" t="s">
        <v>1322</v>
      </c>
      <c r="E64" s="91" t="b">
        <v>1</v>
      </c>
      <c r="F64" s="91" t="b">
        <v>0</v>
      </c>
      <c r="G64" s="91" t="b">
        <v>0</v>
      </c>
    </row>
    <row r="65" spans="1:7" ht="15">
      <c r="A65" s="91" t="s">
        <v>1182</v>
      </c>
      <c r="B65" s="91">
        <v>4</v>
      </c>
      <c r="C65" s="134">
        <v>0.00418739103770905</v>
      </c>
      <c r="D65" s="91" t="s">
        <v>1322</v>
      </c>
      <c r="E65" s="91" t="b">
        <v>0</v>
      </c>
      <c r="F65" s="91" t="b">
        <v>0</v>
      </c>
      <c r="G65" s="91" t="b">
        <v>0</v>
      </c>
    </row>
    <row r="66" spans="1:7" ht="15">
      <c r="A66" s="91" t="s">
        <v>1183</v>
      </c>
      <c r="B66" s="91">
        <v>4</v>
      </c>
      <c r="C66" s="134">
        <v>0.00418739103770905</v>
      </c>
      <c r="D66" s="91" t="s">
        <v>1322</v>
      </c>
      <c r="E66" s="91" t="b">
        <v>0</v>
      </c>
      <c r="F66" s="91" t="b">
        <v>0</v>
      </c>
      <c r="G66" s="91" t="b">
        <v>0</v>
      </c>
    </row>
    <row r="67" spans="1:7" ht="15">
      <c r="A67" s="91" t="s">
        <v>1184</v>
      </c>
      <c r="B67" s="91">
        <v>4</v>
      </c>
      <c r="C67" s="134">
        <v>0.004617102943498559</v>
      </c>
      <c r="D67" s="91" t="s">
        <v>1322</v>
      </c>
      <c r="E67" s="91" t="b">
        <v>1</v>
      </c>
      <c r="F67" s="91" t="b">
        <v>0</v>
      </c>
      <c r="G67" s="91" t="b">
        <v>0</v>
      </c>
    </row>
    <row r="68" spans="1:7" ht="15">
      <c r="A68" s="91" t="s">
        <v>1185</v>
      </c>
      <c r="B68" s="91">
        <v>4</v>
      </c>
      <c r="C68" s="134">
        <v>0.00418739103770905</v>
      </c>
      <c r="D68" s="91" t="s">
        <v>1322</v>
      </c>
      <c r="E68" s="91" t="b">
        <v>0</v>
      </c>
      <c r="F68" s="91" t="b">
        <v>0</v>
      </c>
      <c r="G68" s="91" t="b">
        <v>0</v>
      </c>
    </row>
    <row r="69" spans="1:7" ht="15">
      <c r="A69" s="91" t="s">
        <v>923</v>
      </c>
      <c r="B69" s="91">
        <v>4</v>
      </c>
      <c r="C69" s="134">
        <v>0.004617102943498559</v>
      </c>
      <c r="D69" s="91" t="s">
        <v>1322</v>
      </c>
      <c r="E69" s="91" t="b">
        <v>0</v>
      </c>
      <c r="F69" s="91" t="b">
        <v>0</v>
      </c>
      <c r="G69" s="91" t="b">
        <v>0</v>
      </c>
    </row>
    <row r="70" spans="1:7" ht="15">
      <c r="A70" s="91" t="s">
        <v>957</v>
      </c>
      <c r="B70" s="91">
        <v>3</v>
      </c>
      <c r="C70" s="134">
        <v>0.003917060893924044</v>
      </c>
      <c r="D70" s="91" t="s">
        <v>1322</v>
      </c>
      <c r="E70" s="91" t="b">
        <v>0</v>
      </c>
      <c r="F70" s="91" t="b">
        <v>0</v>
      </c>
      <c r="G70" s="91" t="b">
        <v>0</v>
      </c>
    </row>
    <row r="71" spans="1:7" ht="15">
      <c r="A71" s="91" t="s">
        <v>1186</v>
      </c>
      <c r="B71" s="91">
        <v>3</v>
      </c>
      <c r="C71" s="134">
        <v>0.003917060893924044</v>
      </c>
      <c r="D71" s="91" t="s">
        <v>1322</v>
      </c>
      <c r="E71" s="91" t="b">
        <v>0</v>
      </c>
      <c r="F71" s="91" t="b">
        <v>0</v>
      </c>
      <c r="G71" s="91" t="b">
        <v>0</v>
      </c>
    </row>
    <row r="72" spans="1:7" ht="15">
      <c r="A72" s="91" t="s">
        <v>1187</v>
      </c>
      <c r="B72" s="91">
        <v>3</v>
      </c>
      <c r="C72" s="134">
        <v>0.0034628272076239197</v>
      </c>
      <c r="D72" s="91" t="s">
        <v>1322</v>
      </c>
      <c r="E72" s="91" t="b">
        <v>0</v>
      </c>
      <c r="F72" s="91" t="b">
        <v>0</v>
      </c>
      <c r="G72" s="91" t="b">
        <v>0</v>
      </c>
    </row>
    <row r="73" spans="1:7" ht="15">
      <c r="A73" s="91" t="s">
        <v>236</v>
      </c>
      <c r="B73" s="91">
        <v>3</v>
      </c>
      <c r="C73" s="134">
        <v>0.0034628272076239197</v>
      </c>
      <c r="D73" s="91" t="s">
        <v>1322</v>
      </c>
      <c r="E73" s="91" t="b">
        <v>0</v>
      </c>
      <c r="F73" s="91" t="b">
        <v>0</v>
      </c>
      <c r="G73" s="91" t="b">
        <v>0</v>
      </c>
    </row>
    <row r="74" spans="1:7" ht="15">
      <c r="A74" s="91" t="s">
        <v>1188</v>
      </c>
      <c r="B74" s="91">
        <v>3</v>
      </c>
      <c r="C74" s="134">
        <v>0.0034628272076239197</v>
      </c>
      <c r="D74" s="91" t="s">
        <v>1322</v>
      </c>
      <c r="E74" s="91" t="b">
        <v>0</v>
      </c>
      <c r="F74" s="91" t="b">
        <v>0</v>
      </c>
      <c r="G74" s="91" t="b">
        <v>0</v>
      </c>
    </row>
    <row r="75" spans="1:7" ht="15">
      <c r="A75" s="91" t="s">
        <v>1189</v>
      </c>
      <c r="B75" s="91">
        <v>3</v>
      </c>
      <c r="C75" s="134">
        <v>0.0034628272076239197</v>
      </c>
      <c r="D75" s="91" t="s">
        <v>1322</v>
      </c>
      <c r="E75" s="91" t="b">
        <v>0</v>
      </c>
      <c r="F75" s="91" t="b">
        <v>0</v>
      </c>
      <c r="G75" s="91" t="b">
        <v>0</v>
      </c>
    </row>
    <row r="76" spans="1:7" ht="15">
      <c r="A76" s="91" t="s">
        <v>1190</v>
      </c>
      <c r="B76" s="91">
        <v>3</v>
      </c>
      <c r="C76" s="134">
        <v>0.0034628272076239197</v>
      </c>
      <c r="D76" s="91" t="s">
        <v>1322</v>
      </c>
      <c r="E76" s="91" t="b">
        <v>0</v>
      </c>
      <c r="F76" s="91" t="b">
        <v>0</v>
      </c>
      <c r="G76" s="91" t="b">
        <v>0</v>
      </c>
    </row>
    <row r="77" spans="1:7" ht="15">
      <c r="A77" s="91" t="s">
        <v>1191</v>
      </c>
      <c r="B77" s="91">
        <v>3</v>
      </c>
      <c r="C77" s="134">
        <v>0.0034628272076239197</v>
      </c>
      <c r="D77" s="91" t="s">
        <v>1322</v>
      </c>
      <c r="E77" s="91" t="b">
        <v>0</v>
      </c>
      <c r="F77" s="91" t="b">
        <v>0</v>
      </c>
      <c r="G77" s="91" t="b">
        <v>0</v>
      </c>
    </row>
    <row r="78" spans="1:7" ht="15">
      <c r="A78" s="91" t="s">
        <v>1192</v>
      </c>
      <c r="B78" s="91">
        <v>3</v>
      </c>
      <c r="C78" s="134">
        <v>0.0034628272076239197</v>
      </c>
      <c r="D78" s="91" t="s">
        <v>1322</v>
      </c>
      <c r="E78" s="91" t="b">
        <v>0</v>
      </c>
      <c r="F78" s="91" t="b">
        <v>0</v>
      </c>
      <c r="G78" s="91" t="b">
        <v>0</v>
      </c>
    </row>
    <row r="79" spans="1:7" ht="15">
      <c r="A79" s="91" t="s">
        <v>1193</v>
      </c>
      <c r="B79" s="91">
        <v>3</v>
      </c>
      <c r="C79" s="134">
        <v>0.0034628272076239197</v>
      </c>
      <c r="D79" s="91" t="s">
        <v>1322</v>
      </c>
      <c r="E79" s="91" t="b">
        <v>0</v>
      </c>
      <c r="F79" s="91" t="b">
        <v>0</v>
      </c>
      <c r="G79" s="91" t="b">
        <v>0</v>
      </c>
    </row>
    <row r="80" spans="1:7" ht="15">
      <c r="A80" s="91" t="s">
        <v>1194</v>
      </c>
      <c r="B80" s="91">
        <v>3</v>
      </c>
      <c r="C80" s="134">
        <v>0.0034628272076239197</v>
      </c>
      <c r="D80" s="91" t="s">
        <v>1322</v>
      </c>
      <c r="E80" s="91" t="b">
        <v>0</v>
      </c>
      <c r="F80" s="91" t="b">
        <v>0</v>
      </c>
      <c r="G80" s="91" t="b">
        <v>0</v>
      </c>
    </row>
    <row r="81" spans="1:7" ht="15">
      <c r="A81" s="91" t="s">
        <v>1195</v>
      </c>
      <c r="B81" s="91">
        <v>3</v>
      </c>
      <c r="C81" s="134">
        <v>0.0034628272076239197</v>
      </c>
      <c r="D81" s="91" t="s">
        <v>1322</v>
      </c>
      <c r="E81" s="91" t="b">
        <v>0</v>
      </c>
      <c r="F81" s="91" t="b">
        <v>0</v>
      </c>
      <c r="G81" s="91" t="b">
        <v>0</v>
      </c>
    </row>
    <row r="82" spans="1:7" ht="15">
      <c r="A82" s="91" t="s">
        <v>1196</v>
      </c>
      <c r="B82" s="91">
        <v>3</v>
      </c>
      <c r="C82" s="134">
        <v>0.003917060893924044</v>
      </c>
      <c r="D82" s="91" t="s">
        <v>1322</v>
      </c>
      <c r="E82" s="91" t="b">
        <v>0</v>
      </c>
      <c r="F82" s="91" t="b">
        <v>0</v>
      </c>
      <c r="G82" s="91" t="b">
        <v>0</v>
      </c>
    </row>
    <row r="83" spans="1:7" ht="15">
      <c r="A83" s="91" t="s">
        <v>1197</v>
      </c>
      <c r="B83" s="91">
        <v>3</v>
      </c>
      <c r="C83" s="134">
        <v>0.0034628272076239197</v>
      </c>
      <c r="D83" s="91" t="s">
        <v>1322</v>
      </c>
      <c r="E83" s="91" t="b">
        <v>1</v>
      </c>
      <c r="F83" s="91" t="b">
        <v>0</v>
      </c>
      <c r="G83" s="91" t="b">
        <v>0</v>
      </c>
    </row>
    <row r="84" spans="1:7" ht="15">
      <c r="A84" s="91" t="s">
        <v>1198</v>
      </c>
      <c r="B84" s="91">
        <v>3</v>
      </c>
      <c r="C84" s="134">
        <v>0.0034628272076239197</v>
      </c>
      <c r="D84" s="91" t="s">
        <v>1322</v>
      </c>
      <c r="E84" s="91" t="b">
        <v>0</v>
      </c>
      <c r="F84" s="91" t="b">
        <v>0</v>
      </c>
      <c r="G84" s="91" t="b">
        <v>0</v>
      </c>
    </row>
    <row r="85" spans="1:7" ht="15">
      <c r="A85" s="91" t="s">
        <v>1199</v>
      </c>
      <c r="B85" s="91">
        <v>3</v>
      </c>
      <c r="C85" s="134">
        <v>0.0034628272076239197</v>
      </c>
      <c r="D85" s="91" t="s">
        <v>1322</v>
      </c>
      <c r="E85" s="91" t="b">
        <v>0</v>
      </c>
      <c r="F85" s="91" t="b">
        <v>0</v>
      </c>
      <c r="G85" s="91" t="b">
        <v>0</v>
      </c>
    </row>
    <row r="86" spans="1:7" ht="15">
      <c r="A86" s="91" t="s">
        <v>1200</v>
      </c>
      <c r="B86" s="91">
        <v>3</v>
      </c>
      <c r="C86" s="134">
        <v>0.0034628272076239197</v>
      </c>
      <c r="D86" s="91" t="s">
        <v>1322</v>
      </c>
      <c r="E86" s="91" t="b">
        <v>0</v>
      </c>
      <c r="F86" s="91" t="b">
        <v>0</v>
      </c>
      <c r="G86" s="91" t="b">
        <v>0</v>
      </c>
    </row>
    <row r="87" spans="1:7" ht="15">
      <c r="A87" s="91" t="s">
        <v>1201</v>
      </c>
      <c r="B87" s="91">
        <v>3</v>
      </c>
      <c r="C87" s="134">
        <v>0.0034628272076239197</v>
      </c>
      <c r="D87" s="91" t="s">
        <v>1322</v>
      </c>
      <c r="E87" s="91" t="b">
        <v>0</v>
      </c>
      <c r="F87" s="91" t="b">
        <v>0</v>
      </c>
      <c r="G87" s="91" t="b">
        <v>0</v>
      </c>
    </row>
    <row r="88" spans="1:7" ht="15">
      <c r="A88" s="91" t="s">
        <v>1202</v>
      </c>
      <c r="B88" s="91">
        <v>3</v>
      </c>
      <c r="C88" s="134">
        <v>0.0034628272076239197</v>
      </c>
      <c r="D88" s="91" t="s">
        <v>1322</v>
      </c>
      <c r="E88" s="91" t="b">
        <v>0</v>
      </c>
      <c r="F88" s="91" t="b">
        <v>0</v>
      </c>
      <c r="G88" s="91" t="b">
        <v>0</v>
      </c>
    </row>
    <row r="89" spans="1:7" ht="15">
      <c r="A89" s="91" t="s">
        <v>1203</v>
      </c>
      <c r="B89" s="91">
        <v>3</v>
      </c>
      <c r="C89" s="134">
        <v>0.0034628272076239197</v>
      </c>
      <c r="D89" s="91" t="s">
        <v>1322</v>
      </c>
      <c r="E89" s="91" t="b">
        <v>0</v>
      </c>
      <c r="F89" s="91" t="b">
        <v>0</v>
      </c>
      <c r="G89" s="91" t="b">
        <v>0</v>
      </c>
    </row>
    <row r="90" spans="1:7" ht="15">
      <c r="A90" s="91" t="s">
        <v>1204</v>
      </c>
      <c r="B90" s="91">
        <v>3</v>
      </c>
      <c r="C90" s="134">
        <v>0.0034628272076239197</v>
      </c>
      <c r="D90" s="91" t="s">
        <v>1322</v>
      </c>
      <c r="E90" s="91" t="b">
        <v>0</v>
      </c>
      <c r="F90" s="91" t="b">
        <v>0</v>
      </c>
      <c r="G90" s="91" t="b">
        <v>0</v>
      </c>
    </row>
    <row r="91" spans="1:7" ht="15">
      <c r="A91" s="91" t="s">
        <v>1205</v>
      </c>
      <c r="B91" s="91">
        <v>3</v>
      </c>
      <c r="C91" s="134">
        <v>0.0034628272076239197</v>
      </c>
      <c r="D91" s="91" t="s">
        <v>1322</v>
      </c>
      <c r="E91" s="91" t="b">
        <v>0</v>
      </c>
      <c r="F91" s="91" t="b">
        <v>0</v>
      </c>
      <c r="G91" s="91" t="b">
        <v>0</v>
      </c>
    </row>
    <row r="92" spans="1:7" ht="15">
      <c r="A92" s="91" t="s">
        <v>1206</v>
      </c>
      <c r="B92" s="91">
        <v>3</v>
      </c>
      <c r="C92" s="134">
        <v>0.0034628272076239197</v>
      </c>
      <c r="D92" s="91" t="s">
        <v>1322</v>
      </c>
      <c r="E92" s="91" t="b">
        <v>0</v>
      </c>
      <c r="F92" s="91" t="b">
        <v>0</v>
      </c>
      <c r="G92" s="91" t="b">
        <v>0</v>
      </c>
    </row>
    <row r="93" spans="1:7" ht="15">
      <c r="A93" s="91" t="s">
        <v>1207</v>
      </c>
      <c r="B93" s="91">
        <v>3</v>
      </c>
      <c r="C93" s="134">
        <v>0.0034628272076239197</v>
      </c>
      <c r="D93" s="91" t="s">
        <v>1322</v>
      </c>
      <c r="E93" s="91" t="b">
        <v>0</v>
      </c>
      <c r="F93" s="91" t="b">
        <v>0</v>
      </c>
      <c r="G93" s="91" t="b">
        <v>0</v>
      </c>
    </row>
    <row r="94" spans="1:7" ht="15">
      <c r="A94" s="91" t="s">
        <v>1208</v>
      </c>
      <c r="B94" s="91">
        <v>3</v>
      </c>
      <c r="C94" s="134">
        <v>0.0034628272076239197</v>
      </c>
      <c r="D94" s="91" t="s">
        <v>1322</v>
      </c>
      <c r="E94" s="91" t="b">
        <v>0</v>
      </c>
      <c r="F94" s="91" t="b">
        <v>0</v>
      </c>
      <c r="G94" s="91" t="b">
        <v>0</v>
      </c>
    </row>
    <row r="95" spans="1:7" ht="15">
      <c r="A95" s="91" t="s">
        <v>1209</v>
      </c>
      <c r="B95" s="91">
        <v>3</v>
      </c>
      <c r="C95" s="134">
        <v>0.0034628272076239197</v>
      </c>
      <c r="D95" s="91" t="s">
        <v>1322</v>
      </c>
      <c r="E95" s="91" t="b">
        <v>0</v>
      </c>
      <c r="F95" s="91" t="b">
        <v>0</v>
      </c>
      <c r="G95" s="91" t="b">
        <v>0</v>
      </c>
    </row>
    <row r="96" spans="1:7" ht="15">
      <c r="A96" s="91" t="s">
        <v>1210</v>
      </c>
      <c r="B96" s="91">
        <v>3</v>
      </c>
      <c r="C96" s="134">
        <v>0.0034628272076239197</v>
      </c>
      <c r="D96" s="91" t="s">
        <v>1322</v>
      </c>
      <c r="E96" s="91" t="b">
        <v>0</v>
      </c>
      <c r="F96" s="91" t="b">
        <v>0</v>
      </c>
      <c r="G96" s="91" t="b">
        <v>0</v>
      </c>
    </row>
    <row r="97" spans="1:7" ht="15">
      <c r="A97" s="91" t="s">
        <v>1211</v>
      </c>
      <c r="B97" s="91">
        <v>3</v>
      </c>
      <c r="C97" s="134">
        <v>0.003917060893924044</v>
      </c>
      <c r="D97" s="91" t="s">
        <v>1322</v>
      </c>
      <c r="E97" s="91" t="b">
        <v>0</v>
      </c>
      <c r="F97" s="91" t="b">
        <v>0</v>
      </c>
      <c r="G97" s="91" t="b">
        <v>0</v>
      </c>
    </row>
    <row r="98" spans="1:7" ht="15">
      <c r="A98" s="91" t="s">
        <v>1212</v>
      </c>
      <c r="B98" s="91">
        <v>3</v>
      </c>
      <c r="C98" s="134">
        <v>0.003917060893924044</v>
      </c>
      <c r="D98" s="91" t="s">
        <v>1322</v>
      </c>
      <c r="E98" s="91" t="b">
        <v>0</v>
      </c>
      <c r="F98" s="91" t="b">
        <v>0</v>
      </c>
      <c r="G98" s="91" t="b">
        <v>0</v>
      </c>
    </row>
    <row r="99" spans="1:7" ht="15">
      <c r="A99" s="91" t="s">
        <v>1213</v>
      </c>
      <c r="B99" s="91">
        <v>3</v>
      </c>
      <c r="C99" s="134">
        <v>0.0034628272076239197</v>
      </c>
      <c r="D99" s="91" t="s">
        <v>1322</v>
      </c>
      <c r="E99" s="91" t="b">
        <v>0</v>
      </c>
      <c r="F99" s="91" t="b">
        <v>0</v>
      </c>
      <c r="G99" s="91" t="b">
        <v>0</v>
      </c>
    </row>
    <row r="100" spans="1:7" ht="15">
      <c r="A100" s="91" t="s">
        <v>892</v>
      </c>
      <c r="B100" s="91">
        <v>3</v>
      </c>
      <c r="C100" s="134">
        <v>0.0034628272076239197</v>
      </c>
      <c r="D100" s="91" t="s">
        <v>1322</v>
      </c>
      <c r="E100" s="91" t="b">
        <v>0</v>
      </c>
      <c r="F100" s="91" t="b">
        <v>0</v>
      </c>
      <c r="G100" s="91" t="b">
        <v>0</v>
      </c>
    </row>
    <row r="101" spans="1:7" ht="15">
      <c r="A101" s="91" t="s">
        <v>1214</v>
      </c>
      <c r="B101" s="91">
        <v>3</v>
      </c>
      <c r="C101" s="134">
        <v>0.0034628272076239197</v>
      </c>
      <c r="D101" s="91" t="s">
        <v>1322</v>
      </c>
      <c r="E101" s="91" t="b">
        <v>0</v>
      </c>
      <c r="F101" s="91" t="b">
        <v>0</v>
      </c>
      <c r="G101" s="91" t="b">
        <v>0</v>
      </c>
    </row>
    <row r="102" spans="1:7" ht="15">
      <c r="A102" s="91" t="s">
        <v>1215</v>
      </c>
      <c r="B102" s="91">
        <v>3</v>
      </c>
      <c r="C102" s="134">
        <v>0.0034628272076239197</v>
      </c>
      <c r="D102" s="91" t="s">
        <v>1322</v>
      </c>
      <c r="E102" s="91" t="b">
        <v>1</v>
      </c>
      <c r="F102" s="91" t="b">
        <v>0</v>
      </c>
      <c r="G102" s="91" t="b">
        <v>0</v>
      </c>
    </row>
    <row r="103" spans="1:7" ht="15">
      <c r="A103" s="91" t="s">
        <v>1216</v>
      </c>
      <c r="B103" s="91">
        <v>3</v>
      </c>
      <c r="C103" s="134">
        <v>0.0034628272076239197</v>
      </c>
      <c r="D103" s="91" t="s">
        <v>1322</v>
      </c>
      <c r="E103" s="91" t="b">
        <v>0</v>
      </c>
      <c r="F103" s="91" t="b">
        <v>0</v>
      </c>
      <c r="G103" s="91" t="b">
        <v>0</v>
      </c>
    </row>
    <row r="104" spans="1:7" ht="15">
      <c r="A104" s="91" t="s">
        <v>1217</v>
      </c>
      <c r="B104" s="91">
        <v>3</v>
      </c>
      <c r="C104" s="134">
        <v>0.0034628272076239197</v>
      </c>
      <c r="D104" s="91" t="s">
        <v>1322</v>
      </c>
      <c r="E104" s="91" t="b">
        <v>0</v>
      </c>
      <c r="F104" s="91" t="b">
        <v>0</v>
      </c>
      <c r="G104" s="91" t="b">
        <v>0</v>
      </c>
    </row>
    <row r="105" spans="1:7" ht="15">
      <c r="A105" s="91" t="s">
        <v>1218</v>
      </c>
      <c r="B105" s="91">
        <v>3</v>
      </c>
      <c r="C105" s="134">
        <v>0.0034628272076239197</v>
      </c>
      <c r="D105" s="91" t="s">
        <v>1322</v>
      </c>
      <c r="E105" s="91" t="b">
        <v>0</v>
      </c>
      <c r="F105" s="91" t="b">
        <v>0</v>
      </c>
      <c r="G105" s="91" t="b">
        <v>0</v>
      </c>
    </row>
    <row r="106" spans="1:7" ht="15">
      <c r="A106" s="91" t="s">
        <v>1219</v>
      </c>
      <c r="B106" s="91">
        <v>3</v>
      </c>
      <c r="C106" s="134">
        <v>0.003917060893924044</v>
      </c>
      <c r="D106" s="91" t="s">
        <v>1322</v>
      </c>
      <c r="E106" s="91" t="b">
        <v>0</v>
      </c>
      <c r="F106" s="91" t="b">
        <v>0</v>
      </c>
      <c r="G106" s="91" t="b">
        <v>0</v>
      </c>
    </row>
    <row r="107" spans="1:7" ht="15">
      <c r="A107" s="91" t="s">
        <v>1220</v>
      </c>
      <c r="B107" s="91">
        <v>3</v>
      </c>
      <c r="C107" s="134">
        <v>0.0034628272076239197</v>
      </c>
      <c r="D107" s="91" t="s">
        <v>1322</v>
      </c>
      <c r="E107" s="91" t="b">
        <v>0</v>
      </c>
      <c r="F107" s="91" t="b">
        <v>1</v>
      </c>
      <c r="G107" s="91" t="b">
        <v>0</v>
      </c>
    </row>
    <row r="108" spans="1:7" ht="15">
      <c r="A108" s="91" t="s">
        <v>1221</v>
      </c>
      <c r="B108" s="91">
        <v>3</v>
      </c>
      <c r="C108" s="134">
        <v>0.0034628272076239197</v>
      </c>
      <c r="D108" s="91" t="s">
        <v>1322</v>
      </c>
      <c r="E108" s="91" t="b">
        <v>0</v>
      </c>
      <c r="F108" s="91" t="b">
        <v>0</v>
      </c>
      <c r="G108" s="91" t="b">
        <v>0</v>
      </c>
    </row>
    <row r="109" spans="1:7" ht="15">
      <c r="A109" s="91" t="s">
        <v>940</v>
      </c>
      <c r="B109" s="91">
        <v>3</v>
      </c>
      <c r="C109" s="134">
        <v>0.0034628272076239197</v>
      </c>
      <c r="D109" s="91" t="s">
        <v>1322</v>
      </c>
      <c r="E109" s="91" t="b">
        <v>0</v>
      </c>
      <c r="F109" s="91" t="b">
        <v>0</v>
      </c>
      <c r="G109" s="91" t="b">
        <v>0</v>
      </c>
    </row>
    <row r="110" spans="1:7" ht="15">
      <c r="A110" s="91" t="s">
        <v>1222</v>
      </c>
      <c r="B110" s="91">
        <v>3</v>
      </c>
      <c r="C110" s="134">
        <v>0.0034628272076239197</v>
      </c>
      <c r="D110" s="91" t="s">
        <v>1322</v>
      </c>
      <c r="E110" s="91" t="b">
        <v>0</v>
      </c>
      <c r="F110" s="91" t="b">
        <v>0</v>
      </c>
      <c r="G110" s="91" t="b">
        <v>0</v>
      </c>
    </row>
    <row r="111" spans="1:7" ht="15">
      <c r="A111" s="91" t="s">
        <v>1223</v>
      </c>
      <c r="B111" s="91">
        <v>3</v>
      </c>
      <c r="C111" s="134">
        <v>0.0034628272076239197</v>
      </c>
      <c r="D111" s="91" t="s">
        <v>1322</v>
      </c>
      <c r="E111" s="91" t="b">
        <v>0</v>
      </c>
      <c r="F111" s="91" t="b">
        <v>0</v>
      </c>
      <c r="G111" s="91" t="b">
        <v>0</v>
      </c>
    </row>
    <row r="112" spans="1:7" ht="15">
      <c r="A112" s="91" t="s">
        <v>1224</v>
      </c>
      <c r="B112" s="91">
        <v>3</v>
      </c>
      <c r="C112" s="134">
        <v>0.0034628272076239197</v>
      </c>
      <c r="D112" s="91" t="s">
        <v>1322</v>
      </c>
      <c r="E112" s="91" t="b">
        <v>0</v>
      </c>
      <c r="F112" s="91" t="b">
        <v>0</v>
      </c>
      <c r="G112" s="91" t="b">
        <v>0</v>
      </c>
    </row>
    <row r="113" spans="1:7" ht="15">
      <c r="A113" s="91" t="s">
        <v>1225</v>
      </c>
      <c r="B113" s="91">
        <v>3</v>
      </c>
      <c r="C113" s="134">
        <v>0.0034628272076239197</v>
      </c>
      <c r="D113" s="91" t="s">
        <v>1322</v>
      </c>
      <c r="E113" s="91" t="b">
        <v>0</v>
      </c>
      <c r="F113" s="91" t="b">
        <v>0</v>
      </c>
      <c r="G113" s="91" t="b">
        <v>0</v>
      </c>
    </row>
    <row r="114" spans="1:7" ht="15">
      <c r="A114" s="91" t="s">
        <v>1226</v>
      </c>
      <c r="B114" s="91">
        <v>3</v>
      </c>
      <c r="C114" s="134">
        <v>0.003917060893924044</v>
      </c>
      <c r="D114" s="91" t="s">
        <v>1322</v>
      </c>
      <c r="E114" s="91" t="b">
        <v>0</v>
      </c>
      <c r="F114" s="91" t="b">
        <v>0</v>
      </c>
      <c r="G114" s="91" t="b">
        <v>0</v>
      </c>
    </row>
    <row r="115" spans="1:7" ht="15">
      <c r="A115" s="91" t="s">
        <v>1227</v>
      </c>
      <c r="B115" s="91">
        <v>3</v>
      </c>
      <c r="C115" s="134">
        <v>0.0034628272076239197</v>
      </c>
      <c r="D115" s="91" t="s">
        <v>1322</v>
      </c>
      <c r="E115" s="91" t="b">
        <v>0</v>
      </c>
      <c r="F115" s="91" t="b">
        <v>0</v>
      </c>
      <c r="G115" s="91" t="b">
        <v>0</v>
      </c>
    </row>
    <row r="116" spans="1:7" ht="15">
      <c r="A116" s="91" t="s">
        <v>1228</v>
      </c>
      <c r="B116" s="91">
        <v>3</v>
      </c>
      <c r="C116" s="134">
        <v>0.0034628272076239197</v>
      </c>
      <c r="D116" s="91" t="s">
        <v>1322</v>
      </c>
      <c r="E116" s="91" t="b">
        <v>0</v>
      </c>
      <c r="F116" s="91" t="b">
        <v>0</v>
      </c>
      <c r="G116" s="91" t="b">
        <v>0</v>
      </c>
    </row>
    <row r="117" spans="1:7" ht="15">
      <c r="A117" s="91" t="s">
        <v>958</v>
      </c>
      <c r="B117" s="91">
        <v>2</v>
      </c>
      <c r="C117" s="134">
        <v>0.0026113739292826957</v>
      </c>
      <c r="D117" s="91" t="s">
        <v>1322</v>
      </c>
      <c r="E117" s="91" t="b">
        <v>0</v>
      </c>
      <c r="F117" s="91" t="b">
        <v>1</v>
      </c>
      <c r="G117" s="91" t="b">
        <v>0</v>
      </c>
    </row>
    <row r="118" spans="1:7" ht="15">
      <c r="A118" s="91" t="s">
        <v>959</v>
      </c>
      <c r="B118" s="91">
        <v>2</v>
      </c>
      <c r="C118" s="134">
        <v>0.0026113739292826957</v>
      </c>
      <c r="D118" s="91" t="s">
        <v>1322</v>
      </c>
      <c r="E118" s="91" t="b">
        <v>0</v>
      </c>
      <c r="F118" s="91" t="b">
        <v>0</v>
      </c>
      <c r="G118" s="91" t="b">
        <v>0</v>
      </c>
    </row>
    <row r="119" spans="1:7" ht="15">
      <c r="A119" s="91" t="s">
        <v>960</v>
      </c>
      <c r="B119" s="91">
        <v>2</v>
      </c>
      <c r="C119" s="134">
        <v>0.0026113739292826957</v>
      </c>
      <c r="D119" s="91" t="s">
        <v>1322</v>
      </c>
      <c r="E119" s="91" t="b">
        <v>0</v>
      </c>
      <c r="F119" s="91" t="b">
        <v>0</v>
      </c>
      <c r="G119" s="91" t="b">
        <v>0</v>
      </c>
    </row>
    <row r="120" spans="1:7" ht="15">
      <c r="A120" s="91" t="s">
        <v>961</v>
      </c>
      <c r="B120" s="91">
        <v>2</v>
      </c>
      <c r="C120" s="134">
        <v>0.0026113739292826957</v>
      </c>
      <c r="D120" s="91" t="s">
        <v>1322</v>
      </c>
      <c r="E120" s="91" t="b">
        <v>0</v>
      </c>
      <c r="F120" s="91" t="b">
        <v>0</v>
      </c>
      <c r="G120" s="91" t="b">
        <v>0</v>
      </c>
    </row>
    <row r="121" spans="1:7" ht="15">
      <c r="A121" s="91" t="s">
        <v>929</v>
      </c>
      <c r="B121" s="91">
        <v>2</v>
      </c>
      <c r="C121" s="134">
        <v>0.0026113739292826957</v>
      </c>
      <c r="D121" s="91" t="s">
        <v>1322</v>
      </c>
      <c r="E121" s="91" t="b">
        <v>0</v>
      </c>
      <c r="F121" s="91" t="b">
        <v>0</v>
      </c>
      <c r="G121" s="91" t="b">
        <v>0</v>
      </c>
    </row>
    <row r="122" spans="1:7" ht="15">
      <c r="A122" s="91" t="s">
        <v>930</v>
      </c>
      <c r="B122" s="91">
        <v>2</v>
      </c>
      <c r="C122" s="134">
        <v>0.0031290523397108664</v>
      </c>
      <c r="D122" s="91" t="s">
        <v>1322</v>
      </c>
      <c r="E122" s="91" t="b">
        <v>0</v>
      </c>
      <c r="F122" s="91" t="b">
        <v>0</v>
      </c>
      <c r="G122" s="91" t="b">
        <v>0</v>
      </c>
    </row>
    <row r="123" spans="1:7" ht="15">
      <c r="A123" s="91" t="s">
        <v>1229</v>
      </c>
      <c r="B123" s="91">
        <v>2</v>
      </c>
      <c r="C123" s="134">
        <v>0.0026113739292826957</v>
      </c>
      <c r="D123" s="91" t="s">
        <v>1322</v>
      </c>
      <c r="E123" s="91" t="b">
        <v>0</v>
      </c>
      <c r="F123" s="91" t="b">
        <v>0</v>
      </c>
      <c r="G123" s="91" t="b">
        <v>0</v>
      </c>
    </row>
    <row r="124" spans="1:7" ht="15">
      <c r="A124" s="91" t="s">
        <v>1230</v>
      </c>
      <c r="B124" s="91">
        <v>2</v>
      </c>
      <c r="C124" s="134">
        <v>0.0026113739292826957</v>
      </c>
      <c r="D124" s="91" t="s">
        <v>1322</v>
      </c>
      <c r="E124" s="91" t="b">
        <v>0</v>
      </c>
      <c r="F124" s="91" t="b">
        <v>0</v>
      </c>
      <c r="G124" s="91" t="b">
        <v>0</v>
      </c>
    </row>
    <row r="125" spans="1:7" ht="15">
      <c r="A125" s="91" t="s">
        <v>1231</v>
      </c>
      <c r="B125" s="91">
        <v>2</v>
      </c>
      <c r="C125" s="134">
        <v>0.0026113739292826957</v>
      </c>
      <c r="D125" s="91" t="s">
        <v>1322</v>
      </c>
      <c r="E125" s="91" t="b">
        <v>0</v>
      </c>
      <c r="F125" s="91" t="b">
        <v>0</v>
      </c>
      <c r="G125" s="91" t="b">
        <v>0</v>
      </c>
    </row>
    <row r="126" spans="1:7" ht="15">
      <c r="A126" s="91" t="s">
        <v>1232</v>
      </c>
      <c r="B126" s="91">
        <v>2</v>
      </c>
      <c r="C126" s="134">
        <v>0.0026113739292826957</v>
      </c>
      <c r="D126" s="91" t="s">
        <v>1322</v>
      </c>
      <c r="E126" s="91" t="b">
        <v>0</v>
      </c>
      <c r="F126" s="91" t="b">
        <v>0</v>
      </c>
      <c r="G126" s="91" t="b">
        <v>0</v>
      </c>
    </row>
    <row r="127" spans="1:7" ht="15">
      <c r="A127" s="91" t="s">
        <v>1233</v>
      </c>
      <c r="B127" s="91">
        <v>2</v>
      </c>
      <c r="C127" s="134">
        <v>0.0026113739292826957</v>
      </c>
      <c r="D127" s="91" t="s">
        <v>1322</v>
      </c>
      <c r="E127" s="91" t="b">
        <v>0</v>
      </c>
      <c r="F127" s="91" t="b">
        <v>0</v>
      </c>
      <c r="G127" s="91" t="b">
        <v>0</v>
      </c>
    </row>
    <row r="128" spans="1:7" ht="15">
      <c r="A128" s="91" t="s">
        <v>1234</v>
      </c>
      <c r="B128" s="91">
        <v>2</v>
      </c>
      <c r="C128" s="134">
        <v>0.0026113739292826957</v>
      </c>
      <c r="D128" s="91" t="s">
        <v>1322</v>
      </c>
      <c r="E128" s="91" t="b">
        <v>0</v>
      </c>
      <c r="F128" s="91" t="b">
        <v>0</v>
      </c>
      <c r="G128" s="91" t="b">
        <v>0</v>
      </c>
    </row>
    <row r="129" spans="1:7" ht="15">
      <c r="A129" s="91" t="s">
        <v>1235</v>
      </c>
      <c r="B129" s="91">
        <v>2</v>
      </c>
      <c r="C129" s="134">
        <v>0.0026113739292826957</v>
      </c>
      <c r="D129" s="91" t="s">
        <v>1322</v>
      </c>
      <c r="E129" s="91" t="b">
        <v>0</v>
      </c>
      <c r="F129" s="91" t="b">
        <v>0</v>
      </c>
      <c r="G129" s="91" t="b">
        <v>0</v>
      </c>
    </row>
    <row r="130" spans="1:7" ht="15">
      <c r="A130" s="91" t="s">
        <v>1236</v>
      </c>
      <c r="B130" s="91">
        <v>2</v>
      </c>
      <c r="C130" s="134">
        <v>0.0026113739292826957</v>
      </c>
      <c r="D130" s="91" t="s">
        <v>1322</v>
      </c>
      <c r="E130" s="91" t="b">
        <v>0</v>
      </c>
      <c r="F130" s="91" t="b">
        <v>0</v>
      </c>
      <c r="G130" s="91" t="b">
        <v>0</v>
      </c>
    </row>
    <row r="131" spans="1:7" ht="15">
      <c r="A131" s="91" t="s">
        <v>1237</v>
      </c>
      <c r="B131" s="91">
        <v>2</v>
      </c>
      <c r="C131" s="134">
        <v>0.0026113739292826957</v>
      </c>
      <c r="D131" s="91" t="s">
        <v>1322</v>
      </c>
      <c r="E131" s="91" t="b">
        <v>0</v>
      </c>
      <c r="F131" s="91" t="b">
        <v>0</v>
      </c>
      <c r="G131" s="91" t="b">
        <v>0</v>
      </c>
    </row>
    <row r="132" spans="1:7" ht="15">
      <c r="A132" s="91" t="s">
        <v>1238</v>
      </c>
      <c r="B132" s="91">
        <v>2</v>
      </c>
      <c r="C132" s="134">
        <v>0.0026113739292826957</v>
      </c>
      <c r="D132" s="91" t="s">
        <v>1322</v>
      </c>
      <c r="E132" s="91" t="b">
        <v>0</v>
      </c>
      <c r="F132" s="91" t="b">
        <v>0</v>
      </c>
      <c r="G132" s="91" t="b">
        <v>0</v>
      </c>
    </row>
    <row r="133" spans="1:7" ht="15">
      <c r="A133" s="91" t="s">
        <v>1239</v>
      </c>
      <c r="B133" s="91">
        <v>2</v>
      </c>
      <c r="C133" s="134">
        <v>0.0026113739292826957</v>
      </c>
      <c r="D133" s="91" t="s">
        <v>1322</v>
      </c>
      <c r="E133" s="91" t="b">
        <v>0</v>
      </c>
      <c r="F133" s="91" t="b">
        <v>0</v>
      </c>
      <c r="G133" s="91" t="b">
        <v>0</v>
      </c>
    </row>
    <row r="134" spans="1:7" ht="15">
      <c r="A134" s="91" t="s">
        <v>1240</v>
      </c>
      <c r="B134" s="91">
        <v>2</v>
      </c>
      <c r="C134" s="134">
        <v>0.0026113739292826957</v>
      </c>
      <c r="D134" s="91" t="s">
        <v>1322</v>
      </c>
      <c r="E134" s="91" t="b">
        <v>0</v>
      </c>
      <c r="F134" s="91" t="b">
        <v>0</v>
      </c>
      <c r="G134" s="91" t="b">
        <v>0</v>
      </c>
    </row>
    <row r="135" spans="1:7" ht="15">
      <c r="A135" s="91" t="s">
        <v>1241</v>
      </c>
      <c r="B135" s="91">
        <v>2</v>
      </c>
      <c r="C135" s="134">
        <v>0.0026113739292826957</v>
      </c>
      <c r="D135" s="91" t="s">
        <v>1322</v>
      </c>
      <c r="E135" s="91" t="b">
        <v>0</v>
      </c>
      <c r="F135" s="91" t="b">
        <v>0</v>
      </c>
      <c r="G135" s="91" t="b">
        <v>0</v>
      </c>
    </row>
    <row r="136" spans="1:7" ht="15">
      <c r="A136" s="91" t="s">
        <v>1242</v>
      </c>
      <c r="B136" s="91">
        <v>2</v>
      </c>
      <c r="C136" s="134">
        <v>0.0026113739292826957</v>
      </c>
      <c r="D136" s="91" t="s">
        <v>1322</v>
      </c>
      <c r="E136" s="91" t="b">
        <v>1</v>
      </c>
      <c r="F136" s="91" t="b">
        <v>0</v>
      </c>
      <c r="G136" s="91" t="b">
        <v>0</v>
      </c>
    </row>
    <row r="137" spans="1:7" ht="15">
      <c r="A137" s="91" t="s">
        <v>1243</v>
      </c>
      <c r="B137" s="91">
        <v>2</v>
      </c>
      <c r="C137" s="134">
        <v>0.0026113739292826957</v>
      </c>
      <c r="D137" s="91" t="s">
        <v>1322</v>
      </c>
      <c r="E137" s="91" t="b">
        <v>1</v>
      </c>
      <c r="F137" s="91" t="b">
        <v>0</v>
      </c>
      <c r="G137" s="91" t="b">
        <v>0</v>
      </c>
    </row>
    <row r="138" spans="1:7" ht="15">
      <c r="A138" s="91" t="s">
        <v>1244</v>
      </c>
      <c r="B138" s="91">
        <v>2</v>
      </c>
      <c r="C138" s="134">
        <v>0.0026113739292826957</v>
      </c>
      <c r="D138" s="91" t="s">
        <v>1322</v>
      </c>
      <c r="E138" s="91" t="b">
        <v>0</v>
      </c>
      <c r="F138" s="91" t="b">
        <v>0</v>
      </c>
      <c r="G138" s="91" t="b">
        <v>0</v>
      </c>
    </row>
    <row r="139" spans="1:7" ht="15">
      <c r="A139" s="91" t="s">
        <v>1245</v>
      </c>
      <c r="B139" s="91">
        <v>2</v>
      </c>
      <c r="C139" s="134">
        <v>0.0026113739292826957</v>
      </c>
      <c r="D139" s="91" t="s">
        <v>1322</v>
      </c>
      <c r="E139" s="91" t="b">
        <v>0</v>
      </c>
      <c r="F139" s="91" t="b">
        <v>0</v>
      </c>
      <c r="G139" s="91" t="b">
        <v>0</v>
      </c>
    </row>
    <row r="140" spans="1:7" ht="15">
      <c r="A140" s="91" t="s">
        <v>1246</v>
      </c>
      <c r="B140" s="91">
        <v>2</v>
      </c>
      <c r="C140" s="134">
        <v>0.0026113739292826957</v>
      </c>
      <c r="D140" s="91" t="s">
        <v>1322</v>
      </c>
      <c r="E140" s="91" t="b">
        <v>0</v>
      </c>
      <c r="F140" s="91" t="b">
        <v>0</v>
      </c>
      <c r="G140" s="91" t="b">
        <v>0</v>
      </c>
    </row>
    <row r="141" spans="1:7" ht="15">
      <c r="A141" s="91" t="s">
        <v>1247</v>
      </c>
      <c r="B141" s="91">
        <v>2</v>
      </c>
      <c r="C141" s="134">
        <v>0.0026113739292826957</v>
      </c>
      <c r="D141" s="91" t="s">
        <v>1322</v>
      </c>
      <c r="E141" s="91" t="b">
        <v>0</v>
      </c>
      <c r="F141" s="91" t="b">
        <v>0</v>
      </c>
      <c r="G141" s="91" t="b">
        <v>0</v>
      </c>
    </row>
    <row r="142" spans="1:7" ht="15">
      <c r="A142" s="91" t="s">
        <v>1248</v>
      </c>
      <c r="B142" s="91">
        <v>2</v>
      </c>
      <c r="C142" s="134">
        <v>0.0026113739292826957</v>
      </c>
      <c r="D142" s="91" t="s">
        <v>1322</v>
      </c>
      <c r="E142" s="91" t="b">
        <v>0</v>
      </c>
      <c r="F142" s="91" t="b">
        <v>0</v>
      </c>
      <c r="G142" s="91" t="b">
        <v>0</v>
      </c>
    </row>
    <row r="143" spans="1:7" ht="15">
      <c r="A143" s="91" t="s">
        <v>1249</v>
      </c>
      <c r="B143" s="91">
        <v>2</v>
      </c>
      <c r="C143" s="134">
        <v>0.0026113739292826957</v>
      </c>
      <c r="D143" s="91" t="s">
        <v>1322</v>
      </c>
      <c r="E143" s="91" t="b">
        <v>0</v>
      </c>
      <c r="F143" s="91" t="b">
        <v>0</v>
      </c>
      <c r="G143" s="91" t="b">
        <v>0</v>
      </c>
    </row>
    <row r="144" spans="1:7" ht="15">
      <c r="A144" s="91" t="s">
        <v>1250</v>
      </c>
      <c r="B144" s="91">
        <v>2</v>
      </c>
      <c r="C144" s="134">
        <v>0.0026113739292826957</v>
      </c>
      <c r="D144" s="91" t="s">
        <v>1322</v>
      </c>
      <c r="E144" s="91" t="b">
        <v>0</v>
      </c>
      <c r="F144" s="91" t="b">
        <v>0</v>
      </c>
      <c r="G144" s="91" t="b">
        <v>0</v>
      </c>
    </row>
    <row r="145" spans="1:7" ht="15">
      <c r="A145" s="91" t="s">
        <v>1251</v>
      </c>
      <c r="B145" s="91">
        <v>2</v>
      </c>
      <c r="C145" s="134">
        <v>0.0026113739292826957</v>
      </c>
      <c r="D145" s="91" t="s">
        <v>1322</v>
      </c>
      <c r="E145" s="91" t="b">
        <v>0</v>
      </c>
      <c r="F145" s="91" t="b">
        <v>0</v>
      </c>
      <c r="G145" s="91" t="b">
        <v>0</v>
      </c>
    </row>
    <row r="146" spans="1:7" ht="15">
      <c r="A146" s="91" t="s">
        <v>1252</v>
      </c>
      <c r="B146" s="91">
        <v>2</v>
      </c>
      <c r="C146" s="134">
        <v>0.0026113739292826957</v>
      </c>
      <c r="D146" s="91" t="s">
        <v>1322</v>
      </c>
      <c r="E146" s="91" t="b">
        <v>0</v>
      </c>
      <c r="F146" s="91" t="b">
        <v>0</v>
      </c>
      <c r="G146" s="91" t="b">
        <v>0</v>
      </c>
    </row>
    <row r="147" spans="1:7" ht="15">
      <c r="A147" s="91" t="s">
        <v>1253</v>
      </c>
      <c r="B147" s="91">
        <v>2</v>
      </c>
      <c r="C147" s="134">
        <v>0.0026113739292826957</v>
      </c>
      <c r="D147" s="91" t="s">
        <v>1322</v>
      </c>
      <c r="E147" s="91" t="b">
        <v>1</v>
      </c>
      <c r="F147" s="91" t="b">
        <v>0</v>
      </c>
      <c r="G147" s="91" t="b">
        <v>0</v>
      </c>
    </row>
    <row r="148" spans="1:7" ht="15">
      <c r="A148" s="91" t="s">
        <v>1254</v>
      </c>
      <c r="B148" s="91">
        <v>2</v>
      </c>
      <c r="C148" s="134">
        <v>0.0026113739292826957</v>
      </c>
      <c r="D148" s="91" t="s">
        <v>1322</v>
      </c>
      <c r="E148" s="91" t="b">
        <v>0</v>
      </c>
      <c r="F148" s="91" t="b">
        <v>0</v>
      </c>
      <c r="G148" s="91" t="b">
        <v>0</v>
      </c>
    </row>
    <row r="149" spans="1:7" ht="15">
      <c r="A149" s="91" t="s">
        <v>1255</v>
      </c>
      <c r="B149" s="91">
        <v>2</v>
      </c>
      <c r="C149" s="134">
        <v>0.0026113739292826957</v>
      </c>
      <c r="D149" s="91" t="s">
        <v>1322</v>
      </c>
      <c r="E149" s="91" t="b">
        <v>0</v>
      </c>
      <c r="F149" s="91" t="b">
        <v>0</v>
      </c>
      <c r="G149" s="91" t="b">
        <v>0</v>
      </c>
    </row>
    <row r="150" spans="1:7" ht="15">
      <c r="A150" s="91" t="s">
        <v>1256</v>
      </c>
      <c r="B150" s="91">
        <v>2</v>
      </c>
      <c r="C150" s="134">
        <v>0.0026113739292826957</v>
      </c>
      <c r="D150" s="91" t="s">
        <v>1322</v>
      </c>
      <c r="E150" s="91" t="b">
        <v>0</v>
      </c>
      <c r="F150" s="91" t="b">
        <v>0</v>
      </c>
      <c r="G150" s="91" t="b">
        <v>0</v>
      </c>
    </row>
    <row r="151" spans="1:7" ht="15">
      <c r="A151" s="91" t="s">
        <v>1257</v>
      </c>
      <c r="B151" s="91">
        <v>2</v>
      </c>
      <c r="C151" s="134">
        <v>0.0026113739292826957</v>
      </c>
      <c r="D151" s="91" t="s">
        <v>1322</v>
      </c>
      <c r="E151" s="91" t="b">
        <v>0</v>
      </c>
      <c r="F151" s="91" t="b">
        <v>0</v>
      </c>
      <c r="G151" s="91" t="b">
        <v>0</v>
      </c>
    </row>
    <row r="152" spans="1:7" ht="15">
      <c r="A152" s="91" t="s">
        <v>1258</v>
      </c>
      <c r="B152" s="91">
        <v>2</v>
      </c>
      <c r="C152" s="134">
        <v>0.0026113739292826957</v>
      </c>
      <c r="D152" s="91" t="s">
        <v>1322</v>
      </c>
      <c r="E152" s="91" t="b">
        <v>0</v>
      </c>
      <c r="F152" s="91" t="b">
        <v>0</v>
      </c>
      <c r="G152" s="91" t="b">
        <v>0</v>
      </c>
    </row>
    <row r="153" spans="1:7" ht="15">
      <c r="A153" s="91" t="s">
        <v>1259</v>
      </c>
      <c r="B153" s="91">
        <v>2</v>
      </c>
      <c r="C153" s="134">
        <v>0.0026113739292826957</v>
      </c>
      <c r="D153" s="91" t="s">
        <v>1322</v>
      </c>
      <c r="E153" s="91" t="b">
        <v>0</v>
      </c>
      <c r="F153" s="91" t="b">
        <v>0</v>
      </c>
      <c r="G153" s="91" t="b">
        <v>0</v>
      </c>
    </row>
    <row r="154" spans="1:7" ht="15">
      <c r="A154" s="91" t="s">
        <v>1260</v>
      </c>
      <c r="B154" s="91">
        <v>2</v>
      </c>
      <c r="C154" s="134">
        <v>0.0026113739292826957</v>
      </c>
      <c r="D154" s="91" t="s">
        <v>1322</v>
      </c>
      <c r="E154" s="91" t="b">
        <v>0</v>
      </c>
      <c r="F154" s="91" t="b">
        <v>0</v>
      </c>
      <c r="G154" s="91" t="b">
        <v>0</v>
      </c>
    </row>
    <row r="155" spans="1:7" ht="15">
      <c r="A155" s="91" t="s">
        <v>1261</v>
      </c>
      <c r="B155" s="91">
        <v>2</v>
      </c>
      <c r="C155" s="134">
        <v>0.0026113739292826957</v>
      </c>
      <c r="D155" s="91" t="s">
        <v>1322</v>
      </c>
      <c r="E155" s="91" t="b">
        <v>0</v>
      </c>
      <c r="F155" s="91" t="b">
        <v>0</v>
      </c>
      <c r="G155" s="91" t="b">
        <v>0</v>
      </c>
    </row>
    <row r="156" spans="1:7" ht="15">
      <c r="A156" s="91" t="s">
        <v>1262</v>
      </c>
      <c r="B156" s="91">
        <v>2</v>
      </c>
      <c r="C156" s="134">
        <v>0.0026113739292826957</v>
      </c>
      <c r="D156" s="91" t="s">
        <v>1322</v>
      </c>
      <c r="E156" s="91" t="b">
        <v>0</v>
      </c>
      <c r="F156" s="91" t="b">
        <v>0</v>
      </c>
      <c r="G156" s="91" t="b">
        <v>0</v>
      </c>
    </row>
    <row r="157" spans="1:7" ht="15">
      <c r="A157" s="91" t="s">
        <v>1263</v>
      </c>
      <c r="B157" s="91">
        <v>2</v>
      </c>
      <c r="C157" s="134">
        <v>0.0026113739292826957</v>
      </c>
      <c r="D157" s="91" t="s">
        <v>1322</v>
      </c>
      <c r="E157" s="91" t="b">
        <v>0</v>
      </c>
      <c r="F157" s="91" t="b">
        <v>0</v>
      </c>
      <c r="G157" s="91" t="b">
        <v>0</v>
      </c>
    </row>
    <row r="158" spans="1:7" ht="15">
      <c r="A158" s="91" t="s">
        <v>1264</v>
      </c>
      <c r="B158" s="91">
        <v>2</v>
      </c>
      <c r="C158" s="134">
        <v>0.0026113739292826957</v>
      </c>
      <c r="D158" s="91" t="s">
        <v>1322</v>
      </c>
      <c r="E158" s="91" t="b">
        <v>0</v>
      </c>
      <c r="F158" s="91" t="b">
        <v>0</v>
      </c>
      <c r="G158" s="91" t="b">
        <v>0</v>
      </c>
    </row>
    <row r="159" spans="1:7" ht="15">
      <c r="A159" s="91" t="s">
        <v>1265</v>
      </c>
      <c r="B159" s="91">
        <v>2</v>
      </c>
      <c r="C159" s="134">
        <v>0.0026113739292826957</v>
      </c>
      <c r="D159" s="91" t="s">
        <v>1322</v>
      </c>
      <c r="E159" s="91" t="b">
        <v>0</v>
      </c>
      <c r="F159" s="91" t="b">
        <v>0</v>
      </c>
      <c r="G159" s="91" t="b">
        <v>0</v>
      </c>
    </row>
    <row r="160" spans="1:7" ht="15">
      <c r="A160" s="91" t="s">
        <v>1266</v>
      </c>
      <c r="B160" s="91">
        <v>2</v>
      </c>
      <c r="C160" s="134">
        <v>0.0026113739292826957</v>
      </c>
      <c r="D160" s="91" t="s">
        <v>1322</v>
      </c>
      <c r="E160" s="91" t="b">
        <v>0</v>
      </c>
      <c r="F160" s="91" t="b">
        <v>0</v>
      </c>
      <c r="G160" s="91" t="b">
        <v>0</v>
      </c>
    </row>
    <row r="161" spans="1:7" ht="15">
      <c r="A161" s="91" t="s">
        <v>1267</v>
      </c>
      <c r="B161" s="91">
        <v>2</v>
      </c>
      <c r="C161" s="134">
        <v>0.0026113739292826957</v>
      </c>
      <c r="D161" s="91" t="s">
        <v>1322</v>
      </c>
      <c r="E161" s="91" t="b">
        <v>0</v>
      </c>
      <c r="F161" s="91" t="b">
        <v>0</v>
      </c>
      <c r="G161" s="91" t="b">
        <v>0</v>
      </c>
    </row>
    <row r="162" spans="1:7" ht="15">
      <c r="A162" s="91" t="s">
        <v>1268</v>
      </c>
      <c r="B162" s="91">
        <v>2</v>
      </c>
      <c r="C162" s="134">
        <v>0.0026113739292826957</v>
      </c>
      <c r="D162" s="91" t="s">
        <v>1322</v>
      </c>
      <c r="E162" s="91" t="b">
        <v>0</v>
      </c>
      <c r="F162" s="91" t="b">
        <v>0</v>
      </c>
      <c r="G162" s="91" t="b">
        <v>0</v>
      </c>
    </row>
    <row r="163" spans="1:7" ht="15">
      <c r="A163" s="91" t="s">
        <v>1269</v>
      </c>
      <c r="B163" s="91">
        <v>2</v>
      </c>
      <c r="C163" s="134">
        <v>0.0026113739292826957</v>
      </c>
      <c r="D163" s="91" t="s">
        <v>1322</v>
      </c>
      <c r="E163" s="91" t="b">
        <v>0</v>
      </c>
      <c r="F163" s="91" t="b">
        <v>0</v>
      </c>
      <c r="G163" s="91" t="b">
        <v>0</v>
      </c>
    </row>
    <row r="164" spans="1:7" ht="15">
      <c r="A164" s="91" t="s">
        <v>233</v>
      </c>
      <c r="B164" s="91">
        <v>2</v>
      </c>
      <c r="C164" s="134">
        <v>0.0026113739292826957</v>
      </c>
      <c r="D164" s="91" t="s">
        <v>1322</v>
      </c>
      <c r="E164" s="91" t="b">
        <v>0</v>
      </c>
      <c r="F164" s="91" t="b">
        <v>0</v>
      </c>
      <c r="G164" s="91" t="b">
        <v>0</v>
      </c>
    </row>
    <row r="165" spans="1:7" ht="15">
      <c r="A165" s="91" t="s">
        <v>1270</v>
      </c>
      <c r="B165" s="91">
        <v>2</v>
      </c>
      <c r="C165" s="134">
        <v>0.0026113739292826957</v>
      </c>
      <c r="D165" s="91" t="s">
        <v>1322</v>
      </c>
      <c r="E165" s="91" t="b">
        <v>0</v>
      </c>
      <c r="F165" s="91" t="b">
        <v>0</v>
      </c>
      <c r="G165" s="91" t="b">
        <v>0</v>
      </c>
    </row>
    <row r="166" spans="1:7" ht="15">
      <c r="A166" s="91" t="s">
        <v>1271</v>
      </c>
      <c r="B166" s="91">
        <v>2</v>
      </c>
      <c r="C166" s="134">
        <v>0.0026113739292826957</v>
      </c>
      <c r="D166" s="91" t="s">
        <v>1322</v>
      </c>
      <c r="E166" s="91" t="b">
        <v>0</v>
      </c>
      <c r="F166" s="91" t="b">
        <v>0</v>
      </c>
      <c r="G166" s="91" t="b">
        <v>0</v>
      </c>
    </row>
    <row r="167" spans="1:7" ht="15">
      <c r="A167" s="91" t="s">
        <v>1272</v>
      </c>
      <c r="B167" s="91">
        <v>2</v>
      </c>
      <c r="C167" s="134">
        <v>0.0026113739292826957</v>
      </c>
      <c r="D167" s="91" t="s">
        <v>1322</v>
      </c>
      <c r="E167" s="91" t="b">
        <v>0</v>
      </c>
      <c r="F167" s="91" t="b">
        <v>0</v>
      </c>
      <c r="G167" s="91" t="b">
        <v>0</v>
      </c>
    </row>
    <row r="168" spans="1:7" ht="15">
      <c r="A168" s="91" t="s">
        <v>1273</v>
      </c>
      <c r="B168" s="91">
        <v>2</v>
      </c>
      <c r="C168" s="134">
        <v>0.0026113739292826957</v>
      </c>
      <c r="D168" s="91" t="s">
        <v>1322</v>
      </c>
      <c r="E168" s="91" t="b">
        <v>0</v>
      </c>
      <c r="F168" s="91" t="b">
        <v>0</v>
      </c>
      <c r="G168" s="91" t="b">
        <v>0</v>
      </c>
    </row>
    <row r="169" spans="1:7" ht="15">
      <c r="A169" s="91" t="s">
        <v>1274</v>
      </c>
      <c r="B169" s="91">
        <v>2</v>
      </c>
      <c r="C169" s="134">
        <v>0.0031290523397108664</v>
      </c>
      <c r="D169" s="91" t="s">
        <v>1322</v>
      </c>
      <c r="E169" s="91" t="b">
        <v>0</v>
      </c>
      <c r="F169" s="91" t="b">
        <v>0</v>
      </c>
      <c r="G169" s="91" t="b">
        <v>0</v>
      </c>
    </row>
    <row r="170" spans="1:7" ht="15">
      <c r="A170" s="91" t="s">
        <v>1275</v>
      </c>
      <c r="B170" s="91">
        <v>2</v>
      </c>
      <c r="C170" s="134">
        <v>0.0026113739292826957</v>
      </c>
      <c r="D170" s="91" t="s">
        <v>1322</v>
      </c>
      <c r="E170" s="91" t="b">
        <v>0</v>
      </c>
      <c r="F170" s="91" t="b">
        <v>0</v>
      </c>
      <c r="G170" s="91" t="b">
        <v>0</v>
      </c>
    </row>
    <row r="171" spans="1:7" ht="15">
      <c r="A171" s="91" t="s">
        <v>1276</v>
      </c>
      <c r="B171" s="91">
        <v>2</v>
      </c>
      <c r="C171" s="134">
        <v>0.0026113739292826957</v>
      </c>
      <c r="D171" s="91" t="s">
        <v>1322</v>
      </c>
      <c r="E171" s="91" t="b">
        <v>0</v>
      </c>
      <c r="F171" s="91" t="b">
        <v>0</v>
      </c>
      <c r="G171" s="91" t="b">
        <v>0</v>
      </c>
    </row>
    <row r="172" spans="1:7" ht="15">
      <c r="A172" s="91" t="s">
        <v>1277</v>
      </c>
      <c r="B172" s="91">
        <v>2</v>
      </c>
      <c r="C172" s="134">
        <v>0.0026113739292826957</v>
      </c>
      <c r="D172" s="91" t="s">
        <v>1322</v>
      </c>
      <c r="E172" s="91" t="b">
        <v>0</v>
      </c>
      <c r="F172" s="91" t="b">
        <v>0</v>
      </c>
      <c r="G172" s="91" t="b">
        <v>0</v>
      </c>
    </row>
    <row r="173" spans="1:7" ht="15">
      <c r="A173" s="91" t="s">
        <v>1278</v>
      </c>
      <c r="B173" s="91">
        <v>2</v>
      </c>
      <c r="C173" s="134">
        <v>0.0026113739292826957</v>
      </c>
      <c r="D173" s="91" t="s">
        <v>1322</v>
      </c>
      <c r="E173" s="91" t="b">
        <v>0</v>
      </c>
      <c r="F173" s="91" t="b">
        <v>0</v>
      </c>
      <c r="G173" s="91" t="b">
        <v>0</v>
      </c>
    </row>
    <row r="174" spans="1:7" ht="15">
      <c r="A174" s="91" t="s">
        <v>1279</v>
      </c>
      <c r="B174" s="91">
        <v>2</v>
      </c>
      <c r="C174" s="134">
        <v>0.0026113739292826957</v>
      </c>
      <c r="D174" s="91" t="s">
        <v>1322</v>
      </c>
      <c r="E174" s="91" t="b">
        <v>0</v>
      </c>
      <c r="F174" s="91" t="b">
        <v>0</v>
      </c>
      <c r="G174" s="91" t="b">
        <v>0</v>
      </c>
    </row>
    <row r="175" spans="1:7" ht="15">
      <c r="A175" s="91" t="s">
        <v>1280</v>
      </c>
      <c r="B175" s="91">
        <v>2</v>
      </c>
      <c r="C175" s="134">
        <v>0.0026113739292826957</v>
      </c>
      <c r="D175" s="91" t="s">
        <v>1322</v>
      </c>
      <c r="E175" s="91" t="b">
        <v>0</v>
      </c>
      <c r="F175" s="91" t="b">
        <v>0</v>
      </c>
      <c r="G175" s="91" t="b">
        <v>0</v>
      </c>
    </row>
    <row r="176" spans="1:7" ht="15">
      <c r="A176" s="91" t="s">
        <v>1281</v>
      </c>
      <c r="B176" s="91">
        <v>2</v>
      </c>
      <c r="C176" s="134">
        <v>0.0026113739292826957</v>
      </c>
      <c r="D176" s="91" t="s">
        <v>1322</v>
      </c>
      <c r="E176" s="91" t="b">
        <v>0</v>
      </c>
      <c r="F176" s="91" t="b">
        <v>0</v>
      </c>
      <c r="G176" s="91" t="b">
        <v>0</v>
      </c>
    </row>
    <row r="177" spans="1:7" ht="15">
      <c r="A177" s="91" t="s">
        <v>1282</v>
      </c>
      <c r="B177" s="91">
        <v>2</v>
      </c>
      <c r="C177" s="134">
        <v>0.0026113739292826957</v>
      </c>
      <c r="D177" s="91" t="s">
        <v>1322</v>
      </c>
      <c r="E177" s="91" t="b">
        <v>0</v>
      </c>
      <c r="F177" s="91" t="b">
        <v>0</v>
      </c>
      <c r="G177" s="91" t="b">
        <v>0</v>
      </c>
    </row>
    <row r="178" spans="1:7" ht="15">
      <c r="A178" s="91" t="s">
        <v>1283</v>
      </c>
      <c r="B178" s="91">
        <v>2</v>
      </c>
      <c r="C178" s="134">
        <v>0.0026113739292826957</v>
      </c>
      <c r="D178" s="91" t="s">
        <v>1322</v>
      </c>
      <c r="E178" s="91" t="b">
        <v>0</v>
      </c>
      <c r="F178" s="91" t="b">
        <v>0</v>
      </c>
      <c r="G178" s="91" t="b">
        <v>0</v>
      </c>
    </row>
    <row r="179" spans="1:7" ht="15">
      <c r="A179" s="91" t="s">
        <v>1284</v>
      </c>
      <c r="B179" s="91">
        <v>2</v>
      </c>
      <c r="C179" s="134">
        <v>0.0026113739292826957</v>
      </c>
      <c r="D179" s="91" t="s">
        <v>1322</v>
      </c>
      <c r="E179" s="91" t="b">
        <v>0</v>
      </c>
      <c r="F179" s="91" t="b">
        <v>0</v>
      </c>
      <c r="G179" s="91" t="b">
        <v>0</v>
      </c>
    </row>
    <row r="180" spans="1:7" ht="15">
      <c r="A180" s="91" t="s">
        <v>1285</v>
      </c>
      <c r="B180" s="91">
        <v>2</v>
      </c>
      <c r="C180" s="134">
        <v>0.0026113739292826957</v>
      </c>
      <c r="D180" s="91" t="s">
        <v>1322</v>
      </c>
      <c r="E180" s="91" t="b">
        <v>0</v>
      </c>
      <c r="F180" s="91" t="b">
        <v>0</v>
      </c>
      <c r="G180" s="91" t="b">
        <v>0</v>
      </c>
    </row>
    <row r="181" spans="1:7" ht="15">
      <c r="A181" s="91" t="s">
        <v>1286</v>
      </c>
      <c r="B181" s="91">
        <v>2</v>
      </c>
      <c r="C181" s="134">
        <v>0.0026113739292826957</v>
      </c>
      <c r="D181" s="91" t="s">
        <v>1322</v>
      </c>
      <c r="E181" s="91" t="b">
        <v>0</v>
      </c>
      <c r="F181" s="91" t="b">
        <v>0</v>
      </c>
      <c r="G181" s="91" t="b">
        <v>0</v>
      </c>
    </row>
    <row r="182" spans="1:7" ht="15">
      <c r="A182" s="91" t="s">
        <v>1287</v>
      </c>
      <c r="B182" s="91">
        <v>2</v>
      </c>
      <c r="C182" s="134">
        <v>0.0026113739292826957</v>
      </c>
      <c r="D182" s="91" t="s">
        <v>1322</v>
      </c>
      <c r="E182" s="91" t="b">
        <v>0</v>
      </c>
      <c r="F182" s="91" t="b">
        <v>0</v>
      </c>
      <c r="G182" s="91" t="b">
        <v>0</v>
      </c>
    </row>
    <row r="183" spans="1:7" ht="15">
      <c r="A183" s="91" t="s">
        <v>1288</v>
      </c>
      <c r="B183" s="91">
        <v>2</v>
      </c>
      <c r="C183" s="134">
        <v>0.0026113739292826957</v>
      </c>
      <c r="D183" s="91" t="s">
        <v>1322</v>
      </c>
      <c r="E183" s="91" t="b">
        <v>0</v>
      </c>
      <c r="F183" s="91" t="b">
        <v>0</v>
      </c>
      <c r="G183" s="91" t="b">
        <v>0</v>
      </c>
    </row>
    <row r="184" spans="1:7" ht="15">
      <c r="A184" s="91" t="s">
        <v>1289</v>
      </c>
      <c r="B184" s="91">
        <v>2</v>
      </c>
      <c r="C184" s="134">
        <v>0.0026113739292826957</v>
      </c>
      <c r="D184" s="91" t="s">
        <v>1322</v>
      </c>
      <c r="E184" s="91" t="b">
        <v>0</v>
      </c>
      <c r="F184" s="91" t="b">
        <v>0</v>
      </c>
      <c r="G184" s="91" t="b">
        <v>0</v>
      </c>
    </row>
    <row r="185" spans="1:7" ht="15">
      <c r="A185" s="91" t="s">
        <v>1290</v>
      </c>
      <c r="B185" s="91">
        <v>2</v>
      </c>
      <c r="C185" s="134">
        <v>0.0026113739292826957</v>
      </c>
      <c r="D185" s="91" t="s">
        <v>1322</v>
      </c>
      <c r="E185" s="91" t="b">
        <v>0</v>
      </c>
      <c r="F185" s="91" t="b">
        <v>0</v>
      </c>
      <c r="G185" s="91" t="b">
        <v>0</v>
      </c>
    </row>
    <row r="186" spans="1:7" ht="15">
      <c r="A186" s="91" t="s">
        <v>1291</v>
      </c>
      <c r="B186" s="91">
        <v>2</v>
      </c>
      <c r="C186" s="134">
        <v>0.0026113739292826957</v>
      </c>
      <c r="D186" s="91" t="s">
        <v>1322</v>
      </c>
      <c r="E186" s="91" t="b">
        <v>0</v>
      </c>
      <c r="F186" s="91" t="b">
        <v>0</v>
      </c>
      <c r="G186" s="91" t="b">
        <v>0</v>
      </c>
    </row>
    <row r="187" spans="1:7" ht="15">
      <c r="A187" s="91" t="s">
        <v>230</v>
      </c>
      <c r="B187" s="91">
        <v>2</v>
      </c>
      <c r="C187" s="134">
        <v>0.0026113739292826957</v>
      </c>
      <c r="D187" s="91" t="s">
        <v>1322</v>
      </c>
      <c r="E187" s="91" t="b">
        <v>0</v>
      </c>
      <c r="F187" s="91" t="b">
        <v>0</v>
      </c>
      <c r="G187" s="91" t="b">
        <v>0</v>
      </c>
    </row>
    <row r="188" spans="1:7" ht="15">
      <c r="A188" s="91" t="s">
        <v>1292</v>
      </c>
      <c r="B188" s="91">
        <v>2</v>
      </c>
      <c r="C188" s="134">
        <v>0.0026113739292826957</v>
      </c>
      <c r="D188" s="91" t="s">
        <v>1322</v>
      </c>
      <c r="E188" s="91" t="b">
        <v>0</v>
      </c>
      <c r="F188" s="91" t="b">
        <v>1</v>
      </c>
      <c r="G188" s="91" t="b">
        <v>0</v>
      </c>
    </row>
    <row r="189" spans="1:7" ht="15">
      <c r="A189" s="91" t="s">
        <v>1293</v>
      </c>
      <c r="B189" s="91">
        <v>2</v>
      </c>
      <c r="C189" s="134">
        <v>0.0026113739292826957</v>
      </c>
      <c r="D189" s="91" t="s">
        <v>1322</v>
      </c>
      <c r="E189" s="91" t="b">
        <v>0</v>
      </c>
      <c r="F189" s="91" t="b">
        <v>0</v>
      </c>
      <c r="G189" s="91" t="b">
        <v>0</v>
      </c>
    </row>
    <row r="190" spans="1:7" ht="15">
      <c r="A190" s="91" t="s">
        <v>1294</v>
      </c>
      <c r="B190" s="91">
        <v>2</v>
      </c>
      <c r="C190" s="134">
        <v>0.0026113739292826957</v>
      </c>
      <c r="D190" s="91" t="s">
        <v>1322</v>
      </c>
      <c r="E190" s="91" t="b">
        <v>0</v>
      </c>
      <c r="F190" s="91" t="b">
        <v>0</v>
      </c>
      <c r="G190" s="91" t="b">
        <v>0</v>
      </c>
    </row>
    <row r="191" spans="1:7" ht="15">
      <c r="A191" s="91" t="s">
        <v>1295</v>
      </c>
      <c r="B191" s="91">
        <v>2</v>
      </c>
      <c r="C191" s="134">
        <v>0.0026113739292826957</v>
      </c>
      <c r="D191" s="91" t="s">
        <v>1322</v>
      </c>
      <c r="E191" s="91" t="b">
        <v>0</v>
      </c>
      <c r="F191" s="91" t="b">
        <v>0</v>
      </c>
      <c r="G191" s="91" t="b">
        <v>0</v>
      </c>
    </row>
    <row r="192" spans="1:7" ht="15">
      <c r="A192" s="91" t="s">
        <v>1296</v>
      </c>
      <c r="B192" s="91">
        <v>2</v>
      </c>
      <c r="C192" s="134">
        <v>0.0026113739292826957</v>
      </c>
      <c r="D192" s="91" t="s">
        <v>1322</v>
      </c>
      <c r="E192" s="91" t="b">
        <v>0</v>
      </c>
      <c r="F192" s="91" t="b">
        <v>0</v>
      </c>
      <c r="G192" s="91" t="b">
        <v>0</v>
      </c>
    </row>
    <row r="193" spans="1:7" ht="15">
      <c r="A193" s="91" t="s">
        <v>1297</v>
      </c>
      <c r="B193" s="91">
        <v>2</v>
      </c>
      <c r="C193" s="134">
        <v>0.0026113739292826957</v>
      </c>
      <c r="D193" s="91" t="s">
        <v>1322</v>
      </c>
      <c r="E193" s="91" t="b">
        <v>0</v>
      </c>
      <c r="F193" s="91" t="b">
        <v>0</v>
      </c>
      <c r="G193" s="91" t="b">
        <v>0</v>
      </c>
    </row>
    <row r="194" spans="1:7" ht="15">
      <c r="A194" s="91" t="s">
        <v>1298</v>
      </c>
      <c r="B194" s="91">
        <v>2</v>
      </c>
      <c r="C194" s="134">
        <v>0.0026113739292826957</v>
      </c>
      <c r="D194" s="91" t="s">
        <v>1322</v>
      </c>
      <c r="E194" s="91" t="b">
        <v>0</v>
      </c>
      <c r="F194" s="91" t="b">
        <v>0</v>
      </c>
      <c r="G194" s="91" t="b">
        <v>0</v>
      </c>
    </row>
    <row r="195" spans="1:7" ht="15">
      <c r="A195" s="91" t="s">
        <v>1299</v>
      </c>
      <c r="B195" s="91">
        <v>2</v>
      </c>
      <c r="C195" s="134">
        <v>0.0026113739292826957</v>
      </c>
      <c r="D195" s="91" t="s">
        <v>1322</v>
      </c>
      <c r="E195" s="91" t="b">
        <v>0</v>
      </c>
      <c r="F195" s="91" t="b">
        <v>0</v>
      </c>
      <c r="G195" s="91" t="b">
        <v>0</v>
      </c>
    </row>
    <row r="196" spans="1:7" ht="15">
      <c r="A196" s="91" t="s">
        <v>1300</v>
      </c>
      <c r="B196" s="91">
        <v>2</v>
      </c>
      <c r="C196" s="134">
        <v>0.0026113739292826957</v>
      </c>
      <c r="D196" s="91" t="s">
        <v>1322</v>
      </c>
      <c r="E196" s="91" t="b">
        <v>1</v>
      </c>
      <c r="F196" s="91" t="b">
        <v>0</v>
      </c>
      <c r="G196" s="91" t="b">
        <v>0</v>
      </c>
    </row>
    <row r="197" spans="1:7" ht="15">
      <c r="A197" s="91" t="s">
        <v>1301</v>
      </c>
      <c r="B197" s="91">
        <v>2</v>
      </c>
      <c r="C197" s="134">
        <v>0.0026113739292826957</v>
      </c>
      <c r="D197" s="91" t="s">
        <v>1322</v>
      </c>
      <c r="E197" s="91" t="b">
        <v>0</v>
      </c>
      <c r="F197" s="91" t="b">
        <v>0</v>
      </c>
      <c r="G197" s="91" t="b">
        <v>0</v>
      </c>
    </row>
    <row r="198" spans="1:7" ht="15">
      <c r="A198" s="91" t="s">
        <v>227</v>
      </c>
      <c r="B198" s="91">
        <v>2</v>
      </c>
      <c r="C198" s="134">
        <v>0.0026113739292826957</v>
      </c>
      <c r="D198" s="91" t="s">
        <v>1322</v>
      </c>
      <c r="E198" s="91" t="b">
        <v>0</v>
      </c>
      <c r="F198" s="91" t="b">
        <v>0</v>
      </c>
      <c r="G198" s="91" t="b">
        <v>0</v>
      </c>
    </row>
    <row r="199" spans="1:7" ht="15">
      <c r="A199" s="91" t="s">
        <v>942</v>
      </c>
      <c r="B199" s="91">
        <v>2</v>
      </c>
      <c r="C199" s="134">
        <v>0.0026113739292826957</v>
      </c>
      <c r="D199" s="91" t="s">
        <v>1322</v>
      </c>
      <c r="E199" s="91" t="b">
        <v>0</v>
      </c>
      <c r="F199" s="91" t="b">
        <v>0</v>
      </c>
      <c r="G199" s="91" t="b">
        <v>0</v>
      </c>
    </row>
    <row r="200" spans="1:7" ht="15">
      <c r="A200" s="91" t="s">
        <v>943</v>
      </c>
      <c r="B200" s="91">
        <v>2</v>
      </c>
      <c r="C200" s="134">
        <v>0.0026113739292826957</v>
      </c>
      <c r="D200" s="91" t="s">
        <v>1322</v>
      </c>
      <c r="E200" s="91" t="b">
        <v>0</v>
      </c>
      <c r="F200" s="91" t="b">
        <v>0</v>
      </c>
      <c r="G200" s="91" t="b">
        <v>0</v>
      </c>
    </row>
    <row r="201" spans="1:7" ht="15">
      <c r="A201" s="91" t="s">
        <v>1302</v>
      </c>
      <c r="B201" s="91">
        <v>2</v>
      </c>
      <c r="C201" s="134">
        <v>0.0026113739292826957</v>
      </c>
      <c r="D201" s="91" t="s">
        <v>1322</v>
      </c>
      <c r="E201" s="91" t="b">
        <v>0</v>
      </c>
      <c r="F201" s="91" t="b">
        <v>0</v>
      </c>
      <c r="G201" s="91" t="b">
        <v>0</v>
      </c>
    </row>
    <row r="202" spans="1:7" ht="15">
      <c r="A202" s="91" t="s">
        <v>1303</v>
      </c>
      <c r="B202" s="91">
        <v>2</v>
      </c>
      <c r="C202" s="134">
        <v>0.0026113739292826957</v>
      </c>
      <c r="D202" s="91" t="s">
        <v>1322</v>
      </c>
      <c r="E202" s="91" t="b">
        <v>0</v>
      </c>
      <c r="F202" s="91" t="b">
        <v>0</v>
      </c>
      <c r="G202" s="91" t="b">
        <v>0</v>
      </c>
    </row>
    <row r="203" spans="1:7" ht="15">
      <c r="A203" s="91" t="s">
        <v>1304</v>
      </c>
      <c r="B203" s="91">
        <v>2</v>
      </c>
      <c r="C203" s="134">
        <v>0.0026113739292826957</v>
      </c>
      <c r="D203" s="91" t="s">
        <v>1322</v>
      </c>
      <c r="E203" s="91" t="b">
        <v>0</v>
      </c>
      <c r="F203" s="91" t="b">
        <v>0</v>
      </c>
      <c r="G203" s="91" t="b">
        <v>0</v>
      </c>
    </row>
    <row r="204" spans="1:7" ht="15">
      <c r="A204" s="91" t="s">
        <v>1305</v>
      </c>
      <c r="B204" s="91">
        <v>2</v>
      </c>
      <c r="C204" s="134">
        <v>0.0026113739292826957</v>
      </c>
      <c r="D204" s="91" t="s">
        <v>1322</v>
      </c>
      <c r="E204" s="91" t="b">
        <v>0</v>
      </c>
      <c r="F204" s="91" t="b">
        <v>0</v>
      </c>
      <c r="G204" s="91" t="b">
        <v>0</v>
      </c>
    </row>
    <row r="205" spans="1:7" ht="15">
      <c r="A205" s="91" t="s">
        <v>1306</v>
      </c>
      <c r="B205" s="91">
        <v>2</v>
      </c>
      <c r="C205" s="134">
        <v>0.0026113739292826957</v>
      </c>
      <c r="D205" s="91" t="s">
        <v>1322</v>
      </c>
      <c r="E205" s="91" t="b">
        <v>1</v>
      </c>
      <c r="F205" s="91" t="b">
        <v>0</v>
      </c>
      <c r="G205" s="91" t="b">
        <v>0</v>
      </c>
    </row>
    <row r="206" spans="1:7" ht="15">
      <c r="A206" s="91" t="s">
        <v>1307</v>
      </c>
      <c r="B206" s="91">
        <v>2</v>
      </c>
      <c r="C206" s="134">
        <v>0.0026113739292826957</v>
      </c>
      <c r="D206" s="91" t="s">
        <v>1322</v>
      </c>
      <c r="E206" s="91" t="b">
        <v>1</v>
      </c>
      <c r="F206" s="91" t="b">
        <v>0</v>
      </c>
      <c r="G206" s="91" t="b">
        <v>0</v>
      </c>
    </row>
    <row r="207" spans="1:7" ht="15">
      <c r="A207" s="91" t="s">
        <v>1308</v>
      </c>
      <c r="B207" s="91">
        <v>2</v>
      </c>
      <c r="C207" s="134">
        <v>0.0026113739292826957</v>
      </c>
      <c r="D207" s="91" t="s">
        <v>1322</v>
      </c>
      <c r="E207" s="91" t="b">
        <v>0</v>
      </c>
      <c r="F207" s="91" t="b">
        <v>0</v>
      </c>
      <c r="G207" s="91" t="b">
        <v>0</v>
      </c>
    </row>
    <row r="208" spans="1:7" ht="15">
      <c r="A208" s="91" t="s">
        <v>1309</v>
      </c>
      <c r="B208" s="91">
        <v>2</v>
      </c>
      <c r="C208" s="134">
        <v>0.0026113739292826957</v>
      </c>
      <c r="D208" s="91" t="s">
        <v>1322</v>
      </c>
      <c r="E208" s="91" t="b">
        <v>0</v>
      </c>
      <c r="F208" s="91" t="b">
        <v>0</v>
      </c>
      <c r="G208" s="91" t="b">
        <v>0</v>
      </c>
    </row>
    <row r="209" spans="1:7" ht="15">
      <c r="A209" s="91" t="s">
        <v>1310</v>
      </c>
      <c r="B209" s="91">
        <v>2</v>
      </c>
      <c r="C209" s="134">
        <v>0.0026113739292826957</v>
      </c>
      <c r="D209" s="91" t="s">
        <v>1322</v>
      </c>
      <c r="E209" s="91" t="b">
        <v>0</v>
      </c>
      <c r="F209" s="91" t="b">
        <v>0</v>
      </c>
      <c r="G209" s="91" t="b">
        <v>0</v>
      </c>
    </row>
    <row r="210" spans="1:7" ht="15">
      <c r="A210" s="91" t="s">
        <v>1311</v>
      </c>
      <c r="B210" s="91">
        <v>2</v>
      </c>
      <c r="C210" s="134">
        <v>0.0026113739292826957</v>
      </c>
      <c r="D210" s="91" t="s">
        <v>1322</v>
      </c>
      <c r="E210" s="91" t="b">
        <v>0</v>
      </c>
      <c r="F210" s="91" t="b">
        <v>0</v>
      </c>
      <c r="G210" s="91" t="b">
        <v>0</v>
      </c>
    </row>
    <row r="211" spans="1:7" ht="15">
      <c r="A211" s="91" t="s">
        <v>1312</v>
      </c>
      <c r="B211" s="91">
        <v>2</v>
      </c>
      <c r="C211" s="134">
        <v>0.0026113739292826957</v>
      </c>
      <c r="D211" s="91" t="s">
        <v>1322</v>
      </c>
      <c r="E211" s="91" t="b">
        <v>0</v>
      </c>
      <c r="F211" s="91" t="b">
        <v>0</v>
      </c>
      <c r="G211" s="91" t="b">
        <v>0</v>
      </c>
    </row>
    <row r="212" spans="1:7" ht="15">
      <c r="A212" s="91" t="s">
        <v>1313</v>
      </c>
      <c r="B212" s="91">
        <v>2</v>
      </c>
      <c r="C212" s="134">
        <v>0.0026113739292826957</v>
      </c>
      <c r="D212" s="91" t="s">
        <v>1322</v>
      </c>
      <c r="E212" s="91" t="b">
        <v>0</v>
      </c>
      <c r="F212" s="91" t="b">
        <v>0</v>
      </c>
      <c r="G212" s="91" t="b">
        <v>0</v>
      </c>
    </row>
    <row r="213" spans="1:7" ht="15">
      <c r="A213" s="91" t="s">
        <v>1314</v>
      </c>
      <c r="B213" s="91">
        <v>2</v>
      </c>
      <c r="C213" s="134">
        <v>0.0031290523397108664</v>
      </c>
      <c r="D213" s="91" t="s">
        <v>1322</v>
      </c>
      <c r="E213" s="91" t="b">
        <v>1</v>
      </c>
      <c r="F213" s="91" t="b">
        <v>0</v>
      </c>
      <c r="G213" s="91" t="b">
        <v>0</v>
      </c>
    </row>
    <row r="214" spans="1:7" ht="15">
      <c r="A214" s="91" t="s">
        <v>1315</v>
      </c>
      <c r="B214" s="91">
        <v>2</v>
      </c>
      <c r="C214" s="134">
        <v>0.0031290523397108664</v>
      </c>
      <c r="D214" s="91" t="s">
        <v>1322</v>
      </c>
      <c r="E214" s="91" t="b">
        <v>0</v>
      </c>
      <c r="F214" s="91" t="b">
        <v>0</v>
      </c>
      <c r="G214" s="91" t="b">
        <v>0</v>
      </c>
    </row>
    <row r="215" spans="1:7" ht="15">
      <c r="A215" s="91" t="s">
        <v>1316</v>
      </c>
      <c r="B215" s="91">
        <v>2</v>
      </c>
      <c r="C215" s="134">
        <v>0.0026113739292826957</v>
      </c>
      <c r="D215" s="91" t="s">
        <v>1322</v>
      </c>
      <c r="E215" s="91" t="b">
        <v>0</v>
      </c>
      <c r="F215" s="91" t="b">
        <v>0</v>
      </c>
      <c r="G215" s="91" t="b">
        <v>0</v>
      </c>
    </row>
    <row r="216" spans="1:7" ht="15">
      <c r="A216" s="91" t="s">
        <v>1317</v>
      </c>
      <c r="B216" s="91">
        <v>2</v>
      </c>
      <c r="C216" s="134">
        <v>0.0026113739292826957</v>
      </c>
      <c r="D216" s="91" t="s">
        <v>1322</v>
      </c>
      <c r="E216" s="91" t="b">
        <v>0</v>
      </c>
      <c r="F216" s="91" t="b">
        <v>0</v>
      </c>
      <c r="G216" s="91" t="b">
        <v>0</v>
      </c>
    </row>
    <row r="217" spans="1:7" ht="15">
      <c r="A217" s="91" t="s">
        <v>1318</v>
      </c>
      <c r="B217" s="91">
        <v>2</v>
      </c>
      <c r="C217" s="134">
        <v>0.0026113739292826957</v>
      </c>
      <c r="D217" s="91" t="s">
        <v>1322</v>
      </c>
      <c r="E217" s="91" t="b">
        <v>0</v>
      </c>
      <c r="F217" s="91" t="b">
        <v>0</v>
      </c>
      <c r="G217" s="91" t="b">
        <v>0</v>
      </c>
    </row>
    <row r="218" spans="1:7" ht="15">
      <c r="A218" s="91" t="s">
        <v>1319</v>
      </c>
      <c r="B218" s="91">
        <v>2</v>
      </c>
      <c r="C218" s="134">
        <v>0.0031290523397108664</v>
      </c>
      <c r="D218" s="91" t="s">
        <v>1322</v>
      </c>
      <c r="E218" s="91" t="b">
        <v>0</v>
      </c>
      <c r="F218" s="91" t="b">
        <v>0</v>
      </c>
      <c r="G218" s="91" t="b">
        <v>0</v>
      </c>
    </row>
    <row r="219" spans="1:7" ht="15">
      <c r="A219" s="91" t="s">
        <v>329</v>
      </c>
      <c r="B219" s="91">
        <v>14</v>
      </c>
      <c r="C219" s="134">
        <v>0</v>
      </c>
      <c r="D219" s="91" t="s">
        <v>834</v>
      </c>
      <c r="E219" s="91" t="b">
        <v>0</v>
      </c>
      <c r="F219" s="91" t="b">
        <v>0</v>
      </c>
      <c r="G219" s="91" t="b">
        <v>0</v>
      </c>
    </row>
    <row r="220" spans="1:7" ht="15">
      <c r="A220" s="91" t="s">
        <v>916</v>
      </c>
      <c r="B220" s="91">
        <v>7</v>
      </c>
      <c r="C220" s="134">
        <v>0.010061865222899067</v>
      </c>
      <c r="D220" s="91" t="s">
        <v>834</v>
      </c>
      <c r="E220" s="91" t="b">
        <v>0</v>
      </c>
      <c r="F220" s="91" t="b">
        <v>0</v>
      </c>
      <c r="G220" s="91" t="b">
        <v>0</v>
      </c>
    </row>
    <row r="221" spans="1:7" ht="15">
      <c r="A221" s="91" t="s">
        <v>914</v>
      </c>
      <c r="B221" s="91">
        <v>6</v>
      </c>
      <c r="C221" s="134">
        <v>0.010480266359583263</v>
      </c>
      <c r="D221" s="91" t="s">
        <v>834</v>
      </c>
      <c r="E221" s="91" t="b">
        <v>0</v>
      </c>
      <c r="F221" s="91" t="b">
        <v>0</v>
      </c>
      <c r="G221" s="91" t="b">
        <v>0</v>
      </c>
    </row>
    <row r="222" spans="1:7" ht="15">
      <c r="A222" s="91" t="s">
        <v>918</v>
      </c>
      <c r="B222" s="91">
        <v>5</v>
      </c>
      <c r="C222" s="134">
        <v>0.010626328991216322</v>
      </c>
      <c r="D222" s="91" t="s">
        <v>834</v>
      </c>
      <c r="E222" s="91" t="b">
        <v>0</v>
      </c>
      <c r="F222" s="91" t="b">
        <v>0</v>
      </c>
      <c r="G222" s="91" t="b">
        <v>0</v>
      </c>
    </row>
    <row r="223" spans="1:7" ht="15">
      <c r="A223" s="91" t="s">
        <v>919</v>
      </c>
      <c r="B223" s="91">
        <v>5</v>
      </c>
      <c r="C223" s="134">
        <v>0.010626328991216322</v>
      </c>
      <c r="D223" s="91" t="s">
        <v>834</v>
      </c>
      <c r="E223" s="91" t="b">
        <v>0</v>
      </c>
      <c r="F223" s="91" t="b">
        <v>0</v>
      </c>
      <c r="G223" s="91" t="b">
        <v>0</v>
      </c>
    </row>
    <row r="224" spans="1:7" ht="15">
      <c r="A224" s="91" t="s">
        <v>920</v>
      </c>
      <c r="B224" s="91">
        <v>5</v>
      </c>
      <c r="C224" s="134">
        <v>0.010626328991216322</v>
      </c>
      <c r="D224" s="91" t="s">
        <v>834</v>
      </c>
      <c r="E224" s="91" t="b">
        <v>0</v>
      </c>
      <c r="F224" s="91" t="b">
        <v>0</v>
      </c>
      <c r="G224" s="91" t="b">
        <v>0</v>
      </c>
    </row>
    <row r="225" spans="1:7" ht="15">
      <c r="A225" s="91" t="s">
        <v>915</v>
      </c>
      <c r="B225" s="91">
        <v>4</v>
      </c>
      <c r="C225" s="134">
        <v>0.008501063192973057</v>
      </c>
      <c r="D225" s="91" t="s">
        <v>834</v>
      </c>
      <c r="E225" s="91" t="b">
        <v>0</v>
      </c>
      <c r="F225" s="91" t="b">
        <v>0</v>
      </c>
      <c r="G225" s="91" t="b">
        <v>0</v>
      </c>
    </row>
    <row r="226" spans="1:7" ht="15">
      <c r="A226" s="91" t="s">
        <v>921</v>
      </c>
      <c r="B226" s="91">
        <v>4</v>
      </c>
      <c r="C226" s="134">
        <v>0.008501063192973057</v>
      </c>
      <c r="D226" s="91" t="s">
        <v>834</v>
      </c>
      <c r="E226" s="91" t="b">
        <v>0</v>
      </c>
      <c r="F226" s="91" t="b">
        <v>0</v>
      </c>
      <c r="G226" s="91" t="b">
        <v>0</v>
      </c>
    </row>
    <row r="227" spans="1:7" ht="15">
      <c r="A227" s="91" t="s">
        <v>922</v>
      </c>
      <c r="B227" s="91">
        <v>4</v>
      </c>
      <c r="C227" s="134">
        <v>0.008501063192973057</v>
      </c>
      <c r="D227" s="91" t="s">
        <v>834</v>
      </c>
      <c r="E227" s="91" t="b">
        <v>0</v>
      </c>
      <c r="F227" s="91" t="b">
        <v>0</v>
      </c>
      <c r="G227" s="91" t="b">
        <v>0</v>
      </c>
    </row>
    <row r="228" spans="1:7" ht="15">
      <c r="A228" s="91" t="s">
        <v>923</v>
      </c>
      <c r="B228" s="91">
        <v>4</v>
      </c>
      <c r="C228" s="134">
        <v>0.010453230952477743</v>
      </c>
      <c r="D228" s="91" t="s">
        <v>834</v>
      </c>
      <c r="E228" s="91" t="b">
        <v>0</v>
      </c>
      <c r="F228" s="91" t="b">
        <v>0</v>
      </c>
      <c r="G228" s="91" t="b">
        <v>0</v>
      </c>
    </row>
    <row r="229" spans="1:7" ht="15">
      <c r="A229" s="91" t="s">
        <v>1160</v>
      </c>
      <c r="B229" s="91">
        <v>3</v>
      </c>
      <c r="C229" s="134">
        <v>0.007839923214358308</v>
      </c>
      <c r="D229" s="91" t="s">
        <v>834</v>
      </c>
      <c r="E229" s="91" t="b">
        <v>0</v>
      </c>
      <c r="F229" s="91" t="b">
        <v>0</v>
      </c>
      <c r="G229" s="91" t="b">
        <v>0</v>
      </c>
    </row>
    <row r="230" spans="1:7" ht="15">
      <c r="A230" s="91" t="s">
        <v>1164</v>
      </c>
      <c r="B230" s="91">
        <v>3</v>
      </c>
      <c r="C230" s="134">
        <v>0.007839923214358308</v>
      </c>
      <c r="D230" s="91" t="s">
        <v>834</v>
      </c>
      <c r="E230" s="91" t="b">
        <v>0</v>
      </c>
      <c r="F230" s="91" t="b">
        <v>0</v>
      </c>
      <c r="G230" s="91" t="b">
        <v>0</v>
      </c>
    </row>
    <row r="231" spans="1:7" ht="15">
      <c r="A231" s="91" t="s">
        <v>926</v>
      </c>
      <c r="B231" s="91">
        <v>3</v>
      </c>
      <c r="C231" s="134">
        <v>0.007839923214358308</v>
      </c>
      <c r="D231" s="91" t="s">
        <v>834</v>
      </c>
      <c r="E231" s="91" t="b">
        <v>0</v>
      </c>
      <c r="F231" s="91" t="b">
        <v>0</v>
      </c>
      <c r="G231" s="91" t="b">
        <v>0</v>
      </c>
    </row>
    <row r="232" spans="1:7" ht="15">
      <c r="A232" s="91" t="s">
        <v>1184</v>
      </c>
      <c r="B232" s="91">
        <v>3</v>
      </c>
      <c r="C232" s="134">
        <v>0.009903492656417072</v>
      </c>
      <c r="D232" s="91" t="s">
        <v>834</v>
      </c>
      <c r="E232" s="91" t="b">
        <v>1</v>
      </c>
      <c r="F232" s="91" t="b">
        <v>0</v>
      </c>
      <c r="G232" s="91" t="b">
        <v>0</v>
      </c>
    </row>
    <row r="233" spans="1:7" ht="15">
      <c r="A233" s="91" t="s">
        <v>925</v>
      </c>
      <c r="B233" s="91">
        <v>3</v>
      </c>
      <c r="C233" s="134">
        <v>0.007839923214358308</v>
      </c>
      <c r="D233" s="91" t="s">
        <v>834</v>
      </c>
      <c r="E233" s="91" t="b">
        <v>0</v>
      </c>
      <c r="F233" s="91" t="b">
        <v>0</v>
      </c>
      <c r="G233" s="91" t="b">
        <v>0</v>
      </c>
    </row>
    <row r="234" spans="1:7" ht="15">
      <c r="A234" s="91" t="s">
        <v>1165</v>
      </c>
      <c r="B234" s="91">
        <v>3</v>
      </c>
      <c r="C234" s="134">
        <v>0.007839923214358308</v>
      </c>
      <c r="D234" s="91" t="s">
        <v>834</v>
      </c>
      <c r="E234" s="91" t="b">
        <v>0</v>
      </c>
      <c r="F234" s="91" t="b">
        <v>0</v>
      </c>
      <c r="G234" s="91" t="b">
        <v>0</v>
      </c>
    </row>
    <row r="235" spans="1:7" ht="15">
      <c r="A235" s="91" t="s">
        <v>939</v>
      </c>
      <c r="B235" s="91">
        <v>3</v>
      </c>
      <c r="C235" s="134">
        <v>0.009903492656417072</v>
      </c>
      <c r="D235" s="91" t="s">
        <v>834</v>
      </c>
      <c r="E235" s="91" t="b">
        <v>0</v>
      </c>
      <c r="F235" s="91" t="b">
        <v>0</v>
      </c>
      <c r="G235" s="91" t="b">
        <v>0</v>
      </c>
    </row>
    <row r="236" spans="1:7" ht="15">
      <c r="A236" s="91" t="s">
        <v>941</v>
      </c>
      <c r="B236" s="91">
        <v>3</v>
      </c>
      <c r="C236" s="134">
        <v>0.007839923214358308</v>
      </c>
      <c r="D236" s="91" t="s">
        <v>834</v>
      </c>
      <c r="E236" s="91" t="b">
        <v>0</v>
      </c>
      <c r="F236" s="91" t="b">
        <v>0</v>
      </c>
      <c r="G236" s="91" t="b">
        <v>0</v>
      </c>
    </row>
    <row r="237" spans="1:7" ht="15">
      <c r="A237" s="91" t="s">
        <v>933</v>
      </c>
      <c r="B237" s="91">
        <v>3</v>
      </c>
      <c r="C237" s="134">
        <v>0.009903492656417072</v>
      </c>
      <c r="D237" s="91" t="s">
        <v>834</v>
      </c>
      <c r="E237" s="91" t="b">
        <v>0</v>
      </c>
      <c r="F237" s="91" t="b">
        <v>0</v>
      </c>
      <c r="G237" s="91" t="b">
        <v>0</v>
      </c>
    </row>
    <row r="238" spans="1:7" ht="15">
      <c r="A238" s="91" t="s">
        <v>1171</v>
      </c>
      <c r="B238" s="91">
        <v>3</v>
      </c>
      <c r="C238" s="134">
        <v>0.009903492656417072</v>
      </c>
      <c r="D238" s="91" t="s">
        <v>834</v>
      </c>
      <c r="E238" s="91" t="b">
        <v>0</v>
      </c>
      <c r="F238" s="91" t="b">
        <v>0</v>
      </c>
      <c r="G238" s="91" t="b">
        <v>0</v>
      </c>
    </row>
    <row r="239" spans="1:7" ht="15">
      <c r="A239" s="91" t="s">
        <v>1170</v>
      </c>
      <c r="B239" s="91">
        <v>3</v>
      </c>
      <c r="C239" s="134">
        <v>0.009903492656417072</v>
      </c>
      <c r="D239" s="91" t="s">
        <v>834</v>
      </c>
      <c r="E239" s="91" t="b">
        <v>0</v>
      </c>
      <c r="F239" s="91" t="b">
        <v>0</v>
      </c>
      <c r="G239" s="91" t="b">
        <v>0</v>
      </c>
    </row>
    <row r="240" spans="1:7" ht="15">
      <c r="A240" s="91" t="s">
        <v>1225</v>
      </c>
      <c r="B240" s="91">
        <v>3</v>
      </c>
      <c r="C240" s="134">
        <v>0.007839923214358308</v>
      </c>
      <c r="D240" s="91" t="s">
        <v>834</v>
      </c>
      <c r="E240" s="91" t="b">
        <v>0</v>
      </c>
      <c r="F240" s="91" t="b">
        <v>0</v>
      </c>
      <c r="G240" s="91" t="b">
        <v>0</v>
      </c>
    </row>
    <row r="241" spans="1:7" ht="15">
      <c r="A241" s="91" t="s">
        <v>1226</v>
      </c>
      <c r="B241" s="91">
        <v>3</v>
      </c>
      <c r="C241" s="134">
        <v>0.009903492656417072</v>
      </c>
      <c r="D241" s="91" t="s">
        <v>834</v>
      </c>
      <c r="E241" s="91" t="b">
        <v>0</v>
      </c>
      <c r="F241" s="91" t="b">
        <v>0</v>
      </c>
      <c r="G241" s="91" t="b">
        <v>0</v>
      </c>
    </row>
    <row r="242" spans="1:7" ht="15">
      <c r="A242" s="91" t="s">
        <v>1217</v>
      </c>
      <c r="B242" s="91">
        <v>2</v>
      </c>
      <c r="C242" s="134">
        <v>0.006602328437611381</v>
      </c>
      <c r="D242" s="91" t="s">
        <v>834</v>
      </c>
      <c r="E242" s="91" t="b">
        <v>0</v>
      </c>
      <c r="F242" s="91" t="b">
        <v>0</v>
      </c>
      <c r="G242" s="91" t="b">
        <v>0</v>
      </c>
    </row>
    <row r="243" spans="1:7" ht="15">
      <c r="A243" s="91" t="s">
        <v>1319</v>
      </c>
      <c r="B243" s="91">
        <v>2</v>
      </c>
      <c r="C243" s="134">
        <v>0.008954125278736234</v>
      </c>
      <c r="D243" s="91" t="s">
        <v>834</v>
      </c>
      <c r="E243" s="91" t="b">
        <v>0</v>
      </c>
      <c r="F243" s="91" t="b">
        <v>0</v>
      </c>
      <c r="G243" s="91" t="b">
        <v>0</v>
      </c>
    </row>
    <row r="244" spans="1:7" ht="15">
      <c r="A244" s="91" t="s">
        <v>1169</v>
      </c>
      <c r="B244" s="91">
        <v>2</v>
      </c>
      <c r="C244" s="134">
        <v>0.006602328437611381</v>
      </c>
      <c r="D244" s="91" t="s">
        <v>834</v>
      </c>
      <c r="E244" s="91" t="b">
        <v>0</v>
      </c>
      <c r="F244" s="91" t="b">
        <v>0</v>
      </c>
      <c r="G244" s="91" t="b">
        <v>0</v>
      </c>
    </row>
    <row r="245" spans="1:7" ht="15">
      <c r="A245" s="91" t="s">
        <v>953</v>
      </c>
      <c r="B245" s="91">
        <v>2</v>
      </c>
      <c r="C245" s="134">
        <v>0.006602328437611381</v>
      </c>
      <c r="D245" s="91" t="s">
        <v>834</v>
      </c>
      <c r="E245" s="91" t="b">
        <v>0</v>
      </c>
      <c r="F245" s="91" t="b">
        <v>0</v>
      </c>
      <c r="G245" s="91" t="b">
        <v>0</v>
      </c>
    </row>
    <row r="246" spans="1:7" ht="15">
      <c r="A246" s="91" t="s">
        <v>1228</v>
      </c>
      <c r="B246" s="91">
        <v>2</v>
      </c>
      <c r="C246" s="134">
        <v>0.006602328437611381</v>
      </c>
      <c r="D246" s="91" t="s">
        <v>834</v>
      </c>
      <c r="E246" s="91" t="b">
        <v>0</v>
      </c>
      <c r="F246" s="91" t="b">
        <v>0</v>
      </c>
      <c r="G246" s="91" t="b">
        <v>0</v>
      </c>
    </row>
    <row r="247" spans="1:7" ht="15">
      <c r="A247" s="91" t="s">
        <v>1172</v>
      </c>
      <c r="B247" s="91">
        <v>2</v>
      </c>
      <c r="C247" s="134">
        <v>0.006602328437611381</v>
      </c>
      <c r="D247" s="91" t="s">
        <v>834</v>
      </c>
      <c r="E247" s="91" t="b">
        <v>0</v>
      </c>
      <c r="F247" s="91" t="b">
        <v>0</v>
      </c>
      <c r="G247" s="91" t="b">
        <v>0</v>
      </c>
    </row>
    <row r="248" spans="1:7" ht="15">
      <c r="A248" s="91" t="s">
        <v>1182</v>
      </c>
      <c r="B248" s="91">
        <v>2</v>
      </c>
      <c r="C248" s="134">
        <v>0.006602328437611381</v>
      </c>
      <c r="D248" s="91" t="s">
        <v>834</v>
      </c>
      <c r="E248" s="91" t="b">
        <v>0</v>
      </c>
      <c r="F248" s="91" t="b">
        <v>0</v>
      </c>
      <c r="G248" s="91" t="b">
        <v>0</v>
      </c>
    </row>
    <row r="249" spans="1:7" ht="15">
      <c r="A249" s="91" t="s">
        <v>1318</v>
      </c>
      <c r="B249" s="91">
        <v>2</v>
      </c>
      <c r="C249" s="134">
        <v>0.006602328437611381</v>
      </c>
      <c r="D249" s="91" t="s">
        <v>834</v>
      </c>
      <c r="E249" s="91" t="b">
        <v>0</v>
      </c>
      <c r="F249" s="91" t="b">
        <v>0</v>
      </c>
      <c r="G249" s="91" t="b">
        <v>0</v>
      </c>
    </row>
    <row r="250" spans="1:7" ht="15">
      <c r="A250" s="91" t="s">
        <v>1176</v>
      </c>
      <c r="B250" s="91">
        <v>2</v>
      </c>
      <c r="C250" s="134">
        <v>0.006602328437611381</v>
      </c>
      <c r="D250" s="91" t="s">
        <v>834</v>
      </c>
      <c r="E250" s="91" t="b">
        <v>0</v>
      </c>
      <c r="F250" s="91" t="b">
        <v>0</v>
      </c>
      <c r="G250" s="91" t="b">
        <v>0</v>
      </c>
    </row>
    <row r="251" spans="1:7" ht="15">
      <c r="A251" s="91" t="s">
        <v>1181</v>
      </c>
      <c r="B251" s="91">
        <v>2</v>
      </c>
      <c r="C251" s="134">
        <v>0.006602328437611381</v>
      </c>
      <c r="D251" s="91" t="s">
        <v>834</v>
      </c>
      <c r="E251" s="91" t="b">
        <v>1</v>
      </c>
      <c r="F251" s="91" t="b">
        <v>0</v>
      </c>
      <c r="G251" s="91" t="b">
        <v>0</v>
      </c>
    </row>
    <row r="252" spans="1:7" ht="15">
      <c r="A252" s="91" t="s">
        <v>1309</v>
      </c>
      <c r="B252" s="91">
        <v>2</v>
      </c>
      <c r="C252" s="134">
        <v>0.006602328437611381</v>
      </c>
      <c r="D252" s="91" t="s">
        <v>834</v>
      </c>
      <c r="E252" s="91" t="b">
        <v>0</v>
      </c>
      <c r="F252" s="91" t="b">
        <v>0</v>
      </c>
      <c r="G252" s="91" t="b">
        <v>0</v>
      </c>
    </row>
    <row r="253" spans="1:7" ht="15">
      <c r="A253" s="91" t="s">
        <v>1317</v>
      </c>
      <c r="B253" s="91">
        <v>2</v>
      </c>
      <c r="C253" s="134">
        <v>0.006602328437611381</v>
      </c>
      <c r="D253" s="91" t="s">
        <v>834</v>
      </c>
      <c r="E253" s="91" t="b">
        <v>0</v>
      </c>
      <c r="F253" s="91" t="b">
        <v>0</v>
      </c>
      <c r="G253" s="91" t="b">
        <v>0</v>
      </c>
    </row>
    <row r="254" spans="1:7" ht="15">
      <c r="A254" s="91" t="s">
        <v>1308</v>
      </c>
      <c r="B254" s="91">
        <v>2</v>
      </c>
      <c r="C254" s="134">
        <v>0.006602328437611381</v>
      </c>
      <c r="D254" s="91" t="s">
        <v>834</v>
      </c>
      <c r="E254" s="91" t="b">
        <v>0</v>
      </c>
      <c r="F254" s="91" t="b">
        <v>0</v>
      </c>
      <c r="G254" s="91" t="b">
        <v>0</v>
      </c>
    </row>
    <row r="255" spans="1:7" ht="15">
      <c r="A255" s="91" t="s">
        <v>1183</v>
      </c>
      <c r="B255" s="91">
        <v>2</v>
      </c>
      <c r="C255" s="134">
        <v>0.006602328437611381</v>
      </c>
      <c r="D255" s="91" t="s">
        <v>834</v>
      </c>
      <c r="E255" s="91" t="b">
        <v>0</v>
      </c>
      <c r="F255" s="91" t="b">
        <v>0</v>
      </c>
      <c r="G255" s="91" t="b">
        <v>0</v>
      </c>
    </row>
    <row r="256" spans="1:7" ht="15">
      <c r="A256" s="91" t="s">
        <v>1227</v>
      </c>
      <c r="B256" s="91">
        <v>2</v>
      </c>
      <c r="C256" s="134">
        <v>0.006602328437611381</v>
      </c>
      <c r="D256" s="91" t="s">
        <v>834</v>
      </c>
      <c r="E256" s="91" t="b">
        <v>0</v>
      </c>
      <c r="F256" s="91" t="b">
        <v>0</v>
      </c>
      <c r="G256" s="91" t="b">
        <v>0</v>
      </c>
    </row>
    <row r="257" spans="1:7" ht="15">
      <c r="A257" s="91" t="s">
        <v>1316</v>
      </c>
      <c r="B257" s="91">
        <v>2</v>
      </c>
      <c r="C257" s="134">
        <v>0.006602328437611381</v>
      </c>
      <c r="D257" s="91" t="s">
        <v>834</v>
      </c>
      <c r="E257" s="91" t="b">
        <v>0</v>
      </c>
      <c r="F257" s="91" t="b">
        <v>0</v>
      </c>
      <c r="G257" s="91" t="b">
        <v>0</v>
      </c>
    </row>
    <row r="258" spans="1:7" ht="15">
      <c r="A258" s="91" t="s">
        <v>1185</v>
      </c>
      <c r="B258" s="91">
        <v>2</v>
      </c>
      <c r="C258" s="134">
        <v>0.006602328437611381</v>
      </c>
      <c r="D258" s="91" t="s">
        <v>834</v>
      </c>
      <c r="E258" s="91" t="b">
        <v>0</v>
      </c>
      <c r="F258" s="91" t="b">
        <v>0</v>
      </c>
      <c r="G258" s="91" t="b">
        <v>0</v>
      </c>
    </row>
    <row r="259" spans="1:7" ht="15">
      <c r="A259" s="91" t="s">
        <v>1224</v>
      </c>
      <c r="B259" s="91">
        <v>2</v>
      </c>
      <c r="C259" s="134">
        <v>0.006602328437611381</v>
      </c>
      <c r="D259" s="91" t="s">
        <v>834</v>
      </c>
      <c r="E259" s="91" t="b">
        <v>0</v>
      </c>
      <c r="F259" s="91" t="b">
        <v>0</v>
      </c>
      <c r="G259" s="91" t="b">
        <v>0</v>
      </c>
    </row>
    <row r="260" spans="1:7" ht="15">
      <c r="A260" s="91" t="s">
        <v>1163</v>
      </c>
      <c r="B260" s="91">
        <v>2</v>
      </c>
      <c r="C260" s="134">
        <v>0.006602328437611381</v>
      </c>
      <c r="D260" s="91" t="s">
        <v>834</v>
      </c>
      <c r="E260" s="91" t="b">
        <v>0</v>
      </c>
      <c r="F260" s="91" t="b">
        <v>0</v>
      </c>
      <c r="G260" s="91" t="b">
        <v>0</v>
      </c>
    </row>
    <row r="261" spans="1:7" ht="15">
      <c r="A261" s="91" t="s">
        <v>1212</v>
      </c>
      <c r="B261" s="91">
        <v>2</v>
      </c>
      <c r="C261" s="134">
        <v>0.008954125278736234</v>
      </c>
      <c r="D261" s="91" t="s">
        <v>834</v>
      </c>
      <c r="E261" s="91" t="b">
        <v>0</v>
      </c>
      <c r="F261" s="91" t="b">
        <v>0</v>
      </c>
      <c r="G261" s="91" t="b">
        <v>0</v>
      </c>
    </row>
    <row r="262" spans="1:7" ht="15">
      <c r="A262" s="91" t="s">
        <v>243</v>
      </c>
      <c r="B262" s="91">
        <v>8</v>
      </c>
      <c r="C262" s="134">
        <v>0</v>
      </c>
      <c r="D262" s="91" t="s">
        <v>835</v>
      </c>
      <c r="E262" s="91" t="b">
        <v>0</v>
      </c>
      <c r="F262" s="91" t="b">
        <v>0</v>
      </c>
      <c r="G262" s="91" t="b">
        <v>0</v>
      </c>
    </row>
    <row r="263" spans="1:7" ht="15">
      <c r="A263" s="91" t="s">
        <v>329</v>
      </c>
      <c r="B263" s="91">
        <v>8</v>
      </c>
      <c r="C263" s="134">
        <v>0</v>
      </c>
      <c r="D263" s="91" t="s">
        <v>835</v>
      </c>
      <c r="E263" s="91" t="b">
        <v>0</v>
      </c>
      <c r="F263" s="91" t="b">
        <v>0</v>
      </c>
      <c r="G263" s="91" t="b">
        <v>0</v>
      </c>
    </row>
    <row r="264" spans="1:7" ht="15">
      <c r="A264" s="91" t="s">
        <v>915</v>
      </c>
      <c r="B264" s="91">
        <v>6</v>
      </c>
      <c r="C264" s="134">
        <v>0.0108154489460113</v>
      </c>
      <c r="D264" s="91" t="s">
        <v>835</v>
      </c>
      <c r="E264" s="91" t="b">
        <v>0</v>
      </c>
      <c r="F264" s="91" t="b">
        <v>0</v>
      </c>
      <c r="G264" s="91" t="b">
        <v>0</v>
      </c>
    </row>
    <row r="265" spans="1:7" ht="15">
      <c r="A265" s="91" t="s">
        <v>914</v>
      </c>
      <c r="B265" s="91">
        <v>4</v>
      </c>
      <c r="C265" s="134">
        <v>0.007210299297340867</v>
      </c>
      <c r="D265" s="91" t="s">
        <v>835</v>
      </c>
      <c r="E265" s="91" t="b">
        <v>0</v>
      </c>
      <c r="F265" s="91" t="b">
        <v>0</v>
      </c>
      <c r="G265" s="91" t="b">
        <v>0</v>
      </c>
    </row>
    <row r="266" spans="1:7" ht="15">
      <c r="A266" s="91" t="s">
        <v>925</v>
      </c>
      <c r="B266" s="91">
        <v>4</v>
      </c>
      <c r="C266" s="134">
        <v>0.007210299297340867</v>
      </c>
      <c r="D266" s="91" t="s">
        <v>835</v>
      </c>
      <c r="E266" s="91" t="b">
        <v>0</v>
      </c>
      <c r="F266" s="91" t="b">
        <v>0</v>
      </c>
      <c r="G266" s="91" t="b">
        <v>0</v>
      </c>
    </row>
    <row r="267" spans="1:7" ht="15">
      <c r="A267" s="91" t="s">
        <v>926</v>
      </c>
      <c r="B267" s="91">
        <v>3</v>
      </c>
      <c r="C267" s="134">
        <v>0.007652132915070917</v>
      </c>
      <c r="D267" s="91" t="s">
        <v>835</v>
      </c>
      <c r="E267" s="91" t="b">
        <v>0</v>
      </c>
      <c r="F267" s="91" t="b">
        <v>0</v>
      </c>
      <c r="G267" s="91" t="b">
        <v>0</v>
      </c>
    </row>
    <row r="268" spans="1:7" ht="15">
      <c r="A268" s="91" t="s">
        <v>927</v>
      </c>
      <c r="B268" s="91">
        <v>3</v>
      </c>
      <c r="C268" s="134">
        <v>0.007652132915070917</v>
      </c>
      <c r="D268" s="91" t="s">
        <v>835</v>
      </c>
      <c r="E268" s="91" t="b">
        <v>1</v>
      </c>
      <c r="F268" s="91" t="b">
        <v>0</v>
      </c>
      <c r="G268" s="91" t="b">
        <v>0</v>
      </c>
    </row>
    <row r="269" spans="1:7" ht="15">
      <c r="A269" s="91" t="s">
        <v>928</v>
      </c>
      <c r="B269" s="91">
        <v>3</v>
      </c>
      <c r="C269" s="134">
        <v>0.0108154489460113</v>
      </c>
      <c r="D269" s="91" t="s">
        <v>835</v>
      </c>
      <c r="E269" s="91" t="b">
        <v>0</v>
      </c>
      <c r="F269" s="91" t="b">
        <v>0</v>
      </c>
      <c r="G269" s="91" t="b">
        <v>0</v>
      </c>
    </row>
    <row r="270" spans="1:7" ht="15">
      <c r="A270" s="91" t="s">
        <v>929</v>
      </c>
      <c r="B270" s="91">
        <v>2</v>
      </c>
      <c r="C270" s="134">
        <v>0.007210299297340867</v>
      </c>
      <c r="D270" s="91" t="s">
        <v>835</v>
      </c>
      <c r="E270" s="91" t="b">
        <v>0</v>
      </c>
      <c r="F270" s="91" t="b">
        <v>0</v>
      </c>
      <c r="G270" s="91" t="b">
        <v>0</v>
      </c>
    </row>
    <row r="271" spans="1:7" ht="15">
      <c r="A271" s="91" t="s">
        <v>930</v>
      </c>
      <c r="B271" s="91">
        <v>2</v>
      </c>
      <c r="C271" s="134">
        <v>0.0108154489460113</v>
      </c>
      <c r="D271" s="91" t="s">
        <v>835</v>
      </c>
      <c r="E271" s="91" t="b">
        <v>0</v>
      </c>
      <c r="F271" s="91" t="b">
        <v>0</v>
      </c>
      <c r="G271" s="91" t="b">
        <v>0</v>
      </c>
    </row>
    <row r="272" spans="1:7" ht="15">
      <c r="A272" s="91" t="s">
        <v>1187</v>
      </c>
      <c r="B272" s="91">
        <v>2</v>
      </c>
      <c r="C272" s="134">
        <v>0.007210299297340867</v>
      </c>
      <c r="D272" s="91" t="s">
        <v>835</v>
      </c>
      <c r="E272" s="91" t="b">
        <v>0</v>
      </c>
      <c r="F272" s="91" t="b">
        <v>0</v>
      </c>
      <c r="G272" s="91" t="b">
        <v>0</v>
      </c>
    </row>
    <row r="273" spans="1:7" ht="15">
      <c r="A273" s="91" t="s">
        <v>1229</v>
      </c>
      <c r="B273" s="91">
        <v>2</v>
      </c>
      <c r="C273" s="134">
        <v>0.007210299297340867</v>
      </c>
      <c r="D273" s="91" t="s">
        <v>835</v>
      </c>
      <c r="E273" s="91" t="b">
        <v>0</v>
      </c>
      <c r="F273" s="91" t="b">
        <v>0</v>
      </c>
      <c r="G273" s="91" t="b">
        <v>0</v>
      </c>
    </row>
    <row r="274" spans="1:7" ht="15">
      <c r="A274" s="91" t="s">
        <v>1164</v>
      </c>
      <c r="B274" s="91">
        <v>2</v>
      </c>
      <c r="C274" s="134">
        <v>0.0108154489460113</v>
      </c>
      <c r="D274" s="91" t="s">
        <v>835</v>
      </c>
      <c r="E274" s="91" t="b">
        <v>0</v>
      </c>
      <c r="F274" s="91" t="b">
        <v>0</v>
      </c>
      <c r="G274" s="91" t="b">
        <v>0</v>
      </c>
    </row>
    <row r="275" spans="1:7" ht="15">
      <c r="A275" s="91" t="s">
        <v>892</v>
      </c>
      <c r="B275" s="91">
        <v>2</v>
      </c>
      <c r="C275" s="134">
        <v>0.007210299297340867</v>
      </c>
      <c r="D275" s="91" t="s">
        <v>835</v>
      </c>
      <c r="E275" s="91" t="b">
        <v>0</v>
      </c>
      <c r="F275" s="91" t="b">
        <v>0</v>
      </c>
      <c r="G275" s="91" t="b">
        <v>0</v>
      </c>
    </row>
    <row r="276" spans="1:7" ht="15">
      <c r="A276" s="91" t="s">
        <v>1274</v>
      </c>
      <c r="B276" s="91">
        <v>2</v>
      </c>
      <c r="C276" s="134">
        <v>0.0108154489460113</v>
      </c>
      <c r="D276" s="91" t="s">
        <v>835</v>
      </c>
      <c r="E276" s="91" t="b">
        <v>0</v>
      </c>
      <c r="F276" s="91" t="b">
        <v>0</v>
      </c>
      <c r="G276" s="91" t="b">
        <v>0</v>
      </c>
    </row>
    <row r="277" spans="1:7" ht="15">
      <c r="A277" s="91" t="s">
        <v>1216</v>
      </c>
      <c r="B277" s="91">
        <v>2</v>
      </c>
      <c r="C277" s="134">
        <v>0.007210299297340867</v>
      </c>
      <c r="D277" s="91" t="s">
        <v>835</v>
      </c>
      <c r="E277" s="91" t="b">
        <v>0</v>
      </c>
      <c r="F277" s="91" t="b">
        <v>0</v>
      </c>
      <c r="G277" s="91" t="b">
        <v>0</v>
      </c>
    </row>
    <row r="278" spans="1:7" ht="15">
      <c r="A278" s="91" t="s">
        <v>1275</v>
      </c>
      <c r="B278" s="91">
        <v>2</v>
      </c>
      <c r="C278" s="134">
        <v>0.007210299297340867</v>
      </c>
      <c r="D278" s="91" t="s">
        <v>835</v>
      </c>
      <c r="E278" s="91" t="b">
        <v>0</v>
      </c>
      <c r="F278" s="91" t="b">
        <v>0</v>
      </c>
      <c r="G278" s="91" t="b">
        <v>0</v>
      </c>
    </row>
    <row r="279" spans="1:7" ht="15">
      <c r="A279" s="91" t="s">
        <v>1210</v>
      </c>
      <c r="B279" s="91">
        <v>2</v>
      </c>
      <c r="C279" s="134">
        <v>0.007210299297340867</v>
      </c>
      <c r="D279" s="91" t="s">
        <v>835</v>
      </c>
      <c r="E279" s="91" t="b">
        <v>0</v>
      </c>
      <c r="F279" s="91" t="b">
        <v>0</v>
      </c>
      <c r="G279" s="91" t="b">
        <v>0</v>
      </c>
    </row>
    <row r="280" spans="1:7" ht="15">
      <c r="A280" s="91" t="s">
        <v>1214</v>
      </c>
      <c r="B280" s="91">
        <v>2</v>
      </c>
      <c r="C280" s="134">
        <v>0.007210299297340867</v>
      </c>
      <c r="D280" s="91" t="s">
        <v>835</v>
      </c>
      <c r="E280" s="91" t="b">
        <v>0</v>
      </c>
      <c r="F280" s="91" t="b">
        <v>0</v>
      </c>
      <c r="G280" s="91" t="b">
        <v>0</v>
      </c>
    </row>
    <row r="281" spans="1:7" ht="15">
      <c r="A281" s="91" t="s">
        <v>1291</v>
      </c>
      <c r="B281" s="91">
        <v>2</v>
      </c>
      <c r="C281" s="134">
        <v>0.007210299297340867</v>
      </c>
      <c r="D281" s="91" t="s">
        <v>835</v>
      </c>
      <c r="E281" s="91" t="b">
        <v>0</v>
      </c>
      <c r="F281" s="91" t="b">
        <v>0</v>
      </c>
      <c r="G281" s="91" t="b">
        <v>0</v>
      </c>
    </row>
    <row r="282" spans="1:7" ht="15">
      <c r="A282" s="91" t="s">
        <v>1219</v>
      </c>
      <c r="B282" s="91">
        <v>2</v>
      </c>
      <c r="C282" s="134">
        <v>0.0108154489460113</v>
      </c>
      <c r="D282" s="91" t="s">
        <v>835</v>
      </c>
      <c r="E282" s="91" t="b">
        <v>0</v>
      </c>
      <c r="F282" s="91" t="b">
        <v>0</v>
      </c>
      <c r="G282" s="91" t="b">
        <v>0</v>
      </c>
    </row>
    <row r="283" spans="1:7" ht="15">
      <c r="A283" s="91" t="s">
        <v>1220</v>
      </c>
      <c r="B283" s="91">
        <v>2</v>
      </c>
      <c r="C283" s="134">
        <v>0.007210299297340867</v>
      </c>
      <c r="D283" s="91" t="s">
        <v>835</v>
      </c>
      <c r="E283" s="91" t="b">
        <v>0</v>
      </c>
      <c r="F283" s="91" t="b">
        <v>1</v>
      </c>
      <c r="G283" s="91" t="b">
        <v>0</v>
      </c>
    </row>
    <row r="284" spans="1:7" ht="15">
      <c r="A284" s="91" t="s">
        <v>329</v>
      </c>
      <c r="B284" s="91">
        <v>10</v>
      </c>
      <c r="C284" s="134">
        <v>0.005821834090766455</v>
      </c>
      <c r="D284" s="91" t="s">
        <v>836</v>
      </c>
      <c r="E284" s="91" t="b">
        <v>0</v>
      </c>
      <c r="F284" s="91" t="b">
        <v>0</v>
      </c>
      <c r="G284" s="91" t="b">
        <v>0</v>
      </c>
    </row>
    <row r="285" spans="1:7" ht="15">
      <c r="A285" s="91" t="s">
        <v>231</v>
      </c>
      <c r="B285" s="91">
        <v>9</v>
      </c>
      <c r="C285" s="134">
        <v>0.006880357514542704</v>
      </c>
      <c r="D285" s="91" t="s">
        <v>836</v>
      </c>
      <c r="E285" s="91" t="b">
        <v>0</v>
      </c>
      <c r="F285" s="91" t="b">
        <v>0</v>
      </c>
      <c r="G285" s="91" t="b">
        <v>0</v>
      </c>
    </row>
    <row r="286" spans="1:7" ht="15">
      <c r="A286" s="91" t="s">
        <v>243</v>
      </c>
      <c r="B286" s="91">
        <v>8</v>
      </c>
      <c r="C286" s="134">
        <v>0.0077462326274516154</v>
      </c>
      <c r="D286" s="91" t="s">
        <v>836</v>
      </c>
      <c r="E286" s="91" t="b">
        <v>0</v>
      </c>
      <c r="F286" s="91" t="b">
        <v>0</v>
      </c>
      <c r="G286" s="91" t="b">
        <v>0</v>
      </c>
    </row>
    <row r="287" spans="1:7" ht="15">
      <c r="A287" s="91" t="s">
        <v>914</v>
      </c>
      <c r="B287" s="91">
        <v>6</v>
      </c>
      <c r="C287" s="134">
        <v>0.010689036605790101</v>
      </c>
      <c r="D287" s="91" t="s">
        <v>836</v>
      </c>
      <c r="E287" s="91" t="b">
        <v>0</v>
      </c>
      <c r="F287" s="91" t="b">
        <v>0</v>
      </c>
      <c r="G287" s="91" t="b">
        <v>0</v>
      </c>
    </row>
    <row r="288" spans="1:7" ht="15">
      <c r="A288" s="91" t="s">
        <v>927</v>
      </c>
      <c r="B288" s="91">
        <v>4</v>
      </c>
      <c r="C288" s="134">
        <v>0.010661462644758176</v>
      </c>
      <c r="D288" s="91" t="s">
        <v>836</v>
      </c>
      <c r="E288" s="91" t="b">
        <v>1</v>
      </c>
      <c r="F288" s="91" t="b">
        <v>0</v>
      </c>
      <c r="G288" s="91" t="b">
        <v>0</v>
      </c>
    </row>
    <row r="289" spans="1:7" ht="15">
      <c r="A289" s="91" t="s">
        <v>932</v>
      </c>
      <c r="B289" s="91">
        <v>4</v>
      </c>
      <c r="C289" s="134">
        <v>0.008670407081279294</v>
      </c>
      <c r="D289" s="91" t="s">
        <v>836</v>
      </c>
      <c r="E289" s="91" t="b">
        <v>1</v>
      </c>
      <c r="F289" s="91" t="b">
        <v>0</v>
      </c>
      <c r="G289" s="91" t="b">
        <v>0</v>
      </c>
    </row>
    <row r="290" spans="1:7" ht="15">
      <c r="A290" s="91" t="s">
        <v>933</v>
      </c>
      <c r="B290" s="91">
        <v>4</v>
      </c>
      <c r="C290" s="134">
        <v>0.010661462644758176</v>
      </c>
      <c r="D290" s="91" t="s">
        <v>836</v>
      </c>
      <c r="E290" s="91" t="b">
        <v>0</v>
      </c>
      <c r="F290" s="91" t="b">
        <v>0</v>
      </c>
      <c r="G290" s="91" t="b">
        <v>0</v>
      </c>
    </row>
    <row r="291" spans="1:7" ht="15">
      <c r="A291" s="91" t="s">
        <v>934</v>
      </c>
      <c r="B291" s="91">
        <v>4</v>
      </c>
      <c r="C291" s="134">
        <v>0.010661462644758176</v>
      </c>
      <c r="D291" s="91" t="s">
        <v>836</v>
      </c>
      <c r="E291" s="91" t="b">
        <v>0</v>
      </c>
      <c r="F291" s="91" t="b">
        <v>0</v>
      </c>
      <c r="G291" s="91" t="b">
        <v>0</v>
      </c>
    </row>
    <row r="292" spans="1:7" ht="15">
      <c r="A292" s="91" t="s">
        <v>935</v>
      </c>
      <c r="B292" s="91">
        <v>4</v>
      </c>
      <c r="C292" s="134">
        <v>0.013467697848832777</v>
      </c>
      <c r="D292" s="91" t="s">
        <v>836</v>
      </c>
      <c r="E292" s="91" t="b">
        <v>0</v>
      </c>
      <c r="F292" s="91" t="b">
        <v>0</v>
      </c>
      <c r="G292" s="91" t="b">
        <v>0</v>
      </c>
    </row>
    <row r="293" spans="1:7" ht="15">
      <c r="A293" s="91" t="s">
        <v>936</v>
      </c>
      <c r="B293" s="91">
        <v>4</v>
      </c>
      <c r="C293" s="134">
        <v>0.013467697848832777</v>
      </c>
      <c r="D293" s="91" t="s">
        <v>836</v>
      </c>
      <c r="E293" s="91" t="b">
        <v>0</v>
      </c>
      <c r="F293" s="91" t="b">
        <v>0</v>
      </c>
      <c r="G293" s="91" t="b">
        <v>0</v>
      </c>
    </row>
    <row r="294" spans="1:7" ht="15">
      <c r="A294" s="91" t="s">
        <v>1163</v>
      </c>
      <c r="B294" s="91">
        <v>4</v>
      </c>
      <c r="C294" s="134">
        <v>0.013467697848832777</v>
      </c>
      <c r="D294" s="91" t="s">
        <v>836</v>
      </c>
      <c r="E294" s="91" t="b">
        <v>0</v>
      </c>
      <c r="F294" s="91" t="b">
        <v>0</v>
      </c>
      <c r="G294" s="91" t="b">
        <v>0</v>
      </c>
    </row>
    <row r="295" spans="1:7" ht="15">
      <c r="A295" s="91" t="s">
        <v>1161</v>
      </c>
      <c r="B295" s="91">
        <v>3</v>
      </c>
      <c r="C295" s="134">
        <v>0.007996096983568632</v>
      </c>
      <c r="D295" s="91" t="s">
        <v>836</v>
      </c>
      <c r="E295" s="91" t="b">
        <v>0</v>
      </c>
      <c r="F295" s="91" t="b">
        <v>0</v>
      </c>
      <c r="G295" s="91" t="b">
        <v>0</v>
      </c>
    </row>
    <row r="296" spans="1:7" ht="15">
      <c r="A296" s="91" t="s">
        <v>1167</v>
      </c>
      <c r="B296" s="91">
        <v>3</v>
      </c>
      <c r="C296" s="134">
        <v>0.007996096983568632</v>
      </c>
      <c r="D296" s="91" t="s">
        <v>836</v>
      </c>
      <c r="E296" s="91" t="b">
        <v>0</v>
      </c>
      <c r="F296" s="91" t="b">
        <v>0</v>
      </c>
      <c r="G296" s="91" t="b">
        <v>0</v>
      </c>
    </row>
    <row r="297" spans="1:7" ht="15">
      <c r="A297" s="91" t="s">
        <v>916</v>
      </c>
      <c r="B297" s="91">
        <v>3</v>
      </c>
      <c r="C297" s="134">
        <v>0.007996096983568632</v>
      </c>
      <c r="D297" s="91" t="s">
        <v>836</v>
      </c>
      <c r="E297" s="91" t="b">
        <v>0</v>
      </c>
      <c r="F297" s="91" t="b">
        <v>0</v>
      </c>
      <c r="G297" s="91" t="b">
        <v>0</v>
      </c>
    </row>
    <row r="298" spans="1:7" ht="15">
      <c r="A298" s="91" t="s">
        <v>1168</v>
      </c>
      <c r="B298" s="91">
        <v>3</v>
      </c>
      <c r="C298" s="134">
        <v>0.007996096983568632</v>
      </c>
      <c r="D298" s="91" t="s">
        <v>836</v>
      </c>
      <c r="E298" s="91" t="b">
        <v>0</v>
      </c>
      <c r="F298" s="91" t="b">
        <v>0</v>
      </c>
      <c r="G298" s="91" t="b">
        <v>0</v>
      </c>
    </row>
    <row r="299" spans="1:7" ht="15">
      <c r="A299" s="91" t="s">
        <v>229</v>
      </c>
      <c r="B299" s="91">
        <v>2</v>
      </c>
      <c r="C299" s="134">
        <v>0.006733848924416389</v>
      </c>
      <c r="D299" s="91" t="s">
        <v>836</v>
      </c>
      <c r="E299" s="91" t="b">
        <v>0</v>
      </c>
      <c r="F299" s="91" t="b">
        <v>0</v>
      </c>
      <c r="G299" s="91" t="b">
        <v>0</v>
      </c>
    </row>
    <row r="300" spans="1:7" ht="15">
      <c r="A300" s="91" t="s">
        <v>1197</v>
      </c>
      <c r="B300" s="91">
        <v>2</v>
      </c>
      <c r="C300" s="134">
        <v>0.006733848924416389</v>
      </c>
      <c r="D300" s="91" t="s">
        <v>836</v>
      </c>
      <c r="E300" s="91" t="b">
        <v>1</v>
      </c>
      <c r="F300" s="91" t="b">
        <v>0</v>
      </c>
      <c r="G300" s="91" t="b">
        <v>0</v>
      </c>
    </row>
    <row r="301" spans="1:7" ht="15">
      <c r="A301" s="91" t="s">
        <v>1198</v>
      </c>
      <c r="B301" s="91">
        <v>2</v>
      </c>
      <c r="C301" s="134">
        <v>0.006733848924416389</v>
      </c>
      <c r="D301" s="91" t="s">
        <v>836</v>
      </c>
      <c r="E301" s="91" t="b">
        <v>0</v>
      </c>
      <c r="F301" s="91" t="b">
        <v>0</v>
      </c>
      <c r="G301" s="91" t="b">
        <v>0</v>
      </c>
    </row>
    <row r="302" spans="1:7" ht="15">
      <c r="A302" s="91" t="s">
        <v>920</v>
      </c>
      <c r="B302" s="91">
        <v>2</v>
      </c>
      <c r="C302" s="134">
        <v>0.006733848924416389</v>
      </c>
      <c r="D302" s="91" t="s">
        <v>836</v>
      </c>
      <c r="E302" s="91" t="b">
        <v>0</v>
      </c>
      <c r="F302" s="91" t="b">
        <v>0</v>
      </c>
      <c r="G302" s="91" t="b">
        <v>0</v>
      </c>
    </row>
    <row r="303" spans="1:7" ht="15">
      <c r="A303" s="91" t="s">
        <v>1199</v>
      </c>
      <c r="B303" s="91">
        <v>2</v>
      </c>
      <c r="C303" s="134">
        <v>0.006733848924416389</v>
      </c>
      <c r="D303" s="91" t="s">
        <v>836</v>
      </c>
      <c r="E303" s="91" t="b">
        <v>0</v>
      </c>
      <c r="F303" s="91" t="b">
        <v>0</v>
      </c>
      <c r="G303" s="91" t="b">
        <v>0</v>
      </c>
    </row>
    <row r="304" spans="1:7" ht="15">
      <c r="A304" s="91" t="s">
        <v>1200</v>
      </c>
      <c r="B304" s="91">
        <v>2</v>
      </c>
      <c r="C304" s="134">
        <v>0.006733848924416389</v>
      </c>
      <c r="D304" s="91" t="s">
        <v>836</v>
      </c>
      <c r="E304" s="91" t="b">
        <v>0</v>
      </c>
      <c r="F304" s="91" t="b">
        <v>0</v>
      </c>
      <c r="G304" s="91" t="b">
        <v>0</v>
      </c>
    </row>
    <row r="305" spans="1:7" ht="15">
      <c r="A305" s="91" t="s">
        <v>1201</v>
      </c>
      <c r="B305" s="91">
        <v>2</v>
      </c>
      <c r="C305" s="134">
        <v>0.006733848924416389</v>
      </c>
      <c r="D305" s="91" t="s">
        <v>836</v>
      </c>
      <c r="E305" s="91" t="b">
        <v>0</v>
      </c>
      <c r="F305" s="91" t="b">
        <v>0</v>
      </c>
      <c r="G305" s="91" t="b">
        <v>0</v>
      </c>
    </row>
    <row r="306" spans="1:7" ht="15">
      <c r="A306" s="91" t="s">
        <v>1169</v>
      </c>
      <c r="B306" s="91">
        <v>2</v>
      </c>
      <c r="C306" s="134">
        <v>0.006733848924416389</v>
      </c>
      <c r="D306" s="91" t="s">
        <v>836</v>
      </c>
      <c r="E306" s="91" t="b">
        <v>0</v>
      </c>
      <c r="F306" s="91" t="b">
        <v>0</v>
      </c>
      <c r="G306" s="91" t="b">
        <v>0</v>
      </c>
    </row>
    <row r="307" spans="1:7" ht="15">
      <c r="A307" s="91" t="s">
        <v>1202</v>
      </c>
      <c r="B307" s="91">
        <v>2</v>
      </c>
      <c r="C307" s="134">
        <v>0.006733848924416389</v>
      </c>
      <c r="D307" s="91" t="s">
        <v>836</v>
      </c>
      <c r="E307" s="91" t="b">
        <v>0</v>
      </c>
      <c r="F307" s="91" t="b">
        <v>0</v>
      </c>
      <c r="G307" s="91" t="b">
        <v>0</v>
      </c>
    </row>
    <row r="308" spans="1:7" ht="15">
      <c r="A308" s="91" t="s">
        <v>1162</v>
      </c>
      <c r="B308" s="91">
        <v>2</v>
      </c>
      <c r="C308" s="134">
        <v>0.006733848924416389</v>
      </c>
      <c r="D308" s="91" t="s">
        <v>836</v>
      </c>
      <c r="E308" s="91" t="b">
        <v>0</v>
      </c>
      <c r="F308" s="91" t="b">
        <v>0</v>
      </c>
      <c r="G308" s="91" t="b">
        <v>0</v>
      </c>
    </row>
    <row r="309" spans="1:7" ht="15">
      <c r="A309" s="91" t="s">
        <v>1203</v>
      </c>
      <c r="B309" s="91">
        <v>2</v>
      </c>
      <c r="C309" s="134">
        <v>0.006733848924416389</v>
      </c>
      <c r="D309" s="91" t="s">
        <v>836</v>
      </c>
      <c r="E309" s="91" t="b">
        <v>0</v>
      </c>
      <c r="F309" s="91" t="b">
        <v>0</v>
      </c>
      <c r="G309" s="91" t="b">
        <v>0</v>
      </c>
    </row>
    <row r="310" spans="1:7" ht="15">
      <c r="A310" s="91" t="s">
        <v>234</v>
      </c>
      <c r="B310" s="91">
        <v>2</v>
      </c>
      <c r="C310" s="134">
        <v>0.006733848924416389</v>
      </c>
      <c r="D310" s="91" t="s">
        <v>836</v>
      </c>
      <c r="E310" s="91" t="b">
        <v>0</v>
      </c>
      <c r="F310" s="91" t="b">
        <v>0</v>
      </c>
      <c r="G310" s="91" t="b">
        <v>0</v>
      </c>
    </row>
    <row r="311" spans="1:7" ht="15">
      <c r="A311" s="91" t="s">
        <v>922</v>
      </c>
      <c r="B311" s="91">
        <v>2</v>
      </c>
      <c r="C311" s="134">
        <v>0.006733848924416389</v>
      </c>
      <c r="D311" s="91" t="s">
        <v>836</v>
      </c>
      <c r="E311" s="91" t="b">
        <v>0</v>
      </c>
      <c r="F311" s="91" t="b">
        <v>0</v>
      </c>
      <c r="G311" s="91" t="b">
        <v>0</v>
      </c>
    </row>
    <row r="312" spans="1:7" ht="15">
      <c r="A312" s="91" t="s">
        <v>1177</v>
      </c>
      <c r="B312" s="91">
        <v>2</v>
      </c>
      <c r="C312" s="134">
        <v>0.006733848924416389</v>
      </c>
      <c r="D312" s="91" t="s">
        <v>836</v>
      </c>
      <c r="E312" s="91" t="b">
        <v>0</v>
      </c>
      <c r="F312" s="91" t="b">
        <v>0</v>
      </c>
      <c r="G312" s="91" t="b">
        <v>0</v>
      </c>
    </row>
    <row r="313" spans="1:7" ht="15">
      <c r="A313" s="91" t="s">
        <v>1193</v>
      </c>
      <c r="B313" s="91">
        <v>2</v>
      </c>
      <c r="C313" s="134">
        <v>0.006733848924416389</v>
      </c>
      <c r="D313" s="91" t="s">
        <v>836</v>
      </c>
      <c r="E313" s="91" t="b">
        <v>0</v>
      </c>
      <c r="F313" s="91" t="b">
        <v>0</v>
      </c>
      <c r="G313" s="91" t="b">
        <v>0</v>
      </c>
    </row>
    <row r="314" spans="1:7" ht="15">
      <c r="A314" s="91" t="s">
        <v>1178</v>
      </c>
      <c r="B314" s="91">
        <v>2</v>
      </c>
      <c r="C314" s="134">
        <v>0.006733848924416389</v>
      </c>
      <c r="D314" s="91" t="s">
        <v>836</v>
      </c>
      <c r="E314" s="91" t="b">
        <v>0</v>
      </c>
      <c r="F314" s="91" t="b">
        <v>0</v>
      </c>
      <c r="G314" s="91" t="b">
        <v>0</v>
      </c>
    </row>
    <row r="315" spans="1:7" ht="15">
      <c r="A315" s="91" t="s">
        <v>1194</v>
      </c>
      <c r="B315" s="91">
        <v>2</v>
      </c>
      <c r="C315" s="134">
        <v>0.006733848924416389</v>
      </c>
      <c r="D315" s="91" t="s">
        <v>836</v>
      </c>
      <c r="E315" s="91" t="b">
        <v>0</v>
      </c>
      <c r="F315" s="91" t="b">
        <v>0</v>
      </c>
      <c r="G315" s="91" t="b">
        <v>0</v>
      </c>
    </row>
    <row r="316" spans="1:7" ht="15">
      <c r="A316" s="91" t="s">
        <v>1244</v>
      </c>
      <c r="B316" s="91">
        <v>2</v>
      </c>
      <c r="C316" s="134">
        <v>0.006733848924416389</v>
      </c>
      <c r="D316" s="91" t="s">
        <v>836</v>
      </c>
      <c r="E316" s="91" t="b">
        <v>0</v>
      </c>
      <c r="F316" s="91" t="b">
        <v>0</v>
      </c>
      <c r="G316" s="91" t="b">
        <v>0</v>
      </c>
    </row>
    <row r="317" spans="1:7" ht="15">
      <c r="A317" s="91" t="s">
        <v>1245</v>
      </c>
      <c r="B317" s="91">
        <v>2</v>
      </c>
      <c r="C317" s="134">
        <v>0.006733848924416389</v>
      </c>
      <c r="D317" s="91" t="s">
        <v>836</v>
      </c>
      <c r="E317" s="91" t="b">
        <v>0</v>
      </c>
      <c r="F317" s="91" t="b">
        <v>0</v>
      </c>
      <c r="G317" s="91" t="b">
        <v>0</v>
      </c>
    </row>
    <row r="318" spans="1:7" ht="15">
      <c r="A318" s="91" t="s">
        <v>1176</v>
      </c>
      <c r="B318" s="91">
        <v>2</v>
      </c>
      <c r="C318" s="134">
        <v>0.006733848924416389</v>
      </c>
      <c r="D318" s="91" t="s">
        <v>836</v>
      </c>
      <c r="E318" s="91" t="b">
        <v>0</v>
      </c>
      <c r="F318" s="91" t="b">
        <v>0</v>
      </c>
      <c r="G318" s="91" t="b">
        <v>0</v>
      </c>
    </row>
    <row r="319" spans="1:7" ht="15">
      <c r="A319" s="91" t="s">
        <v>1192</v>
      </c>
      <c r="B319" s="91">
        <v>2</v>
      </c>
      <c r="C319" s="134">
        <v>0.006733848924416389</v>
      </c>
      <c r="D319" s="91" t="s">
        <v>836</v>
      </c>
      <c r="E319" s="91" t="b">
        <v>0</v>
      </c>
      <c r="F319" s="91" t="b">
        <v>0</v>
      </c>
      <c r="G319" s="91" t="b">
        <v>0</v>
      </c>
    </row>
    <row r="320" spans="1:7" ht="15">
      <c r="A320" s="91" t="s">
        <v>1243</v>
      </c>
      <c r="B320" s="91">
        <v>2</v>
      </c>
      <c r="C320" s="134">
        <v>0.006733848924416389</v>
      </c>
      <c r="D320" s="91" t="s">
        <v>836</v>
      </c>
      <c r="E320" s="91" t="b">
        <v>1</v>
      </c>
      <c r="F320" s="91" t="b">
        <v>0</v>
      </c>
      <c r="G320" s="91" t="b">
        <v>0</v>
      </c>
    </row>
    <row r="321" spans="1:7" ht="15">
      <c r="A321" s="91" t="s">
        <v>1207</v>
      </c>
      <c r="B321" s="91">
        <v>2</v>
      </c>
      <c r="C321" s="134">
        <v>0.006733848924416389</v>
      </c>
      <c r="D321" s="91" t="s">
        <v>836</v>
      </c>
      <c r="E321" s="91" t="b">
        <v>0</v>
      </c>
      <c r="F321" s="91" t="b">
        <v>0</v>
      </c>
      <c r="G321" s="91" t="b">
        <v>0</v>
      </c>
    </row>
    <row r="322" spans="1:7" ht="15">
      <c r="A322" s="91" t="s">
        <v>1179</v>
      </c>
      <c r="B322" s="91">
        <v>2</v>
      </c>
      <c r="C322" s="134">
        <v>0.006733848924416389</v>
      </c>
      <c r="D322" s="91" t="s">
        <v>836</v>
      </c>
      <c r="E322" s="91" t="b">
        <v>0</v>
      </c>
      <c r="F322" s="91" t="b">
        <v>0</v>
      </c>
      <c r="G322" s="91" t="b">
        <v>0</v>
      </c>
    </row>
    <row r="323" spans="1:7" ht="15">
      <c r="A323" s="91" t="s">
        <v>1204</v>
      </c>
      <c r="B323" s="91">
        <v>2</v>
      </c>
      <c r="C323" s="134">
        <v>0.006733848924416389</v>
      </c>
      <c r="D323" s="91" t="s">
        <v>836</v>
      </c>
      <c r="E323" s="91" t="b">
        <v>0</v>
      </c>
      <c r="F323" s="91" t="b">
        <v>0</v>
      </c>
      <c r="G323" s="91" t="b">
        <v>0</v>
      </c>
    </row>
    <row r="324" spans="1:7" ht="15">
      <c r="A324" s="91" t="s">
        <v>921</v>
      </c>
      <c r="B324" s="91">
        <v>2</v>
      </c>
      <c r="C324" s="134">
        <v>0.006733848924416389</v>
      </c>
      <c r="D324" s="91" t="s">
        <v>836</v>
      </c>
      <c r="E324" s="91" t="b">
        <v>0</v>
      </c>
      <c r="F324" s="91" t="b">
        <v>0</v>
      </c>
      <c r="G324" s="91" t="b">
        <v>0</v>
      </c>
    </row>
    <row r="325" spans="1:7" ht="15">
      <c r="A325" s="91" t="s">
        <v>925</v>
      </c>
      <c r="B325" s="91">
        <v>2</v>
      </c>
      <c r="C325" s="134">
        <v>0.006733848924416389</v>
      </c>
      <c r="D325" s="91" t="s">
        <v>836</v>
      </c>
      <c r="E325" s="91" t="b">
        <v>0</v>
      </c>
      <c r="F325" s="91" t="b">
        <v>0</v>
      </c>
      <c r="G325" s="91" t="b">
        <v>0</v>
      </c>
    </row>
    <row r="326" spans="1:7" ht="15">
      <c r="A326" s="91" t="s">
        <v>1266</v>
      </c>
      <c r="B326" s="91">
        <v>2</v>
      </c>
      <c r="C326" s="134">
        <v>0.006733848924416389</v>
      </c>
      <c r="D326" s="91" t="s">
        <v>836</v>
      </c>
      <c r="E326" s="91" t="b">
        <v>0</v>
      </c>
      <c r="F326" s="91" t="b">
        <v>0</v>
      </c>
      <c r="G326" s="91" t="b">
        <v>0</v>
      </c>
    </row>
    <row r="327" spans="1:7" ht="15">
      <c r="A327" s="91" t="s">
        <v>953</v>
      </c>
      <c r="B327" s="91">
        <v>2</v>
      </c>
      <c r="C327" s="134">
        <v>0.006733848924416389</v>
      </c>
      <c r="D327" s="91" t="s">
        <v>836</v>
      </c>
      <c r="E327" s="91" t="b">
        <v>0</v>
      </c>
      <c r="F327" s="91" t="b">
        <v>0</v>
      </c>
      <c r="G327" s="91" t="b">
        <v>0</v>
      </c>
    </row>
    <row r="328" spans="1:7" ht="15">
      <c r="A328" s="91" t="s">
        <v>1180</v>
      </c>
      <c r="B328" s="91">
        <v>2</v>
      </c>
      <c r="C328" s="134">
        <v>0.00913249430819313</v>
      </c>
      <c r="D328" s="91" t="s">
        <v>836</v>
      </c>
      <c r="E328" s="91" t="b">
        <v>0</v>
      </c>
      <c r="F328" s="91" t="b">
        <v>0</v>
      </c>
      <c r="G328" s="91" t="b">
        <v>0</v>
      </c>
    </row>
    <row r="329" spans="1:7" ht="15">
      <c r="A329" s="91" t="s">
        <v>1211</v>
      </c>
      <c r="B329" s="91">
        <v>2</v>
      </c>
      <c r="C329" s="134">
        <v>0.00913249430819313</v>
      </c>
      <c r="D329" s="91" t="s">
        <v>836</v>
      </c>
      <c r="E329" s="91" t="b">
        <v>0</v>
      </c>
      <c r="F329" s="91" t="b">
        <v>0</v>
      </c>
      <c r="G329" s="91" t="b">
        <v>0</v>
      </c>
    </row>
    <row r="330" spans="1:7" ht="15">
      <c r="A330" s="91" t="s">
        <v>329</v>
      </c>
      <c r="B330" s="91">
        <v>10</v>
      </c>
      <c r="C330" s="134">
        <v>0.009525093474003958</v>
      </c>
      <c r="D330" s="91" t="s">
        <v>837</v>
      </c>
      <c r="E330" s="91" t="b">
        <v>0</v>
      </c>
      <c r="F330" s="91" t="b">
        <v>0</v>
      </c>
      <c r="G330" s="91" t="b">
        <v>0</v>
      </c>
    </row>
    <row r="331" spans="1:7" ht="15">
      <c r="A331" s="91" t="s">
        <v>243</v>
      </c>
      <c r="B331" s="91">
        <v>10</v>
      </c>
      <c r="C331" s="134">
        <v>0.009525093474003958</v>
      </c>
      <c r="D331" s="91" t="s">
        <v>837</v>
      </c>
      <c r="E331" s="91" t="b">
        <v>0</v>
      </c>
      <c r="F331" s="91" t="b">
        <v>0</v>
      </c>
      <c r="G331" s="91" t="b">
        <v>0</v>
      </c>
    </row>
    <row r="332" spans="1:7" ht="15">
      <c r="A332" s="91" t="s">
        <v>234</v>
      </c>
      <c r="B332" s="91">
        <v>6</v>
      </c>
      <c r="C332" s="134">
        <v>0.01068181913551483</v>
      </c>
      <c r="D332" s="91" t="s">
        <v>837</v>
      </c>
      <c r="E332" s="91" t="b">
        <v>0</v>
      </c>
      <c r="F332" s="91" t="b">
        <v>0</v>
      </c>
      <c r="G332" s="91" t="b">
        <v>0</v>
      </c>
    </row>
    <row r="333" spans="1:7" ht="15">
      <c r="A333" s="91" t="s">
        <v>914</v>
      </c>
      <c r="B333" s="91">
        <v>5</v>
      </c>
      <c r="C333" s="134">
        <v>0.010378777999389686</v>
      </c>
      <c r="D333" s="91" t="s">
        <v>837</v>
      </c>
      <c r="E333" s="91" t="b">
        <v>0</v>
      </c>
      <c r="F333" s="91" t="b">
        <v>0</v>
      </c>
      <c r="G333" s="91" t="b">
        <v>0</v>
      </c>
    </row>
    <row r="334" spans="1:7" ht="15">
      <c r="A334" s="91" t="s">
        <v>915</v>
      </c>
      <c r="B334" s="91">
        <v>4</v>
      </c>
      <c r="C334" s="134">
        <v>0.009749440504109608</v>
      </c>
      <c r="D334" s="91" t="s">
        <v>837</v>
      </c>
      <c r="E334" s="91" t="b">
        <v>0</v>
      </c>
      <c r="F334" s="91" t="b">
        <v>0</v>
      </c>
      <c r="G334" s="91" t="b">
        <v>0</v>
      </c>
    </row>
    <row r="335" spans="1:7" ht="15">
      <c r="A335" s="91" t="s">
        <v>933</v>
      </c>
      <c r="B335" s="91">
        <v>4</v>
      </c>
      <c r="C335" s="134">
        <v>0.009749440504109608</v>
      </c>
      <c r="D335" s="91" t="s">
        <v>837</v>
      </c>
      <c r="E335" s="91" t="b">
        <v>0</v>
      </c>
      <c r="F335" s="91" t="b">
        <v>0</v>
      </c>
      <c r="G335" s="91" t="b">
        <v>0</v>
      </c>
    </row>
    <row r="336" spans="1:7" ht="15">
      <c r="A336" s="91" t="s">
        <v>229</v>
      </c>
      <c r="B336" s="91">
        <v>4</v>
      </c>
      <c r="C336" s="134">
        <v>0.009749440504109608</v>
      </c>
      <c r="D336" s="91" t="s">
        <v>837</v>
      </c>
      <c r="E336" s="91" t="b">
        <v>0</v>
      </c>
      <c r="F336" s="91" t="b">
        <v>0</v>
      </c>
      <c r="G336" s="91" t="b">
        <v>0</v>
      </c>
    </row>
    <row r="337" spans="1:7" ht="15">
      <c r="A337" s="91" t="s">
        <v>231</v>
      </c>
      <c r="B337" s="91">
        <v>4</v>
      </c>
      <c r="C337" s="134">
        <v>0.009749440504109608</v>
      </c>
      <c r="D337" s="91" t="s">
        <v>837</v>
      </c>
      <c r="E337" s="91" t="b">
        <v>0</v>
      </c>
      <c r="F337" s="91" t="b">
        <v>0</v>
      </c>
      <c r="G337" s="91" t="b">
        <v>0</v>
      </c>
    </row>
    <row r="338" spans="1:7" ht="15">
      <c r="A338" s="91" t="s">
        <v>235</v>
      </c>
      <c r="B338" s="91">
        <v>3</v>
      </c>
      <c r="C338" s="134">
        <v>0.00871064832519004</v>
      </c>
      <c r="D338" s="91" t="s">
        <v>837</v>
      </c>
      <c r="E338" s="91" t="b">
        <v>0</v>
      </c>
      <c r="F338" s="91" t="b">
        <v>0</v>
      </c>
      <c r="G338" s="91" t="b">
        <v>0</v>
      </c>
    </row>
    <row r="339" spans="1:7" ht="15">
      <c r="A339" s="91" t="s">
        <v>916</v>
      </c>
      <c r="B339" s="91">
        <v>3</v>
      </c>
      <c r="C339" s="134">
        <v>0.00871064832519004</v>
      </c>
      <c r="D339" s="91" t="s">
        <v>837</v>
      </c>
      <c r="E339" s="91" t="b">
        <v>0</v>
      </c>
      <c r="F339" s="91" t="b">
        <v>0</v>
      </c>
      <c r="G339" s="91" t="b">
        <v>0</v>
      </c>
    </row>
    <row r="340" spans="1:7" ht="15">
      <c r="A340" s="91" t="s">
        <v>932</v>
      </c>
      <c r="B340" s="91">
        <v>3</v>
      </c>
      <c r="C340" s="134">
        <v>0.00871064832519004</v>
      </c>
      <c r="D340" s="91" t="s">
        <v>837</v>
      </c>
      <c r="E340" s="91" t="b">
        <v>1</v>
      </c>
      <c r="F340" s="91" t="b">
        <v>0</v>
      </c>
      <c r="G340" s="91" t="b">
        <v>0</v>
      </c>
    </row>
    <row r="341" spans="1:7" ht="15">
      <c r="A341" s="91" t="s">
        <v>1162</v>
      </c>
      <c r="B341" s="91">
        <v>3</v>
      </c>
      <c r="C341" s="134">
        <v>0.00871064832519004</v>
      </c>
      <c r="D341" s="91" t="s">
        <v>837</v>
      </c>
      <c r="E341" s="91" t="b">
        <v>0</v>
      </c>
      <c r="F341" s="91" t="b">
        <v>0</v>
      </c>
      <c r="G341" s="91" t="b">
        <v>0</v>
      </c>
    </row>
    <row r="342" spans="1:7" ht="15">
      <c r="A342" s="91" t="s">
        <v>934</v>
      </c>
      <c r="B342" s="91">
        <v>3</v>
      </c>
      <c r="C342" s="134">
        <v>0.01068181913551483</v>
      </c>
      <c r="D342" s="91" t="s">
        <v>837</v>
      </c>
      <c r="E342" s="91" t="b">
        <v>0</v>
      </c>
      <c r="F342" s="91" t="b">
        <v>0</v>
      </c>
      <c r="G342" s="91" t="b">
        <v>0</v>
      </c>
    </row>
    <row r="343" spans="1:7" ht="15">
      <c r="A343" s="91" t="s">
        <v>1175</v>
      </c>
      <c r="B343" s="91">
        <v>3</v>
      </c>
      <c r="C343" s="134">
        <v>0.014051557892947455</v>
      </c>
      <c r="D343" s="91" t="s">
        <v>837</v>
      </c>
      <c r="E343" s="91" t="b">
        <v>0</v>
      </c>
      <c r="F343" s="91" t="b">
        <v>0</v>
      </c>
      <c r="G343" s="91" t="b">
        <v>0</v>
      </c>
    </row>
    <row r="344" spans="1:7" ht="15">
      <c r="A344" s="91" t="s">
        <v>1167</v>
      </c>
      <c r="B344" s="91">
        <v>2</v>
      </c>
      <c r="C344" s="134">
        <v>0.007121212757009887</v>
      </c>
      <c r="D344" s="91" t="s">
        <v>837</v>
      </c>
      <c r="E344" s="91" t="b">
        <v>0</v>
      </c>
      <c r="F344" s="91" t="b">
        <v>0</v>
      </c>
      <c r="G344" s="91" t="b">
        <v>0</v>
      </c>
    </row>
    <row r="345" spans="1:7" ht="15">
      <c r="A345" s="91" t="s">
        <v>1190</v>
      </c>
      <c r="B345" s="91">
        <v>2</v>
      </c>
      <c r="C345" s="134">
        <v>0.007121212757009887</v>
      </c>
      <c r="D345" s="91" t="s">
        <v>837</v>
      </c>
      <c r="E345" s="91" t="b">
        <v>0</v>
      </c>
      <c r="F345" s="91" t="b">
        <v>0</v>
      </c>
      <c r="G345" s="91" t="b">
        <v>0</v>
      </c>
    </row>
    <row r="346" spans="1:7" ht="15">
      <c r="A346" s="91" t="s">
        <v>1195</v>
      </c>
      <c r="B346" s="91">
        <v>2</v>
      </c>
      <c r="C346" s="134">
        <v>0.007121212757009887</v>
      </c>
      <c r="D346" s="91" t="s">
        <v>837</v>
      </c>
      <c r="E346" s="91" t="b">
        <v>0</v>
      </c>
      <c r="F346" s="91" t="b">
        <v>0</v>
      </c>
      <c r="G346" s="91" t="b">
        <v>0</v>
      </c>
    </row>
    <row r="347" spans="1:7" ht="15">
      <c r="A347" s="91" t="s">
        <v>230</v>
      </c>
      <c r="B347" s="91">
        <v>2</v>
      </c>
      <c r="C347" s="134">
        <v>0.007121212757009887</v>
      </c>
      <c r="D347" s="91" t="s">
        <v>837</v>
      </c>
      <c r="E347" s="91" t="b">
        <v>0</v>
      </c>
      <c r="F347" s="91" t="b">
        <v>0</v>
      </c>
      <c r="G347" s="91" t="b">
        <v>0</v>
      </c>
    </row>
    <row r="348" spans="1:7" ht="15">
      <c r="A348" s="91" t="s">
        <v>1205</v>
      </c>
      <c r="B348" s="91">
        <v>2</v>
      </c>
      <c r="C348" s="134">
        <v>0.007121212757009887</v>
      </c>
      <c r="D348" s="91" t="s">
        <v>837</v>
      </c>
      <c r="E348" s="91" t="b">
        <v>0</v>
      </c>
      <c r="F348" s="91" t="b">
        <v>0</v>
      </c>
      <c r="G348" s="91" t="b">
        <v>0</v>
      </c>
    </row>
    <row r="349" spans="1:7" ht="15">
      <c r="A349" s="91" t="s">
        <v>1179</v>
      </c>
      <c r="B349" s="91">
        <v>2</v>
      </c>
      <c r="C349" s="134">
        <v>0.007121212757009887</v>
      </c>
      <c r="D349" s="91" t="s">
        <v>837</v>
      </c>
      <c r="E349" s="91" t="b">
        <v>0</v>
      </c>
      <c r="F349" s="91" t="b">
        <v>0</v>
      </c>
      <c r="G349" s="91" t="b">
        <v>0</v>
      </c>
    </row>
    <row r="350" spans="1:7" ht="15">
      <c r="A350" s="91" t="s">
        <v>1168</v>
      </c>
      <c r="B350" s="91">
        <v>2</v>
      </c>
      <c r="C350" s="134">
        <v>0.007121212757009887</v>
      </c>
      <c r="D350" s="91" t="s">
        <v>837</v>
      </c>
      <c r="E350" s="91" t="b">
        <v>0</v>
      </c>
      <c r="F350" s="91" t="b">
        <v>0</v>
      </c>
      <c r="G350" s="91" t="b">
        <v>0</v>
      </c>
    </row>
    <row r="351" spans="1:7" ht="15">
      <c r="A351" s="91" t="s">
        <v>1257</v>
      </c>
      <c r="B351" s="91">
        <v>2</v>
      </c>
      <c r="C351" s="134">
        <v>0.007121212757009887</v>
      </c>
      <c r="D351" s="91" t="s">
        <v>837</v>
      </c>
      <c r="E351" s="91" t="b">
        <v>0</v>
      </c>
      <c r="F351" s="91" t="b">
        <v>0</v>
      </c>
      <c r="G351" s="91" t="b">
        <v>0</v>
      </c>
    </row>
    <row r="352" spans="1:7" ht="15">
      <c r="A352" s="91" t="s">
        <v>1166</v>
      </c>
      <c r="B352" s="91">
        <v>2</v>
      </c>
      <c r="C352" s="134">
        <v>0.007121212757009887</v>
      </c>
      <c r="D352" s="91" t="s">
        <v>837</v>
      </c>
      <c r="E352" s="91" t="b">
        <v>0</v>
      </c>
      <c r="F352" s="91" t="b">
        <v>0</v>
      </c>
      <c r="G352" s="91" t="b">
        <v>0</v>
      </c>
    </row>
    <row r="353" spans="1:7" ht="15">
      <c r="A353" s="91" t="s">
        <v>1189</v>
      </c>
      <c r="B353" s="91">
        <v>2</v>
      </c>
      <c r="C353" s="134">
        <v>0.007121212757009887</v>
      </c>
      <c r="D353" s="91" t="s">
        <v>837</v>
      </c>
      <c r="E353" s="91" t="b">
        <v>0</v>
      </c>
      <c r="F353" s="91" t="b">
        <v>0</v>
      </c>
      <c r="G353" s="91" t="b">
        <v>0</v>
      </c>
    </row>
    <row r="354" spans="1:7" ht="15">
      <c r="A354" s="91" t="s">
        <v>953</v>
      </c>
      <c r="B354" s="91">
        <v>2</v>
      </c>
      <c r="C354" s="134">
        <v>0.007121212757009887</v>
      </c>
      <c r="D354" s="91" t="s">
        <v>837</v>
      </c>
      <c r="E354" s="91" t="b">
        <v>0</v>
      </c>
      <c r="F354" s="91" t="b">
        <v>0</v>
      </c>
      <c r="G354" s="91" t="b">
        <v>0</v>
      </c>
    </row>
    <row r="355" spans="1:7" ht="15">
      <c r="A355" s="91" t="s">
        <v>927</v>
      </c>
      <c r="B355" s="91">
        <v>2</v>
      </c>
      <c r="C355" s="134">
        <v>0.007121212757009887</v>
      </c>
      <c r="D355" s="91" t="s">
        <v>837</v>
      </c>
      <c r="E355" s="91" t="b">
        <v>1</v>
      </c>
      <c r="F355" s="91" t="b">
        <v>0</v>
      </c>
      <c r="G355" s="91" t="b">
        <v>0</v>
      </c>
    </row>
    <row r="356" spans="1:7" ht="15">
      <c r="A356" s="91" t="s">
        <v>1188</v>
      </c>
      <c r="B356" s="91">
        <v>2</v>
      </c>
      <c r="C356" s="134">
        <v>0.007121212757009887</v>
      </c>
      <c r="D356" s="91" t="s">
        <v>837</v>
      </c>
      <c r="E356" s="91" t="b">
        <v>0</v>
      </c>
      <c r="F356" s="91" t="b">
        <v>0</v>
      </c>
      <c r="G356" s="91" t="b">
        <v>0</v>
      </c>
    </row>
    <row r="357" spans="1:7" ht="15">
      <c r="A357" s="91" t="s">
        <v>1253</v>
      </c>
      <c r="B357" s="91">
        <v>2</v>
      </c>
      <c r="C357" s="134">
        <v>0.007121212757009887</v>
      </c>
      <c r="D357" s="91" t="s">
        <v>837</v>
      </c>
      <c r="E357" s="91" t="b">
        <v>1</v>
      </c>
      <c r="F357" s="91" t="b">
        <v>0</v>
      </c>
      <c r="G357" s="91" t="b">
        <v>0</v>
      </c>
    </row>
    <row r="358" spans="1:7" ht="15">
      <c r="A358" s="91" t="s">
        <v>1270</v>
      </c>
      <c r="B358" s="91">
        <v>2</v>
      </c>
      <c r="C358" s="134">
        <v>0.007121212757009887</v>
      </c>
      <c r="D358" s="91" t="s">
        <v>837</v>
      </c>
      <c r="E358" s="91" t="b">
        <v>0</v>
      </c>
      <c r="F358" s="91" t="b">
        <v>0</v>
      </c>
      <c r="G358" s="91" t="b">
        <v>0</v>
      </c>
    </row>
    <row r="359" spans="1:7" ht="15">
      <c r="A359" s="91" t="s">
        <v>233</v>
      </c>
      <c r="B359" s="91">
        <v>2</v>
      </c>
      <c r="C359" s="134">
        <v>0.007121212757009887</v>
      </c>
      <c r="D359" s="91" t="s">
        <v>837</v>
      </c>
      <c r="E359" s="91" t="b">
        <v>0</v>
      </c>
      <c r="F359" s="91" t="b">
        <v>0</v>
      </c>
      <c r="G359" s="91" t="b">
        <v>0</v>
      </c>
    </row>
    <row r="360" spans="1:7" ht="15">
      <c r="A360" s="91" t="s">
        <v>925</v>
      </c>
      <c r="B360" s="91">
        <v>2</v>
      </c>
      <c r="C360" s="134">
        <v>0.007121212757009887</v>
      </c>
      <c r="D360" s="91" t="s">
        <v>837</v>
      </c>
      <c r="E360" s="91" t="b">
        <v>0</v>
      </c>
      <c r="F360" s="91" t="b">
        <v>0</v>
      </c>
      <c r="G360" s="91" t="b">
        <v>0</v>
      </c>
    </row>
    <row r="361" spans="1:7" ht="15">
      <c r="A361" s="91" t="s">
        <v>1209</v>
      </c>
      <c r="B361" s="91">
        <v>2</v>
      </c>
      <c r="C361" s="134">
        <v>0.007121212757009887</v>
      </c>
      <c r="D361" s="91" t="s">
        <v>837</v>
      </c>
      <c r="E361" s="91" t="b">
        <v>0</v>
      </c>
      <c r="F361" s="91" t="b">
        <v>0</v>
      </c>
      <c r="G361" s="91" t="b">
        <v>0</v>
      </c>
    </row>
    <row r="362" spans="1:7" ht="15">
      <c r="A362" s="91" t="s">
        <v>1180</v>
      </c>
      <c r="B362" s="91">
        <v>2</v>
      </c>
      <c r="C362" s="134">
        <v>0.00936770526196497</v>
      </c>
      <c r="D362" s="91" t="s">
        <v>837</v>
      </c>
      <c r="E362" s="91" t="b">
        <v>0</v>
      </c>
      <c r="F362" s="91" t="b">
        <v>0</v>
      </c>
      <c r="G362" s="91" t="b">
        <v>0</v>
      </c>
    </row>
    <row r="363" spans="1:7" ht="15">
      <c r="A363" s="91" t="s">
        <v>1161</v>
      </c>
      <c r="B363" s="91">
        <v>2</v>
      </c>
      <c r="C363" s="134">
        <v>0.00936770526196497</v>
      </c>
      <c r="D363" s="91" t="s">
        <v>837</v>
      </c>
      <c r="E363" s="91" t="b">
        <v>0</v>
      </c>
      <c r="F363" s="91" t="b">
        <v>0</v>
      </c>
      <c r="G363" s="91" t="b">
        <v>0</v>
      </c>
    </row>
    <row r="364" spans="1:7" ht="15">
      <c r="A364" s="91" t="s">
        <v>329</v>
      </c>
      <c r="B364" s="91">
        <v>5</v>
      </c>
      <c r="C364" s="134">
        <v>0.0031173718916387722</v>
      </c>
      <c r="D364" s="91" t="s">
        <v>838</v>
      </c>
      <c r="E364" s="91" t="b">
        <v>0</v>
      </c>
      <c r="F364" s="91" t="b">
        <v>0</v>
      </c>
      <c r="G364" s="91" t="b">
        <v>0</v>
      </c>
    </row>
    <row r="365" spans="1:7" ht="15">
      <c r="A365" s="91" t="s">
        <v>939</v>
      </c>
      <c r="B365" s="91">
        <v>4</v>
      </c>
      <c r="C365" s="134">
        <v>0.005546181387580511</v>
      </c>
      <c r="D365" s="91" t="s">
        <v>838</v>
      </c>
      <c r="E365" s="91" t="b">
        <v>0</v>
      </c>
      <c r="F365" s="91" t="b">
        <v>0</v>
      </c>
      <c r="G365" s="91" t="b">
        <v>0</v>
      </c>
    </row>
    <row r="366" spans="1:7" ht="15">
      <c r="A366" s="91" t="s">
        <v>940</v>
      </c>
      <c r="B366" s="91">
        <v>3</v>
      </c>
      <c r="C366" s="134">
        <v>0.007110944779464123</v>
      </c>
      <c r="D366" s="91" t="s">
        <v>838</v>
      </c>
      <c r="E366" s="91" t="b">
        <v>0</v>
      </c>
      <c r="F366" s="91" t="b">
        <v>0</v>
      </c>
      <c r="G366" s="91" t="b">
        <v>0</v>
      </c>
    </row>
    <row r="367" spans="1:7" ht="15">
      <c r="A367" s="91" t="s">
        <v>941</v>
      </c>
      <c r="B367" s="91">
        <v>3</v>
      </c>
      <c r="C367" s="134">
        <v>0.007110944779464123</v>
      </c>
      <c r="D367" s="91" t="s">
        <v>838</v>
      </c>
      <c r="E367" s="91" t="b">
        <v>0</v>
      </c>
      <c r="F367" s="91" t="b">
        <v>0</v>
      </c>
      <c r="G367" s="91" t="b">
        <v>0</v>
      </c>
    </row>
    <row r="368" spans="1:7" ht="15">
      <c r="A368" s="91" t="s">
        <v>933</v>
      </c>
      <c r="B368" s="91">
        <v>3</v>
      </c>
      <c r="C368" s="134">
        <v>0.007110944779464123</v>
      </c>
      <c r="D368" s="91" t="s">
        <v>838</v>
      </c>
      <c r="E368" s="91" t="b">
        <v>0</v>
      </c>
      <c r="F368" s="91" t="b">
        <v>0</v>
      </c>
      <c r="G368" s="91" t="b">
        <v>0</v>
      </c>
    </row>
    <row r="369" spans="1:7" ht="15">
      <c r="A369" s="91" t="s">
        <v>915</v>
      </c>
      <c r="B369" s="91">
        <v>3</v>
      </c>
      <c r="C369" s="134">
        <v>0.011270580820149506</v>
      </c>
      <c r="D369" s="91" t="s">
        <v>838</v>
      </c>
      <c r="E369" s="91" t="b">
        <v>0</v>
      </c>
      <c r="F369" s="91" t="b">
        <v>0</v>
      </c>
      <c r="G369" s="91" t="b">
        <v>0</v>
      </c>
    </row>
    <row r="370" spans="1:7" ht="15">
      <c r="A370" s="91" t="s">
        <v>227</v>
      </c>
      <c r="B370" s="91">
        <v>2</v>
      </c>
      <c r="C370" s="134">
        <v>0.007513720546766338</v>
      </c>
      <c r="D370" s="91" t="s">
        <v>838</v>
      </c>
      <c r="E370" s="91" t="b">
        <v>0</v>
      </c>
      <c r="F370" s="91" t="b">
        <v>0</v>
      </c>
      <c r="G370" s="91" t="b">
        <v>0</v>
      </c>
    </row>
    <row r="371" spans="1:7" ht="15">
      <c r="A371" s="91" t="s">
        <v>942</v>
      </c>
      <c r="B371" s="91">
        <v>2</v>
      </c>
      <c r="C371" s="134">
        <v>0.007513720546766338</v>
      </c>
      <c r="D371" s="91" t="s">
        <v>838</v>
      </c>
      <c r="E371" s="91" t="b">
        <v>0</v>
      </c>
      <c r="F371" s="91" t="b">
        <v>0</v>
      </c>
      <c r="G371" s="91" t="b">
        <v>0</v>
      </c>
    </row>
    <row r="372" spans="1:7" ht="15">
      <c r="A372" s="91" t="s">
        <v>943</v>
      </c>
      <c r="B372" s="91">
        <v>2</v>
      </c>
      <c r="C372" s="134">
        <v>0.007513720546766338</v>
      </c>
      <c r="D372" s="91" t="s">
        <v>838</v>
      </c>
      <c r="E372" s="91" t="b">
        <v>0</v>
      </c>
      <c r="F372" s="91" t="b">
        <v>0</v>
      </c>
      <c r="G372" s="91" t="b">
        <v>0</v>
      </c>
    </row>
    <row r="373" spans="1:7" ht="15">
      <c r="A373" s="91" t="s">
        <v>944</v>
      </c>
      <c r="B373" s="91">
        <v>2</v>
      </c>
      <c r="C373" s="134">
        <v>0.007513720546766338</v>
      </c>
      <c r="D373" s="91" t="s">
        <v>838</v>
      </c>
      <c r="E373" s="91" t="b">
        <v>0</v>
      </c>
      <c r="F373" s="91" t="b">
        <v>0</v>
      </c>
      <c r="G373" s="91" t="b">
        <v>0</v>
      </c>
    </row>
    <row r="374" spans="1:7" ht="15">
      <c r="A374" s="91" t="s">
        <v>1302</v>
      </c>
      <c r="B374" s="91">
        <v>2</v>
      </c>
      <c r="C374" s="134">
        <v>0.007513720546766338</v>
      </c>
      <c r="D374" s="91" t="s">
        <v>838</v>
      </c>
      <c r="E374" s="91" t="b">
        <v>0</v>
      </c>
      <c r="F374" s="91" t="b">
        <v>0</v>
      </c>
      <c r="G374" s="91" t="b">
        <v>0</v>
      </c>
    </row>
    <row r="375" spans="1:7" ht="15">
      <c r="A375" s="91" t="s">
        <v>1303</v>
      </c>
      <c r="B375" s="91">
        <v>2</v>
      </c>
      <c r="C375" s="134">
        <v>0.007513720546766338</v>
      </c>
      <c r="D375" s="91" t="s">
        <v>838</v>
      </c>
      <c r="E375" s="91" t="b">
        <v>0</v>
      </c>
      <c r="F375" s="91" t="b">
        <v>0</v>
      </c>
      <c r="G375" s="91" t="b">
        <v>0</v>
      </c>
    </row>
    <row r="376" spans="1:7" ht="15">
      <c r="A376" s="91" t="s">
        <v>1165</v>
      </c>
      <c r="B376" s="91">
        <v>2</v>
      </c>
      <c r="C376" s="134">
        <v>0.007513720546766338</v>
      </c>
      <c r="D376" s="91" t="s">
        <v>838</v>
      </c>
      <c r="E376" s="91" t="b">
        <v>0</v>
      </c>
      <c r="F376" s="91" t="b">
        <v>0</v>
      </c>
      <c r="G376" s="91" t="b">
        <v>0</v>
      </c>
    </row>
    <row r="377" spans="1:7" ht="15">
      <c r="A377" s="91" t="s">
        <v>1222</v>
      </c>
      <c r="B377" s="91">
        <v>2</v>
      </c>
      <c r="C377" s="134">
        <v>0.007513720546766338</v>
      </c>
      <c r="D377" s="91" t="s">
        <v>838</v>
      </c>
      <c r="E377" s="91" t="b">
        <v>0</v>
      </c>
      <c r="F377" s="91" t="b">
        <v>0</v>
      </c>
      <c r="G377" s="91" t="b">
        <v>0</v>
      </c>
    </row>
    <row r="378" spans="1:7" ht="15">
      <c r="A378" s="91" t="s">
        <v>1196</v>
      </c>
      <c r="B378" s="91">
        <v>2</v>
      </c>
      <c r="C378" s="134">
        <v>0.012254350399742419</v>
      </c>
      <c r="D378" s="91" t="s">
        <v>838</v>
      </c>
      <c r="E378" s="91" t="b">
        <v>0</v>
      </c>
      <c r="F378" s="91" t="b">
        <v>0</v>
      </c>
      <c r="G378" s="91" t="b">
        <v>0</v>
      </c>
    </row>
    <row r="379" spans="1:7" ht="15">
      <c r="A379" s="91" t="s">
        <v>1315</v>
      </c>
      <c r="B379" s="91">
        <v>2</v>
      </c>
      <c r="C379" s="134">
        <v>0.012254350399742419</v>
      </c>
      <c r="D379" s="91" t="s">
        <v>838</v>
      </c>
      <c r="E379" s="91" t="b">
        <v>0</v>
      </c>
      <c r="F379" s="91" t="b">
        <v>0</v>
      </c>
      <c r="G379" s="91" t="b">
        <v>0</v>
      </c>
    </row>
    <row r="380" spans="1:7" ht="15">
      <c r="A380" s="91" t="s">
        <v>1186</v>
      </c>
      <c r="B380" s="91">
        <v>2</v>
      </c>
      <c r="C380" s="134">
        <v>0.012254350399742419</v>
      </c>
      <c r="D380" s="91" t="s">
        <v>838</v>
      </c>
      <c r="E380" s="91" t="b">
        <v>0</v>
      </c>
      <c r="F380" s="91" t="b">
        <v>0</v>
      </c>
      <c r="G380" s="91" t="b">
        <v>0</v>
      </c>
    </row>
    <row r="381" spans="1:7" ht="15">
      <c r="A381" s="91" t="s">
        <v>926</v>
      </c>
      <c r="B381" s="91">
        <v>2</v>
      </c>
      <c r="C381" s="134">
        <v>0.007513720546766338</v>
      </c>
      <c r="D381" s="91" t="s">
        <v>838</v>
      </c>
      <c r="E381" s="91" t="b">
        <v>0</v>
      </c>
      <c r="F381" s="91" t="b">
        <v>0</v>
      </c>
      <c r="G381" s="91" t="b">
        <v>0</v>
      </c>
    </row>
    <row r="382" spans="1:7" ht="15">
      <c r="A382" s="91" t="s">
        <v>1314</v>
      </c>
      <c r="B382" s="91">
        <v>2</v>
      </c>
      <c r="C382" s="134">
        <v>0.012254350399742419</v>
      </c>
      <c r="D382" s="91" t="s">
        <v>838</v>
      </c>
      <c r="E382" s="91" t="b">
        <v>1</v>
      </c>
      <c r="F382" s="91" t="b">
        <v>0</v>
      </c>
      <c r="G382" s="91" t="b">
        <v>0</v>
      </c>
    </row>
    <row r="383" spans="1:7" ht="15">
      <c r="A383" s="91" t="s">
        <v>1223</v>
      </c>
      <c r="B383" s="91">
        <v>2</v>
      </c>
      <c r="C383" s="134">
        <v>0.007513720546766338</v>
      </c>
      <c r="D383" s="91" t="s">
        <v>838</v>
      </c>
      <c r="E383" s="91" t="b">
        <v>0</v>
      </c>
      <c r="F383" s="91" t="b">
        <v>0</v>
      </c>
      <c r="G383" s="91" t="b">
        <v>0</v>
      </c>
    </row>
    <row r="384" spans="1:7" ht="15">
      <c r="A384" s="91" t="s">
        <v>916</v>
      </c>
      <c r="B384" s="91">
        <v>2</v>
      </c>
      <c r="C384" s="134">
        <v>0.007513720546766338</v>
      </c>
      <c r="D384" s="91" t="s">
        <v>838</v>
      </c>
      <c r="E384" s="91" t="b">
        <v>0</v>
      </c>
      <c r="F384" s="91" t="b">
        <v>0</v>
      </c>
      <c r="G384" s="91" t="b">
        <v>0</v>
      </c>
    </row>
    <row r="385" spans="1:7" ht="15">
      <c r="A385" s="91" t="s">
        <v>1166</v>
      </c>
      <c r="B385" s="91">
        <v>2</v>
      </c>
      <c r="C385" s="134">
        <v>0.007513720546766338</v>
      </c>
      <c r="D385" s="91" t="s">
        <v>838</v>
      </c>
      <c r="E385" s="91" t="b">
        <v>0</v>
      </c>
      <c r="F385" s="91" t="b">
        <v>0</v>
      </c>
      <c r="G385" s="91" t="b">
        <v>0</v>
      </c>
    </row>
    <row r="386" spans="1:7" ht="15">
      <c r="A386" s="91" t="s">
        <v>925</v>
      </c>
      <c r="B386" s="91">
        <v>2</v>
      </c>
      <c r="C386" s="134">
        <v>0.007513720546766338</v>
      </c>
      <c r="D386" s="91" t="s">
        <v>838</v>
      </c>
      <c r="E386" s="91" t="b">
        <v>0</v>
      </c>
      <c r="F386" s="91" t="b">
        <v>0</v>
      </c>
      <c r="G386" s="91" t="b">
        <v>0</v>
      </c>
    </row>
    <row r="387" spans="1:7" ht="15">
      <c r="A387" s="91" t="s">
        <v>914</v>
      </c>
      <c r="B387" s="91">
        <v>2</v>
      </c>
      <c r="C387" s="134">
        <v>0.012254350399742419</v>
      </c>
      <c r="D387" s="91" t="s">
        <v>838</v>
      </c>
      <c r="E387" s="91" t="b">
        <v>0</v>
      </c>
      <c r="F387" s="91" t="b">
        <v>0</v>
      </c>
      <c r="G387" s="91" t="b">
        <v>0</v>
      </c>
    </row>
    <row r="388" spans="1:7" ht="15">
      <c r="A388" s="91" t="s">
        <v>946</v>
      </c>
      <c r="B388" s="91">
        <v>4</v>
      </c>
      <c r="C388" s="134">
        <v>0</v>
      </c>
      <c r="D388" s="91" t="s">
        <v>839</v>
      </c>
      <c r="E388" s="91" t="b">
        <v>0</v>
      </c>
      <c r="F388" s="91" t="b">
        <v>0</v>
      </c>
      <c r="G388" s="91" t="b">
        <v>0</v>
      </c>
    </row>
    <row r="389" spans="1:7" ht="15">
      <c r="A389" s="91" t="s">
        <v>914</v>
      </c>
      <c r="B389" s="91">
        <v>4</v>
      </c>
      <c r="C389" s="134">
        <v>0.008329249107219995</v>
      </c>
      <c r="D389" s="91" t="s">
        <v>839</v>
      </c>
      <c r="E389" s="91" t="b">
        <v>0</v>
      </c>
      <c r="F389" s="91" t="b">
        <v>0</v>
      </c>
      <c r="G389" s="91" t="b">
        <v>0</v>
      </c>
    </row>
    <row r="390" spans="1:7" ht="15">
      <c r="A390" s="91" t="s">
        <v>947</v>
      </c>
      <c r="B390" s="91">
        <v>3</v>
      </c>
      <c r="C390" s="134">
        <v>0.006246936830414997</v>
      </c>
      <c r="D390" s="91" t="s">
        <v>839</v>
      </c>
      <c r="E390" s="91" t="b">
        <v>0</v>
      </c>
      <c r="F390" s="91" t="b">
        <v>0</v>
      </c>
      <c r="G390" s="91" t="b">
        <v>0</v>
      </c>
    </row>
    <row r="391" spans="1:7" ht="15">
      <c r="A391" s="91" t="s">
        <v>948</v>
      </c>
      <c r="B391" s="91">
        <v>3</v>
      </c>
      <c r="C391" s="134">
        <v>0.006246936830414997</v>
      </c>
      <c r="D391" s="91" t="s">
        <v>839</v>
      </c>
      <c r="E391" s="91" t="b">
        <v>0</v>
      </c>
      <c r="F391" s="91" t="b">
        <v>0</v>
      </c>
      <c r="G391" s="91" t="b">
        <v>0</v>
      </c>
    </row>
    <row r="392" spans="1:7" ht="15">
      <c r="A392" s="91" t="s">
        <v>949</v>
      </c>
      <c r="B392" s="91">
        <v>3</v>
      </c>
      <c r="C392" s="134">
        <v>0.006246936830414997</v>
      </c>
      <c r="D392" s="91" t="s">
        <v>839</v>
      </c>
      <c r="E392" s="91" t="b">
        <v>0</v>
      </c>
      <c r="F392" s="91" t="b">
        <v>0</v>
      </c>
      <c r="G392" s="91" t="b">
        <v>0</v>
      </c>
    </row>
    <row r="393" spans="1:7" ht="15">
      <c r="A393" s="91" t="s">
        <v>950</v>
      </c>
      <c r="B393" s="91">
        <v>3</v>
      </c>
      <c r="C393" s="134">
        <v>0.006246936830414997</v>
      </c>
      <c r="D393" s="91" t="s">
        <v>839</v>
      </c>
      <c r="E393" s="91" t="b">
        <v>0</v>
      </c>
      <c r="F393" s="91" t="b">
        <v>0</v>
      </c>
      <c r="G393" s="91" t="b">
        <v>0</v>
      </c>
    </row>
    <row r="394" spans="1:7" ht="15">
      <c r="A394" s="91" t="s">
        <v>951</v>
      </c>
      <c r="B394" s="91">
        <v>3</v>
      </c>
      <c r="C394" s="134">
        <v>0.006246936830414997</v>
      </c>
      <c r="D394" s="91" t="s">
        <v>839</v>
      </c>
      <c r="E394" s="91" t="b">
        <v>0</v>
      </c>
      <c r="F394" s="91" t="b">
        <v>0</v>
      </c>
      <c r="G394" s="91" t="b">
        <v>0</v>
      </c>
    </row>
    <row r="395" spans="1:7" ht="15">
      <c r="A395" s="91" t="s">
        <v>952</v>
      </c>
      <c r="B395" s="91">
        <v>3</v>
      </c>
      <c r="C395" s="134">
        <v>0.006246936830414997</v>
      </c>
      <c r="D395" s="91" t="s">
        <v>839</v>
      </c>
      <c r="E395" s="91" t="b">
        <v>0</v>
      </c>
      <c r="F395" s="91" t="b">
        <v>0</v>
      </c>
      <c r="G395" s="91" t="b">
        <v>0</v>
      </c>
    </row>
    <row r="396" spans="1:7" ht="15">
      <c r="A396" s="91" t="s">
        <v>953</v>
      </c>
      <c r="B396" s="91">
        <v>3</v>
      </c>
      <c r="C396" s="134">
        <v>0.006246936830414997</v>
      </c>
      <c r="D396" s="91" t="s">
        <v>839</v>
      </c>
      <c r="E396" s="91" t="b">
        <v>0</v>
      </c>
      <c r="F396" s="91" t="b">
        <v>0</v>
      </c>
      <c r="G396" s="91" t="b">
        <v>0</v>
      </c>
    </row>
    <row r="397" spans="1:7" ht="15">
      <c r="A397" s="91" t="s">
        <v>954</v>
      </c>
      <c r="B397" s="91">
        <v>3</v>
      </c>
      <c r="C397" s="134">
        <v>0.006246936830414997</v>
      </c>
      <c r="D397" s="91" t="s">
        <v>839</v>
      </c>
      <c r="E397" s="91" t="b">
        <v>0</v>
      </c>
      <c r="F397" s="91" t="b">
        <v>0</v>
      </c>
      <c r="G397" s="91" t="b">
        <v>0</v>
      </c>
    </row>
    <row r="398" spans="1:7" ht="15">
      <c r="A398" s="91" t="s">
        <v>1173</v>
      </c>
      <c r="B398" s="91">
        <v>3</v>
      </c>
      <c r="C398" s="134">
        <v>0.006246936830414997</v>
      </c>
      <c r="D398" s="91" t="s">
        <v>839</v>
      </c>
      <c r="E398" s="91" t="b">
        <v>0</v>
      </c>
      <c r="F398" s="91" t="b">
        <v>0</v>
      </c>
      <c r="G398" s="91" t="b">
        <v>0</v>
      </c>
    </row>
    <row r="399" spans="1:7" ht="15">
      <c r="A399" s="91" t="s">
        <v>1174</v>
      </c>
      <c r="B399" s="91">
        <v>3</v>
      </c>
      <c r="C399" s="134">
        <v>0.006246936830414997</v>
      </c>
      <c r="D399" s="91" t="s">
        <v>839</v>
      </c>
      <c r="E399" s="91" t="b">
        <v>0</v>
      </c>
      <c r="F399" s="91" t="b">
        <v>0</v>
      </c>
      <c r="G399" s="91" t="b">
        <v>0</v>
      </c>
    </row>
    <row r="400" spans="1:7" ht="15">
      <c r="A400" s="91" t="s">
        <v>1160</v>
      </c>
      <c r="B400" s="91">
        <v>3</v>
      </c>
      <c r="C400" s="134">
        <v>0.006246936830414997</v>
      </c>
      <c r="D400" s="91" t="s">
        <v>839</v>
      </c>
      <c r="E400" s="91" t="b">
        <v>0</v>
      </c>
      <c r="F400" s="91" t="b">
        <v>0</v>
      </c>
      <c r="G400" s="91" t="b">
        <v>0</v>
      </c>
    </row>
    <row r="401" spans="1:7" ht="15">
      <c r="A401" s="91" t="s">
        <v>927</v>
      </c>
      <c r="B401" s="91">
        <v>3</v>
      </c>
      <c r="C401" s="134">
        <v>0.006246936830414997</v>
      </c>
      <c r="D401" s="91" t="s">
        <v>839</v>
      </c>
      <c r="E401" s="91" t="b">
        <v>1</v>
      </c>
      <c r="F401" s="91" t="b">
        <v>0</v>
      </c>
      <c r="G401" s="91" t="b">
        <v>0</v>
      </c>
    </row>
    <row r="402" spans="1:7" ht="15">
      <c r="A402" s="91" t="s">
        <v>236</v>
      </c>
      <c r="B402" s="91">
        <v>2</v>
      </c>
      <c r="C402" s="134">
        <v>0.010034333188799373</v>
      </c>
      <c r="D402" s="91" t="s">
        <v>839</v>
      </c>
      <c r="E402" s="91" t="b">
        <v>0</v>
      </c>
      <c r="F402" s="91" t="b">
        <v>0</v>
      </c>
      <c r="G402" s="91" t="b">
        <v>0</v>
      </c>
    </row>
    <row r="403" spans="1:7" ht="15">
      <c r="A403" s="91" t="s">
        <v>329</v>
      </c>
      <c r="B403" s="91">
        <v>2</v>
      </c>
      <c r="C403" s="134">
        <v>0.010034333188799373</v>
      </c>
      <c r="D403" s="91" t="s">
        <v>839</v>
      </c>
      <c r="E403" s="91" t="b">
        <v>0</v>
      </c>
      <c r="F403" s="91" t="b">
        <v>0</v>
      </c>
      <c r="G403" s="91" t="b">
        <v>0</v>
      </c>
    </row>
    <row r="404" spans="1:7" ht="15">
      <c r="A404" s="91" t="s">
        <v>941</v>
      </c>
      <c r="B404" s="91">
        <v>4</v>
      </c>
      <c r="C404" s="134">
        <v>0</v>
      </c>
      <c r="D404" s="91" t="s">
        <v>840</v>
      </c>
      <c r="E404" s="91" t="b">
        <v>0</v>
      </c>
      <c r="F404" s="91" t="b">
        <v>0</v>
      </c>
      <c r="G404" s="91" t="b">
        <v>0</v>
      </c>
    </row>
    <row r="405" spans="1:7" ht="15">
      <c r="A405" s="91" t="s">
        <v>956</v>
      </c>
      <c r="B405" s="91">
        <v>4</v>
      </c>
      <c r="C405" s="134">
        <v>0</v>
      </c>
      <c r="D405" s="91" t="s">
        <v>840</v>
      </c>
      <c r="E405" s="91" t="b">
        <v>0</v>
      </c>
      <c r="F405" s="91" t="b">
        <v>0</v>
      </c>
      <c r="G405" s="91" t="b">
        <v>0</v>
      </c>
    </row>
    <row r="406" spans="1:7" ht="15">
      <c r="A406" s="91" t="s">
        <v>957</v>
      </c>
      <c r="B406" s="91">
        <v>3</v>
      </c>
      <c r="C406" s="134">
        <v>0</v>
      </c>
      <c r="D406" s="91" t="s">
        <v>840</v>
      </c>
      <c r="E406" s="91" t="b">
        <v>0</v>
      </c>
      <c r="F406" s="91" t="b">
        <v>0</v>
      </c>
      <c r="G406" s="91" t="b">
        <v>0</v>
      </c>
    </row>
    <row r="407" spans="1:7" ht="15">
      <c r="A407" s="91" t="s">
        <v>958</v>
      </c>
      <c r="B407" s="91">
        <v>2</v>
      </c>
      <c r="C407" s="134">
        <v>0</v>
      </c>
      <c r="D407" s="91" t="s">
        <v>840</v>
      </c>
      <c r="E407" s="91" t="b">
        <v>0</v>
      </c>
      <c r="F407" s="91" t="b">
        <v>1</v>
      </c>
      <c r="G407" s="91" t="b">
        <v>0</v>
      </c>
    </row>
    <row r="408" spans="1:7" ht="15">
      <c r="A408" s="91" t="s">
        <v>959</v>
      </c>
      <c r="B408" s="91">
        <v>2</v>
      </c>
      <c r="C408" s="134">
        <v>0</v>
      </c>
      <c r="D408" s="91" t="s">
        <v>840</v>
      </c>
      <c r="E408" s="91" t="b">
        <v>0</v>
      </c>
      <c r="F408" s="91" t="b">
        <v>0</v>
      </c>
      <c r="G408" s="91" t="b">
        <v>0</v>
      </c>
    </row>
    <row r="409" spans="1:7" ht="15">
      <c r="A409" s="91" t="s">
        <v>944</v>
      </c>
      <c r="B409" s="91">
        <v>2</v>
      </c>
      <c r="C409" s="134">
        <v>0</v>
      </c>
      <c r="D409" s="91" t="s">
        <v>840</v>
      </c>
      <c r="E409" s="91" t="b">
        <v>0</v>
      </c>
      <c r="F409" s="91" t="b">
        <v>0</v>
      </c>
      <c r="G409" s="91" t="b">
        <v>0</v>
      </c>
    </row>
    <row r="410" spans="1:7" ht="15">
      <c r="A410" s="91" t="s">
        <v>939</v>
      </c>
      <c r="B410" s="91">
        <v>2</v>
      </c>
      <c r="C410" s="134">
        <v>0</v>
      </c>
      <c r="D410" s="91" t="s">
        <v>840</v>
      </c>
      <c r="E410" s="91" t="b">
        <v>0</v>
      </c>
      <c r="F410" s="91" t="b">
        <v>0</v>
      </c>
      <c r="G410" s="91" t="b">
        <v>0</v>
      </c>
    </row>
    <row r="411" spans="1:7" ht="15">
      <c r="A411" s="91" t="s">
        <v>960</v>
      </c>
      <c r="B411" s="91">
        <v>2</v>
      </c>
      <c r="C411" s="134">
        <v>0</v>
      </c>
      <c r="D411" s="91" t="s">
        <v>840</v>
      </c>
      <c r="E411" s="91" t="b">
        <v>0</v>
      </c>
      <c r="F411" s="91" t="b">
        <v>0</v>
      </c>
      <c r="G411" s="91" t="b">
        <v>0</v>
      </c>
    </row>
    <row r="412" spans="1:7" ht="15">
      <c r="A412" s="91" t="s">
        <v>961</v>
      </c>
      <c r="B412" s="91">
        <v>2</v>
      </c>
      <c r="C412" s="134">
        <v>0</v>
      </c>
      <c r="D412" s="91" t="s">
        <v>840</v>
      </c>
      <c r="E412" s="91" t="b">
        <v>0</v>
      </c>
      <c r="F412" s="91" t="b">
        <v>0</v>
      </c>
      <c r="G41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1326</v>
      </c>
      <c r="B1" s="13" t="s">
        <v>1327</v>
      </c>
      <c r="C1" s="13" t="s">
        <v>1320</v>
      </c>
      <c r="D1" s="13" t="s">
        <v>1321</v>
      </c>
      <c r="E1" s="13" t="s">
        <v>1328</v>
      </c>
      <c r="F1" s="13" t="s">
        <v>144</v>
      </c>
      <c r="G1" s="13" t="s">
        <v>1329</v>
      </c>
      <c r="H1" s="13" t="s">
        <v>1330</v>
      </c>
      <c r="I1" s="13" t="s">
        <v>1331</v>
      </c>
      <c r="J1" s="13" t="s">
        <v>1332</v>
      </c>
      <c r="K1" s="13" t="s">
        <v>1333</v>
      </c>
      <c r="L1" s="13" t="s">
        <v>1334</v>
      </c>
    </row>
    <row r="2" spans="1:12" ht="15">
      <c r="A2" s="91" t="s">
        <v>939</v>
      </c>
      <c r="B2" s="91" t="s">
        <v>941</v>
      </c>
      <c r="C2" s="91">
        <v>7</v>
      </c>
      <c r="D2" s="134">
        <v>0.0058651085715333475</v>
      </c>
      <c r="E2" s="134">
        <v>1.889669472991418</v>
      </c>
      <c r="F2" s="91" t="s">
        <v>1322</v>
      </c>
      <c r="G2" s="91" t="b">
        <v>0</v>
      </c>
      <c r="H2" s="91" t="b">
        <v>0</v>
      </c>
      <c r="I2" s="91" t="b">
        <v>0</v>
      </c>
      <c r="J2" s="91" t="b">
        <v>0</v>
      </c>
      <c r="K2" s="91" t="b">
        <v>0</v>
      </c>
      <c r="L2" s="91" t="b">
        <v>0</v>
      </c>
    </row>
    <row r="3" spans="1:12" ht="15">
      <c r="A3" s="91" t="s">
        <v>243</v>
      </c>
      <c r="B3" s="91" t="s">
        <v>231</v>
      </c>
      <c r="C3" s="91">
        <v>7</v>
      </c>
      <c r="D3" s="134">
        <v>0.0058651085715333475</v>
      </c>
      <c r="E3" s="134">
        <v>1.4459719737587053</v>
      </c>
      <c r="F3" s="91" t="s">
        <v>1322</v>
      </c>
      <c r="G3" s="91" t="b">
        <v>0</v>
      </c>
      <c r="H3" s="91" t="b">
        <v>0</v>
      </c>
      <c r="I3" s="91" t="b">
        <v>0</v>
      </c>
      <c r="J3" s="91" t="b">
        <v>0</v>
      </c>
      <c r="K3" s="91" t="b">
        <v>0</v>
      </c>
      <c r="L3" s="91" t="b">
        <v>0</v>
      </c>
    </row>
    <row r="4" spans="1:12" ht="15">
      <c r="A4" s="91" t="s">
        <v>918</v>
      </c>
      <c r="B4" s="91" t="s">
        <v>919</v>
      </c>
      <c r="C4" s="91">
        <v>6</v>
      </c>
      <c r="D4" s="134">
        <v>0.005781120883263198</v>
      </c>
      <c r="E4" s="134">
        <v>2.1371166405827675</v>
      </c>
      <c r="F4" s="91" t="s">
        <v>1322</v>
      </c>
      <c r="G4" s="91" t="b">
        <v>0</v>
      </c>
      <c r="H4" s="91" t="b">
        <v>0</v>
      </c>
      <c r="I4" s="91" t="b">
        <v>0</v>
      </c>
      <c r="J4" s="91" t="b">
        <v>0</v>
      </c>
      <c r="K4" s="91" t="b">
        <v>0</v>
      </c>
      <c r="L4" s="91" t="b">
        <v>0</v>
      </c>
    </row>
    <row r="5" spans="1:12" ht="15">
      <c r="A5" s="91" t="s">
        <v>914</v>
      </c>
      <c r="B5" s="91" t="s">
        <v>934</v>
      </c>
      <c r="C5" s="91">
        <v>5</v>
      </c>
      <c r="D5" s="134">
        <v>0.004817600736052665</v>
      </c>
      <c r="E5" s="134">
        <v>1.513867350184867</v>
      </c>
      <c r="F5" s="91" t="s">
        <v>1322</v>
      </c>
      <c r="G5" s="91" t="b">
        <v>0</v>
      </c>
      <c r="H5" s="91" t="b">
        <v>0</v>
      </c>
      <c r="I5" s="91" t="b">
        <v>0</v>
      </c>
      <c r="J5" s="91" t="b">
        <v>0</v>
      </c>
      <c r="K5" s="91" t="b">
        <v>0</v>
      </c>
      <c r="L5" s="91" t="b">
        <v>0</v>
      </c>
    </row>
    <row r="6" spans="1:12" ht="15">
      <c r="A6" s="91" t="s">
        <v>916</v>
      </c>
      <c r="B6" s="91" t="s">
        <v>933</v>
      </c>
      <c r="C6" s="91">
        <v>5</v>
      </c>
      <c r="D6" s="134">
        <v>0.004817600736052665</v>
      </c>
      <c r="E6" s="134">
        <v>1.3589653901991239</v>
      </c>
      <c r="F6" s="91" t="s">
        <v>1322</v>
      </c>
      <c r="G6" s="91" t="b">
        <v>0</v>
      </c>
      <c r="H6" s="91" t="b">
        <v>0</v>
      </c>
      <c r="I6" s="91" t="b">
        <v>0</v>
      </c>
      <c r="J6" s="91" t="b">
        <v>0</v>
      </c>
      <c r="K6" s="91" t="b">
        <v>0</v>
      </c>
      <c r="L6" s="91" t="b">
        <v>0</v>
      </c>
    </row>
    <row r="7" spans="1:12" ht="15">
      <c r="A7" s="91" t="s">
        <v>915</v>
      </c>
      <c r="B7" s="91" t="s">
        <v>916</v>
      </c>
      <c r="C7" s="91">
        <v>5</v>
      </c>
      <c r="D7" s="134">
        <v>0.004817600736052665</v>
      </c>
      <c r="E7" s="134">
        <v>1.3046077278765311</v>
      </c>
      <c r="F7" s="91" t="s">
        <v>1322</v>
      </c>
      <c r="G7" s="91" t="b">
        <v>0</v>
      </c>
      <c r="H7" s="91" t="b">
        <v>0</v>
      </c>
      <c r="I7" s="91" t="b">
        <v>0</v>
      </c>
      <c r="J7" s="91" t="b">
        <v>0</v>
      </c>
      <c r="K7" s="91" t="b">
        <v>0</v>
      </c>
      <c r="L7" s="91" t="b">
        <v>0</v>
      </c>
    </row>
    <row r="8" spans="1:12" ht="15">
      <c r="A8" s="91" t="s">
        <v>947</v>
      </c>
      <c r="B8" s="91" t="s">
        <v>948</v>
      </c>
      <c r="C8" s="91">
        <v>4</v>
      </c>
      <c r="D8" s="134">
        <v>0.00418739103770905</v>
      </c>
      <c r="E8" s="134">
        <v>2.4381466362467488</v>
      </c>
      <c r="F8" s="91" t="s">
        <v>1322</v>
      </c>
      <c r="G8" s="91" t="b">
        <v>0</v>
      </c>
      <c r="H8" s="91" t="b">
        <v>0</v>
      </c>
      <c r="I8" s="91" t="b">
        <v>0</v>
      </c>
      <c r="J8" s="91" t="b">
        <v>0</v>
      </c>
      <c r="K8" s="91" t="b">
        <v>0</v>
      </c>
      <c r="L8" s="91" t="b">
        <v>0</v>
      </c>
    </row>
    <row r="9" spans="1:12" ht="15">
      <c r="A9" s="91" t="s">
        <v>948</v>
      </c>
      <c r="B9" s="91" t="s">
        <v>949</v>
      </c>
      <c r="C9" s="91">
        <v>4</v>
      </c>
      <c r="D9" s="134">
        <v>0.00418739103770905</v>
      </c>
      <c r="E9" s="134">
        <v>2.3412366232386925</v>
      </c>
      <c r="F9" s="91" t="s">
        <v>1322</v>
      </c>
      <c r="G9" s="91" t="b">
        <v>0</v>
      </c>
      <c r="H9" s="91" t="b">
        <v>0</v>
      </c>
      <c r="I9" s="91" t="b">
        <v>0</v>
      </c>
      <c r="J9" s="91" t="b">
        <v>0</v>
      </c>
      <c r="K9" s="91" t="b">
        <v>0</v>
      </c>
      <c r="L9" s="91" t="b">
        <v>0</v>
      </c>
    </row>
    <row r="10" spans="1:12" ht="15">
      <c r="A10" s="91" t="s">
        <v>949</v>
      </c>
      <c r="B10" s="91" t="s">
        <v>950</v>
      </c>
      <c r="C10" s="91">
        <v>4</v>
      </c>
      <c r="D10" s="134">
        <v>0.00418739103770905</v>
      </c>
      <c r="E10" s="134">
        <v>2.3412366232386925</v>
      </c>
      <c r="F10" s="91" t="s">
        <v>1322</v>
      </c>
      <c r="G10" s="91" t="b">
        <v>0</v>
      </c>
      <c r="H10" s="91" t="b">
        <v>0</v>
      </c>
      <c r="I10" s="91" t="b">
        <v>0</v>
      </c>
      <c r="J10" s="91" t="b">
        <v>0</v>
      </c>
      <c r="K10" s="91" t="b">
        <v>0</v>
      </c>
      <c r="L10" s="91" t="b">
        <v>0</v>
      </c>
    </row>
    <row r="11" spans="1:12" ht="15">
      <c r="A11" s="91" t="s">
        <v>950</v>
      </c>
      <c r="B11" s="91" t="s">
        <v>946</v>
      </c>
      <c r="C11" s="91">
        <v>4</v>
      </c>
      <c r="D11" s="134">
        <v>0.00418739103770905</v>
      </c>
      <c r="E11" s="134">
        <v>2.3412366232386925</v>
      </c>
      <c r="F11" s="91" t="s">
        <v>1322</v>
      </c>
      <c r="G11" s="91" t="b">
        <v>0</v>
      </c>
      <c r="H11" s="91" t="b">
        <v>0</v>
      </c>
      <c r="I11" s="91" t="b">
        <v>0</v>
      </c>
      <c r="J11" s="91" t="b">
        <v>0</v>
      </c>
      <c r="K11" s="91" t="b">
        <v>0</v>
      </c>
      <c r="L11" s="91" t="b">
        <v>0</v>
      </c>
    </row>
    <row r="12" spans="1:12" ht="15">
      <c r="A12" s="91" t="s">
        <v>946</v>
      </c>
      <c r="B12" s="91" t="s">
        <v>951</v>
      </c>
      <c r="C12" s="91">
        <v>4</v>
      </c>
      <c r="D12" s="134">
        <v>0.00418739103770905</v>
      </c>
      <c r="E12" s="134">
        <v>2.3412366232386925</v>
      </c>
      <c r="F12" s="91" t="s">
        <v>1322</v>
      </c>
      <c r="G12" s="91" t="b">
        <v>0</v>
      </c>
      <c r="H12" s="91" t="b">
        <v>0</v>
      </c>
      <c r="I12" s="91" t="b">
        <v>0</v>
      </c>
      <c r="J12" s="91" t="b">
        <v>0</v>
      </c>
      <c r="K12" s="91" t="b">
        <v>0</v>
      </c>
      <c r="L12" s="91" t="b">
        <v>0</v>
      </c>
    </row>
    <row r="13" spans="1:12" ht="15">
      <c r="A13" s="91" t="s">
        <v>951</v>
      </c>
      <c r="B13" s="91" t="s">
        <v>952</v>
      </c>
      <c r="C13" s="91">
        <v>4</v>
      </c>
      <c r="D13" s="134">
        <v>0.00418739103770905</v>
      </c>
      <c r="E13" s="134">
        <v>2.4381466362467488</v>
      </c>
      <c r="F13" s="91" t="s">
        <v>1322</v>
      </c>
      <c r="G13" s="91" t="b">
        <v>0</v>
      </c>
      <c r="H13" s="91" t="b">
        <v>0</v>
      </c>
      <c r="I13" s="91" t="b">
        <v>0</v>
      </c>
      <c r="J13" s="91" t="b">
        <v>0</v>
      </c>
      <c r="K13" s="91" t="b">
        <v>0</v>
      </c>
      <c r="L13" s="91" t="b">
        <v>0</v>
      </c>
    </row>
    <row r="14" spans="1:12" ht="15">
      <c r="A14" s="91" t="s">
        <v>952</v>
      </c>
      <c r="B14" s="91" t="s">
        <v>953</v>
      </c>
      <c r="C14" s="91">
        <v>4</v>
      </c>
      <c r="D14" s="134">
        <v>0.00418739103770905</v>
      </c>
      <c r="E14" s="134">
        <v>2.0402066275747113</v>
      </c>
      <c r="F14" s="91" t="s">
        <v>1322</v>
      </c>
      <c r="G14" s="91" t="b">
        <v>0</v>
      </c>
      <c r="H14" s="91" t="b">
        <v>0</v>
      </c>
      <c r="I14" s="91" t="b">
        <v>0</v>
      </c>
      <c r="J14" s="91" t="b">
        <v>0</v>
      </c>
      <c r="K14" s="91" t="b">
        <v>0</v>
      </c>
      <c r="L14" s="91" t="b">
        <v>0</v>
      </c>
    </row>
    <row r="15" spans="1:12" ht="15">
      <c r="A15" s="91" t="s">
        <v>953</v>
      </c>
      <c r="B15" s="91" t="s">
        <v>954</v>
      </c>
      <c r="C15" s="91">
        <v>4</v>
      </c>
      <c r="D15" s="134">
        <v>0.00418739103770905</v>
      </c>
      <c r="E15" s="134">
        <v>2.0402066275747113</v>
      </c>
      <c r="F15" s="91" t="s">
        <v>1322</v>
      </c>
      <c r="G15" s="91" t="b">
        <v>0</v>
      </c>
      <c r="H15" s="91" t="b">
        <v>0</v>
      </c>
      <c r="I15" s="91" t="b">
        <v>0</v>
      </c>
      <c r="J15" s="91" t="b">
        <v>0</v>
      </c>
      <c r="K15" s="91" t="b">
        <v>0</v>
      </c>
      <c r="L15" s="91" t="b">
        <v>0</v>
      </c>
    </row>
    <row r="16" spans="1:12" ht="15">
      <c r="A16" s="91" t="s">
        <v>954</v>
      </c>
      <c r="B16" s="91" t="s">
        <v>1173</v>
      </c>
      <c r="C16" s="91">
        <v>4</v>
      </c>
      <c r="D16" s="134">
        <v>0.00418739103770905</v>
      </c>
      <c r="E16" s="134">
        <v>2.4381466362467488</v>
      </c>
      <c r="F16" s="91" t="s">
        <v>1322</v>
      </c>
      <c r="G16" s="91" t="b">
        <v>0</v>
      </c>
      <c r="H16" s="91" t="b">
        <v>0</v>
      </c>
      <c r="I16" s="91" t="b">
        <v>0</v>
      </c>
      <c r="J16" s="91" t="b">
        <v>0</v>
      </c>
      <c r="K16" s="91" t="b">
        <v>0</v>
      </c>
      <c r="L16" s="91" t="b">
        <v>0</v>
      </c>
    </row>
    <row r="17" spans="1:12" ht="15">
      <c r="A17" s="91" t="s">
        <v>1173</v>
      </c>
      <c r="B17" s="91" t="s">
        <v>1174</v>
      </c>
      <c r="C17" s="91">
        <v>4</v>
      </c>
      <c r="D17" s="134">
        <v>0.00418739103770905</v>
      </c>
      <c r="E17" s="134">
        <v>2.4381466362467488</v>
      </c>
      <c r="F17" s="91" t="s">
        <v>1322</v>
      </c>
      <c r="G17" s="91" t="b">
        <v>0</v>
      </c>
      <c r="H17" s="91" t="b">
        <v>0</v>
      </c>
      <c r="I17" s="91" t="b">
        <v>0</v>
      </c>
      <c r="J17" s="91" t="b">
        <v>0</v>
      </c>
      <c r="K17" s="91" t="b">
        <v>0</v>
      </c>
      <c r="L17" s="91" t="b">
        <v>0</v>
      </c>
    </row>
    <row r="18" spans="1:12" ht="15">
      <c r="A18" s="91" t="s">
        <v>1174</v>
      </c>
      <c r="B18" s="91" t="s">
        <v>1160</v>
      </c>
      <c r="C18" s="91">
        <v>4</v>
      </c>
      <c r="D18" s="134">
        <v>0.00418739103770905</v>
      </c>
      <c r="E18" s="134">
        <v>2.1371166405827675</v>
      </c>
      <c r="F18" s="91" t="s">
        <v>1322</v>
      </c>
      <c r="G18" s="91" t="b">
        <v>0</v>
      </c>
      <c r="H18" s="91" t="b">
        <v>0</v>
      </c>
      <c r="I18" s="91" t="b">
        <v>0</v>
      </c>
      <c r="J18" s="91" t="b">
        <v>0</v>
      </c>
      <c r="K18" s="91" t="b">
        <v>0</v>
      </c>
      <c r="L18" s="91" t="b">
        <v>0</v>
      </c>
    </row>
    <row r="19" spans="1:12" ht="15">
      <c r="A19" s="91" t="s">
        <v>1160</v>
      </c>
      <c r="B19" s="91" t="s">
        <v>927</v>
      </c>
      <c r="C19" s="91">
        <v>4</v>
      </c>
      <c r="D19" s="134">
        <v>0.00418739103770905</v>
      </c>
      <c r="E19" s="134">
        <v>1.625233279603893</v>
      </c>
      <c r="F19" s="91" t="s">
        <v>1322</v>
      </c>
      <c r="G19" s="91" t="b">
        <v>0</v>
      </c>
      <c r="H19" s="91" t="b">
        <v>0</v>
      </c>
      <c r="I19" s="91" t="b">
        <v>0</v>
      </c>
      <c r="J19" s="91" t="b">
        <v>1</v>
      </c>
      <c r="K19" s="91" t="b">
        <v>0</v>
      </c>
      <c r="L19" s="91" t="b">
        <v>0</v>
      </c>
    </row>
    <row r="20" spans="1:12" ht="15">
      <c r="A20" s="91" t="s">
        <v>927</v>
      </c>
      <c r="B20" s="91" t="s">
        <v>914</v>
      </c>
      <c r="C20" s="91">
        <v>4</v>
      </c>
      <c r="D20" s="134">
        <v>0.00418739103770905</v>
      </c>
      <c r="E20" s="134">
        <v>1.0969595024368495</v>
      </c>
      <c r="F20" s="91" t="s">
        <v>1322</v>
      </c>
      <c r="G20" s="91" t="b">
        <v>1</v>
      </c>
      <c r="H20" s="91" t="b">
        <v>0</v>
      </c>
      <c r="I20" s="91" t="b">
        <v>0</v>
      </c>
      <c r="J20" s="91" t="b">
        <v>0</v>
      </c>
      <c r="K20" s="91" t="b">
        <v>0</v>
      </c>
      <c r="L20" s="91" t="b">
        <v>0</v>
      </c>
    </row>
    <row r="21" spans="1:12" ht="15">
      <c r="A21" s="91" t="s">
        <v>234</v>
      </c>
      <c r="B21" s="91" t="s">
        <v>243</v>
      </c>
      <c r="C21" s="91">
        <v>4</v>
      </c>
      <c r="D21" s="134">
        <v>0.00418739103770905</v>
      </c>
      <c r="E21" s="134">
        <v>1.5350566492548052</v>
      </c>
      <c r="F21" s="91" t="s">
        <v>1322</v>
      </c>
      <c r="G21" s="91" t="b">
        <v>0</v>
      </c>
      <c r="H21" s="91" t="b">
        <v>0</v>
      </c>
      <c r="I21" s="91" t="b">
        <v>0</v>
      </c>
      <c r="J21" s="91" t="b">
        <v>0</v>
      </c>
      <c r="K21" s="91" t="b">
        <v>0</v>
      </c>
      <c r="L21" s="91" t="b">
        <v>0</v>
      </c>
    </row>
    <row r="22" spans="1:12" ht="15">
      <c r="A22" s="91" t="s">
        <v>916</v>
      </c>
      <c r="B22" s="91" t="s">
        <v>918</v>
      </c>
      <c r="C22" s="91">
        <v>4</v>
      </c>
      <c r="D22" s="134">
        <v>0.00418739103770905</v>
      </c>
      <c r="E22" s="134">
        <v>1.6599953858631051</v>
      </c>
      <c r="F22" s="91" t="s">
        <v>1322</v>
      </c>
      <c r="G22" s="91" t="b">
        <v>0</v>
      </c>
      <c r="H22" s="91" t="b">
        <v>0</v>
      </c>
      <c r="I22" s="91" t="b">
        <v>0</v>
      </c>
      <c r="J22" s="91" t="b">
        <v>0</v>
      </c>
      <c r="K22" s="91" t="b">
        <v>0</v>
      </c>
      <c r="L22" s="91" t="b">
        <v>0</v>
      </c>
    </row>
    <row r="23" spans="1:12" ht="15">
      <c r="A23" s="91" t="s">
        <v>914</v>
      </c>
      <c r="B23" s="91" t="s">
        <v>926</v>
      </c>
      <c r="C23" s="91">
        <v>4</v>
      </c>
      <c r="D23" s="134">
        <v>0.00418739103770905</v>
      </c>
      <c r="E23" s="134">
        <v>1.2620553771910674</v>
      </c>
      <c r="F23" s="91" t="s">
        <v>1322</v>
      </c>
      <c r="G23" s="91" t="b">
        <v>0</v>
      </c>
      <c r="H23" s="91" t="b">
        <v>0</v>
      </c>
      <c r="I23" s="91" t="b">
        <v>0</v>
      </c>
      <c r="J23" s="91" t="b">
        <v>0</v>
      </c>
      <c r="K23" s="91" t="b">
        <v>0</v>
      </c>
      <c r="L23" s="91" t="b">
        <v>0</v>
      </c>
    </row>
    <row r="24" spans="1:12" ht="15">
      <c r="A24" s="91" t="s">
        <v>956</v>
      </c>
      <c r="B24" s="91" t="s">
        <v>957</v>
      </c>
      <c r="C24" s="91">
        <v>3</v>
      </c>
      <c r="D24" s="134">
        <v>0.003917060893924044</v>
      </c>
      <c r="E24" s="134">
        <v>2.4381466362467488</v>
      </c>
      <c r="F24" s="91" t="s">
        <v>1322</v>
      </c>
      <c r="G24" s="91" t="b">
        <v>0</v>
      </c>
      <c r="H24" s="91" t="b">
        <v>0</v>
      </c>
      <c r="I24" s="91" t="b">
        <v>0</v>
      </c>
      <c r="J24" s="91" t="b">
        <v>0</v>
      </c>
      <c r="K24" s="91" t="b">
        <v>0</v>
      </c>
      <c r="L24" s="91" t="b">
        <v>0</v>
      </c>
    </row>
    <row r="25" spans="1:12" ht="15">
      <c r="A25" s="91" t="s">
        <v>236</v>
      </c>
      <c r="B25" s="91" t="s">
        <v>947</v>
      </c>
      <c r="C25" s="91">
        <v>3</v>
      </c>
      <c r="D25" s="134">
        <v>0.0034628272076239197</v>
      </c>
      <c r="E25" s="134">
        <v>2.5630853728550487</v>
      </c>
      <c r="F25" s="91" t="s">
        <v>1322</v>
      </c>
      <c r="G25" s="91" t="b">
        <v>0</v>
      </c>
      <c r="H25" s="91" t="b">
        <v>0</v>
      </c>
      <c r="I25" s="91" t="b">
        <v>0</v>
      </c>
      <c r="J25" s="91" t="b">
        <v>0</v>
      </c>
      <c r="K25" s="91" t="b">
        <v>0</v>
      </c>
      <c r="L25" s="91" t="b">
        <v>0</v>
      </c>
    </row>
    <row r="26" spans="1:12" ht="15">
      <c r="A26" s="91" t="s">
        <v>231</v>
      </c>
      <c r="B26" s="91" t="s">
        <v>243</v>
      </c>
      <c r="C26" s="91">
        <v>3</v>
      </c>
      <c r="D26" s="134">
        <v>0.0034628272076239197</v>
      </c>
      <c r="E26" s="134">
        <v>1.1670798639602107</v>
      </c>
      <c r="F26" s="91" t="s">
        <v>1322</v>
      </c>
      <c r="G26" s="91" t="b">
        <v>0</v>
      </c>
      <c r="H26" s="91" t="b">
        <v>0</v>
      </c>
      <c r="I26" s="91" t="b">
        <v>0</v>
      </c>
      <c r="J26" s="91" t="b">
        <v>0</v>
      </c>
      <c r="K26" s="91" t="b">
        <v>0</v>
      </c>
      <c r="L26" s="91" t="b">
        <v>0</v>
      </c>
    </row>
    <row r="27" spans="1:12" ht="15">
      <c r="A27" s="91" t="s">
        <v>231</v>
      </c>
      <c r="B27" s="91" t="s">
        <v>922</v>
      </c>
      <c r="C27" s="91">
        <v>3</v>
      </c>
      <c r="D27" s="134">
        <v>0.0034628272076239197</v>
      </c>
      <c r="E27" s="134">
        <v>1.5261018066018788</v>
      </c>
      <c r="F27" s="91" t="s">
        <v>1322</v>
      </c>
      <c r="G27" s="91" t="b">
        <v>0</v>
      </c>
      <c r="H27" s="91" t="b">
        <v>0</v>
      </c>
      <c r="I27" s="91" t="b">
        <v>0</v>
      </c>
      <c r="J27" s="91" t="b">
        <v>0</v>
      </c>
      <c r="K27" s="91" t="b">
        <v>0</v>
      </c>
      <c r="L27" s="91" t="b">
        <v>0</v>
      </c>
    </row>
    <row r="28" spans="1:12" ht="15">
      <c r="A28" s="91" t="s">
        <v>922</v>
      </c>
      <c r="B28" s="91" t="s">
        <v>1177</v>
      </c>
      <c r="C28" s="91">
        <v>3</v>
      </c>
      <c r="D28" s="134">
        <v>0.0034628272076239197</v>
      </c>
      <c r="E28" s="134">
        <v>2.0121779039744676</v>
      </c>
      <c r="F28" s="91" t="s">
        <v>1322</v>
      </c>
      <c r="G28" s="91" t="b">
        <v>0</v>
      </c>
      <c r="H28" s="91" t="b">
        <v>0</v>
      </c>
      <c r="I28" s="91" t="b">
        <v>0</v>
      </c>
      <c r="J28" s="91" t="b">
        <v>0</v>
      </c>
      <c r="K28" s="91" t="b">
        <v>0</v>
      </c>
      <c r="L28" s="91" t="b">
        <v>0</v>
      </c>
    </row>
    <row r="29" spans="1:12" ht="15">
      <c r="A29" s="91" t="s">
        <v>1177</v>
      </c>
      <c r="B29" s="91" t="s">
        <v>1193</v>
      </c>
      <c r="C29" s="91">
        <v>3</v>
      </c>
      <c r="D29" s="134">
        <v>0.0034628272076239197</v>
      </c>
      <c r="E29" s="134">
        <v>2.4381466362467488</v>
      </c>
      <c r="F29" s="91" t="s">
        <v>1322</v>
      </c>
      <c r="G29" s="91" t="b">
        <v>0</v>
      </c>
      <c r="H29" s="91" t="b">
        <v>0</v>
      </c>
      <c r="I29" s="91" t="b">
        <v>0</v>
      </c>
      <c r="J29" s="91" t="b">
        <v>0</v>
      </c>
      <c r="K29" s="91" t="b">
        <v>0</v>
      </c>
      <c r="L29" s="91" t="b">
        <v>0</v>
      </c>
    </row>
    <row r="30" spans="1:12" ht="15">
      <c r="A30" s="91" t="s">
        <v>1193</v>
      </c>
      <c r="B30" s="91" t="s">
        <v>1178</v>
      </c>
      <c r="C30" s="91">
        <v>3</v>
      </c>
      <c r="D30" s="134">
        <v>0.0034628272076239197</v>
      </c>
      <c r="E30" s="134">
        <v>2.4381466362467488</v>
      </c>
      <c r="F30" s="91" t="s">
        <v>1322</v>
      </c>
      <c r="G30" s="91" t="b">
        <v>0</v>
      </c>
      <c r="H30" s="91" t="b">
        <v>0</v>
      </c>
      <c r="I30" s="91" t="b">
        <v>0</v>
      </c>
      <c r="J30" s="91" t="b">
        <v>0</v>
      </c>
      <c r="K30" s="91" t="b">
        <v>0</v>
      </c>
      <c r="L30" s="91" t="b">
        <v>0</v>
      </c>
    </row>
    <row r="31" spans="1:12" ht="15">
      <c r="A31" s="91" t="s">
        <v>1178</v>
      </c>
      <c r="B31" s="91" t="s">
        <v>914</v>
      </c>
      <c r="C31" s="91">
        <v>3</v>
      </c>
      <c r="D31" s="134">
        <v>0.0034628272076239197</v>
      </c>
      <c r="E31" s="134">
        <v>1.483904126807424</v>
      </c>
      <c r="F31" s="91" t="s">
        <v>1322</v>
      </c>
      <c r="G31" s="91" t="b">
        <v>0</v>
      </c>
      <c r="H31" s="91" t="b">
        <v>0</v>
      </c>
      <c r="I31" s="91" t="b">
        <v>0</v>
      </c>
      <c r="J31" s="91" t="b">
        <v>0</v>
      </c>
      <c r="K31" s="91" t="b">
        <v>0</v>
      </c>
      <c r="L31" s="91" t="b">
        <v>0</v>
      </c>
    </row>
    <row r="32" spans="1:12" ht="15">
      <c r="A32" s="91" t="s">
        <v>934</v>
      </c>
      <c r="B32" s="91" t="s">
        <v>935</v>
      </c>
      <c r="C32" s="91">
        <v>3</v>
      </c>
      <c r="D32" s="134">
        <v>0.0034628272076239197</v>
      </c>
      <c r="E32" s="134">
        <v>1.894078591896473</v>
      </c>
      <c r="F32" s="91" t="s">
        <v>1322</v>
      </c>
      <c r="G32" s="91" t="b">
        <v>0</v>
      </c>
      <c r="H32" s="91" t="b">
        <v>0</v>
      </c>
      <c r="I32" s="91" t="b">
        <v>0</v>
      </c>
      <c r="J32" s="91" t="b">
        <v>0</v>
      </c>
      <c r="K32" s="91" t="b">
        <v>0</v>
      </c>
      <c r="L32" s="91" t="b">
        <v>0</v>
      </c>
    </row>
    <row r="33" spans="1:12" ht="15">
      <c r="A33" s="91" t="s">
        <v>935</v>
      </c>
      <c r="B33" s="91" t="s">
        <v>1194</v>
      </c>
      <c r="C33" s="91">
        <v>3</v>
      </c>
      <c r="D33" s="134">
        <v>0.0034628272076239197</v>
      </c>
      <c r="E33" s="134">
        <v>2.2620553771910674</v>
      </c>
      <c r="F33" s="91" t="s">
        <v>1322</v>
      </c>
      <c r="G33" s="91" t="b">
        <v>0</v>
      </c>
      <c r="H33" s="91" t="b">
        <v>0</v>
      </c>
      <c r="I33" s="91" t="b">
        <v>0</v>
      </c>
      <c r="J33" s="91" t="b">
        <v>0</v>
      </c>
      <c r="K33" s="91" t="b">
        <v>0</v>
      </c>
      <c r="L33" s="91" t="b">
        <v>0</v>
      </c>
    </row>
    <row r="34" spans="1:12" ht="15">
      <c r="A34" s="91" t="s">
        <v>1194</v>
      </c>
      <c r="B34" s="91" t="s">
        <v>936</v>
      </c>
      <c r="C34" s="91">
        <v>3</v>
      </c>
      <c r="D34" s="134">
        <v>0.0034628272076239197</v>
      </c>
      <c r="E34" s="134">
        <v>2.3412366232386925</v>
      </c>
      <c r="F34" s="91" t="s">
        <v>1322</v>
      </c>
      <c r="G34" s="91" t="b">
        <v>0</v>
      </c>
      <c r="H34" s="91" t="b">
        <v>0</v>
      </c>
      <c r="I34" s="91" t="b">
        <v>0</v>
      </c>
      <c r="J34" s="91" t="b">
        <v>0</v>
      </c>
      <c r="K34" s="91" t="b">
        <v>0</v>
      </c>
      <c r="L34" s="91" t="b">
        <v>0</v>
      </c>
    </row>
    <row r="35" spans="1:12" ht="15">
      <c r="A35" s="91" t="s">
        <v>1167</v>
      </c>
      <c r="B35" s="91" t="s">
        <v>932</v>
      </c>
      <c r="C35" s="91">
        <v>3</v>
      </c>
      <c r="D35" s="134">
        <v>0.0034628272076239197</v>
      </c>
      <c r="E35" s="134">
        <v>1.973259837944098</v>
      </c>
      <c r="F35" s="91" t="s">
        <v>1322</v>
      </c>
      <c r="G35" s="91" t="b">
        <v>0</v>
      </c>
      <c r="H35" s="91" t="b">
        <v>0</v>
      </c>
      <c r="I35" s="91" t="b">
        <v>0</v>
      </c>
      <c r="J35" s="91" t="b">
        <v>1</v>
      </c>
      <c r="K35" s="91" t="b">
        <v>0</v>
      </c>
      <c r="L35" s="91" t="b">
        <v>0</v>
      </c>
    </row>
    <row r="36" spans="1:12" ht="15">
      <c r="A36" s="91" t="s">
        <v>932</v>
      </c>
      <c r="B36" s="91" t="s">
        <v>1197</v>
      </c>
      <c r="C36" s="91">
        <v>3</v>
      </c>
      <c r="D36" s="134">
        <v>0.0034628272076239197</v>
      </c>
      <c r="E36" s="134">
        <v>2.1951085875604543</v>
      </c>
      <c r="F36" s="91" t="s">
        <v>1322</v>
      </c>
      <c r="G36" s="91" t="b">
        <v>1</v>
      </c>
      <c r="H36" s="91" t="b">
        <v>0</v>
      </c>
      <c r="I36" s="91" t="b">
        <v>0</v>
      </c>
      <c r="J36" s="91" t="b">
        <v>1</v>
      </c>
      <c r="K36" s="91" t="b">
        <v>0</v>
      </c>
      <c r="L36" s="91" t="b">
        <v>0</v>
      </c>
    </row>
    <row r="37" spans="1:12" ht="15">
      <c r="A37" s="91" t="s">
        <v>1197</v>
      </c>
      <c r="B37" s="91" t="s">
        <v>1198</v>
      </c>
      <c r="C37" s="91">
        <v>3</v>
      </c>
      <c r="D37" s="134">
        <v>0.0034628272076239197</v>
      </c>
      <c r="E37" s="134">
        <v>2.5630853728550487</v>
      </c>
      <c r="F37" s="91" t="s">
        <v>1322</v>
      </c>
      <c r="G37" s="91" t="b">
        <v>1</v>
      </c>
      <c r="H37" s="91" t="b">
        <v>0</v>
      </c>
      <c r="I37" s="91" t="b">
        <v>0</v>
      </c>
      <c r="J37" s="91" t="b">
        <v>0</v>
      </c>
      <c r="K37" s="91" t="b">
        <v>0</v>
      </c>
      <c r="L37" s="91" t="b">
        <v>0</v>
      </c>
    </row>
    <row r="38" spans="1:12" ht="15">
      <c r="A38" s="91" t="s">
        <v>1198</v>
      </c>
      <c r="B38" s="91" t="s">
        <v>916</v>
      </c>
      <c r="C38" s="91">
        <v>3</v>
      </c>
      <c r="D38" s="134">
        <v>0.0034628272076239197</v>
      </c>
      <c r="E38" s="134">
        <v>1.8360866449187863</v>
      </c>
      <c r="F38" s="91" t="s">
        <v>1322</v>
      </c>
      <c r="G38" s="91" t="b">
        <v>0</v>
      </c>
      <c r="H38" s="91" t="b">
        <v>0</v>
      </c>
      <c r="I38" s="91" t="b">
        <v>0</v>
      </c>
      <c r="J38" s="91" t="b">
        <v>0</v>
      </c>
      <c r="K38" s="91" t="b">
        <v>0</v>
      </c>
      <c r="L38" s="91" t="b">
        <v>0</v>
      </c>
    </row>
    <row r="39" spans="1:12" ht="15">
      <c r="A39" s="91" t="s">
        <v>933</v>
      </c>
      <c r="B39" s="91" t="s">
        <v>920</v>
      </c>
      <c r="C39" s="91">
        <v>3</v>
      </c>
      <c r="D39" s="134">
        <v>0.0034628272076239197</v>
      </c>
      <c r="E39" s="134">
        <v>1.5630853728550487</v>
      </c>
      <c r="F39" s="91" t="s">
        <v>1322</v>
      </c>
      <c r="G39" s="91" t="b">
        <v>0</v>
      </c>
      <c r="H39" s="91" t="b">
        <v>0</v>
      </c>
      <c r="I39" s="91" t="b">
        <v>0</v>
      </c>
      <c r="J39" s="91" t="b">
        <v>0</v>
      </c>
      <c r="K39" s="91" t="b">
        <v>0</v>
      </c>
      <c r="L39" s="91" t="b">
        <v>0</v>
      </c>
    </row>
    <row r="40" spans="1:12" ht="15">
      <c r="A40" s="91" t="s">
        <v>920</v>
      </c>
      <c r="B40" s="91" t="s">
        <v>1199</v>
      </c>
      <c r="C40" s="91">
        <v>3</v>
      </c>
      <c r="D40" s="134">
        <v>0.0034628272076239197</v>
      </c>
      <c r="E40" s="134">
        <v>2.1371166405827675</v>
      </c>
      <c r="F40" s="91" t="s">
        <v>1322</v>
      </c>
      <c r="G40" s="91" t="b">
        <v>0</v>
      </c>
      <c r="H40" s="91" t="b">
        <v>0</v>
      </c>
      <c r="I40" s="91" t="b">
        <v>0</v>
      </c>
      <c r="J40" s="91" t="b">
        <v>0</v>
      </c>
      <c r="K40" s="91" t="b">
        <v>0</v>
      </c>
      <c r="L40" s="91" t="b">
        <v>0</v>
      </c>
    </row>
    <row r="41" spans="1:12" ht="15">
      <c r="A41" s="91" t="s">
        <v>1199</v>
      </c>
      <c r="B41" s="91" t="s">
        <v>1168</v>
      </c>
      <c r="C41" s="91">
        <v>3</v>
      </c>
      <c r="D41" s="134">
        <v>0.0034628272076239197</v>
      </c>
      <c r="E41" s="134">
        <v>2.3412366232386925</v>
      </c>
      <c r="F41" s="91" t="s">
        <v>1322</v>
      </c>
      <c r="G41" s="91" t="b">
        <v>0</v>
      </c>
      <c r="H41" s="91" t="b">
        <v>0</v>
      </c>
      <c r="I41" s="91" t="b">
        <v>0</v>
      </c>
      <c r="J41" s="91" t="b">
        <v>0</v>
      </c>
      <c r="K41" s="91" t="b">
        <v>0</v>
      </c>
      <c r="L41" s="91" t="b">
        <v>0</v>
      </c>
    </row>
    <row r="42" spans="1:12" ht="15">
      <c r="A42" s="91" t="s">
        <v>1168</v>
      </c>
      <c r="B42" s="91" t="s">
        <v>1200</v>
      </c>
      <c r="C42" s="91">
        <v>3</v>
      </c>
      <c r="D42" s="134">
        <v>0.0034628272076239197</v>
      </c>
      <c r="E42" s="134">
        <v>2.3412366232386925</v>
      </c>
      <c r="F42" s="91" t="s">
        <v>1322</v>
      </c>
      <c r="G42" s="91" t="b">
        <v>0</v>
      </c>
      <c r="H42" s="91" t="b">
        <v>0</v>
      </c>
      <c r="I42" s="91" t="b">
        <v>0</v>
      </c>
      <c r="J42" s="91" t="b">
        <v>0</v>
      </c>
      <c r="K42" s="91" t="b">
        <v>0</v>
      </c>
      <c r="L42" s="91" t="b">
        <v>0</v>
      </c>
    </row>
    <row r="43" spans="1:12" ht="15">
      <c r="A43" s="91" t="s">
        <v>1200</v>
      </c>
      <c r="B43" s="91" t="s">
        <v>1201</v>
      </c>
      <c r="C43" s="91">
        <v>3</v>
      </c>
      <c r="D43" s="134">
        <v>0.0034628272076239197</v>
      </c>
      <c r="E43" s="134">
        <v>2.5630853728550487</v>
      </c>
      <c r="F43" s="91" t="s">
        <v>1322</v>
      </c>
      <c r="G43" s="91" t="b">
        <v>0</v>
      </c>
      <c r="H43" s="91" t="b">
        <v>0</v>
      </c>
      <c r="I43" s="91" t="b">
        <v>0</v>
      </c>
      <c r="J43" s="91" t="b">
        <v>0</v>
      </c>
      <c r="K43" s="91" t="b">
        <v>0</v>
      </c>
      <c r="L43" s="91" t="b">
        <v>0</v>
      </c>
    </row>
    <row r="44" spans="1:12" ht="15">
      <c r="A44" s="91" t="s">
        <v>1201</v>
      </c>
      <c r="B44" s="91" t="s">
        <v>1169</v>
      </c>
      <c r="C44" s="91">
        <v>3</v>
      </c>
      <c r="D44" s="134">
        <v>0.0034628272076239197</v>
      </c>
      <c r="E44" s="134">
        <v>2.3412366232386925</v>
      </c>
      <c r="F44" s="91" t="s">
        <v>1322</v>
      </c>
      <c r="G44" s="91" t="b">
        <v>0</v>
      </c>
      <c r="H44" s="91" t="b">
        <v>0</v>
      </c>
      <c r="I44" s="91" t="b">
        <v>0</v>
      </c>
      <c r="J44" s="91" t="b">
        <v>0</v>
      </c>
      <c r="K44" s="91" t="b">
        <v>0</v>
      </c>
      <c r="L44" s="91" t="b">
        <v>0</v>
      </c>
    </row>
    <row r="45" spans="1:12" ht="15">
      <c r="A45" s="91" t="s">
        <v>1169</v>
      </c>
      <c r="B45" s="91" t="s">
        <v>1202</v>
      </c>
      <c r="C45" s="91">
        <v>3</v>
      </c>
      <c r="D45" s="134">
        <v>0.0034628272076239197</v>
      </c>
      <c r="E45" s="134">
        <v>2.3412366232386925</v>
      </c>
      <c r="F45" s="91" t="s">
        <v>1322</v>
      </c>
      <c r="G45" s="91" t="b">
        <v>0</v>
      </c>
      <c r="H45" s="91" t="b">
        <v>0</v>
      </c>
      <c r="I45" s="91" t="b">
        <v>0</v>
      </c>
      <c r="J45" s="91" t="b">
        <v>0</v>
      </c>
      <c r="K45" s="91" t="b">
        <v>0</v>
      </c>
      <c r="L45" s="91" t="b">
        <v>0</v>
      </c>
    </row>
    <row r="46" spans="1:12" ht="15">
      <c r="A46" s="91" t="s">
        <v>1202</v>
      </c>
      <c r="B46" s="91" t="s">
        <v>1162</v>
      </c>
      <c r="C46" s="91">
        <v>3</v>
      </c>
      <c r="D46" s="134">
        <v>0.0034628272076239197</v>
      </c>
      <c r="E46" s="134">
        <v>2.2620553771910674</v>
      </c>
      <c r="F46" s="91" t="s">
        <v>1322</v>
      </c>
      <c r="G46" s="91" t="b">
        <v>0</v>
      </c>
      <c r="H46" s="91" t="b">
        <v>0</v>
      </c>
      <c r="I46" s="91" t="b">
        <v>0</v>
      </c>
      <c r="J46" s="91" t="b">
        <v>0</v>
      </c>
      <c r="K46" s="91" t="b">
        <v>0</v>
      </c>
      <c r="L46" s="91" t="b">
        <v>0</v>
      </c>
    </row>
    <row r="47" spans="1:12" ht="15">
      <c r="A47" s="91" t="s">
        <v>1162</v>
      </c>
      <c r="B47" s="91" t="s">
        <v>1203</v>
      </c>
      <c r="C47" s="91">
        <v>3</v>
      </c>
      <c r="D47" s="134">
        <v>0.0034628272076239197</v>
      </c>
      <c r="E47" s="134">
        <v>2.2620553771910674</v>
      </c>
      <c r="F47" s="91" t="s">
        <v>1322</v>
      </c>
      <c r="G47" s="91" t="b">
        <v>0</v>
      </c>
      <c r="H47" s="91" t="b">
        <v>0</v>
      </c>
      <c r="I47" s="91" t="b">
        <v>0</v>
      </c>
      <c r="J47" s="91" t="b">
        <v>0</v>
      </c>
      <c r="K47" s="91" t="b">
        <v>0</v>
      </c>
      <c r="L47" s="91" t="b">
        <v>0</v>
      </c>
    </row>
    <row r="48" spans="1:12" ht="15">
      <c r="A48" s="91" t="s">
        <v>243</v>
      </c>
      <c r="B48" s="91" t="s">
        <v>915</v>
      </c>
      <c r="C48" s="91">
        <v>3</v>
      </c>
      <c r="D48" s="134">
        <v>0.0034628272076239197</v>
      </c>
      <c r="E48" s="134">
        <v>0.8889389522440622</v>
      </c>
      <c r="F48" s="91" t="s">
        <v>1322</v>
      </c>
      <c r="G48" s="91" t="b">
        <v>0</v>
      </c>
      <c r="H48" s="91" t="b">
        <v>0</v>
      </c>
      <c r="I48" s="91" t="b">
        <v>0</v>
      </c>
      <c r="J48" s="91" t="b">
        <v>0</v>
      </c>
      <c r="K48" s="91" t="b">
        <v>0</v>
      </c>
      <c r="L48" s="91" t="b">
        <v>0</v>
      </c>
    </row>
    <row r="49" spans="1:12" ht="15">
      <c r="A49" s="91" t="s">
        <v>1170</v>
      </c>
      <c r="B49" s="91" t="s">
        <v>1171</v>
      </c>
      <c r="C49" s="91">
        <v>3</v>
      </c>
      <c r="D49" s="134">
        <v>0.0034628272076239197</v>
      </c>
      <c r="E49" s="134">
        <v>2.2162978866303926</v>
      </c>
      <c r="F49" s="91" t="s">
        <v>1322</v>
      </c>
      <c r="G49" s="91" t="b">
        <v>0</v>
      </c>
      <c r="H49" s="91" t="b">
        <v>0</v>
      </c>
      <c r="I49" s="91" t="b">
        <v>0</v>
      </c>
      <c r="J49" s="91" t="b">
        <v>0</v>
      </c>
      <c r="K49" s="91" t="b">
        <v>0</v>
      </c>
      <c r="L49" s="91" t="b">
        <v>0</v>
      </c>
    </row>
    <row r="50" spans="1:12" ht="15">
      <c r="A50" s="91" t="s">
        <v>1171</v>
      </c>
      <c r="B50" s="91" t="s">
        <v>329</v>
      </c>
      <c r="C50" s="91">
        <v>3</v>
      </c>
      <c r="D50" s="134">
        <v>0.0034628272076239197</v>
      </c>
      <c r="E50" s="134">
        <v>1.1651453641830112</v>
      </c>
      <c r="F50" s="91" t="s">
        <v>1322</v>
      </c>
      <c r="G50" s="91" t="b">
        <v>0</v>
      </c>
      <c r="H50" s="91" t="b">
        <v>0</v>
      </c>
      <c r="I50" s="91" t="b">
        <v>0</v>
      </c>
      <c r="J50" s="91" t="b">
        <v>0</v>
      </c>
      <c r="K50" s="91" t="b">
        <v>0</v>
      </c>
      <c r="L50" s="91" t="b">
        <v>0</v>
      </c>
    </row>
    <row r="51" spans="1:12" ht="15">
      <c r="A51" s="91" t="s">
        <v>916</v>
      </c>
      <c r="B51" s="91" t="s">
        <v>914</v>
      </c>
      <c r="C51" s="91">
        <v>3</v>
      </c>
      <c r="D51" s="134">
        <v>0.0034628272076239197</v>
      </c>
      <c r="E51" s="134">
        <v>0.8818441354794616</v>
      </c>
      <c r="F51" s="91" t="s">
        <v>1322</v>
      </c>
      <c r="G51" s="91" t="b">
        <v>0</v>
      </c>
      <c r="H51" s="91" t="b">
        <v>0</v>
      </c>
      <c r="I51" s="91" t="b">
        <v>0</v>
      </c>
      <c r="J51" s="91" t="b">
        <v>0</v>
      </c>
      <c r="K51" s="91" t="b">
        <v>0</v>
      </c>
      <c r="L51" s="91" t="b">
        <v>0</v>
      </c>
    </row>
    <row r="52" spans="1:12" ht="15">
      <c r="A52" s="91" t="s">
        <v>958</v>
      </c>
      <c r="B52" s="91" t="s">
        <v>959</v>
      </c>
      <c r="C52" s="91">
        <v>2</v>
      </c>
      <c r="D52" s="134">
        <v>0.0026113739292826957</v>
      </c>
      <c r="E52" s="134">
        <v>2.73917663191073</v>
      </c>
      <c r="F52" s="91" t="s">
        <v>1322</v>
      </c>
      <c r="G52" s="91" t="b">
        <v>0</v>
      </c>
      <c r="H52" s="91" t="b">
        <v>1</v>
      </c>
      <c r="I52" s="91" t="b">
        <v>0</v>
      </c>
      <c r="J52" s="91" t="b">
        <v>0</v>
      </c>
      <c r="K52" s="91" t="b">
        <v>0</v>
      </c>
      <c r="L52" s="91" t="b">
        <v>0</v>
      </c>
    </row>
    <row r="53" spans="1:12" ht="15">
      <c r="A53" s="91" t="s">
        <v>959</v>
      </c>
      <c r="B53" s="91" t="s">
        <v>941</v>
      </c>
      <c r="C53" s="91">
        <v>2</v>
      </c>
      <c r="D53" s="134">
        <v>0.0026113739292826957</v>
      </c>
      <c r="E53" s="134">
        <v>1.9988139424164861</v>
      </c>
      <c r="F53" s="91" t="s">
        <v>1322</v>
      </c>
      <c r="G53" s="91" t="b">
        <v>0</v>
      </c>
      <c r="H53" s="91" t="b">
        <v>0</v>
      </c>
      <c r="I53" s="91" t="b">
        <v>0</v>
      </c>
      <c r="J53" s="91" t="b">
        <v>0</v>
      </c>
      <c r="K53" s="91" t="b">
        <v>0</v>
      </c>
      <c r="L53" s="91" t="b">
        <v>0</v>
      </c>
    </row>
    <row r="54" spans="1:12" ht="15">
      <c r="A54" s="91" t="s">
        <v>941</v>
      </c>
      <c r="B54" s="91" t="s">
        <v>944</v>
      </c>
      <c r="C54" s="91">
        <v>2</v>
      </c>
      <c r="D54" s="134">
        <v>0.0026113739292826957</v>
      </c>
      <c r="E54" s="134">
        <v>1.5216926876968235</v>
      </c>
      <c r="F54" s="91" t="s">
        <v>1322</v>
      </c>
      <c r="G54" s="91" t="b">
        <v>0</v>
      </c>
      <c r="H54" s="91" t="b">
        <v>0</v>
      </c>
      <c r="I54" s="91" t="b">
        <v>0</v>
      </c>
      <c r="J54" s="91" t="b">
        <v>0</v>
      </c>
      <c r="K54" s="91" t="b">
        <v>0</v>
      </c>
      <c r="L54" s="91" t="b">
        <v>0</v>
      </c>
    </row>
    <row r="55" spans="1:12" ht="15">
      <c r="A55" s="91" t="s">
        <v>944</v>
      </c>
      <c r="B55" s="91" t="s">
        <v>939</v>
      </c>
      <c r="C55" s="91">
        <v>2</v>
      </c>
      <c r="D55" s="134">
        <v>0.0026113739292826957</v>
      </c>
      <c r="E55" s="134">
        <v>1.6088428634157237</v>
      </c>
      <c r="F55" s="91" t="s">
        <v>1322</v>
      </c>
      <c r="G55" s="91" t="b">
        <v>0</v>
      </c>
      <c r="H55" s="91" t="b">
        <v>0</v>
      </c>
      <c r="I55" s="91" t="b">
        <v>0</v>
      </c>
      <c r="J55" s="91" t="b">
        <v>0</v>
      </c>
      <c r="K55" s="91" t="b">
        <v>0</v>
      </c>
      <c r="L55" s="91" t="b">
        <v>0</v>
      </c>
    </row>
    <row r="56" spans="1:12" ht="15">
      <c r="A56" s="91" t="s">
        <v>941</v>
      </c>
      <c r="B56" s="91" t="s">
        <v>960</v>
      </c>
      <c r="C56" s="91">
        <v>2</v>
      </c>
      <c r="D56" s="134">
        <v>0.0026113739292826957</v>
      </c>
      <c r="E56" s="134">
        <v>1.9988139424164861</v>
      </c>
      <c r="F56" s="91" t="s">
        <v>1322</v>
      </c>
      <c r="G56" s="91" t="b">
        <v>0</v>
      </c>
      <c r="H56" s="91" t="b">
        <v>0</v>
      </c>
      <c r="I56" s="91" t="b">
        <v>0</v>
      </c>
      <c r="J56" s="91" t="b">
        <v>0</v>
      </c>
      <c r="K56" s="91" t="b">
        <v>0</v>
      </c>
      <c r="L56" s="91" t="b">
        <v>0</v>
      </c>
    </row>
    <row r="57" spans="1:12" ht="15">
      <c r="A57" s="91" t="s">
        <v>960</v>
      </c>
      <c r="B57" s="91" t="s">
        <v>961</v>
      </c>
      <c r="C57" s="91">
        <v>2</v>
      </c>
      <c r="D57" s="134">
        <v>0.0026113739292826957</v>
      </c>
      <c r="E57" s="134">
        <v>2.73917663191073</v>
      </c>
      <c r="F57" s="91" t="s">
        <v>1322</v>
      </c>
      <c r="G57" s="91" t="b">
        <v>0</v>
      </c>
      <c r="H57" s="91" t="b">
        <v>0</v>
      </c>
      <c r="I57" s="91" t="b">
        <v>0</v>
      </c>
      <c r="J57" s="91" t="b">
        <v>0</v>
      </c>
      <c r="K57" s="91" t="b">
        <v>0</v>
      </c>
      <c r="L57" s="91" t="b">
        <v>0</v>
      </c>
    </row>
    <row r="58" spans="1:12" ht="15">
      <c r="A58" s="91" t="s">
        <v>961</v>
      </c>
      <c r="B58" s="91" t="s">
        <v>956</v>
      </c>
      <c r="C58" s="91">
        <v>2</v>
      </c>
      <c r="D58" s="134">
        <v>0.0026113739292826957</v>
      </c>
      <c r="E58" s="134">
        <v>2.4381466362467488</v>
      </c>
      <c r="F58" s="91" t="s">
        <v>1322</v>
      </c>
      <c r="G58" s="91" t="b">
        <v>0</v>
      </c>
      <c r="H58" s="91" t="b">
        <v>0</v>
      </c>
      <c r="I58" s="91" t="b">
        <v>0</v>
      </c>
      <c r="J58" s="91" t="b">
        <v>0</v>
      </c>
      <c r="K58" s="91" t="b">
        <v>0</v>
      </c>
      <c r="L58" s="91" t="b">
        <v>0</v>
      </c>
    </row>
    <row r="59" spans="1:12" ht="15">
      <c r="A59" s="91" t="s">
        <v>235</v>
      </c>
      <c r="B59" s="91" t="s">
        <v>243</v>
      </c>
      <c r="C59" s="91">
        <v>2</v>
      </c>
      <c r="D59" s="134">
        <v>0.0026113739292826957</v>
      </c>
      <c r="E59" s="134">
        <v>1.5350566492548052</v>
      </c>
      <c r="F59" s="91" t="s">
        <v>1322</v>
      </c>
      <c r="G59" s="91" t="b">
        <v>0</v>
      </c>
      <c r="H59" s="91" t="b">
        <v>0</v>
      </c>
      <c r="I59" s="91" t="b">
        <v>0</v>
      </c>
      <c r="J59" s="91" t="b">
        <v>0</v>
      </c>
      <c r="K59" s="91" t="b">
        <v>0</v>
      </c>
      <c r="L59" s="91" t="b">
        <v>0</v>
      </c>
    </row>
    <row r="60" spans="1:12" ht="15">
      <c r="A60" s="91" t="s">
        <v>243</v>
      </c>
      <c r="B60" s="91" t="s">
        <v>1188</v>
      </c>
      <c r="C60" s="91">
        <v>2</v>
      </c>
      <c r="D60" s="134">
        <v>0.0026113739292826957</v>
      </c>
      <c r="E60" s="134">
        <v>1.4661753598469922</v>
      </c>
      <c r="F60" s="91" t="s">
        <v>1322</v>
      </c>
      <c r="G60" s="91" t="b">
        <v>0</v>
      </c>
      <c r="H60" s="91" t="b">
        <v>0</v>
      </c>
      <c r="I60" s="91" t="b">
        <v>0</v>
      </c>
      <c r="J60" s="91" t="b">
        <v>0</v>
      </c>
      <c r="K60" s="91" t="b">
        <v>0</v>
      </c>
      <c r="L60" s="91" t="b">
        <v>0</v>
      </c>
    </row>
    <row r="61" spans="1:12" ht="15">
      <c r="A61" s="91" t="s">
        <v>1188</v>
      </c>
      <c r="B61" s="91" t="s">
        <v>1189</v>
      </c>
      <c r="C61" s="91">
        <v>2</v>
      </c>
      <c r="D61" s="134">
        <v>0.0026113739292826957</v>
      </c>
      <c r="E61" s="134">
        <v>2.3869941137993673</v>
      </c>
      <c r="F61" s="91" t="s">
        <v>1322</v>
      </c>
      <c r="G61" s="91" t="b">
        <v>0</v>
      </c>
      <c r="H61" s="91" t="b">
        <v>0</v>
      </c>
      <c r="I61" s="91" t="b">
        <v>0</v>
      </c>
      <c r="J61" s="91" t="b">
        <v>0</v>
      </c>
      <c r="K61" s="91" t="b">
        <v>0</v>
      </c>
      <c r="L61" s="91" t="b">
        <v>0</v>
      </c>
    </row>
    <row r="62" spans="1:12" ht="15">
      <c r="A62" s="91" t="s">
        <v>1189</v>
      </c>
      <c r="B62" s="91" t="s">
        <v>1231</v>
      </c>
      <c r="C62" s="91">
        <v>2</v>
      </c>
      <c r="D62" s="134">
        <v>0.0026113739292826957</v>
      </c>
      <c r="E62" s="134">
        <v>2.5630853728550487</v>
      </c>
      <c r="F62" s="91" t="s">
        <v>1322</v>
      </c>
      <c r="G62" s="91" t="b">
        <v>0</v>
      </c>
      <c r="H62" s="91" t="b">
        <v>0</v>
      </c>
      <c r="I62" s="91" t="b">
        <v>0</v>
      </c>
      <c r="J62" s="91" t="b">
        <v>0</v>
      </c>
      <c r="K62" s="91" t="b">
        <v>0</v>
      </c>
      <c r="L62" s="91" t="b">
        <v>0</v>
      </c>
    </row>
    <row r="63" spans="1:12" ht="15">
      <c r="A63" s="91" t="s">
        <v>1231</v>
      </c>
      <c r="B63" s="91" t="s">
        <v>1232</v>
      </c>
      <c r="C63" s="91">
        <v>2</v>
      </c>
      <c r="D63" s="134">
        <v>0.0026113739292826957</v>
      </c>
      <c r="E63" s="134">
        <v>2.73917663191073</v>
      </c>
      <c r="F63" s="91" t="s">
        <v>1322</v>
      </c>
      <c r="G63" s="91" t="b">
        <v>0</v>
      </c>
      <c r="H63" s="91" t="b">
        <v>0</v>
      </c>
      <c r="I63" s="91" t="b">
        <v>0</v>
      </c>
      <c r="J63" s="91" t="b">
        <v>0</v>
      </c>
      <c r="K63" s="91" t="b">
        <v>0</v>
      </c>
      <c r="L63" s="91" t="b">
        <v>0</v>
      </c>
    </row>
    <row r="64" spans="1:12" ht="15">
      <c r="A64" s="91" t="s">
        <v>1232</v>
      </c>
      <c r="B64" s="91" t="s">
        <v>927</v>
      </c>
      <c r="C64" s="91">
        <v>2</v>
      </c>
      <c r="D64" s="134">
        <v>0.0026113739292826957</v>
      </c>
      <c r="E64" s="134">
        <v>1.9262632752678743</v>
      </c>
      <c r="F64" s="91" t="s">
        <v>1322</v>
      </c>
      <c r="G64" s="91" t="b">
        <v>0</v>
      </c>
      <c r="H64" s="91" t="b">
        <v>0</v>
      </c>
      <c r="I64" s="91" t="b">
        <v>0</v>
      </c>
      <c r="J64" s="91" t="b">
        <v>1</v>
      </c>
      <c r="K64" s="91" t="b">
        <v>0</v>
      </c>
      <c r="L64" s="91" t="b">
        <v>0</v>
      </c>
    </row>
    <row r="65" spans="1:12" ht="15">
      <c r="A65" s="91" t="s">
        <v>927</v>
      </c>
      <c r="B65" s="91" t="s">
        <v>1233</v>
      </c>
      <c r="C65" s="91">
        <v>2</v>
      </c>
      <c r="D65" s="134">
        <v>0.0026113739292826957</v>
      </c>
      <c r="E65" s="134">
        <v>1.9262632752678743</v>
      </c>
      <c r="F65" s="91" t="s">
        <v>1322</v>
      </c>
      <c r="G65" s="91" t="b">
        <v>1</v>
      </c>
      <c r="H65" s="91" t="b">
        <v>0</v>
      </c>
      <c r="I65" s="91" t="b">
        <v>0</v>
      </c>
      <c r="J65" s="91" t="b">
        <v>0</v>
      </c>
      <c r="K65" s="91" t="b">
        <v>0</v>
      </c>
      <c r="L65" s="91" t="b">
        <v>0</v>
      </c>
    </row>
    <row r="66" spans="1:12" ht="15">
      <c r="A66" s="91" t="s">
        <v>1233</v>
      </c>
      <c r="B66" s="91" t="s">
        <v>1234</v>
      </c>
      <c r="C66" s="91">
        <v>2</v>
      </c>
      <c r="D66" s="134">
        <v>0.0026113739292826957</v>
      </c>
      <c r="E66" s="134">
        <v>2.73917663191073</v>
      </c>
      <c r="F66" s="91" t="s">
        <v>1322</v>
      </c>
      <c r="G66" s="91" t="b">
        <v>0</v>
      </c>
      <c r="H66" s="91" t="b">
        <v>0</v>
      </c>
      <c r="I66" s="91" t="b">
        <v>0</v>
      </c>
      <c r="J66" s="91" t="b">
        <v>0</v>
      </c>
      <c r="K66" s="91" t="b">
        <v>0</v>
      </c>
      <c r="L66" s="91" t="b">
        <v>0</v>
      </c>
    </row>
    <row r="67" spans="1:12" ht="15">
      <c r="A67" s="91" t="s">
        <v>1234</v>
      </c>
      <c r="B67" s="91" t="s">
        <v>1175</v>
      </c>
      <c r="C67" s="91">
        <v>2</v>
      </c>
      <c r="D67" s="134">
        <v>0.0026113739292826957</v>
      </c>
      <c r="E67" s="134">
        <v>2.4381466362467488</v>
      </c>
      <c r="F67" s="91" t="s">
        <v>1322</v>
      </c>
      <c r="G67" s="91" t="b">
        <v>0</v>
      </c>
      <c r="H67" s="91" t="b">
        <v>0</v>
      </c>
      <c r="I67" s="91" t="b">
        <v>0</v>
      </c>
      <c r="J67" s="91" t="b">
        <v>0</v>
      </c>
      <c r="K67" s="91" t="b">
        <v>0</v>
      </c>
      <c r="L67" s="91" t="b">
        <v>0</v>
      </c>
    </row>
    <row r="68" spans="1:12" ht="15">
      <c r="A68" s="91" t="s">
        <v>1175</v>
      </c>
      <c r="B68" s="91" t="s">
        <v>1161</v>
      </c>
      <c r="C68" s="91">
        <v>2</v>
      </c>
      <c r="D68" s="134">
        <v>0.0026113739292826957</v>
      </c>
      <c r="E68" s="134">
        <v>1.8360866449187863</v>
      </c>
      <c r="F68" s="91" t="s">
        <v>1322</v>
      </c>
      <c r="G68" s="91" t="b">
        <v>0</v>
      </c>
      <c r="H68" s="91" t="b">
        <v>0</v>
      </c>
      <c r="I68" s="91" t="b">
        <v>0</v>
      </c>
      <c r="J68" s="91" t="b">
        <v>0</v>
      </c>
      <c r="K68" s="91" t="b">
        <v>0</v>
      </c>
      <c r="L68" s="91" t="b">
        <v>0</v>
      </c>
    </row>
    <row r="69" spans="1:12" ht="15">
      <c r="A69" s="91" t="s">
        <v>1167</v>
      </c>
      <c r="B69" s="91" t="s">
        <v>1235</v>
      </c>
      <c r="C69" s="91">
        <v>2</v>
      </c>
      <c r="D69" s="134">
        <v>0.0026113739292826957</v>
      </c>
      <c r="E69" s="134">
        <v>2.3412366232386925</v>
      </c>
      <c r="F69" s="91" t="s">
        <v>1322</v>
      </c>
      <c r="G69" s="91" t="b">
        <v>0</v>
      </c>
      <c r="H69" s="91" t="b">
        <v>0</v>
      </c>
      <c r="I69" s="91" t="b">
        <v>0</v>
      </c>
      <c r="J69" s="91" t="b">
        <v>0</v>
      </c>
      <c r="K69" s="91" t="b">
        <v>0</v>
      </c>
      <c r="L69" s="91" t="b">
        <v>0</v>
      </c>
    </row>
    <row r="70" spans="1:12" ht="15">
      <c r="A70" s="91" t="s">
        <v>1235</v>
      </c>
      <c r="B70" s="91" t="s">
        <v>329</v>
      </c>
      <c r="C70" s="91">
        <v>2</v>
      </c>
      <c r="D70" s="134">
        <v>0.0026113739292826957</v>
      </c>
      <c r="E70" s="134">
        <v>1.3869941137993675</v>
      </c>
      <c r="F70" s="91" t="s">
        <v>1322</v>
      </c>
      <c r="G70" s="91" t="b">
        <v>0</v>
      </c>
      <c r="H70" s="91" t="b">
        <v>0</v>
      </c>
      <c r="I70" s="91" t="b">
        <v>0</v>
      </c>
      <c r="J70" s="91" t="b">
        <v>0</v>
      </c>
      <c r="K70" s="91" t="b">
        <v>0</v>
      </c>
      <c r="L70" s="91" t="b">
        <v>0</v>
      </c>
    </row>
    <row r="71" spans="1:12" ht="15">
      <c r="A71" s="91" t="s">
        <v>329</v>
      </c>
      <c r="B71" s="91" t="s">
        <v>1236</v>
      </c>
      <c r="C71" s="91">
        <v>2</v>
      </c>
      <c r="D71" s="134">
        <v>0.0026113739292826957</v>
      </c>
      <c r="E71" s="134">
        <v>1.86411536851903</v>
      </c>
      <c r="F71" s="91" t="s">
        <v>1322</v>
      </c>
      <c r="G71" s="91" t="b">
        <v>0</v>
      </c>
      <c r="H71" s="91" t="b">
        <v>0</v>
      </c>
      <c r="I71" s="91" t="b">
        <v>0</v>
      </c>
      <c r="J71" s="91" t="b">
        <v>0</v>
      </c>
      <c r="K71" s="91" t="b">
        <v>0</v>
      </c>
      <c r="L71" s="91" t="b">
        <v>0</v>
      </c>
    </row>
    <row r="72" spans="1:12" ht="15">
      <c r="A72" s="91" t="s">
        <v>1236</v>
      </c>
      <c r="B72" s="91" t="s">
        <v>919</v>
      </c>
      <c r="C72" s="91">
        <v>2</v>
      </c>
      <c r="D72" s="134">
        <v>0.0026113739292826957</v>
      </c>
      <c r="E72" s="134">
        <v>2.1371166405827675</v>
      </c>
      <c r="F72" s="91" t="s">
        <v>1322</v>
      </c>
      <c r="G72" s="91" t="b">
        <v>0</v>
      </c>
      <c r="H72" s="91" t="b">
        <v>0</v>
      </c>
      <c r="I72" s="91" t="b">
        <v>0</v>
      </c>
      <c r="J72" s="91" t="b">
        <v>0</v>
      </c>
      <c r="K72" s="91" t="b">
        <v>0</v>
      </c>
      <c r="L72" s="91" t="b">
        <v>0</v>
      </c>
    </row>
    <row r="73" spans="1:12" ht="15">
      <c r="A73" s="91" t="s">
        <v>919</v>
      </c>
      <c r="B73" s="91" t="s">
        <v>1237</v>
      </c>
      <c r="C73" s="91">
        <v>2</v>
      </c>
      <c r="D73" s="134">
        <v>0.0026113739292826957</v>
      </c>
      <c r="E73" s="134">
        <v>2.1371166405827675</v>
      </c>
      <c r="F73" s="91" t="s">
        <v>1322</v>
      </c>
      <c r="G73" s="91" t="b">
        <v>0</v>
      </c>
      <c r="H73" s="91" t="b">
        <v>0</v>
      </c>
      <c r="I73" s="91" t="b">
        <v>0</v>
      </c>
      <c r="J73" s="91" t="b">
        <v>0</v>
      </c>
      <c r="K73" s="91" t="b">
        <v>0</v>
      </c>
      <c r="L73" s="91" t="b">
        <v>0</v>
      </c>
    </row>
    <row r="74" spans="1:12" ht="15">
      <c r="A74" s="91" t="s">
        <v>1237</v>
      </c>
      <c r="B74" s="91" t="s">
        <v>1238</v>
      </c>
      <c r="C74" s="91">
        <v>2</v>
      </c>
      <c r="D74" s="134">
        <v>0.0026113739292826957</v>
      </c>
      <c r="E74" s="134">
        <v>2.73917663191073</v>
      </c>
      <c r="F74" s="91" t="s">
        <v>1322</v>
      </c>
      <c r="G74" s="91" t="b">
        <v>0</v>
      </c>
      <c r="H74" s="91" t="b">
        <v>0</v>
      </c>
      <c r="I74" s="91" t="b">
        <v>0</v>
      </c>
      <c r="J74" s="91" t="b">
        <v>0</v>
      </c>
      <c r="K74" s="91" t="b">
        <v>0</v>
      </c>
      <c r="L74" s="91" t="b">
        <v>0</v>
      </c>
    </row>
    <row r="75" spans="1:12" ht="15">
      <c r="A75" s="91" t="s">
        <v>1238</v>
      </c>
      <c r="B75" s="91" t="s">
        <v>243</v>
      </c>
      <c r="C75" s="91">
        <v>2</v>
      </c>
      <c r="D75" s="134">
        <v>0.0026113739292826957</v>
      </c>
      <c r="E75" s="134">
        <v>1.8360866449187863</v>
      </c>
      <c r="F75" s="91" t="s">
        <v>1322</v>
      </c>
      <c r="G75" s="91" t="b">
        <v>0</v>
      </c>
      <c r="H75" s="91" t="b">
        <v>0</v>
      </c>
      <c r="I75" s="91" t="b">
        <v>0</v>
      </c>
      <c r="J75" s="91" t="b">
        <v>0</v>
      </c>
      <c r="K75" s="91" t="b">
        <v>0</v>
      </c>
      <c r="L75" s="91" t="b">
        <v>0</v>
      </c>
    </row>
    <row r="76" spans="1:12" ht="15">
      <c r="A76" s="91" t="s">
        <v>243</v>
      </c>
      <c r="B76" s="91" t="s">
        <v>1190</v>
      </c>
      <c r="C76" s="91">
        <v>2</v>
      </c>
      <c r="D76" s="134">
        <v>0.0026113739292826957</v>
      </c>
      <c r="E76" s="134">
        <v>1.4661753598469922</v>
      </c>
      <c r="F76" s="91" t="s">
        <v>1322</v>
      </c>
      <c r="G76" s="91" t="b">
        <v>0</v>
      </c>
      <c r="H76" s="91" t="b">
        <v>0</v>
      </c>
      <c r="I76" s="91" t="b">
        <v>0</v>
      </c>
      <c r="J76" s="91" t="b">
        <v>0</v>
      </c>
      <c r="K76" s="91" t="b">
        <v>0</v>
      </c>
      <c r="L76" s="91" t="b">
        <v>0</v>
      </c>
    </row>
    <row r="77" spans="1:12" ht="15">
      <c r="A77" s="91" t="s">
        <v>1190</v>
      </c>
      <c r="B77" s="91" t="s">
        <v>1239</v>
      </c>
      <c r="C77" s="91">
        <v>2</v>
      </c>
      <c r="D77" s="134">
        <v>0.0026113739292826957</v>
      </c>
      <c r="E77" s="134">
        <v>2.5630853728550487</v>
      </c>
      <c r="F77" s="91" t="s">
        <v>1322</v>
      </c>
      <c r="G77" s="91" t="b">
        <v>0</v>
      </c>
      <c r="H77" s="91" t="b">
        <v>0</v>
      </c>
      <c r="I77" s="91" t="b">
        <v>0</v>
      </c>
      <c r="J77" s="91" t="b">
        <v>0</v>
      </c>
      <c r="K77" s="91" t="b">
        <v>0</v>
      </c>
      <c r="L77" s="91" t="b">
        <v>0</v>
      </c>
    </row>
    <row r="78" spans="1:12" ht="15">
      <c r="A78" s="91" t="s">
        <v>243</v>
      </c>
      <c r="B78" s="91" t="s">
        <v>914</v>
      </c>
      <c r="C78" s="91">
        <v>2</v>
      </c>
      <c r="D78" s="134">
        <v>0.0026113739292826957</v>
      </c>
      <c r="E78" s="134">
        <v>0.5119328504076675</v>
      </c>
      <c r="F78" s="91" t="s">
        <v>1322</v>
      </c>
      <c r="G78" s="91" t="b">
        <v>0</v>
      </c>
      <c r="H78" s="91" t="b">
        <v>0</v>
      </c>
      <c r="I78" s="91" t="b">
        <v>0</v>
      </c>
      <c r="J78" s="91" t="b">
        <v>0</v>
      </c>
      <c r="K78" s="91" t="b">
        <v>0</v>
      </c>
      <c r="L78" s="91" t="b">
        <v>0</v>
      </c>
    </row>
    <row r="79" spans="1:12" ht="15">
      <c r="A79" s="91" t="s">
        <v>934</v>
      </c>
      <c r="B79" s="91" t="s">
        <v>1240</v>
      </c>
      <c r="C79" s="91">
        <v>2</v>
      </c>
      <c r="D79" s="134">
        <v>0.0026113739292826957</v>
      </c>
      <c r="E79" s="134">
        <v>2.1951085875604543</v>
      </c>
      <c r="F79" s="91" t="s">
        <v>1322</v>
      </c>
      <c r="G79" s="91" t="b">
        <v>0</v>
      </c>
      <c r="H79" s="91" t="b">
        <v>0</v>
      </c>
      <c r="I79" s="91" t="b">
        <v>0</v>
      </c>
      <c r="J79" s="91" t="b">
        <v>0</v>
      </c>
      <c r="K79" s="91" t="b">
        <v>0</v>
      </c>
      <c r="L79" s="91" t="b">
        <v>0</v>
      </c>
    </row>
    <row r="80" spans="1:12" ht="15">
      <c r="A80" s="91" t="s">
        <v>1240</v>
      </c>
      <c r="B80" s="91" t="s">
        <v>928</v>
      </c>
      <c r="C80" s="91">
        <v>2</v>
      </c>
      <c r="D80" s="134">
        <v>0.0026113739292826957</v>
      </c>
      <c r="E80" s="134">
        <v>2.3412366232386925</v>
      </c>
      <c r="F80" s="91" t="s">
        <v>1322</v>
      </c>
      <c r="G80" s="91" t="b">
        <v>0</v>
      </c>
      <c r="H80" s="91" t="b">
        <v>0</v>
      </c>
      <c r="I80" s="91" t="b">
        <v>0</v>
      </c>
      <c r="J80" s="91" t="b">
        <v>0</v>
      </c>
      <c r="K80" s="91" t="b">
        <v>0</v>
      </c>
      <c r="L80" s="91" t="b">
        <v>0</v>
      </c>
    </row>
    <row r="81" spans="1:12" ht="15">
      <c r="A81" s="91" t="s">
        <v>928</v>
      </c>
      <c r="B81" s="91" t="s">
        <v>1241</v>
      </c>
      <c r="C81" s="91">
        <v>2</v>
      </c>
      <c r="D81" s="134">
        <v>0.0026113739292826957</v>
      </c>
      <c r="E81" s="134">
        <v>2.3412366232386925</v>
      </c>
      <c r="F81" s="91" t="s">
        <v>1322</v>
      </c>
      <c r="G81" s="91" t="b">
        <v>0</v>
      </c>
      <c r="H81" s="91" t="b">
        <v>0</v>
      </c>
      <c r="I81" s="91" t="b">
        <v>0</v>
      </c>
      <c r="J81" s="91" t="b">
        <v>0</v>
      </c>
      <c r="K81" s="91" t="b">
        <v>0</v>
      </c>
      <c r="L81" s="91" t="b">
        <v>0</v>
      </c>
    </row>
    <row r="82" spans="1:12" ht="15">
      <c r="A82" s="91" t="s">
        <v>1241</v>
      </c>
      <c r="B82" s="91" t="s">
        <v>934</v>
      </c>
      <c r="C82" s="91">
        <v>2</v>
      </c>
      <c r="D82" s="134">
        <v>0.0026113739292826957</v>
      </c>
      <c r="E82" s="134">
        <v>2.1951085875604543</v>
      </c>
      <c r="F82" s="91" t="s">
        <v>1322</v>
      </c>
      <c r="G82" s="91" t="b">
        <v>0</v>
      </c>
      <c r="H82" s="91" t="b">
        <v>0</v>
      </c>
      <c r="I82" s="91" t="b">
        <v>0</v>
      </c>
      <c r="J82" s="91" t="b">
        <v>0</v>
      </c>
      <c r="K82" s="91" t="b">
        <v>0</v>
      </c>
      <c r="L82" s="91" t="b">
        <v>0</v>
      </c>
    </row>
    <row r="83" spans="1:12" ht="15">
      <c r="A83" s="91" t="s">
        <v>231</v>
      </c>
      <c r="B83" s="91" t="s">
        <v>1244</v>
      </c>
      <c r="C83" s="91">
        <v>2</v>
      </c>
      <c r="D83" s="134">
        <v>0.0026113739292826957</v>
      </c>
      <c r="E83" s="134">
        <v>1.894078591896473</v>
      </c>
      <c r="F83" s="91" t="s">
        <v>1322</v>
      </c>
      <c r="G83" s="91" t="b">
        <v>0</v>
      </c>
      <c r="H83" s="91" t="b">
        <v>0</v>
      </c>
      <c r="I83" s="91" t="b">
        <v>0</v>
      </c>
      <c r="J83" s="91" t="b">
        <v>0</v>
      </c>
      <c r="K83" s="91" t="b">
        <v>0</v>
      </c>
      <c r="L83" s="91" t="b">
        <v>0</v>
      </c>
    </row>
    <row r="84" spans="1:12" ht="15">
      <c r="A84" s="91" t="s">
        <v>1244</v>
      </c>
      <c r="B84" s="91" t="s">
        <v>1245</v>
      </c>
      <c r="C84" s="91">
        <v>2</v>
      </c>
      <c r="D84" s="134">
        <v>0.0026113739292826957</v>
      </c>
      <c r="E84" s="134">
        <v>2.73917663191073</v>
      </c>
      <c r="F84" s="91" t="s">
        <v>1322</v>
      </c>
      <c r="G84" s="91" t="b">
        <v>0</v>
      </c>
      <c r="H84" s="91" t="b">
        <v>0</v>
      </c>
      <c r="I84" s="91" t="b">
        <v>0</v>
      </c>
      <c r="J84" s="91" t="b">
        <v>0</v>
      </c>
      <c r="K84" s="91" t="b">
        <v>0</v>
      </c>
      <c r="L84" s="91" t="b">
        <v>0</v>
      </c>
    </row>
    <row r="85" spans="1:12" ht="15">
      <c r="A85" s="91" t="s">
        <v>1245</v>
      </c>
      <c r="B85" s="91" t="s">
        <v>1161</v>
      </c>
      <c r="C85" s="91">
        <v>2</v>
      </c>
      <c r="D85" s="134">
        <v>0.0026113739292826957</v>
      </c>
      <c r="E85" s="134">
        <v>2.1371166405827675</v>
      </c>
      <c r="F85" s="91" t="s">
        <v>1322</v>
      </c>
      <c r="G85" s="91" t="b">
        <v>0</v>
      </c>
      <c r="H85" s="91" t="b">
        <v>0</v>
      </c>
      <c r="I85" s="91" t="b">
        <v>0</v>
      </c>
      <c r="J85" s="91" t="b">
        <v>0</v>
      </c>
      <c r="K85" s="91" t="b">
        <v>0</v>
      </c>
      <c r="L85" s="91" t="b">
        <v>0</v>
      </c>
    </row>
    <row r="86" spans="1:12" ht="15">
      <c r="A86" s="91" t="s">
        <v>1161</v>
      </c>
      <c r="B86" s="91" t="s">
        <v>1163</v>
      </c>
      <c r="C86" s="91">
        <v>2</v>
      </c>
      <c r="D86" s="134">
        <v>0.0026113739292826957</v>
      </c>
      <c r="E86" s="134">
        <v>1.6599953858631051</v>
      </c>
      <c r="F86" s="91" t="s">
        <v>1322</v>
      </c>
      <c r="G86" s="91" t="b">
        <v>0</v>
      </c>
      <c r="H86" s="91" t="b">
        <v>0</v>
      </c>
      <c r="I86" s="91" t="b">
        <v>0</v>
      </c>
      <c r="J86" s="91" t="b">
        <v>0</v>
      </c>
      <c r="K86" s="91" t="b">
        <v>0</v>
      </c>
      <c r="L86" s="91" t="b">
        <v>0</v>
      </c>
    </row>
    <row r="87" spans="1:12" ht="15">
      <c r="A87" s="91" t="s">
        <v>1163</v>
      </c>
      <c r="B87" s="91" t="s">
        <v>927</v>
      </c>
      <c r="C87" s="91">
        <v>2</v>
      </c>
      <c r="D87" s="134">
        <v>0.0026113739292826957</v>
      </c>
      <c r="E87" s="134">
        <v>1.5283232665958368</v>
      </c>
      <c r="F87" s="91" t="s">
        <v>1322</v>
      </c>
      <c r="G87" s="91" t="b">
        <v>0</v>
      </c>
      <c r="H87" s="91" t="b">
        <v>0</v>
      </c>
      <c r="I87" s="91" t="b">
        <v>0</v>
      </c>
      <c r="J87" s="91" t="b">
        <v>1</v>
      </c>
      <c r="K87" s="91" t="b">
        <v>0</v>
      </c>
      <c r="L87" s="91" t="b">
        <v>0</v>
      </c>
    </row>
    <row r="88" spans="1:12" ht="15">
      <c r="A88" s="91" t="s">
        <v>927</v>
      </c>
      <c r="B88" s="91" t="s">
        <v>1176</v>
      </c>
      <c r="C88" s="91">
        <v>2</v>
      </c>
      <c r="D88" s="134">
        <v>0.0026113739292826957</v>
      </c>
      <c r="E88" s="134">
        <v>1.625233279603893</v>
      </c>
      <c r="F88" s="91" t="s">
        <v>1322</v>
      </c>
      <c r="G88" s="91" t="b">
        <v>1</v>
      </c>
      <c r="H88" s="91" t="b">
        <v>0</v>
      </c>
      <c r="I88" s="91" t="b">
        <v>0</v>
      </c>
      <c r="J88" s="91" t="b">
        <v>0</v>
      </c>
      <c r="K88" s="91" t="b">
        <v>0</v>
      </c>
      <c r="L88" s="91" t="b">
        <v>0</v>
      </c>
    </row>
    <row r="89" spans="1:12" ht="15">
      <c r="A89" s="91" t="s">
        <v>1176</v>
      </c>
      <c r="B89" s="91" t="s">
        <v>1163</v>
      </c>
      <c r="C89" s="91">
        <v>2</v>
      </c>
      <c r="D89" s="134">
        <v>0.0026113739292826957</v>
      </c>
      <c r="E89" s="134">
        <v>1.9610253815270862</v>
      </c>
      <c r="F89" s="91" t="s">
        <v>1322</v>
      </c>
      <c r="G89" s="91" t="b">
        <v>0</v>
      </c>
      <c r="H89" s="91" t="b">
        <v>0</v>
      </c>
      <c r="I89" s="91" t="b">
        <v>0</v>
      </c>
      <c r="J89" s="91" t="b">
        <v>0</v>
      </c>
      <c r="K89" s="91" t="b">
        <v>0</v>
      </c>
      <c r="L89" s="91" t="b">
        <v>0</v>
      </c>
    </row>
    <row r="90" spans="1:12" ht="15">
      <c r="A90" s="91" t="s">
        <v>936</v>
      </c>
      <c r="B90" s="91" t="s">
        <v>1246</v>
      </c>
      <c r="C90" s="91">
        <v>2</v>
      </c>
      <c r="D90" s="134">
        <v>0.0026113739292826957</v>
      </c>
      <c r="E90" s="134">
        <v>2.3412366232386925</v>
      </c>
      <c r="F90" s="91" t="s">
        <v>1322</v>
      </c>
      <c r="G90" s="91" t="b">
        <v>0</v>
      </c>
      <c r="H90" s="91" t="b">
        <v>0</v>
      </c>
      <c r="I90" s="91" t="b">
        <v>0</v>
      </c>
      <c r="J90" s="91" t="b">
        <v>0</v>
      </c>
      <c r="K90" s="91" t="b">
        <v>0</v>
      </c>
      <c r="L90" s="91" t="b">
        <v>0</v>
      </c>
    </row>
    <row r="91" spans="1:12" ht="15">
      <c r="A91" s="91" t="s">
        <v>229</v>
      </c>
      <c r="B91" s="91" t="s">
        <v>1167</v>
      </c>
      <c r="C91" s="91">
        <v>2</v>
      </c>
      <c r="D91" s="134">
        <v>0.0026113739292826957</v>
      </c>
      <c r="E91" s="134">
        <v>2.085964118135386</v>
      </c>
      <c r="F91" s="91" t="s">
        <v>1322</v>
      </c>
      <c r="G91" s="91" t="b">
        <v>0</v>
      </c>
      <c r="H91" s="91" t="b">
        <v>0</v>
      </c>
      <c r="I91" s="91" t="b">
        <v>0</v>
      </c>
      <c r="J91" s="91" t="b">
        <v>0</v>
      </c>
      <c r="K91" s="91" t="b">
        <v>0</v>
      </c>
      <c r="L91" s="91" t="b">
        <v>0</v>
      </c>
    </row>
    <row r="92" spans="1:12" ht="15">
      <c r="A92" s="91" t="s">
        <v>1203</v>
      </c>
      <c r="B92" s="91" t="s">
        <v>1248</v>
      </c>
      <c r="C92" s="91">
        <v>2</v>
      </c>
      <c r="D92" s="134">
        <v>0.0026113739292826957</v>
      </c>
      <c r="E92" s="134">
        <v>2.5630853728550487</v>
      </c>
      <c r="F92" s="91" t="s">
        <v>1322</v>
      </c>
      <c r="G92" s="91" t="b">
        <v>0</v>
      </c>
      <c r="H92" s="91" t="b">
        <v>0</v>
      </c>
      <c r="I92" s="91" t="b">
        <v>0</v>
      </c>
      <c r="J92" s="91" t="b">
        <v>0</v>
      </c>
      <c r="K92" s="91" t="b">
        <v>0</v>
      </c>
      <c r="L92" s="91" t="b">
        <v>0</v>
      </c>
    </row>
    <row r="93" spans="1:12" ht="15">
      <c r="A93" s="91" t="s">
        <v>229</v>
      </c>
      <c r="B93" s="91" t="s">
        <v>932</v>
      </c>
      <c r="C93" s="91">
        <v>2</v>
      </c>
      <c r="D93" s="134">
        <v>0.0026113739292826957</v>
      </c>
      <c r="E93" s="134">
        <v>1.7179873328407917</v>
      </c>
      <c r="F93" s="91" t="s">
        <v>1322</v>
      </c>
      <c r="G93" s="91" t="b">
        <v>0</v>
      </c>
      <c r="H93" s="91" t="b">
        <v>0</v>
      </c>
      <c r="I93" s="91" t="b">
        <v>0</v>
      </c>
      <c r="J93" s="91" t="b">
        <v>1</v>
      </c>
      <c r="K93" s="91" t="b">
        <v>0</v>
      </c>
      <c r="L93" s="91" t="b">
        <v>0</v>
      </c>
    </row>
    <row r="94" spans="1:12" ht="15">
      <c r="A94" s="91" t="s">
        <v>932</v>
      </c>
      <c r="B94" s="91" t="s">
        <v>1249</v>
      </c>
      <c r="C94" s="91">
        <v>2</v>
      </c>
      <c r="D94" s="134">
        <v>0.0026113739292826957</v>
      </c>
      <c r="E94" s="134">
        <v>2.1951085875604543</v>
      </c>
      <c r="F94" s="91" t="s">
        <v>1322</v>
      </c>
      <c r="G94" s="91" t="b">
        <v>1</v>
      </c>
      <c r="H94" s="91" t="b">
        <v>0</v>
      </c>
      <c r="I94" s="91" t="b">
        <v>0</v>
      </c>
      <c r="J94" s="91" t="b">
        <v>0</v>
      </c>
      <c r="K94" s="91" t="b">
        <v>0</v>
      </c>
      <c r="L94" s="91" t="b">
        <v>0</v>
      </c>
    </row>
    <row r="95" spans="1:12" ht="15">
      <c r="A95" s="91" t="s">
        <v>1249</v>
      </c>
      <c r="B95" s="91" t="s">
        <v>1250</v>
      </c>
      <c r="C95" s="91">
        <v>2</v>
      </c>
      <c r="D95" s="134">
        <v>0.0026113739292826957</v>
      </c>
      <c r="E95" s="134">
        <v>2.73917663191073</v>
      </c>
      <c r="F95" s="91" t="s">
        <v>1322</v>
      </c>
      <c r="G95" s="91" t="b">
        <v>0</v>
      </c>
      <c r="H95" s="91" t="b">
        <v>0</v>
      </c>
      <c r="I95" s="91" t="b">
        <v>0</v>
      </c>
      <c r="J95" s="91" t="b">
        <v>0</v>
      </c>
      <c r="K95" s="91" t="b">
        <v>0</v>
      </c>
      <c r="L95" s="91" t="b">
        <v>0</v>
      </c>
    </row>
    <row r="96" spans="1:12" ht="15">
      <c r="A96" s="91" t="s">
        <v>1250</v>
      </c>
      <c r="B96" s="91" t="s">
        <v>933</v>
      </c>
      <c r="C96" s="91">
        <v>2</v>
      </c>
      <c r="D96" s="134">
        <v>0.0026113739292826957</v>
      </c>
      <c r="E96" s="134">
        <v>1.86411536851903</v>
      </c>
      <c r="F96" s="91" t="s">
        <v>1322</v>
      </c>
      <c r="G96" s="91" t="b">
        <v>0</v>
      </c>
      <c r="H96" s="91" t="b">
        <v>0</v>
      </c>
      <c r="I96" s="91" t="b">
        <v>0</v>
      </c>
      <c r="J96" s="91" t="b">
        <v>0</v>
      </c>
      <c r="K96" s="91" t="b">
        <v>0</v>
      </c>
      <c r="L96" s="91" t="b">
        <v>0</v>
      </c>
    </row>
    <row r="97" spans="1:12" ht="15">
      <c r="A97" s="91" t="s">
        <v>933</v>
      </c>
      <c r="B97" s="91" t="s">
        <v>1179</v>
      </c>
      <c r="C97" s="91">
        <v>2</v>
      </c>
      <c r="D97" s="134">
        <v>0.0026113739292826957</v>
      </c>
      <c r="E97" s="134">
        <v>1.5630853728550487</v>
      </c>
      <c r="F97" s="91" t="s">
        <v>1322</v>
      </c>
      <c r="G97" s="91" t="b">
        <v>0</v>
      </c>
      <c r="H97" s="91" t="b">
        <v>0</v>
      </c>
      <c r="I97" s="91" t="b">
        <v>0</v>
      </c>
      <c r="J97" s="91" t="b">
        <v>0</v>
      </c>
      <c r="K97" s="91" t="b">
        <v>0</v>
      </c>
      <c r="L97" s="91" t="b">
        <v>0</v>
      </c>
    </row>
    <row r="98" spans="1:12" ht="15">
      <c r="A98" s="91" t="s">
        <v>1179</v>
      </c>
      <c r="B98" s="91" t="s">
        <v>1251</v>
      </c>
      <c r="C98" s="91">
        <v>2</v>
      </c>
      <c r="D98" s="134">
        <v>0.0026113739292826957</v>
      </c>
      <c r="E98" s="134">
        <v>2.4381466362467488</v>
      </c>
      <c r="F98" s="91" t="s">
        <v>1322</v>
      </c>
      <c r="G98" s="91" t="b">
        <v>0</v>
      </c>
      <c r="H98" s="91" t="b">
        <v>0</v>
      </c>
      <c r="I98" s="91" t="b">
        <v>0</v>
      </c>
      <c r="J98" s="91" t="b">
        <v>0</v>
      </c>
      <c r="K98" s="91" t="b">
        <v>0</v>
      </c>
      <c r="L98" s="91" t="b">
        <v>0</v>
      </c>
    </row>
    <row r="99" spans="1:12" ht="15">
      <c r="A99" s="91" t="s">
        <v>1251</v>
      </c>
      <c r="B99" s="91" t="s">
        <v>1252</v>
      </c>
      <c r="C99" s="91">
        <v>2</v>
      </c>
      <c r="D99" s="134">
        <v>0.0026113739292826957</v>
      </c>
      <c r="E99" s="134">
        <v>2.73917663191073</v>
      </c>
      <c r="F99" s="91" t="s">
        <v>1322</v>
      </c>
      <c r="G99" s="91" t="b">
        <v>0</v>
      </c>
      <c r="H99" s="91" t="b">
        <v>0</v>
      </c>
      <c r="I99" s="91" t="b">
        <v>0</v>
      </c>
      <c r="J99" s="91" t="b">
        <v>0</v>
      </c>
      <c r="K99" s="91" t="b">
        <v>0</v>
      </c>
      <c r="L99" s="91" t="b">
        <v>0</v>
      </c>
    </row>
    <row r="100" spans="1:12" ht="15">
      <c r="A100" s="91" t="s">
        <v>1252</v>
      </c>
      <c r="B100" s="91" t="s">
        <v>1204</v>
      </c>
      <c r="C100" s="91">
        <v>2</v>
      </c>
      <c r="D100" s="134">
        <v>0.0026113739292826957</v>
      </c>
      <c r="E100" s="134">
        <v>2.5630853728550487</v>
      </c>
      <c r="F100" s="91" t="s">
        <v>1322</v>
      </c>
      <c r="G100" s="91" t="b">
        <v>0</v>
      </c>
      <c r="H100" s="91" t="b">
        <v>0</v>
      </c>
      <c r="I100" s="91" t="b">
        <v>0</v>
      </c>
      <c r="J100" s="91" t="b">
        <v>0</v>
      </c>
      <c r="K100" s="91" t="b">
        <v>0</v>
      </c>
      <c r="L100" s="91" t="b">
        <v>0</v>
      </c>
    </row>
    <row r="101" spans="1:12" ht="15">
      <c r="A101" s="91" t="s">
        <v>231</v>
      </c>
      <c r="B101" s="91" t="s">
        <v>1206</v>
      </c>
      <c r="C101" s="91">
        <v>2</v>
      </c>
      <c r="D101" s="134">
        <v>0.0026113739292826957</v>
      </c>
      <c r="E101" s="134">
        <v>1.7179873328407917</v>
      </c>
      <c r="F101" s="91" t="s">
        <v>1322</v>
      </c>
      <c r="G101" s="91" t="b">
        <v>0</v>
      </c>
      <c r="H101" s="91" t="b">
        <v>0</v>
      </c>
      <c r="I101" s="91" t="b">
        <v>0</v>
      </c>
      <c r="J101" s="91" t="b">
        <v>0</v>
      </c>
      <c r="K101" s="91" t="b">
        <v>0</v>
      </c>
      <c r="L101" s="91" t="b">
        <v>0</v>
      </c>
    </row>
    <row r="102" spans="1:12" ht="15">
      <c r="A102" s="91" t="s">
        <v>1206</v>
      </c>
      <c r="B102" s="91" t="s">
        <v>1180</v>
      </c>
      <c r="C102" s="91">
        <v>2</v>
      </c>
      <c r="D102" s="134">
        <v>0.0026113739292826957</v>
      </c>
      <c r="E102" s="134">
        <v>2.2620553771910674</v>
      </c>
      <c r="F102" s="91" t="s">
        <v>1322</v>
      </c>
      <c r="G102" s="91" t="b">
        <v>0</v>
      </c>
      <c r="H102" s="91" t="b">
        <v>0</v>
      </c>
      <c r="I102" s="91" t="b">
        <v>0</v>
      </c>
      <c r="J102" s="91" t="b">
        <v>0</v>
      </c>
      <c r="K102" s="91" t="b">
        <v>0</v>
      </c>
      <c r="L102" s="91" t="b">
        <v>0</v>
      </c>
    </row>
    <row r="103" spans="1:12" ht="15">
      <c r="A103" s="91" t="s">
        <v>1180</v>
      </c>
      <c r="B103" s="91" t="s">
        <v>1255</v>
      </c>
      <c r="C103" s="91">
        <v>2</v>
      </c>
      <c r="D103" s="134">
        <v>0.0026113739292826957</v>
      </c>
      <c r="E103" s="134">
        <v>2.4381466362467488</v>
      </c>
      <c r="F103" s="91" t="s">
        <v>1322</v>
      </c>
      <c r="G103" s="91" t="b">
        <v>0</v>
      </c>
      <c r="H103" s="91" t="b">
        <v>0</v>
      </c>
      <c r="I103" s="91" t="b">
        <v>0</v>
      </c>
      <c r="J103" s="91" t="b">
        <v>0</v>
      </c>
      <c r="K103" s="91" t="b">
        <v>0</v>
      </c>
      <c r="L103" s="91" t="b">
        <v>0</v>
      </c>
    </row>
    <row r="104" spans="1:12" ht="15">
      <c r="A104" s="91" t="s">
        <v>1255</v>
      </c>
      <c r="B104" s="91" t="s">
        <v>925</v>
      </c>
      <c r="C104" s="91">
        <v>2</v>
      </c>
      <c r="D104" s="134">
        <v>0.0026113739292826957</v>
      </c>
      <c r="E104" s="134">
        <v>1.894078591896473</v>
      </c>
      <c r="F104" s="91" t="s">
        <v>1322</v>
      </c>
      <c r="G104" s="91" t="b">
        <v>0</v>
      </c>
      <c r="H104" s="91" t="b">
        <v>0</v>
      </c>
      <c r="I104" s="91" t="b">
        <v>0</v>
      </c>
      <c r="J104" s="91" t="b">
        <v>0</v>
      </c>
      <c r="K104" s="91" t="b">
        <v>0</v>
      </c>
      <c r="L104" s="91" t="b">
        <v>0</v>
      </c>
    </row>
    <row r="105" spans="1:12" ht="15">
      <c r="A105" s="91" t="s">
        <v>925</v>
      </c>
      <c r="B105" s="91" t="s">
        <v>1256</v>
      </c>
      <c r="C105" s="91">
        <v>2</v>
      </c>
      <c r="D105" s="134">
        <v>0.0026113739292826957</v>
      </c>
      <c r="E105" s="134">
        <v>1.894078591896473</v>
      </c>
      <c r="F105" s="91" t="s">
        <v>1322</v>
      </c>
      <c r="G105" s="91" t="b">
        <v>0</v>
      </c>
      <c r="H105" s="91" t="b">
        <v>0</v>
      </c>
      <c r="I105" s="91" t="b">
        <v>0</v>
      </c>
      <c r="J105" s="91" t="b">
        <v>0</v>
      </c>
      <c r="K105" s="91" t="b">
        <v>0</v>
      </c>
      <c r="L105" s="91" t="b">
        <v>0</v>
      </c>
    </row>
    <row r="106" spans="1:12" ht="15">
      <c r="A106" s="91" t="s">
        <v>1256</v>
      </c>
      <c r="B106" s="91" t="s">
        <v>1180</v>
      </c>
      <c r="C106" s="91">
        <v>2</v>
      </c>
      <c r="D106" s="134">
        <v>0.0026113739292826957</v>
      </c>
      <c r="E106" s="134">
        <v>2.4381466362467488</v>
      </c>
      <c r="F106" s="91" t="s">
        <v>1322</v>
      </c>
      <c r="G106" s="91" t="b">
        <v>0</v>
      </c>
      <c r="H106" s="91" t="b">
        <v>0</v>
      </c>
      <c r="I106" s="91" t="b">
        <v>0</v>
      </c>
      <c r="J106" s="91" t="b">
        <v>0</v>
      </c>
      <c r="K106" s="91" t="b">
        <v>0</v>
      </c>
      <c r="L106" s="91" t="b">
        <v>0</v>
      </c>
    </row>
    <row r="107" spans="1:12" ht="15">
      <c r="A107" s="91" t="s">
        <v>1180</v>
      </c>
      <c r="B107" s="91" t="s">
        <v>1207</v>
      </c>
      <c r="C107" s="91">
        <v>2</v>
      </c>
      <c r="D107" s="134">
        <v>0.0026113739292826957</v>
      </c>
      <c r="E107" s="134">
        <v>2.2620553771910674</v>
      </c>
      <c r="F107" s="91" t="s">
        <v>1322</v>
      </c>
      <c r="G107" s="91" t="b">
        <v>0</v>
      </c>
      <c r="H107" s="91" t="b">
        <v>0</v>
      </c>
      <c r="I107" s="91" t="b">
        <v>0</v>
      </c>
      <c r="J107" s="91" t="b">
        <v>0</v>
      </c>
      <c r="K107" s="91" t="b">
        <v>0</v>
      </c>
      <c r="L107" s="91" t="b">
        <v>0</v>
      </c>
    </row>
    <row r="108" spans="1:12" ht="15">
      <c r="A108" s="91" t="s">
        <v>1207</v>
      </c>
      <c r="B108" s="91" t="s">
        <v>1208</v>
      </c>
      <c r="C108" s="91">
        <v>2</v>
      </c>
      <c r="D108" s="134">
        <v>0.0026113739292826957</v>
      </c>
      <c r="E108" s="134">
        <v>2.3869941137993673</v>
      </c>
      <c r="F108" s="91" t="s">
        <v>1322</v>
      </c>
      <c r="G108" s="91" t="b">
        <v>0</v>
      </c>
      <c r="H108" s="91" t="b">
        <v>0</v>
      </c>
      <c r="I108" s="91" t="b">
        <v>0</v>
      </c>
      <c r="J108" s="91" t="b">
        <v>0</v>
      </c>
      <c r="K108" s="91" t="b">
        <v>0</v>
      </c>
      <c r="L108" s="91" t="b">
        <v>0</v>
      </c>
    </row>
    <row r="109" spans="1:12" ht="15">
      <c r="A109" s="91" t="s">
        <v>1181</v>
      </c>
      <c r="B109" s="91" t="s">
        <v>1258</v>
      </c>
      <c r="C109" s="91">
        <v>2</v>
      </c>
      <c r="D109" s="134">
        <v>0.0026113739292826957</v>
      </c>
      <c r="E109" s="134">
        <v>2.4381466362467488</v>
      </c>
      <c r="F109" s="91" t="s">
        <v>1322</v>
      </c>
      <c r="G109" s="91" t="b">
        <v>1</v>
      </c>
      <c r="H109" s="91" t="b">
        <v>0</v>
      </c>
      <c r="I109" s="91" t="b">
        <v>0</v>
      </c>
      <c r="J109" s="91" t="b">
        <v>0</v>
      </c>
      <c r="K109" s="91" t="b">
        <v>0</v>
      </c>
      <c r="L109" s="91" t="b">
        <v>0</v>
      </c>
    </row>
    <row r="110" spans="1:12" ht="15">
      <c r="A110" s="91" t="s">
        <v>1258</v>
      </c>
      <c r="B110" s="91" t="s">
        <v>329</v>
      </c>
      <c r="C110" s="91">
        <v>2</v>
      </c>
      <c r="D110" s="134">
        <v>0.0026113739292826957</v>
      </c>
      <c r="E110" s="134">
        <v>1.3869941137993675</v>
      </c>
      <c r="F110" s="91" t="s">
        <v>1322</v>
      </c>
      <c r="G110" s="91" t="b">
        <v>0</v>
      </c>
      <c r="H110" s="91" t="b">
        <v>0</v>
      </c>
      <c r="I110" s="91" t="b">
        <v>0</v>
      </c>
      <c r="J110" s="91" t="b">
        <v>0</v>
      </c>
      <c r="K110" s="91" t="b">
        <v>0</v>
      </c>
      <c r="L110" s="91" t="b">
        <v>0</v>
      </c>
    </row>
    <row r="111" spans="1:12" ht="15">
      <c r="A111" s="91" t="s">
        <v>329</v>
      </c>
      <c r="B111" s="91" t="s">
        <v>1209</v>
      </c>
      <c r="C111" s="91">
        <v>2</v>
      </c>
      <c r="D111" s="134">
        <v>0.0026113739292826957</v>
      </c>
      <c r="E111" s="134">
        <v>1.6880241094633486</v>
      </c>
      <c r="F111" s="91" t="s">
        <v>1322</v>
      </c>
      <c r="G111" s="91" t="b">
        <v>0</v>
      </c>
      <c r="H111" s="91" t="b">
        <v>0</v>
      </c>
      <c r="I111" s="91" t="b">
        <v>0</v>
      </c>
      <c r="J111" s="91" t="b">
        <v>0</v>
      </c>
      <c r="K111" s="91" t="b">
        <v>0</v>
      </c>
      <c r="L111" s="91" t="b">
        <v>0</v>
      </c>
    </row>
    <row r="112" spans="1:12" ht="15">
      <c r="A112" s="91" t="s">
        <v>1209</v>
      </c>
      <c r="B112" s="91" t="s">
        <v>1259</v>
      </c>
      <c r="C112" s="91">
        <v>2</v>
      </c>
      <c r="D112" s="134">
        <v>0.0026113739292826957</v>
      </c>
      <c r="E112" s="134">
        <v>2.5630853728550487</v>
      </c>
      <c r="F112" s="91" t="s">
        <v>1322</v>
      </c>
      <c r="G112" s="91" t="b">
        <v>0</v>
      </c>
      <c r="H112" s="91" t="b">
        <v>0</v>
      </c>
      <c r="I112" s="91" t="b">
        <v>0</v>
      </c>
      <c r="J112" s="91" t="b">
        <v>0</v>
      </c>
      <c r="K112" s="91" t="b">
        <v>0</v>
      </c>
      <c r="L112" s="91" t="b">
        <v>0</v>
      </c>
    </row>
    <row r="113" spans="1:12" ht="15">
      <c r="A113" s="91" t="s">
        <v>1259</v>
      </c>
      <c r="B113" s="91" t="s">
        <v>1260</v>
      </c>
      <c r="C113" s="91">
        <v>2</v>
      </c>
      <c r="D113" s="134">
        <v>0.0026113739292826957</v>
      </c>
      <c r="E113" s="134">
        <v>2.73917663191073</v>
      </c>
      <c r="F113" s="91" t="s">
        <v>1322</v>
      </c>
      <c r="G113" s="91" t="b">
        <v>0</v>
      </c>
      <c r="H113" s="91" t="b">
        <v>0</v>
      </c>
      <c r="I113" s="91" t="b">
        <v>0</v>
      </c>
      <c r="J113" s="91" t="b">
        <v>0</v>
      </c>
      <c r="K113" s="91" t="b">
        <v>0</v>
      </c>
      <c r="L113" s="91" t="b">
        <v>0</v>
      </c>
    </row>
    <row r="114" spans="1:12" ht="15">
      <c r="A114" s="91" t="s">
        <v>1260</v>
      </c>
      <c r="B114" s="91" t="s">
        <v>1261</v>
      </c>
      <c r="C114" s="91">
        <v>2</v>
      </c>
      <c r="D114" s="134">
        <v>0.0026113739292826957</v>
      </c>
      <c r="E114" s="134">
        <v>2.73917663191073</v>
      </c>
      <c r="F114" s="91" t="s">
        <v>1322</v>
      </c>
      <c r="G114" s="91" t="b">
        <v>0</v>
      </c>
      <c r="H114" s="91" t="b">
        <v>0</v>
      </c>
      <c r="I114" s="91" t="b">
        <v>0</v>
      </c>
      <c r="J114" s="91" t="b">
        <v>0</v>
      </c>
      <c r="K114" s="91" t="b">
        <v>0</v>
      </c>
      <c r="L114" s="91" t="b">
        <v>0</v>
      </c>
    </row>
    <row r="115" spans="1:12" ht="15">
      <c r="A115" s="91" t="s">
        <v>1261</v>
      </c>
      <c r="B115" s="91" t="s">
        <v>231</v>
      </c>
      <c r="C115" s="91">
        <v>2</v>
      </c>
      <c r="D115" s="134">
        <v>0.0026113739292826957</v>
      </c>
      <c r="E115" s="134">
        <v>1.9988139424164861</v>
      </c>
      <c r="F115" s="91" t="s">
        <v>1322</v>
      </c>
      <c r="G115" s="91" t="b">
        <v>0</v>
      </c>
      <c r="H115" s="91" t="b">
        <v>0</v>
      </c>
      <c r="I115" s="91" t="b">
        <v>0</v>
      </c>
      <c r="J115" s="91" t="b">
        <v>0</v>
      </c>
      <c r="K115" s="91" t="b">
        <v>0</v>
      </c>
      <c r="L115" s="91" t="b">
        <v>0</v>
      </c>
    </row>
    <row r="116" spans="1:12" ht="15">
      <c r="A116" s="91" t="s">
        <v>231</v>
      </c>
      <c r="B116" s="91" t="s">
        <v>1262</v>
      </c>
      <c r="C116" s="91">
        <v>2</v>
      </c>
      <c r="D116" s="134">
        <v>0.0026113739292826957</v>
      </c>
      <c r="E116" s="134">
        <v>1.894078591896473</v>
      </c>
      <c r="F116" s="91" t="s">
        <v>1322</v>
      </c>
      <c r="G116" s="91" t="b">
        <v>0</v>
      </c>
      <c r="H116" s="91" t="b">
        <v>0</v>
      </c>
      <c r="I116" s="91" t="b">
        <v>0</v>
      </c>
      <c r="J116" s="91" t="b">
        <v>0</v>
      </c>
      <c r="K116" s="91" t="b">
        <v>0</v>
      </c>
      <c r="L116" s="91" t="b">
        <v>0</v>
      </c>
    </row>
    <row r="117" spans="1:12" ht="15">
      <c r="A117" s="91" t="s">
        <v>1262</v>
      </c>
      <c r="B117" s="91" t="s">
        <v>1263</v>
      </c>
      <c r="C117" s="91">
        <v>2</v>
      </c>
      <c r="D117" s="134">
        <v>0.0026113739292826957</v>
      </c>
      <c r="E117" s="134">
        <v>2.73917663191073</v>
      </c>
      <c r="F117" s="91" t="s">
        <v>1322</v>
      </c>
      <c r="G117" s="91" t="b">
        <v>0</v>
      </c>
      <c r="H117" s="91" t="b">
        <v>0</v>
      </c>
      <c r="I117" s="91" t="b">
        <v>0</v>
      </c>
      <c r="J117" s="91" t="b">
        <v>0</v>
      </c>
      <c r="K117" s="91" t="b">
        <v>0</v>
      </c>
      <c r="L117" s="91" t="b">
        <v>0</v>
      </c>
    </row>
    <row r="118" spans="1:12" ht="15">
      <c r="A118" s="91" t="s">
        <v>1263</v>
      </c>
      <c r="B118" s="91" t="s">
        <v>1264</v>
      </c>
      <c r="C118" s="91">
        <v>2</v>
      </c>
      <c r="D118" s="134">
        <v>0.0026113739292826957</v>
      </c>
      <c r="E118" s="134">
        <v>2.73917663191073</v>
      </c>
      <c r="F118" s="91" t="s">
        <v>1322</v>
      </c>
      <c r="G118" s="91" t="b">
        <v>0</v>
      </c>
      <c r="H118" s="91" t="b">
        <v>0</v>
      </c>
      <c r="I118" s="91" t="b">
        <v>0</v>
      </c>
      <c r="J118" s="91" t="b">
        <v>0</v>
      </c>
      <c r="K118" s="91" t="b">
        <v>0</v>
      </c>
      <c r="L118" s="91" t="b">
        <v>0</v>
      </c>
    </row>
    <row r="119" spans="1:12" ht="15">
      <c r="A119" s="91" t="s">
        <v>936</v>
      </c>
      <c r="B119" s="91" t="s">
        <v>935</v>
      </c>
      <c r="C119" s="91">
        <v>2</v>
      </c>
      <c r="D119" s="134">
        <v>0.0031290523397108664</v>
      </c>
      <c r="E119" s="134">
        <v>1.86411536851903</v>
      </c>
      <c r="F119" s="91" t="s">
        <v>1322</v>
      </c>
      <c r="G119" s="91" t="b">
        <v>0</v>
      </c>
      <c r="H119" s="91" t="b">
        <v>0</v>
      </c>
      <c r="I119" s="91" t="b">
        <v>0</v>
      </c>
      <c r="J119" s="91" t="b">
        <v>0</v>
      </c>
      <c r="K119" s="91" t="b">
        <v>0</v>
      </c>
      <c r="L119" s="91" t="b">
        <v>0</v>
      </c>
    </row>
    <row r="120" spans="1:12" ht="15">
      <c r="A120" s="91" t="s">
        <v>233</v>
      </c>
      <c r="B120" s="91" t="s">
        <v>243</v>
      </c>
      <c r="C120" s="91">
        <v>2</v>
      </c>
      <c r="D120" s="134">
        <v>0.0026113739292826957</v>
      </c>
      <c r="E120" s="134">
        <v>1.8360866449187863</v>
      </c>
      <c r="F120" s="91" t="s">
        <v>1322</v>
      </c>
      <c r="G120" s="91" t="b">
        <v>0</v>
      </c>
      <c r="H120" s="91" t="b">
        <v>0</v>
      </c>
      <c r="I120" s="91" t="b">
        <v>0</v>
      </c>
      <c r="J120" s="91" t="b">
        <v>0</v>
      </c>
      <c r="K120" s="91" t="b">
        <v>0</v>
      </c>
      <c r="L120" s="91" t="b">
        <v>0</v>
      </c>
    </row>
    <row r="121" spans="1:12" ht="15">
      <c r="A121" s="91" t="s">
        <v>243</v>
      </c>
      <c r="B121" s="91" t="s">
        <v>329</v>
      </c>
      <c r="C121" s="91">
        <v>2</v>
      </c>
      <c r="D121" s="134">
        <v>0.0026113739292826957</v>
      </c>
      <c r="E121" s="134">
        <v>0.2900841007913111</v>
      </c>
      <c r="F121" s="91" t="s">
        <v>1322</v>
      </c>
      <c r="G121" s="91" t="b">
        <v>0</v>
      </c>
      <c r="H121" s="91" t="b">
        <v>0</v>
      </c>
      <c r="I121" s="91" t="b">
        <v>0</v>
      </c>
      <c r="J121" s="91" t="b">
        <v>0</v>
      </c>
      <c r="K121" s="91" t="b">
        <v>0</v>
      </c>
      <c r="L121" s="91" t="b">
        <v>0</v>
      </c>
    </row>
    <row r="122" spans="1:12" ht="15">
      <c r="A122" s="91" t="s">
        <v>329</v>
      </c>
      <c r="B122" s="91" t="s">
        <v>925</v>
      </c>
      <c r="C122" s="91">
        <v>2</v>
      </c>
      <c r="D122" s="134">
        <v>0.0026113739292826957</v>
      </c>
      <c r="E122" s="134">
        <v>1.019017328504773</v>
      </c>
      <c r="F122" s="91" t="s">
        <v>1322</v>
      </c>
      <c r="G122" s="91" t="b">
        <v>0</v>
      </c>
      <c r="H122" s="91" t="b">
        <v>0</v>
      </c>
      <c r="I122" s="91" t="b">
        <v>0</v>
      </c>
      <c r="J122" s="91" t="b">
        <v>0</v>
      </c>
      <c r="K122" s="91" t="b">
        <v>0</v>
      </c>
      <c r="L122" s="91" t="b">
        <v>0</v>
      </c>
    </row>
    <row r="123" spans="1:12" ht="15">
      <c r="A123" s="91" t="s">
        <v>925</v>
      </c>
      <c r="B123" s="91" t="s">
        <v>1271</v>
      </c>
      <c r="C123" s="91">
        <v>2</v>
      </c>
      <c r="D123" s="134">
        <v>0.0026113739292826957</v>
      </c>
      <c r="E123" s="134">
        <v>1.894078591896473</v>
      </c>
      <c r="F123" s="91" t="s">
        <v>1322</v>
      </c>
      <c r="G123" s="91" t="b">
        <v>0</v>
      </c>
      <c r="H123" s="91" t="b">
        <v>0</v>
      </c>
      <c r="I123" s="91" t="b">
        <v>0</v>
      </c>
      <c r="J123" s="91" t="b">
        <v>0</v>
      </c>
      <c r="K123" s="91" t="b">
        <v>0</v>
      </c>
      <c r="L123" s="91" t="b">
        <v>0</v>
      </c>
    </row>
    <row r="124" spans="1:12" ht="15">
      <c r="A124" s="91" t="s">
        <v>1271</v>
      </c>
      <c r="B124" s="91" t="s">
        <v>892</v>
      </c>
      <c r="C124" s="91">
        <v>2</v>
      </c>
      <c r="D124" s="134">
        <v>0.0026113739292826957</v>
      </c>
      <c r="E124" s="134">
        <v>2.5630853728550487</v>
      </c>
      <c r="F124" s="91" t="s">
        <v>1322</v>
      </c>
      <c r="G124" s="91" t="b">
        <v>0</v>
      </c>
      <c r="H124" s="91" t="b">
        <v>0</v>
      </c>
      <c r="I124" s="91" t="b">
        <v>0</v>
      </c>
      <c r="J124" s="91" t="b">
        <v>0</v>
      </c>
      <c r="K124" s="91" t="b">
        <v>0</v>
      </c>
      <c r="L124" s="91" t="b">
        <v>0</v>
      </c>
    </row>
    <row r="125" spans="1:12" ht="15">
      <c r="A125" s="91" t="s">
        <v>892</v>
      </c>
      <c r="B125" s="91" t="s">
        <v>1214</v>
      </c>
      <c r="C125" s="91">
        <v>2</v>
      </c>
      <c r="D125" s="134">
        <v>0.0026113739292826957</v>
      </c>
      <c r="E125" s="134">
        <v>2.3869941137993673</v>
      </c>
      <c r="F125" s="91" t="s">
        <v>1322</v>
      </c>
      <c r="G125" s="91" t="b">
        <v>0</v>
      </c>
      <c r="H125" s="91" t="b">
        <v>0</v>
      </c>
      <c r="I125" s="91" t="b">
        <v>0</v>
      </c>
      <c r="J125" s="91" t="b">
        <v>0</v>
      </c>
      <c r="K125" s="91" t="b">
        <v>0</v>
      </c>
      <c r="L125" s="91" t="b">
        <v>0</v>
      </c>
    </row>
    <row r="126" spans="1:12" ht="15">
      <c r="A126" s="91" t="s">
        <v>1214</v>
      </c>
      <c r="B126" s="91" t="s">
        <v>1272</v>
      </c>
      <c r="C126" s="91">
        <v>2</v>
      </c>
      <c r="D126" s="134">
        <v>0.0026113739292826957</v>
      </c>
      <c r="E126" s="134">
        <v>2.5630853728550487</v>
      </c>
      <c r="F126" s="91" t="s">
        <v>1322</v>
      </c>
      <c r="G126" s="91" t="b">
        <v>0</v>
      </c>
      <c r="H126" s="91" t="b">
        <v>0</v>
      </c>
      <c r="I126" s="91" t="b">
        <v>0</v>
      </c>
      <c r="J126" s="91" t="b">
        <v>0</v>
      </c>
      <c r="K126" s="91" t="b">
        <v>0</v>
      </c>
      <c r="L126" s="91" t="b">
        <v>0</v>
      </c>
    </row>
    <row r="127" spans="1:12" ht="15">
      <c r="A127" s="91" t="s">
        <v>1272</v>
      </c>
      <c r="B127" s="91" t="s">
        <v>1215</v>
      </c>
      <c r="C127" s="91">
        <v>2</v>
      </c>
      <c r="D127" s="134">
        <v>0.0026113739292826957</v>
      </c>
      <c r="E127" s="134">
        <v>2.5630853728550487</v>
      </c>
      <c r="F127" s="91" t="s">
        <v>1322</v>
      </c>
      <c r="G127" s="91" t="b">
        <v>0</v>
      </c>
      <c r="H127" s="91" t="b">
        <v>0</v>
      </c>
      <c r="I127" s="91" t="b">
        <v>0</v>
      </c>
      <c r="J127" s="91" t="b">
        <v>1</v>
      </c>
      <c r="K127" s="91" t="b">
        <v>0</v>
      </c>
      <c r="L127" s="91" t="b">
        <v>0</v>
      </c>
    </row>
    <row r="128" spans="1:12" ht="15">
      <c r="A128" s="91" t="s">
        <v>1215</v>
      </c>
      <c r="B128" s="91" t="s">
        <v>915</v>
      </c>
      <c r="C128" s="91">
        <v>2</v>
      </c>
      <c r="D128" s="134">
        <v>0.0026113739292826957</v>
      </c>
      <c r="E128" s="134">
        <v>1.6336664471407558</v>
      </c>
      <c r="F128" s="91" t="s">
        <v>1322</v>
      </c>
      <c r="G128" s="91" t="b">
        <v>1</v>
      </c>
      <c r="H128" s="91" t="b">
        <v>0</v>
      </c>
      <c r="I128" s="91" t="b">
        <v>0</v>
      </c>
      <c r="J128" s="91" t="b">
        <v>0</v>
      </c>
      <c r="K128" s="91" t="b">
        <v>0</v>
      </c>
      <c r="L128" s="91" t="b">
        <v>0</v>
      </c>
    </row>
    <row r="129" spans="1:12" ht="15">
      <c r="A129" s="91" t="s">
        <v>1280</v>
      </c>
      <c r="B129" s="91" t="s">
        <v>1281</v>
      </c>
      <c r="C129" s="91">
        <v>2</v>
      </c>
      <c r="D129" s="134">
        <v>0.0026113739292826957</v>
      </c>
      <c r="E129" s="134">
        <v>2.73917663191073</v>
      </c>
      <c r="F129" s="91" t="s">
        <v>1322</v>
      </c>
      <c r="G129" s="91" t="b">
        <v>0</v>
      </c>
      <c r="H129" s="91" t="b">
        <v>0</v>
      </c>
      <c r="I129" s="91" t="b">
        <v>0</v>
      </c>
      <c r="J129" s="91" t="b">
        <v>0</v>
      </c>
      <c r="K129" s="91" t="b">
        <v>0</v>
      </c>
      <c r="L129" s="91" t="b">
        <v>0</v>
      </c>
    </row>
    <row r="130" spans="1:12" ht="15">
      <c r="A130" s="91" t="s">
        <v>1281</v>
      </c>
      <c r="B130" s="91" t="s">
        <v>926</v>
      </c>
      <c r="C130" s="91">
        <v>2</v>
      </c>
      <c r="D130" s="134">
        <v>0.0026113739292826957</v>
      </c>
      <c r="E130" s="134">
        <v>2.0402066275747113</v>
      </c>
      <c r="F130" s="91" t="s">
        <v>1322</v>
      </c>
      <c r="G130" s="91" t="b">
        <v>0</v>
      </c>
      <c r="H130" s="91" t="b">
        <v>0</v>
      </c>
      <c r="I130" s="91" t="b">
        <v>0</v>
      </c>
      <c r="J130" s="91" t="b">
        <v>0</v>
      </c>
      <c r="K130" s="91" t="b">
        <v>0</v>
      </c>
      <c r="L130" s="91" t="b">
        <v>0</v>
      </c>
    </row>
    <row r="131" spans="1:12" ht="15">
      <c r="A131" s="91" t="s">
        <v>926</v>
      </c>
      <c r="B131" s="91" t="s">
        <v>329</v>
      </c>
      <c r="C131" s="91">
        <v>2</v>
      </c>
      <c r="D131" s="134">
        <v>0.0026113739292826957</v>
      </c>
      <c r="E131" s="134">
        <v>0.6880241094633487</v>
      </c>
      <c r="F131" s="91" t="s">
        <v>1322</v>
      </c>
      <c r="G131" s="91" t="b">
        <v>0</v>
      </c>
      <c r="H131" s="91" t="b">
        <v>0</v>
      </c>
      <c r="I131" s="91" t="b">
        <v>0</v>
      </c>
      <c r="J131" s="91" t="b">
        <v>0</v>
      </c>
      <c r="K131" s="91" t="b">
        <v>0</v>
      </c>
      <c r="L131" s="91" t="b">
        <v>0</v>
      </c>
    </row>
    <row r="132" spans="1:12" ht="15">
      <c r="A132" s="91" t="s">
        <v>915</v>
      </c>
      <c r="B132" s="91" t="s">
        <v>1282</v>
      </c>
      <c r="C132" s="91">
        <v>2</v>
      </c>
      <c r="D132" s="134">
        <v>0.0026113739292826957</v>
      </c>
      <c r="E132" s="134">
        <v>1.8097577061964372</v>
      </c>
      <c r="F132" s="91" t="s">
        <v>1322</v>
      </c>
      <c r="G132" s="91" t="b">
        <v>0</v>
      </c>
      <c r="H132" s="91" t="b">
        <v>0</v>
      </c>
      <c r="I132" s="91" t="b">
        <v>0</v>
      </c>
      <c r="J132" s="91" t="b">
        <v>0</v>
      </c>
      <c r="K132" s="91" t="b">
        <v>0</v>
      </c>
      <c r="L132" s="91" t="b">
        <v>0</v>
      </c>
    </row>
    <row r="133" spans="1:12" ht="15">
      <c r="A133" s="91" t="s">
        <v>1282</v>
      </c>
      <c r="B133" s="91" t="s">
        <v>1283</v>
      </c>
      <c r="C133" s="91">
        <v>2</v>
      </c>
      <c r="D133" s="134">
        <v>0.0026113739292826957</v>
      </c>
      <c r="E133" s="134">
        <v>2.73917663191073</v>
      </c>
      <c r="F133" s="91" t="s">
        <v>1322</v>
      </c>
      <c r="G133" s="91" t="b">
        <v>0</v>
      </c>
      <c r="H133" s="91" t="b">
        <v>0</v>
      </c>
      <c r="I133" s="91" t="b">
        <v>0</v>
      </c>
      <c r="J133" s="91" t="b">
        <v>0</v>
      </c>
      <c r="K133" s="91" t="b">
        <v>0</v>
      </c>
      <c r="L133" s="91" t="b">
        <v>0</v>
      </c>
    </row>
    <row r="134" spans="1:12" ht="15">
      <c r="A134" s="91" t="s">
        <v>1283</v>
      </c>
      <c r="B134" s="91" t="s">
        <v>1284</v>
      </c>
      <c r="C134" s="91">
        <v>2</v>
      </c>
      <c r="D134" s="134">
        <v>0.0026113739292826957</v>
      </c>
      <c r="E134" s="134">
        <v>2.73917663191073</v>
      </c>
      <c r="F134" s="91" t="s">
        <v>1322</v>
      </c>
      <c r="G134" s="91" t="b">
        <v>0</v>
      </c>
      <c r="H134" s="91" t="b">
        <v>0</v>
      </c>
      <c r="I134" s="91" t="b">
        <v>0</v>
      </c>
      <c r="J134" s="91" t="b">
        <v>0</v>
      </c>
      <c r="K134" s="91" t="b">
        <v>0</v>
      </c>
      <c r="L134" s="91" t="b">
        <v>0</v>
      </c>
    </row>
    <row r="135" spans="1:12" ht="15">
      <c r="A135" s="91" t="s">
        <v>1284</v>
      </c>
      <c r="B135" s="91" t="s">
        <v>1285</v>
      </c>
      <c r="C135" s="91">
        <v>2</v>
      </c>
      <c r="D135" s="134">
        <v>0.0026113739292826957</v>
      </c>
      <c r="E135" s="134">
        <v>2.73917663191073</v>
      </c>
      <c r="F135" s="91" t="s">
        <v>1322</v>
      </c>
      <c r="G135" s="91" t="b">
        <v>0</v>
      </c>
      <c r="H135" s="91" t="b">
        <v>0</v>
      </c>
      <c r="I135" s="91" t="b">
        <v>0</v>
      </c>
      <c r="J135" s="91" t="b">
        <v>0</v>
      </c>
      <c r="K135" s="91" t="b">
        <v>0</v>
      </c>
      <c r="L135" s="91" t="b">
        <v>0</v>
      </c>
    </row>
    <row r="136" spans="1:12" ht="15">
      <c r="A136" s="91" t="s">
        <v>1285</v>
      </c>
      <c r="B136" s="91" t="s">
        <v>1286</v>
      </c>
      <c r="C136" s="91">
        <v>2</v>
      </c>
      <c r="D136" s="134">
        <v>0.0026113739292826957</v>
      </c>
      <c r="E136" s="134">
        <v>2.73917663191073</v>
      </c>
      <c r="F136" s="91" t="s">
        <v>1322</v>
      </c>
      <c r="G136" s="91" t="b">
        <v>0</v>
      </c>
      <c r="H136" s="91" t="b">
        <v>0</v>
      </c>
      <c r="I136" s="91" t="b">
        <v>0</v>
      </c>
      <c r="J136" s="91" t="b">
        <v>0</v>
      </c>
      <c r="K136" s="91" t="b">
        <v>0</v>
      </c>
      <c r="L136" s="91" t="b">
        <v>0</v>
      </c>
    </row>
    <row r="137" spans="1:12" ht="15">
      <c r="A137" s="91" t="s">
        <v>1286</v>
      </c>
      <c r="B137" s="91" t="s">
        <v>1287</v>
      </c>
      <c r="C137" s="91">
        <v>2</v>
      </c>
      <c r="D137" s="134">
        <v>0.0026113739292826957</v>
      </c>
      <c r="E137" s="134">
        <v>2.73917663191073</v>
      </c>
      <c r="F137" s="91" t="s">
        <v>1322</v>
      </c>
      <c r="G137" s="91" t="b">
        <v>0</v>
      </c>
      <c r="H137" s="91" t="b">
        <v>0</v>
      </c>
      <c r="I137" s="91" t="b">
        <v>0</v>
      </c>
      <c r="J137" s="91" t="b">
        <v>0</v>
      </c>
      <c r="K137" s="91" t="b">
        <v>0</v>
      </c>
      <c r="L137" s="91" t="b">
        <v>0</v>
      </c>
    </row>
    <row r="138" spans="1:12" ht="15">
      <c r="A138" s="91" t="s">
        <v>1287</v>
      </c>
      <c r="B138" s="91" t="s">
        <v>1288</v>
      </c>
      <c r="C138" s="91">
        <v>2</v>
      </c>
      <c r="D138" s="134">
        <v>0.0026113739292826957</v>
      </c>
      <c r="E138" s="134">
        <v>2.73917663191073</v>
      </c>
      <c r="F138" s="91" t="s">
        <v>1322</v>
      </c>
      <c r="G138" s="91" t="b">
        <v>0</v>
      </c>
      <c r="H138" s="91" t="b">
        <v>0</v>
      </c>
      <c r="I138" s="91" t="b">
        <v>0</v>
      </c>
      <c r="J138" s="91" t="b">
        <v>0</v>
      </c>
      <c r="K138" s="91" t="b">
        <v>0</v>
      </c>
      <c r="L138" s="91" t="b">
        <v>0</v>
      </c>
    </row>
    <row r="139" spans="1:12" ht="15">
      <c r="A139" s="91" t="s">
        <v>914</v>
      </c>
      <c r="B139" s="91" t="s">
        <v>1291</v>
      </c>
      <c r="C139" s="91">
        <v>2</v>
      </c>
      <c r="D139" s="134">
        <v>0.0026113739292826957</v>
      </c>
      <c r="E139" s="134">
        <v>1.6599953858631051</v>
      </c>
      <c r="F139" s="91" t="s">
        <v>1322</v>
      </c>
      <c r="G139" s="91" t="b">
        <v>0</v>
      </c>
      <c r="H139" s="91" t="b">
        <v>0</v>
      </c>
      <c r="I139" s="91" t="b">
        <v>0</v>
      </c>
      <c r="J139" s="91" t="b">
        <v>0</v>
      </c>
      <c r="K139" s="91" t="b">
        <v>0</v>
      </c>
      <c r="L139" s="91" t="b">
        <v>0</v>
      </c>
    </row>
    <row r="140" spans="1:12" ht="15">
      <c r="A140" s="91" t="s">
        <v>329</v>
      </c>
      <c r="B140" s="91" t="s">
        <v>916</v>
      </c>
      <c r="C140" s="91">
        <v>2</v>
      </c>
      <c r="D140" s="134">
        <v>0.0026113739292826957</v>
      </c>
      <c r="E140" s="134">
        <v>0.9610253815270863</v>
      </c>
      <c r="F140" s="91" t="s">
        <v>1322</v>
      </c>
      <c r="G140" s="91" t="b">
        <v>0</v>
      </c>
      <c r="H140" s="91" t="b">
        <v>0</v>
      </c>
      <c r="I140" s="91" t="b">
        <v>0</v>
      </c>
      <c r="J140" s="91" t="b">
        <v>0</v>
      </c>
      <c r="K140" s="91" t="b">
        <v>0</v>
      </c>
      <c r="L140" s="91" t="b">
        <v>0</v>
      </c>
    </row>
    <row r="141" spans="1:12" ht="15">
      <c r="A141" s="91" t="s">
        <v>914</v>
      </c>
      <c r="B141" s="91" t="s">
        <v>1292</v>
      </c>
      <c r="C141" s="91">
        <v>2</v>
      </c>
      <c r="D141" s="134">
        <v>0.0026113739292826957</v>
      </c>
      <c r="E141" s="134">
        <v>1.6599953858631051</v>
      </c>
      <c r="F141" s="91" t="s">
        <v>1322</v>
      </c>
      <c r="G141" s="91" t="b">
        <v>0</v>
      </c>
      <c r="H141" s="91" t="b">
        <v>0</v>
      </c>
      <c r="I141" s="91" t="b">
        <v>0</v>
      </c>
      <c r="J141" s="91" t="b">
        <v>0</v>
      </c>
      <c r="K141" s="91" t="b">
        <v>1</v>
      </c>
      <c r="L141" s="91" t="b">
        <v>0</v>
      </c>
    </row>
    <row r="142" spans="1:12" ht="15">
      <c r="A142" s="91" t="s">
        <v>1292</v>
      </c>
      <c r="B142" s="91" t="s">
        <v>1185</v>
      </c>
      <c r="C142" s="91">
        <v>2</v>
      </c>
      <c r="D142" s="134">
        <v>0.0026113739292826957</v>
      </c>
      <c r="E142" s="134">
        <v>2.4381466362467488</v>
      </c>
      <c r="F142" s="91" t="s">
        <v>1322</v>
      </c>
      <c r="G142" s="91" t="b">
        <v>0</v>
      </c>
      <c r="H142" s="91" t="b">
        <v>1</v>
      </c>
      <c r="I142" s="91" t="b">
        <v>0</v>
      </c>
      <c r="J142" s="91" t="b">
        <v>0</v>
      </c>
      <c r="K142" s="91" t="b">
        <v>0</v>
      </c>
      <c r="L142" s="91" t="b">
        <v>0</v>
      </c>
    </row>
    <row r="143" spans="1:12" ht="15">
      <c r="A143" s="91" t="s">
        <v>1185</v>
      </c>
      <c r="B143" s="91" t="s">
        <v>1293</v>
      </c>
      <c r="C143" s="91">
        <v>2</v>
      </c>
      <c r="D143" s="134">
        <v>0.0026113739292826957</v>
      </c>
      <c r="E143" s="134">
        <v>2.4381466362467488</v>
      </c>
      <c r="F143" s="91" t="s">
        <v>1322</v>
      </c>
      <c r="G143" s="91" t="b">
        <v>0</v>
      </c>
      <c r="H143" s="91" t="b">
        <v>0</v>
      </c>
      <c r="I143" s="91" t="b">
        <v>0</v>
      </c>
      <c r="J143" s="91" t="b">
        <v>0</v>
      </c>
      <c r="K143" s="91" t="b">
        <v>0</v>
      </c>
      <c r="L143" s="91" t="b">
        <v>0</v>
      </c>
    </row>
    <row r="144" spans="1:12" ht="15">
      <c r="A144" s="91" t="s">
        <v>1293</v>
      </c>
      <c r="B144" s="91" t="s">
        <v>1294</v>
      </c>
      <c r="C144" s="91">
        <v>2</v>
      </c>
      <c r="D144" s="134">
        <v>0.0026113739292826957</v>
      </c>
      <c r="E144" s="134">
        <v>2.73917663191073</v>
      </c>
      <c r="F144" s="91" t="s">
        <v>1322</v>
      </c>
      <c r="G144" s="91" t="b">
        <v>0</v>
      </c>
      <c r="H144" s="91" t="b">
        <v>0</v>
      </c>
      <c r="I144" s="91" t="b">
        <v>0</v>
      </c>
      <c r="J144" s="91" t="b">
        <v>0</v>
      </c>
      <c r="K144" s="91" t="b">
        <v>0</v>
      </c>
      <c r="L144" s="91" t="b">
        <v>0</v>
      </c>
    </row>
    <row r="145" spans="1:12" ht="15">
      <c r="A145" s="91" t="s">
        <v>1294</v>
      </c>
      <c r="B145" s="91" t="s">
        <v>1179</v>
      </c>
      <c r="C145" s="91">
        <v>2</v>
      </c>
      <c r="D145" s="134">
        <v>0.0026113739292826957</v>
      </c>
      <c r="E145" s="134">
        <v>2.4381466362467488</v>
      </c>
      <c r="F145" s="91" t="s">
        <v>1322</v>
      </c>
      <c r="G145" s="91" t="b">
        <v>0</v>
      </c>
      <c r="H145" s="91" t="b">
        <v>0</v>
      </c>
      <c r="I145" s="91" t="b">
        <v>0</v>
      </c>
      <c r="J145" s="91" t="b">
        <v>0</v>
      </c>
      <c r="K145" s="91" t="b">
        <v>0</v>
      </c>
      <c r="L145" s="91" t="b">
        <v>0</v>
      </c>
    </row>
    <row r="146" spans="1:12" ht="15">
      <c r="A146" s="91" t="s">
        <v>1179</v>
      </c>
      <c r="B146" s="91" t="s">
        <v>1168</v>
      </c>
      <c r="C146" s="91">
        <v>2</v>
      </c>
      <c r="D146" s="134">
        <v>0.0026113739292826957</v>
      </c>
      <c r="E146" s="134">
        <v>2.0402066275747113</v>
      </c>
      <c r="F146" s="91" t="s">
        <v>1322</v>
      </c>
      <c r="G146" s="91" t="b">
        <v>0</v>
      </c>
      <c r="H146" s="91" t="b">
        <v>0</v>
      </c>
      <c r="I146" s="91" t="b">
        <v>0</v>
      </c>
      <c r="J146" s="91" t="b">
        <v>0</v>
      </c>
      <c r="K146" s="91" t="b">
        <v>0</v>
      </c>
      <c r="L146" s="91" t="b">
        <v>0</v>
      </c>
    </row>
    <row r="147" spans="1:12" ht="15">
      <c r="A147" s="91" t="s">
        <v>1168</v>
      </c>
      <c r="B147" s="91" t="s">
        <v>1192</v>
      </c>
      <c r="C147" s="91">
        <v>2</v>
      </c>
      <c r="D147" s="134">
        <v>0.0026113739292826957</v>
      </c>
      <c r="E147" s="134">
        <v>2.165145364183011</v>
      </c>
      <c r="F147" s="91" t="s">
        <v>1322</v>
      </c>
      <c r="G147" s="91" t="b">
        <v>0</v>
      </c>
      <c r="H147" s="91" t="b">
        <v>0</v>
      </c>
      <c r="I147" s="91" t="b">
        <v>0</v>
      </c>
      <c r="J147" s="91" t="b">
        <v>0</v>
      </c>
      <c r="K147" s="91" t="b">
        <v>0</v>
      </c>
      <c r="L147" s="91" t="b">
        <v>0</v>
      </c>
    </row>
    <row r="148" spans="1:12" ht="15">
      <c r="A148" s="91" t="s">
        <v>1192</v>
      </c>
      <c r="B148" s="91" t="s">
        <v>1295</v>
      </c>
      <c r="C148" s="91">
        <v>2</v>
      </c>
      <c r="D148" s="134">
        <v>0.0026113739292826957</v>
      </c>
      <c r="E148" s="134">
        <v>2.5630853728550487</v>
      </c>
      <c r="F148" s="91" t="s">
        <v>1322</v>
      </c>
      <c r="G148" s="91" t="b">
        <v>0</v>
      </c>
      <c r="H148" s="91" t="b">
        <v>0</v>
      </c>
      <c r="I148" s="91" t="b">
        <v>0</v>
      </c>
      <c r="J148" s="91" t="b">
        <v>0</v>
      </c>
      <c r="K148" s="91" t="b">
        <v>0</v>
      </c>
      <c r="L148" s="91" t="b">
        <v>0</v>
      </c>
    </row>
    <row r="149" spans="1:12" ht="15">
      <c r="A149" s="91" t="s">
        <v>1295</v>
      </c>
      <c r="B149" s="91" t="s">
        <v>1296</v>
      </c>
      <c r="C149" s="91">
        <v>2</v>
      </c>
      <c r="D149" s="134">
        <v>0.0026113739292826957</v>
      </c>
      <c r="E149" s="134">
        <v>2.73917663191073</v>
      </c>
      <c r="F149" s="91" t="s">
        <v>1322</v>
      </c>
      <c r="G149" s="91" t="b">
        <v>0</v>
      </c>
      <c r="H149" s="91" t="b">
        <v>0</v>
      </c>
      <c r="I149" s="91" t="b">
        <v>0</v>
      </c>
      <c r="J149" s="91" t="b">
        <v>0</v>
      </c>
      <c r="K149" s="91" t="b">
        <v>0</v>
      </c>
      <c r="L149" s="91" t="b">
        <v>0</v>
      </c>
    </row>
    <row r="150" spans="1:12" ht="15">
      <c r="A150" s="91" t="s">
        <v>1297</v>
      </c>
      <c r="B150" s="91" t="s">
        <v>1205</v>
      </c>
      <c r="C150" s="91">
        <v>2</v>
      </c>
      <c r="D150" s="134">
        <v>0.0026113739292826957</v>
      </c>
      <c r="E150" s="134">
        <v>2.5630853728550487</v>
      </c>
      <c r="F150" s="91" t="s">
        <v>1322</v>
      </c>
      <c r="G150" s="91" t="b">
        <v>0</v>
      </c>
      <c r="H150" s="91" t="b">
        <v>0</v>
      </c>
      <c r="I150" s="91" t="b">
        <v>0</v>
      </c>
      <c r="J150" s="91" t="b">
        <v>0</v>
      </c>
      <c r="K150" s="91" t="b">
        <v>0</v>
      </c>
      <c r="L150" s="91" t="b">
        <v>0</v>
      </c>
    </row>
    <row r="151" spans="1:12" ht="15">
      <c r="A151" s="91" t="s">
        <v>1205</v>
      </c>
      <c r="B151" s="91" t="s">
        <v>915</v>
      </c>
      <c r="C151" s="91">
        <v>2</v>
      </c>
      <c r="D151" s="134">
        <v>0.0026113739292826957</v>
      </c>
      <c r="E151" s="134">
        <v>1.6336664471407558</v>
      </c>
      <c r="F151" s="91" t="s">
        <v>1322</v>
      </c>
      <c r="G151" s="91" t="b">
        <v>0</v>
      </c>
      <c r="H151" s="91" t="b">
        <v>0</v>
      </c>
      <c r="I151" s="91" t="b">
        <v>0</v>
      </c>
      <c r="J151" s="91" t="b">
        <v>0</v>
      </c>
      <c r="K151" s="91" t="b">
        <v>0</v>
      </c>
      <c r="L151" s="91" t="b">
        <v>0</v>
      </c>
    </row>
    <row r="152" spans="1:12" ht="15">
      <c r="A152" s="91" t="s">
        <v>933</v>
      </c>
      <c r="B152" s="91" t="s">
        <v>1298</v>
      </c>
      <c r="C152" s="91">
        <v>2</v>
      </c>
      <c r="D152" s="134">
        <v>0.0026113739292826957</v>
      </c>
      <c r="E152" s="134">
        <v>1.86411536851903</v>
      </c>
      <c r="F152" s="91" t="s">
        <v>1322</v>
      </c>
      <c r="G152" s="91" t="b">
        <v>0</v>
      </c>
      <c r="H152" s="91" t="b">
        <v>0</v>
      </c>
      <c r="I152" s="91" t="b">
        <v>0</v>
      </c>
      <c r="J152" s="91" t="b">
        <v>0</v>
      </c>
      <c r="K152" s="91" t="b">
        <v>0</v>
      </c>
      <c r="L152" s="91" t="b">
        <v>0</v>
      </c>
    </row>
    <row r="153" spans="1:12" ht="15">
      <c r="A153" s="91" t="s">
        <v>1298</v>
      </c>
      <c r="B153" s="91" t="s">
        <v>1299</v>
      </c>
      <c r="C153" s="91">
        <v>2</v>
      </c>
      <c r="D153" s="134">
        <v>0.0026113739292826957</v>
      </c>
      <c r="E153" s="134">
        <v>2.73917663191073</v>
      </c>
      <c r="F153" s="91" t="s">
        <v>1322</v>
      </c>
      <c r="G153" s="91" t="b">
        <v>0</v>
      </c>
      <c r="H153" s="91" t="b">
        <v>0</v>
      </c>
      <c r="I153" s="91" t="b">
        <v>0</v>
      </c>
      <c r="J153" s="91" t="b">
        <v>0</v>
      </c>
      <c r="K153" s="91" t="b">
        <v>0</v>
      </c>
      <c r="L153" s="91" t="b">
        <v>0</v>
      </c>
    </row>
    <row r="154" spans="1:12" ht="15">
      <c r="A154" s="91" t="s">
        <v>1299</v>
      </c>
      <c r="B154" s="91" t="s">
        <v>1300</v>
      </c>
      <c r="C154" s="91">
        <v>2</v>
      </c>
      <c r="D154" s="134">
        <v>0.0026113739292826957</v>
      </c>
      <c r="E154" s="134">
        <v>2.73917663191073</v>
      </c>
      <c r="F154" s="91" t="s">
        <v>1322</v>
      </c>
      <c r="G154" s="91" t="b">
        <v>0</v>
      </c>
      <c r="H154" s="91" t="b">
        <v>0</v>
      </c>
      <c r="I154" s="91" t="b">
        <v>0</v>
      </c>
      <c r="J154" s="91" t="b">
        <v>1</v>
      </c>
      <c r="K154" s="91" t="b">
        <v>0</v>
      </c>
      <c r="L154" s="91" t="b">
        <v>0</v>
      </c>
    </row>
    <row r="155" spans="1:12" ht="15">
      <c r="A155" s="91" t="s">
        <v>1300</v>
      </c>
      <c r="B155" s="91" t="s">
        <v>1219</v>
      </c>
      <c r="C155" s="91">
        <v>2</v>
      </c>
      <c r="D155" s="134">
        <v>0.0026113739292826957</v>
      </c>
      <c r="E155" s="134">
        <v>2.5630853728550487</v>
      </c>
      <c r="F155" s="91" t="s">
        <v>1322</v>
      </c>
      <c r="G155" s="91" t="b">
        <v>1</v>
      </c>
      <c r="H155" s="91" t="b">
        <v>0</v>
      </c>
      <c r="I155" s="91" t="b">
        <v>0</v>
      </c>
      <c r="J155" s="91" t="b">
        <v>0</v>
      </c>
      <c r="K155" s="91" t="b">
        <v>0</v>
      </c>
      <c r="L155" s="91" t="b">
        <v>0</v>
      </c>
    </row>
    <row r="156" spans="1:12" ht="15">
      <c r="A156" s="91" t="s">
        <v>1219</v>
      </c>
      <c r="B156" s="91" t="s">
        <v>1301</v>
      </c>
      <c r="C156" s="91">
        <v>2</v>
      </c>
      <c r="D156" s="134">
        <v>0.0026113739292826957</v>
      </c>
      <c r="E156" s="134">
        <v>2.5630853728550487</v>
      </c>
      <c r="F156" s="91" t="s">
        <v>1322</v>
      </c>
      <c r="G156" s="91" t="b">
        <v>0</v>
      </c>
      <c r="H156" s="91" t="b">
        <v>0</v>
      </c>
      <c r="I156" s="91" t="b">
        <v>0</v>
      </c>
      <c r="J156" s="91" t="b">
        <v>0</v>
      </c>
      <c r="K156" s="91" t="b">
        <v>0</v>
      </c>
      <c r="L156" s="91" t="b">
        <v>0</v>
      </c>
    </row>
    <row r="157" spans="1:12" ht="15">
      <c r="A157" s="91" t="s">
        <v>1301</v>
      </c>
      <c r="B157" s="91" t="s">
        <v>1187</v>
      </c>
      <c r="C157" s="91">
        <v>2</v>
      </c>
      <c r="D157" s="134">
        <v>0.0026113739292826957</v>
      </c>
      <c r="E157" s="134">
        <v>2.5630853728550487</v>
      </c>
      <c r="F157" s="91" t="s">
        <v>1322</v>
      </c>
      <c r="G157" s="91" t="b">
        <v>0</v>
      </c>
      <c r="H157" s="91" t="b">
        <v>0</v>
      </c>
      <c r="I157" s="91" t="b">
        <v>0</v>
      </c>
      <c r="J157" s="91" t="b">
        <v>0</v>
      </c>
      <c r="K157" s="91" t="b">
        <v>0</v>
      </c>
      <c r="L157" s="91" t="b">
        <v>0</v>
      </c>
    </row>
    <row r="158" spans="1:12" ht="15">
      <c r="A158" s="91" t="s">
        <v>1187</v>
      </c>
      <c r="B158" s="91" t="s">
        <v>1220</v>
      </c>
      <c r="C158" s="91">
        <v>2</v>
      </c>
      <c r="D158" s="134">
        <v>0.0026113739292826957</v>
      </c>
      <c r="E158" s="134">
        <v>2.3869941137993673</v>
      </c>
      <c r="F158" s="91" t="s">
        <v>1322</v>
      </c>
      <c r="G158" s="91" t="b">
        <v>0</v>
      </c>
      <c r="H158" s="91" t="b">
        <v>0</v>
      </c>
      <c r="I158" s="91" t="b">
        <v>0</v>
      </c>
      <c r="J158" s="91" t="b">
        <v>0</v>
      </c>
      <c r="K158" s="91" t="b">
        <v>1</v>
      </c>
      <c r="L158" s="91" t="b">
        <v>0</v>
      </c>
    </row>
    <row r="159" spans="1:12" ht="15">
      <c r="A159" s="91" t="s">
        <v>1220</v>
      </c>
      <c r="B159" s="91" t="s">
        <v>1216</v>
      </c>
      <c r="C159" s="91">
        <v>2</v>
      </c>
      <c r="D159" s="134">
        <v>0.0026113739292826957</v>
      </c>
      <c r="E159" s="134">
        <v>2.3869941137993673</v>
      </c>
      <c r="F159" s="91" t="s">
        <v>1322</v>
      </c>
      <c r="G159" s="91" t="b">
        <v>0</v>
      </c>
      <c r="H159" s="91" t="b">
        <v>1</v>
      </c>
      <c r="I159" s="91" t="b">
        <v>0</v>
      </c>
      <c r="J159" s="91" t="b">
        <v>0</v>
      </c>
      <c r="K159" s="91" t="b">
        <v>0</v>
      </c>
      <c r="L159" s="91" t="b">
        <v>0</v>
      </c>
    </row>
    <row r="160" spans="1:12" ht="15">
      <c r="A160" s="91" t="s">
        <v>1216</v>
      </c>
      <c r="B160" s="91" t="s">
        <v>1221</v>
      </c>
      <c r="C160" s="91">
        <v>2</v>
      </c>
      <c r="D160" s="134">
        <v>0.0026113739292826957</v>
      </c>
      <c r="E160" s="134">
        <v>2.3869941137993673</v>
      </c>
      <c r="F160" s="91" t="s">
        <v>1322</v>
      </c>
      <c r="G160" s="91" t="b">
        <v>0</v>
      </c>
      <c r="H160" s="91" t="b">
        <v>0</v>
      </c>
      <c r="I160" s="91" t="b">
        <v>0</v>
      </c>
      <c r="J160" s="91" t="b">
        <v>0</v>
      </c>
      <c r="K160" s="91" t="b">
        <v>0</v>
      </c>
      <c r="L160" s="91" t="b">
        <v>0</v>
      </c>
    </row>
    <row r="161" spans="1:12" ht="15">
      <c r="A161" s="91" t="s">
        <v>227</v>
      </c>
      <c r="B161" s="91" t="s">
        <v>942</v>
      </c>
      <c r="C161" s="91">
        <v>2</v>
      </c>
      <c r="D161" s="134">
        <v>0.0026113739292826957</v>
      </c>
      <c r="E161" s="134">
        <v>2.73917663191073</v>
      </c>
      <c r="F161" s="91" t="s">
        <v>1322</v>
      </c>
      <c r="G161" s="91" t="b">
        <v>0</v>
      </c>
      <c r="H161" s="91" t="b">
        <v>0</v>
      </c>
      <c r="I161" s="91" t="b">
        <v>0</v>
      </c>
      <c r="J161" s="91" t="b">
        <v>0</v>
      </c>
      <c r="K161" s="91" t="b">
        <v>0</v>
      </c>
      <c r="L161" s="91" t="b">
        <v>0</v>
      </c>
    </row>
    <row r="162" spans="1:12" ht="15">
      <c r="A162" s="91" t="s">
        <v>942</v>
      </c>
      <c r="B162" s="91" t="s">
        <v>940</v>
      </c>
      <c r="C162" s="91">
        <v>2</v>
      </c>
      <c r="D162" s="134">
        <v>0.0026113739292826957</v>
      </c>
      <c r="E162" s="134">
        <v>2.5630853728550487</v>
      </c>
      <c r="F162" s="91" t="s">
        <v>1322</v>
      </c>
      <c r="G162" s="91" t="b">
        <v>0</v>
      </c>
      <c r="H162" s="91" t="b">
        <v>0</v>
      </c>
      <c r="I162" s="91" t="b">
        <v>0</v>
      </c>
      <c r="J162" s="91" t="b">
        <v>0</v>
      </c>
      <c r="K162" s="91" t="b">
        <v>0</v>
      </c>
      <c r="L162" s="91" t="b">
        <v>0</v>
      </c>
    </row>
    <row r="163" spans="1:12" ht="15">
      <c r="A163" s="91" t="s">
        <v>940</v>
      </c>
      <c r="B163" s="91" t="s">
        <v>939</v>
      </c>
      <c r="C163" s="91">
        <v>2</v>
      </c>
      <c r="D163" s="134">
        <v>0.0026113739292826957</v>
      </c>
      <c r="E163" s="134">
        <v>1.909872859079705</v>
      </c>
      <c r="F163" s="91" t="s">
        <v>1322</v>
      </c>
      <c r="G163" s="91" t="b">
        <v>0</v>
      </c>
      <c r="H163" s="91" t="b">
        <v>0</v>
      </c>
      <c r="I163" s="91" t="b">
        <v>0</v>
      </c>
      <c r="J163" s="91" t="b">
        <v>0</v>
      </c>
      <c r="K163" s="91" t="b">
        <v>0</v>
      </c>
      <c r="L163" s="91" t="b">
        <v>0</v>
      </c>
    </row>
    <row r="164" spans="1:12" ht="15">
      <c r="A164" s="91" t="s">
        <v>941</v>
      </c>
      <c r="B164" s="91" t="s">
        <v>943</v>
      </c>
      <c r="C164" s="91">
        <v>2</v>
      </c>
      <c r="D164" s="134">
        <v>0.0026113739292826957</v>
      </c>
      <c r="E164" s="134">
        <v>1.9988139424164861</v>
      </c>
      <c r="F164" s="91" t="s">
        <v>1322</v>
      </c>
      <c r="G164" s="91" t="b">
        <v>0</v>
      </c>
      <c r="H164" s="91" t="b">
        <v>0</v>
      </c>
      <c r="I164" s="91" t="b">
        <v>0</v>
      </c>
      <c r="J164" s="91" t="b">
        <v>0</v>
      </c>
      <c r="K164" s="91" t="b">
        <v>0</v>
      </c>
      <c r="L164" s="91" t="b">
        <v>0</v>
      </c>
    </row>
    <row r="165" spans="1:12" ht="15">
      <c r="A165" s="91" t="s">
        <v>943</v>
      </c>
      <c r="B165" s="91" t="s">
        <v>944</v>
      </c>
      <c r="C165" s="91">
        <v>2</v>
      </c>
      <c r="D165" s="134">
        <v>0.0026113739292826957</v>
      </c>
      <c r="E165" s="134">
        <v>2.2620553771910674</v>
      </c>
      <c r="F165" s="91" t="s">
        <v>1322</v>
      </c>
      <c r="G165" s="91" t="b">
        <v>0</v>
      </c>
      <c r="H165" s="91" t="b">
        <v>0</v>
      </c>
      <c r="I165" s="91" t="b">
        <v>0</v>
      </c>
      <c r="J165" s="91" t="b">
        <v>0</v>
      </c>
      <c r="K165" s="91" t="b">
        <v>0</v>
      </c>
      <c r="L165" s="91" t="b">
        <v>0</v>
      </c>
    </row>
    <row r="166" spans="1:12" ht="15">
      <c r="A166" s="91" t="s">
        <v>944</v>
      </c>
      <c r="B166" s="91" t="s">
        <v>933</v>
      </c>
      <c r="C166" s="91">
        <v>2</v>
      </c>
      <c r="D166" s="134">
        <v>0.0026113739292826957</v>
      </c>
      <c r="E166" s="134">
        <v>1.3869941137993673</v>
      </c>
      <c r="F166" s="91" t="s">
        <v>1322</v>
      </c>
      <c r="G166" s="91" t="b">
        <v>0</v>
      </c>
      <c r="H166" s="91" t="b">
        <v>0</v>
      </c>
      <c r="I166" s="91" t="b">
        <v>0</v>
      </c>
      <c r="J166" s="91" t="b">
        <v>0</v>
      </c>
      <c r="K166" s="91" t="b">
        <v>0</v>
      </c>
      <c r="L166" s="91" t="b">
        <v>0</v>
      </c>
    </row>
    <row r="167" spans="1:12" ht="15">
      <c r="A167" s="91" t="s">
        <v>933</v>
      </c>
      <c r="B167" s="91" t="s">
        <v>1302</v>
      </c>
      <c r="C167" s="91">
        <v>2</v>
      </c>
      <c r="D167" s="134">
        <v>0.0026113739292826957</v>
      </c>
      <c r="E167" s="134">
        <v>1.86411536851903</v>
      </c>
      <c r="F167" s="91" t="s">
        <v>1322</v>
      </c>
      <c r="G167" s="91" t="b">
        <v>0</v>
      </c>
      <c r="H167" s="91" t="b">
        <v>0</v>
      </c>
      <c r="I167" s="91" t="b">
        <v>0</v>
      </c>
      <c r="J167" s="91" t="b">
        <v>0</v>
      </c>
      <c r="K167" s="91" t="b">
        <v>0</v>
      </c>
      <c r="L167" s="91" t="b">
        <v>0</v>
      </c>
    </row>
    <row r="168" spans="1:12" ht="15">
      <c r="A168" s="91" t="s">
        <v>1302</v>
      </c>
      <c r="B168" s="91" t="s">
        <v>1303</v>
      </c>
      <c r="C168" s="91">
        <v>2</v>
      </c>
      <c r="D168" s="134">
        <v>0.0026113739292826957</v>
      </c>
      <c r="E168" s="134">
        <v>2.73917663191073</v>
      </c>
      <c r="F168" s="91" t="s">
        <v>1322</v>
      </c>
      <c r="G168" s="91" t="b">
        <v>0</v>
      </c>
      <c r="H168" s="91" t="b">
        <v>0</v>
      </c>
      <c r="I168" s="91" t="b">
        <v>0</v>
      </c>
      <c r="J168" s="91" t="b">
        <v>0</v>
      </c>
      <c r="K168" s="91" t="b">
        <v>0</v>
      </c>
      <c r="L168" s="91" t="b">
        <v>0</v>
      </c>
    </row>
    <row r="169" spans="1:12" ht="15">
      <c r="A169" s="91" t="s">
        <v>1303</v>
      </c>
      <c r="B169" s="91" t="s">
        <v>1165</v>
      </c>
      <c r="C169" s="91">
        <v>2</v>
      </c>
      <c r="D169" s="134">
        <v>0.0026113739292826957</v>
      </c>
      <c r="E169" s="134">
        <v>2.2620553771910674</v>
      </c>
      <c r="F169" s="91" t="s">
        <v>1322</v>
      </c>
      <c r="G169" s="91" t="b">
        <v>0</v>
      </c>
      <c r="H169" s="91" t="b">
        <v>0</v>
      </c>
      <c r="I169" s="91" t="b">
        <v>0</v>
      </c>
      <c r="J169" s="91" t="b">
        <v>0</v>
      </c>
      <c r="K169" s="91" t="b">
        <v>0</v>
      </c>
      <c r="L169" s="91" t="b">
        <v>0</v>
      </c>
    </row>
    <row r="170" spans="1:12" ht="15">
      <c r="A170" s="91" t="s">
        <v>1166</v>
      </c>
      <c r="B170" s="91" t="s">
        <v>925</v>
      </c>
      <c r="C170" s="91">
        <v>2</v>
      </c>
      <c r="D170" s="134">
        <v>0.0026113739292826957</v>
      </c>
      <c r="E170" s="134">
        <v>1.4961385832244356</v>
      </c>
      <c r="F170" s="91" t="s">
        <v>1322</v>
      </c>
      <c r="G170" s="91" t="b">
        <v>0</v>
      </c>
      <c r="H170" s="91" t="b">
        <v>0</v>
      </c>
      <c r="I170" s="91" t="b">
        <v>0</v>
      </c>
      <c r="J170" s="91" t="b">
        <v>0</v>
      </c>
      <c r="K170" s="91" t="b">
        <v>0</v>
      </c>
      <c r="L170" s="91" t="b">
        <v>0</v>
      </c>
    </row>
    <row r="171" spans="1:12" ht="15">
      <c r="A171" s="91" t="s">
        <v>915</v>
      </c>
      <c r="B171" s="91" t="s">
        <v>1196</v>
      </c>
      <c r="C171" s="91">
        <v>2</v>
      </c>
      <c r="D171" s="134">
        <v>0.0031290523397108664</v>
      </c>
      <c r="E171" s="134">
        <v>1.6336664471407558</v>
      </c>
      <c r="F171" s="91" t="s">
        <v>1322</v>
      </c>
      <c r="G171" s="91" t="b">
        <v>0</v>
      </c>
      <c r="H171" s="91" t="b">
        <v>0</v>
      </c>
      <c r="I171" s="91" t="b">
        <v>0</v>
      </c>
      <c r="J171" s="91" t="b">
        <v>0</v>
      </c>
      <c r="K171" s="91" t="b">
        <v>0</v>
      </c>
      <c r="L171" s="91" t="b">
        <v>0</v>
      </c>
    </row>
    <row r="172" spans="1:12" ht="15">
      <c r="A172" s="91" t="s">
        <v>1196</v>
      </c>
      <c r="B172" s="91" t="s">
        <v>1315</v>
      </c>
      <c r="C172" s="91">
        <v>2</v>
      </c>
      <c r="D172" s="134">
        <v>0.0031290523397108664</v>
      </c>
      <c r="E172" s="134">
        <v>2.5630853728550487</v>
      </c>
      <c r="F172" s="91" t="s">
        <v>1322</v>
      </c>
      <c r="G172" s="91" t="b">
        <v>0</v>
      </c>
      <c r="H172" s="91" t="b">
        <v>0</v>
      </c>
      <c r="I172" s="91" t="b">
        <v>0</v>
      </c>
      <c r="J172" s="91" t="b">
        <v>0</v>
      </c>
      <c r="K172" s="91" t="b">
        <v>0</v>
      </c>
      <c r="L172" s="91" t="b">
        <v>0</v>
      </c>
    </row>
    <row r="173" spans="1:12" ht="15">
      <c r="A173" s="91" t="s">
        <v>1315</v>
      </c>
      <c r="B173" s="91" t="s">
        <v>1186</v>
      </c>
      <c r="C173" s="91">
        <v>2</v>
      </c>
      <c r="D173" s="134">
        <v>0.0031290523397108664</v>
      </c>
      <c r="E173" s="134">
        <v>2.5630853728550487</v>
      </c>
      <c r="F173" s="91" t="s">
        <v>1322</v>
      </c>
      <c r="G173" s="91" t="b">
        <v>0</v>
      </c>
      <c r="H173" s="91" t="b">
        <v>0</v>
      </c>
      <c r="I173" s="91" t="b">
        <v>0</v>
      </c>
      <c r="J173" s="91" t="b">
        <v>0</v>
      </c>
      <c r="K173" s="91" t="b">
        <v>0</v>
      </c>
      <c r="L173" s="91" t="b">
        <v>0</v>
      </c>
    </row>
    <row r="174" spans="1:12" ht="15">
      <c r="A174" s="91" t="s">
        <v>920</v>
      </c>
      <c r="B174" s="91" t="s">
        <v>921</v>
      </c>
      <c r="C174" s="91">
        <v>2</v>
      </c>
      <c r="D174" s="134">
        <v>0.0026113739292826957</v>
      </c>
      <c r="E174" s="134">
        <v>1.6599953858631051</v>
      </c>
      <c r="F174" s="91" t="s">
        <v>1322</v>
      </c>
      <c r="G174" s="91" t="b">
        <v>0</v>
      </c>
      <c r="H174" s="91" t="b">
        <v>0</v>
      </c>
      <c r="I174" s="91" t="b">
        <v>0</v>
      </c>
      <c r="J174" s="91" t="b">
        <v>0</v>
      </c>
      <c r="K174" s="91" t="b">
        <v>0</v>
      </c>
      <c r="L174" s="91" t="b">
        <v>0</v>
      </c>
    </row>
    <row r="175" spans="1:12" ht="15">
      <c r="A175" s="91" t="s">
        <v>919</v>
      </c>
      <c r="B175" s="91" t="s">
        <v>1172</v>
      </c>
      <c r="C175" s="91">
        <v>2</v>
      </c>
      <c r="D175" s="134">
        <v>0.0026113739292826957</v>
      </c>
      <c r="E175" s="134">
        <v>1.8360866449187863</v>
      </c>
      <c r="F175" s="91" t="s">
        <v>1322</v>
      </c>
      <c r="G175" s="91" t="b">
        <v>0</v>
      </c>
      <c r="H175" s="91" t="b">
        <v>0</v>
      </c>
      <c r="I175" s="91" t="b">
        <v>0</v>
      </c>
      <c r="J175" s="91" t="b">
        <v>0</v>
      </c>
      <c r="K175" s="91" t="b">
        <v>0</v>
      </c>
      <c r="L175" s="91" t="b">
        <v>0</v>
      </c>
    </row>
    <row r="176" spans="1:12" ht="15">
      <c r="A176" s="91" t="s">
        <v>918</v>
      </c>
      <c r="B176" s="91" t="s">
        <v>919</v>
      </c>
      <c r="C176" s="91">
        <v>5</v>
      </c>
      <c r="D176" s="134">
        <v>0.010626328991216322</v>
      </c>
      <c r="E176" s="134">
        <v>1.6848453616444126</v>
      </c>
      <c r="F176" s="91" t="s">
        <v>834</v>
      </c>
      <c r="G176" s="91" t="b">
        <v>0</v>
      </c>
      <c r="H176" s="91" t="b">
        <v>0</v>
      </c>
      <c r="I176" s="91" t="b">
        <v>0</v>
      </c>
      <c r="J176" s="91" t="b">
        <v>0</v>
      </c>
      <c r="K176" s="91" t="b">
        <v>0</v>
      </c>
      <c r="L176" s="91" t="b">
        <v>0</v>
      </c>
    </row>
    <row r="177" spans="1:12" ht="15">
      <c r="A177" s="91" t="s">
        <v>916</v>
      </c>
      <c r="B177" s="91" t="s">
        <v>918</v>
      </c>
      <c r="C177" s="91">
        <v>3</v>
      </c>
      <c r="D177" s="134">
        <v>0.007839923214358308</v>
      </c>
      <c r="E177" s="134">
        <v>1.316868576349818</v>
      </c>
      <c r="F177" s="91" t="s">
        <v>834</v>
      </c>
      <c r="G177" s="91" t="b">
        <v>0</v>
      </c>
      <c r="H177" s="91" t="b">
        <v>0</v>
      </c>
      <c r="I177" s="91" t="b">
        <v>0</v>
      </c>
      <c r="J177" s="91" t="b">
        <v>0</v>
      </c>
      <c r="K177" s="91" t="b">
        <v>0</v>
      </c>
      <c r="L177" s="91" t="b">
        <v>0</v>
      </c>
    </row>
    <row r="178" spans="1:12" ht="15">
      <c r="A178" s="91" t="s">
        <v>919</v>
      </c>
      <c r="B178" s="91" t="s">
        <v>1172</v>
      </c>
      <c r="C178" s="91">
        <v>2</v>
      </c>
      <c r="D178" s="134">
        <v>0.006602328437611381</v>
      </c>
      <c r="E178" s="134">
        <v>1.6848453616444126</v>
      </c>
      <c r="F178" s="91" t="s">
        <v>834</v>
      </c>
      <c r="G178" s="91" t="b">
        <v>0</v>
      </c>
      <c r="H178" s="91" t="b">
        <v>0</v>
      </c>
      <c r="I178" s="91" t="b">
        <v>0</v>
      </c>
      <c r="J178" s="91" t="b">
        <v>0</v>
      </c>
      <c r="K178" s="91" t="b">
        <v>0</v>
      </c>
      <c r="L178" s="91" t="b">
        <v>0</v>
      </c>
    </row>
    <row r="179" spans="1:12" ht="15">
      <c r="A179" s="91" t="s">
        <v>920</v>
      </c>
      <c r="B179" s="91" t="s">
        <v>921</v>
      </c>
      <c r="C179" s="91">
        <v>2</v>
      </c>
      <c r="D179" s="134">
        <v>0.006602328437611381</v>
      </c>
      <c r="E179" s="134">
        <v>1.3838153659804313</v>
      </c>
      <c r="F179" s="91" t="s">
        <v>834</v>
      </c>
      <c r="G179" s="91" t="b">
        <v>0</v>
      </c>
      <c r="H179" s="91" t="b">
        <v>0</v>
      </c>
      <c r="I179" s="91" t="b">
        <v>0</v>
      </c>
      <c r="J179" s="91" t="b">
        <v>0</v>
      </c>
      <c r="K179" s="91" t="b">
        <v>0</v>
      </c>
      <c r="L179" s="91" t="b">
        <v>0</v>
      </c>
    </row>
    <row r="180" spans="1:12" ht="15">
      <c r="A180" s="91" t="s">
        <v>915</v>
      </c>
      <c r="B180" s="91" t="s">
        <v>916</v>
      </c>
      <c r="C180" s="91">
        <v>2</v>
      </c>
      <c r="D180" s="134">
        <v>0.006602328437611381</v>
      </c>
      <c r="E180" s="134">
        <v>1.2376873303021931</v>
      </c>
      <c r="F180" s="91" t="s">
        <v>834</v>
      </c>
      <c r="G180" s="91" t="b">
        <v>0</v>
      </c>
      <c r="H180" s="91" t="b">
        <v>0</v>
      </c>
      <c r="I180" s="91" t="b">
        <v>0</v>
      </c>
      <c r="J180" s="91" t="b">
        <v>0</v>
      </c>
      <c r="K180" s="91" t="b">
        <v>0</v>
      </c>
      <c r="L180" s="91" t="b">
        <v>0</v>
      </c>
    </row>
    <row r="181" spans="1:12" ht="15">
      <c r="A181" s="91" t="s">
        <v>939</v>
      </c>
      <c r="B181" s="91" t="s">
        <v>941</v>
      </c>
      <c r="C181" s="91">
        <v>2</v>
      </c>
      <c r="D181" s="134">
        <v>0.006602328437611381</v>
      </c>
      <c r="E181" s="134">
        <v>1.7306028522050876</v>
      </c>
      <c r="F181" s="91" t="s">
        <v>834</v>
      </c>
      <c r="G181" s="91" t="b">
        <v>0</v>
      </c>
      <c r="H181" s="91" t="b">
        <v>0</v>
      </c>
      <c r="I181" s="91" t="b">
        <v>0</v>
      </c>
      <c r="J181" s="91" t="b">
        <v>0</v>
      </c>
      <c r="K181" s="91" t="b">
        <v>0</v>
      </c>
      <c r="L181" s="91" t="b">
        <v>0</v>
      </c>
    </row>
    <row r="182" spans="1:12" ht="15">
      <c r="A182" s="91" t="s">
        <v>914</v>
      </c>
      <c r="B182" s="91" t="s">
        <v>926</v>
      </c>
      <c r="C182" s="91">
        <v>2</v>
      </c>
      <c r="D182" s="134">
        <v>0.006602328437611381</v>
      </c>
      <c r="E182" s="134">
        <v>1.4295728565411063</v>
      </c>
      <c r="F182" s="91" t="s">
        <v>834</v>
      </c>
      <c r="G182" s="91" t="b">
        <v>0</v>
      </c>
      <c r="H182" s="91" t="b">
        <v>0</v>
      </c>
      <c r="I182" s="91" t="b">
        <v>0</v>
      </c>
      <c r="J182" s="91" t="b">
        <v>0</v>
      </c>
      <c r="K182" s="91" t="b">
        <v>0</v>
      </c>
      <c r="L182" s="91" t="b">
        <v>0</v>
      </c>
    </row>
    <row r="183" spans="1:12" ht="15">
      <c r="A183" s="91" t="s">
        <v>914</v>
      </c>
      <c r="B183" s="91" t="s">
        <v>1291</v>
      </c>
      <c r="C183" s="91">
        <v>2</v>
      </c>
      <c r="D183" s="134">
        <v>0.007210299297340867</v>
      </c>
      <c r="E183" s="134">
        <v>1.599337132992489</v>
      </c>
      <c r="F183" s="91" t="s">
        <v>835</v>
      </c>
      <c r="G183" s="91" t="b">
        <v>0</v>
      </c>
      <c r="H183" s="91" t="b">
        <v>0</v>
      </c>
      <c r="I183" s="91" t="b">
        <v>0</v>
      </c>
      <c r="J183" s="91" t="b">
        <v>0</v>
      </c>
      <c r="K183" s="91" t="b">
        <v>0</v>
      </c>
      <c r="L183" s="91" t="b">
        <v>0</v>
      </c>
    </row>
    <row r="184" spans="1:12" ht="15">
      <c r="A184" s="91" t="s">
        <v>243</v>
      </c>
      <c r="B184" s="91" t="s">
        <v>231</v>
      </c>
      <c r="C184" s="91">
        <v>5</v>
      </c>
      <c r="D184" s="134">
        <v>0.008907530504825083</v>
      </c>
      <c r="E184" s="134">
        <v>1.3924771129705356</v>
      </c>
      <c r="F184" s="91" t="s">
        <v>836</v>
      </c>
      <c r="G184" s="91" t="b">
        <v>0</v>
      </c>
      <c r="H184" s="91" t="b">
        <v>0</v>
      </c>
      <c r="I184" s="91" t="b">
        <v>0</v>
      </c>
      <c r="J184" s="91" t="b">
        <v>0</v>
      </c>
      <c r="K184" s="91" t="b">
        <v>0</v>
      </c>
      <c r="L184" s="91" t="b">
        <v>0</v>
      </c>
    </row>
    <row r="185" spans="1:12" ht="15">
      <c r="A185" s="91" t="s">
        <v>914</v>
      </c>
      <c r="B185" s="91" t="s">
        <v>934</v>
      </c>
      <c r="C185" s="91">
        <v>3</v>
      </c>
      <c r="D185" s="134">
        <v>0.007996096983568632</v>
      </c>
      <c r="E185" s="134">
        <v>1.4716583590181602</v>
      </c>
      <c r="F185" s="91" t="s">
        <v>836</v>
      </c>
      <c r="G185" s="91" t="b">
        <v>0</v>
      </c>
      <c r="H185" s="91" t="b">
        <v>0</v>
      </c>
      <c r="I185" s="91" t="b">
        <v>0</v>
      </c>
      <c r="J185" s="91" t="b">
        <v>0</v>
      </c>
      <c r="K185" s="91" t="b">
        <v>0</v>
      </c>
      <c r="L185" s="91" t="b">
        <v>0</v>
      </c>
    </row>
    <row r="186" spans="1:12" ht="15">
      <c r="A186" s="91" t="s">
        <v>1167</v>
      </c>
      <c r="B186" s="91" t="s">
        <v>932</v>
      </c>
      <c r="C186" s="91">
        <v>2</v>
      </c>
      <c r="D186" s="134">
        <v>0.006733848924416389</v>
      </c>
      <c r="E186" s="134">
        <v>1.5965970956264601</v>
      </c>
      <c r="F186" s="91" t="s">
        <v>836</v>
      </c>
      <c r="G186" s="91" t="b">
        <v>0</v>
      </c>
      <c r="H186" s="91" t="b">
        <v>0</v>
      </c>
      <c r="I186" s="91" t="b">
        <v>0</v>
      </c>
      <c r="J186" s="91" t="b">
        <v>1</v>
      </c>
      <c r="K186" s="91" t="b">
        <v>0</v>
      </c>
      <c r="L186" s="91" t="b">
        <v>0</v>
      </c>
    </row>
    <row r="187" spans="1:12" ht="15">
      <c r="A187" s="91" t="s">
        <v>932</v>
      </c>
      <c r="B187" s="91" t="s">
        <v>1197</v>
      </c>
      <c r="C187" s="91">
        <v>2</v>
      </c>
      <c r="D187" s="134">
        <v>0.006733848924416389</v>
      </c>
      <c r="E187" s="134">
        <v>1.7726883546821415</v>
      </c>
      <c r="F187" s="91" t="s">
        <v>836</v>
      </c>
      <c r="G187" s="91" t="b">
        <v>1</v>
      </c>
      <c r="H187" s="91" t="b">
        <v>0</v>
      </c>
      <c r="I187" s="91" t="b">
        <v>0</v>
      </c>
      <c r="J187" s="91" t="b">
        <v>1</v>
      </c>
      <c r="K187" s="91" t="b">
        <v>0</v>
      </c>
      <c r="L187" s="91" t="b">
        <v>0</v>
      </c>
    </row>
    <row r="188" spans="1:12" ht="15">
      <c r="A188" s="91" t="s">
        <v>1197</v>
      </c>
      <c r="B188" s="91" t="s">
        <v>1198</v>
      </c>
      <c r="C188" s="91">
        <v>2</v>
      </c>
      <c r="D188" s="134">
        <v>0.006733848924416389</v>
      </c>
      <c r="E188" s="134">
        <v>2.0737183503461227</v>
      </c>
      <c r="F188" s="91" t="s">
        <v>836</v>
      </c>
      <c r="G188" s="91" t="b">
        <v>1</v>
      </c>
      <c r="H188" s="91" t="b">
        <v>0</v>
      </c>
      <c r="I188" s="91" t="b">
        <v>0</v>
      </c>
      <c r="J188" s="91" t="b">
        <v>0</v>
      </c>
      <c r="K188" s="91" t="b">
        <v>0</v>
      </c>
      <c r="L188" s="91" t="b">
        <v>0</v>
      </c>
    </row>
    <row r="189" spans="1:12" ht="15">
      <c r="A189" s="91" t="s">
        <v>1198</v>
      </c>
      <c r="B189" s="91" t="s">
        <v>916</v>
      </c>
      <c r="C189" s="91">
        <v>2</v>
      </c>
      <c r="D189" s="134">
        <v>0.006733848924416389</v>
      </c>
      <c r="E189" s="134">
        <v>1.8976270912904414</v>
      </c>
      <c r="F189" s="91" t="s">
        <v>836</v>
      </c>
      <c r="G189" s="91" t="b">
        <v>0</v>
      </c>
      <c r="H189" s="91" t="b">
        <v>0</v>
      </c>
      <c r="I189" s="91" t="b">
        <v>0</v>
      </c>
      <c r="J189" s="91" t="b">
        <v>0</v>
      </c>
      <c r="K189" s="91" t="b">
        <v>0</v>
      </c>
      <c r="L189" s="91" t="b">
        <v>0</v>
      </c>
    </row>
    <row r="190" spans="1:12" ht="15">
      <c r="A190" s="91" t="s">
        <v>916</v>
      </c>
      <c r="B190" s="91" t="s">
        <v>933</v>
      </c>
      <c r="C190" s="91">
        <v>2</v>
      </c>
      <c r="D190" s="134">
        <v>0.006733848924416389</v>
      </c>
      <c r="E190" s="134">
        <v>1.5965970956264601</v>
      </c>
      <c r="F190" s="91" t="s">
        <v>836</v>
      </c>
      <c r="G190" s="91" t="b">
        <v>0</v>
      </c>
      <c r="H190" s="91" t="b">
        <v>0</v>
      </c>
      <c r="I190" s="91" t="b">
        <v>0</v>
      </c>
      <c r="J190" s="91" t="b">
        <v>0</v>
      </c>
      <c r="K190" s="91" t="b">
        <v>0</v>
      </c>
      <c r="L190" s="91" t="b">
        <v>0</v>
      </c>
    </row>
    <row r="191" spans="1:12" ht="15">
      <c r="A191" s="91" t="s">
        <v>933</v>
      </c>
      <c r="B191" s="91" t="s">
        <v>920</v>
      </c>
      <c r="C191" s="91">
        <v>2</v>
      </c>
      <c r="D191" s="134">
        <v>0.006733848924416389</v>
      </c>
      <c r="E191" s="134">
        <v>1.7726883546821415</v>
      </c>
      <c r="F191" s="91" t="s">
        <v>836</v>
      </c>
      <c r="G191" s="91" t="b">
        <v>0</v>
      </c>
      <c r="H191" s="91" t="b">
        <v>0</v>
      </c>
      <c r="I191" s="91" t="b">
        <v>0</v>
      </c>
      <c r="J191" s="91" t="b">
        <v>0</v>
      </c>
      <c r="K191" s="91" t="b">
        <v>0</v>
      </c>
      <c r="L191" s="91" t="b">
        <v>0</v>
      </c>
    </row>
    <row r="192" spans="1:12" ht="15">
      <c r="A192" s="91" t="s">
        <v>920</v>
      </c>
      <c r="B192" s="91" t="s">
        <v>1199</v>
      </c>
      <c r="C192" s="91">
        <v>2</v>
      </c>
      <c r="D192" s="134">
        <v>0.006733848924416389</v>
      </c>
      <c r="E192" s="134">
        <v>2.0737183503461227</v>
      </c>
      <c r="F192" s="91" t="s">
        <v>836</v>
      </c>
      <c r="G192" s="91" t="b">
        <v>0</v>
      </c>
      <c r="H192" s="91" t="b">
        <v>0</v>
      </c>
      <c r="I192" s="91" t="b">
        <v>0</v>
      </c>
      <c r="J192" s="91" t="b">
        <v>0</v>
      </c>
      <c r="K192" s="91" t="b">
        <v>0</v>
      </c>
      <c r="L192" s="91" t="b">
        <v>0</v>
      </c>
    </row>
    <row r="193" spans="1:12" ht="15">
      <c r="A193" s="91" t="s">
        <v>1199</v>
      </c>
      <c r="B193" s="91" t="s">
        <v>1168</v>
      </c>
      <c r="C193" s="91">
        <v>2</v>
      </c>
      <c r="D193" s="134">
        <v>0.006733848924416389</v>
      </c>
      <c r="E193" s="134">
        <v>1.8976270912904414</v>
      </c>
      <c r="F193" s="91" t="s">
        <v>836</v>
      </c>
      <c r="G193" s="91" t="b">
        <v>0</v>
      </c>
      <c r="H193" s="91" t="b">
        <v>0</v>
      </c>
      <c r="I193" s="91" t="b">
        <v>0</v>
      </c>
      <c r="J193" s="91" t="b">
        <v>0</v>
      </c>
      <c r="K193" s="91" t="b">
        <v>0</v>
      </c>
      <c r="L193" s="91" t="b">
        <v>0</v>
      </c>
    </row>
    <row r="194" spans="1:12" ht="15">
      <c r="A194" s="91" t="s">
        <v>1168</v>
      </c>
      <c r="B194" s="91" t="s">
        <v>1200</v>
      </c>
      <c r="C194" s="91">
        <v>2</v>
      </c>
      <c r="D194" s="134">
        <v>0.006733848924416389</v>
      </c>
      <c r="E194" s="134">
        <v>1.8976270912904414</v>
      </c>
      <c r="F194" s="91" t="s">
        <v>836</v>
      </c>
      <c r="G194" s="91" t="b">
        <v>0</v>
      </c>
      <c r="H194" s="91" t="b">
        <v>0</v>
      </c>
      <c r="I194" s="91" t="b">
        <v>0</v>
      </c>
      <c r="J194" s="91" t="b">
        <v>0</v>
      </c>
      <c r="K194" s="91" t="b">
        <v>0</v>
      </c>
      <c r="L194" s="91" t="b">
        <v>0</v>
      </c>
    </row>
    <row r="195" spans="1:12" ht="15">
      <c r="A195" s="91" t="s">
        <v>1200</v>
      </c>
      <c r="B195" s="91" t="s">
        <v>1201</v>
      </c>
      <c r="C195" s="91">
        <v>2</v>
      </c>
      <c r="D195" s="134">
        <v>0.006733848924416389</v>
      </c>
      <c r="E195" s="134">
        <v>2.0737183503461227</v>
      </c>
      <c r="F195" s="91" t="s">
        <v>836</v>
      </c>
      <c r="G195" s="91" t="b">
        <v>0</v>
      </c>
      <c r="H195" s="91" t="b">
        <v>0</v>
      </c>
      <c r="I195" s="91" t="b">
        <v>0</v>
      </c>
      <c r="J195" s="91" t="b">
        <v>0</v>
      </c>
      <c r="K195" s="91" t="b">
        <v>0</v>
      </c>
      <c r="L195" s="91" t="b">
        <v>0</v>
      </c>
    </row>
    <row r="196" spans="1:12" ht="15">
      <c r="A196" s="91" t="s">
        <v>1201</v>
      </c>
      <c r="B196" s="91" t="s">
        <v>1169</v>
      </c>
      <c r="C196" s="91">
        <v>2</v>
      </c>
      <c r="D196" s="134">
        <v>0.006733848924416389</v>
      </c>
      <c r="E196" s="134">
        <v>2.0737183503461227</v>
      </c>
      <c r="F196" s="91" t="s">
        <v>836</v>
      </c>
      <c r="G196" s="91" t="b">
        <v>0</v>
      </c>
      <c r="H196" s="91" t="b">
        <v>0</v>
      </c>
      <c r="I196" s="91" t="b">
        <v>0</v>
      </c>
      <c r="J196" s="91" t="b">
        <v>0</v>
      </c>
      <c r="K196" s="91" t="b">
        <v>0</v>
      </c>
      <c r="L196" s="91" t="b">
        <v>0</v>
      </c>
    </row>
    <row r="197" spans="1:12" ht="15">
      <c r="A197" s="91" t="s">
        <v>1169</v>
      </c>
      <c r="B197" s="91" t="s">
        <v>1202</v>
      </c>
      <c r="C197" s="91">
        <v>2</v>
      </c>
      <c r="D197" s="134">
        <v>0.006733848924416389</v>
      </c>
      <c r="E197" s="134">
        <v>2.0737183503461227</v>
      </c>
      <c r="F197" s="91" t="s">
        <v>836</v>
      </c>
      <c r="G197" s="91" t="b">
        <v>0</v>
      </c>
      <c r="H197" s="91" t="b">
        <v>0</v>
      </c>
      <c r="I197" s="91" t="b">
        <v>0</v>
      </c>
      <c r="J197" s="91" t="b">
        <v>0</v>
      </c>
      <c r="K197" s="91" t="b">
        <v>0</v>
      </c>
      <c r="L197" s="91" t="b">
        <v>0</v>
      </c>
    </row>
    <row r="198" spans="1:12" ht="15">
      <c r="A198" s="91" t="s">
        <v>1202</v>
      </c>
      <c r="B198" s="91" t="s">
        <v>1162</v>
      </c>
      <c r="C198" s="91">
        <v>2</v>
      </c>
      <c r="D198" s="134">
        <v>0.006733848924416389</v>
      </c>
      <c r="E198" s="134">
        <v>2.0737183503461227</v>
      </c>
      <c r="F198" s="91" t="s">
        <v>836</v>
      </c>
      <c r="G198" s="91" t="b">
        <v>0</v>
      </c>
      <c r="H198" s="91" t="b">
        <v>0</v>
      </c>
      <c r="I198" s="91" t="b">
        <v>0</v>
      </c>
      <c r="J198" s="91" t="b">
        <v>0</v>
      </c>
      <c r="K198" s="91" t="b">
        <v>0</v>
      </c>
      <c r="L198" s="91" t="b">
        <v>0</v>
      </c>
    </row>
    <row r="199" spans="1:12" ht="15">
      <c r="A199" s="91" t="s">
        <v>1162</v>
      </c>
      <c r="B199" s="91" t="s">
        <v>1203</v>
      </c>
      <c r="C199" s="91">
        <v>2</v>
      </c>
      <c r="D199" s="134">
        <v>0.006733848924416389</v>
      </c>
      <c r="E199" s="134">
        <v>2.0737183503461227</v>
      </c>
      <c r="F199" s="91" t="s">
        <v>836</v>
      </c>
      <c r="G199" s="91" t="b">
        <v>0</v>
      </c>
      <c r="H199" s="91" t="b">
        <v>0</v>
      </c>
      <c r="I199" s="91" t="b">
        <v>0</v>
      </c>
      <c r="J199" s="91" t="b">
        <v>0</v>
      </c>
      <c r="K199" s="91" t="b">
        <v>0</v>
      </c>
      <c r="L199" s="91" t="b">
        <v>0</v>
      </c>
    </row>
    <row r="200" spans="1:12" ht="15">
      <c r="A200" s="91" t="s">
        <v>234</v>
      </c>
      <c r="B200" s="91" t="s">
        <v>243</v>
      </c>
      <c r="C200" s="91">
        <v>2</v>
      </c>
      <c r="D200" s="134">
        <v>0.006733848924416389</v>
      </c>
      <c r="E200" s="134">
        <v>1.675778341674085</v>
      </c>
      <c r="F200" s="91" t="s">
        <v>836</v>
      </c>
      <c r="G200" s="91" t="b">
        <v>0</v>
      </c>
      <c r="H200" s="91" t="b">
        <v>0</v>
      </c>
      <c r="I200" s="91" t="b">
        <v>0</v>
      </c>
      <c r="J200" s="91" t="b">
        <v>0</v>
      </c>
      <c r="K200" s="91" t="b">
        <v>0</v>
      </c>
      <c r="L200" s="91" t="b">
        <v>0</v>
      </c>
    </row>
    <row r="201" spans="1:12" ht="15">
      <c r="A201" s="91" t="s">
        <v>231</v>
      </c>
      <c r="B201" s="91" t="s">
        <v>922</v>
      </c>
      <c r="C201" s="91">
        <v>2</v>
      </c>
      <c r="D201" s="134">
        <v>0.006733848924416389</v>
      </c>
      <c r="E201" s="134">
        <v>1.420505836570779</v>
      </c>
      <c r="F201" s="91" t="s">
        <v>836</v>
      </c>
      <c r="G201" s="91" t="b">
        <v>0</v>
      </c>
      <c r="H201" s="91" t="b">
        <v>0</v>
      </c>
      <c r="I201" s="91" t="b">
        <v>0</v>
      </c>
      <c r="J201" s="91" t="b">
        <v>0</v>
      </c>
      <c r="K201" s="91" t="b">
        <v>0</v>
      </c>
      <c r="L201" s="91" t="b">
        <v>0</v>
      </c>
    </row>
    <row r="202" spans="1:12" ht="15">
      <c r="A202" s="91" t="s">
        <v>922</v>
      </c>
      <c r="B202" s="91" t="s">
        <v>1177</v>
      </c>
      <c r="C202" s="91">
        <v>2</v>
      </c>
      <c r="D202" s="134">
        <v>0.006733848924416389</v>
      </c>
      <c r="E202" s="134">
        <v>2.0737183503461227</v>
      </c>
      <c r="F202" s="91" t="s">
        <v>836</v>
      </c>
      <c r="G202" s="91" t="b">
        <v>0</v>
      </c>
      <c r="H202" s="91" t="b">
        <v>0</v>
      </c>
      <c r="I202" s="91" t="b">
        <v>0</v>
      </c>
      <c r="J202" s="91" t="b">
        <v>0</v>
      </c>
      <c r="K202" s="91" t="b">
        <v>0</v>
      </c>
      <c r="L202" s="91" t="b">
        <v>0</v>
      </c>
    </row>
    <row r="203" spans="1:12" ht="15">
      <c r="A203" s="91" t="s">
        <v>1177</v>
      </c>
      <c r="B203" s="91" t="s">
        <v>1193</v>
      </c>
      <c r="C203" s="91">
        <v>2</v>
      </c>
      <c r="D203" s="134">
        <v>0.006733848924416389</v>
      </c>
      <c r="E203" s="134">
        <v>2.0737183503461227</v>
      </c>
      <c r="F203" s="91" t="s">
        <v>836</v>
      </c>
      <c r="G203" s="91" t="b">
        <v>0</v>
      </c>
      <c r="H203" s="91" t="b">
        <v>0</v>
      </c>
      <c r="I203" s="91" t="b">
        <v>0</v>
      </c>
      <c r="J203" s="91" t="b">
        <v>0</v>
      </c>
      <c r="K203" s="91" t="b">
        <v>0</v>
      </c>
      <c r="L203" s="91" t="b">
        <v>0</v>
      </c>
    </row>
    <row r="204" spans="1:12" ht="15">
      <c r="A204" s="91" t="s">
        <v>1193</v>
      </c>
      <c r="B204" s="91" t="s">
        <v>1178</v>
      </c>
      <c r="C204" s="91">
        <v>2</v>
      </c>
      <c r="D204" s="134">
        <v>0.006733848924416389</v>
      </c>
      <c r="E204" s="134">
        <v>2.0737183503461227</v>
      </c>
      <c r="F204" s="91" t="s">
        <v>836</v>
      </c>
      <c r="G204" s="91" t="b">
        <v>0</v>
      </c>
      <c r="H204" s="91" t="b">
        <v>0</v>
      </c>
      <c r="I204" s="91" t="b">
        <v>0</v>
      </c>
      <c r="J204" s="91" t="b">
        <v>0</v>
      </c>
      <c r="K204" s="91" t="b">
        <v>0</v>
      </c>
      <c r="L204" s="91" t="b">
        <v>0</v>
      </c>
    </row>
    <row r="205" spans="1:12" ht="15">
      <c r="A205" s="91" t="s">
        <v>1178</v>
      </c>
      <c r="B205" s="91" t="s">
        <v>914</v>
      </c>
      <c r="C205" s="91">
        <v>2</v>
      </c>
      <c r="D205" s="134">
        <v>0.006733848924416389</v>
      </c>
      <c r="E205" s="134">
        <v>1.5965970956264601</v>
      </c>
      <c r="F205" s="91" t="s">
        <v>836</v>
      </c>
      <c r="G205" s="91" t="b">
        <v>0</v>
      </c>
      <c r="H205" s="91" t="b">
        <v>0</v>
      </c>
      <c r="I205" s="91" t="b">
        <v>0</v>
      </c>
      <c r="J205" s="91" t="b">
        <v>0</v>
      </c>
      <c r="K205" s="91" t="b">
        <v>0</v>
      </c>
      <c r="L205" s="91" t="b">
        <v>0</v>
      </c>
    </row>
    <row r="206" spans="1:12" ht="15">
      <c r="A206" s="91" t="s">
        <v>934</v>
      </c>
      <c r="B206" s="91" t="s">
        <v>935</v>
      </c>
      <c r="C206" s="91">
        <v>2</v>
      </c>
      <c r="D206" s="134">
        <v>0.006733848924416389</v>
      </c>
      <c r="E206" s="134">
        <v>1.4716583590181602</v>
      </c>
      <c r="F206" s="91" t="s">
        <v>836</v>
      </c>
      <c r="G206" s="91" t="b">
        <v>0</v>
      </c>
      <c r="H206" s="91" t="b">
        <v>0</v>
      </c>
      <c r="I206" s="91" t="b">
        <v>0</v>
      </c>
      <c r="J206" s="91" t="b">
        <v>0</v>
      </c>
      <c r="K206" s="91" t="b">
        <v>0</v>
      </c>
      <c r="L206" s="91" t="b">
        <v>0</v>
      </c>
    </row>
    <row r="207" spans="1:12" ht="15">
      <c r="A207" s="91" t="s">
        <v>935</v>
      </c>
      <c r="B207" s="91" t="s">
        <v>1194</v>
      </c>
      <c r="C207" s="91">
        <v>2</v>
      </c>
      <c r="D207" s="134">
        <v>0.006733848924416389</v>
      </c>
      <c r="E207" s="134">
        <v>1.7726883546821415</v>
      </c>
      <c r="F207" s="91" t="s">
        <v>836</v>
      </c>
      <c r="G207" s="91" t="b">
        <v>0</v>
      </c>
      <c r="H207" s="91" t="b">
        <v>0</v>
      </c>
      <c r="I207" s="91" t="b">
        <v>0</v>
      </c>
      <c r="J207" s="91" t="b">
        <v>0</v>
      </c>
      <c r="K207" s="91" t="b">
        <v>0</v>
      </c>
      <c r="L207" s="91" t="b">
        <v>0</v>
      </c>
    </row>
    <row r="208" spans="1:12" ht="15">
      <c r="A208" s="91" t="s">
        <v>1194</v>
      </c>
      <c r="B208" s="91" t="s">
        <v>936</v>
      </c>
      <c r="C208" s="91">
        <v>2</v>
      </c>
      <c r="D208" s="134">
        <v>0.006733848924416389</v>
      </c>
      <c r="E208" s="134">
        <v>1.7726883546821415</v>
      </c>
      <c r="F208" s="91" t="s">
        <v>836</v>
      </c>
      <c r="G208" s="91" t="b">
        <v>0</v>
      </c>
      <c r="H208" s="91" t="b">
        <v>0</v>
      </c>
      <c r="I208" s="91" t="b">
        <v>0</v>
      </c>
      <c r="J208" s="91" t="b">
        <v>0</v>
      </c>
      <c r="K208" s="91" t="b">
        <v>0</v>
      </c>
      <c r="L208" s="91" t="b">
        <v>0</v>
      </c>
    </row>
    <row r="209" spans="1:12" ht="15">
      <c r="A209" s="91" t="s">
        <v>231</v>
      </c>
      <c r="B209" s="91" t="s">
        <v>1244</v>
      </c>
      <c r="C209" s="91">
        <v>2</v>
      </c>
      <c r="D209" s="134">
        <v>0.006733848924416389</v>
      </c>
      <c r="E209" s="134">
        <v>1.420505836570779</v>
      </c>
      <c r="F209" s="91" t="s">
        <v>836</v>
      </c>
      <c r="G209" s="91" t="b">
        <v>0</v>
      </c>
      <c r="H209" s="91" t="b">
        <v>0</v>
      </c>
      <c r="I209" s="91" t="b">
        <v>0</v>
      </c>
      <c r="J209" s="91" t="b">
        <v>0</v>
      </c>
      <c r="K209" s="91" t="b">
        <v>0</v>
      </c>
      <c r="L209" s="91" t="b">
        <v>0</v>
      </c>
    </row>
    <row r="210" spans="1:12" ht="15">
      <c r="A210" s="91" t="s">
        <v>1244</v>
      </c>
      <c r="B210" s="91" t="s">
        <v>1245</v>
      </c>
      <c r="C210" s="91">
        <v>2</v>
      </c>
      <c r="D210" s="134">
        <v>0.006733848924416389</v>
      </c>
      <c r="E210" s="134">
        <v>2.0737183503461227</v>
      </c>
      <c r="F210" s="91" t="s">
        <v>836</v>
      </c>
      <c r="G210" s="91" t="b">
        <v>0</v>
      </c>
      <c r="H210" s="91" t="b">
        <v>0</v>
      </c>
      <c r="I210" s="91" t="b">
        <v>0</v>
      </c>
      <c r="J210" s="91" t="b">
        <v>0</v>
      </c>
      <c r="K210" s="91" t="b">
        <v>0</v>
      </c>
      <c r="L210" s="91" t="b">
        <v>0</v>
      </c>
    </row>
    <row r="211" spans="1:12" ht="15">
      <c r="A211" s="91" t="s">
        <v>1245</v>
      </c>
      <c r="B211" s="91" t="s">
        <v>1161</v>
      </c>
      <c r="C211" s="91">
        <v>2</v>
      </c>
      <c r="D211" s="134">
        <v>0.006733848924416389</v>
      </c>
      <c r="E211" s="134">
        <v>1.8976270912904414</v>
      </c>
      <c r="F211" s="91" t="s">
        <v>836</v>
      </c>
      <c r="G211" s="91" t="b">
        <v>0</v>
      </c>
      <c r="H211" s="91" t="b">
        <v>0</v>
      </c>
      <c r="I211" s="91" t="b">
        <v>0</v>
      </c>
      <c r="J211" s="91" t="b">
        <v>0</v>
      </c>
      <c r="K211" s="91" t="b">
        <v>0</v>
      </c>
      <c r="L211" s="91" t="b">
        <v>0</v>
      </c>
    </row>
    <row r="212" spans="1:12" ht="15">
      <c r="A212" s="91" t="s">
        <v>1161</v>
      </c>
      <c r="B212" s="91" t="s">
        <v>1163</v>
      </c>
      <c r="C212" s="91">
        <v>2</v>
      </c>
      <c r="D212" s="134">
        <v>0.006733848924416389</v>
      </c>
      <c r="E212" s="134">
        <v>1.5965970956264601</v>
      </c>
      <c r="F212" s="91" t="s">
        <v>836</v>
      </c>
      <c r="G212" s="91" t="b">
        <v>0</v>
      </c>
      <c r="H212" s="91" t="b">
        <v>0</v>
      </c>
      <c r="I212" s="91" t="b">
        <v>0</v>
      </c>
      <c r="J212" s="91" t="b">
        <v>0</v>
      </c>
      <c r="K212" s="91" t="b">
        <v>0</v>
      </c>
      <c r="L212" s="91" t="b">
        <v>0</v>
      </c>
    </row>
    <row r="213" spans="1:12" ht="15">
      <c r="A213" s="91" t="s">
        <v>1163</v>
      </c>
      <c r="B213" s="91" t="s">
        <v>927</v>
      </c>
      <c r="C213" s="91">
        <v>2</v>
      </c>
      <c r="D213" s="134">
        <v>0.006733848924416389</v>
      </c>
      <c r="E213" s="134">
        <v>1.5965970956264601</v>
      </c>
      <c r="F213" s="91" t="s">
        <v>836</v>
      </c>
      <c r="G213" s="91" t="b">
        <v>0</v>
      </c>
      <c r="H213" s="91" t="b">
        <v>0</v>
      </c>
      <c r="I213" s="91" t="b">
        <v>0</v>
      </c>
      <c r="J213" s="91" t="b">
        <v>1</v>
      </c>
      <c r="K213" s="91" t="b">
        <v>0</v>
      </c>
      <c r="L213" s="91" t="b">
        <v>0</v>
      </c>
    </row>
    <row r="214" spans="1:12" ht="15">
      <c r="A214" s="91" t="s">
        <v>927</v>
      </c>
      <c r="B214" s="91" t="s">
        <v>1176</v>
      </c>
      <c r="C214" s="91">
        <v>2</v>
      </c>
      <c r="D214" s="134">
        <v>0.006733848924416389</v>
      </c>
      <c r="E214" s="134">
        <v>1.7726883546821415</v>
      </c>
      <c r="F214" s="91" t="s">
        <v>836</v>
      </c>
      <c r="G214" s="91" t="b">
        <v>1</v>
      </c>
      <c r="H214" s="91" t="b">
        <v>0</v>
      </c>
      <c r="I214" s="91" t="b">
        <v>0</v>
      </c>
      <c r="J214" s="91" t="b">
        <v>0</v>
      </c>
      <c r="K214" s="91" t="b">
        <v>0</v>
      </c>
      <c r="L214" s="91" t="b">
        <v>0</v>
      </c>
    </row>
    <row r="215" spans="1:12" ht="15">
      <c r="A215" s="91" t="s">
        <v>1176</v>
      </c>
      <c r="B215" s="91" t="s">
        <v>1163</v>
      </c>
      <c r="C215" s="91">
        <v>2</v>
      </c>
      <c r="D215" s="134">
        <v>0.006733848924416389</v>
      </c>
      <c r="E215" s="134">
        <v>1.7726883546821415</v>
      </c>
      <c r="F215" s="91" t="s">
        <v>836</v>
      </c>
      <c r="G215" s="91" t="b">
        <v>0</v>
      </c>
      <c r="H215" s="91" t="b">
        <v>0</v>
      </c>
      <c r="I215" s="91" t="b">
        <v>0</v>
      </c>
      <c r="J215" s="91" t="b">
        <v>0</v>
      </c>
      <c r="K215" s="91" t="b">
        <v>0</v>
      </c>
      <c r="L215" s="91" t="b">
        <v>0</v>
      </c>
    </row>
    <row r="216" spans="1:12" ht="15">
      <c r="A216" s="91" t="s">
        <v>936</v>
      </c>
      <c r="B216" s="91" t="s">
        <v>935</v>
      </c>
      <c r="C216" s="91">
        <v>2</v>
      </c>
      <c r="D216" s="134">
        <v>0.00913249430819313</v>
      </c>
      <c r="E216" s="134">
        <v>1.4716583590181602</v>
      </c>
      <c r="F216" s="91" t="s">
        <v>836</v>
      </c>
      <c r="G216" s="91" t="b">
        <v>0</v>
      </c>
      <c r="H216" s="91" t="b">
        <v>0</v>
      </c>
      <c r="I216" s="91" t="b">
        <v>0</v>
      </c>
      <c r="J216" s="91" t="b">
        <v>0</v>
      </c>
      <c r="K216" s="91" t="b">
        <v>0</v>
      </c>
      <c r="L216" s="91" t="b">
        <v>0</v>
      </c>
    </row>
    <row r="217" spans="1:12" ht="15">
      <c r="A217" s="91" t="s">
        <v>916</v>
      </c>
      <c r="B217" s="91" t="s">
        <v>933</v>
      </c>
      <c r="C217" s="91">
        <v>2</v>
      </c>
      <c r="D217" s="134">
        <v>0.007121212757009887</v>
      </c>
      <c r="E217" s="134">
        <v>1.6197887582883939</v>
      </c>
      <c r="F217" s="91" t="s">
        <v>837</v>
      </c>
      <c r="G217" s="91" t="b">
        <v>0</v>
      </c>
      <c r="H217" s="91" t="b">
        <v>0</v>
      </c>
      <c r="I217" s="91" t="b">
        <v>0</v>
      </c>
      <c r="J217" s="91" t="b">
        <v>0</v>
      </c>
      <c r="K217" s="91" t="b">
        <v>0</v>
      </c>
      <c r="L217" s="91" t="b">
        <v>0</v>
      </c>
    </row>
    <row r="218" spans="1:12" ht="15">
      <c r="A218" s="91" t="s">
        <v>243</v>
      </c>
      <c r="B218" s="91" t="s">
        <v>915</v>
      </c>
      <c r="C218" s="91">
        <v>2</v>
      </c>
      <c r="D218" s="134">
        <v>0.007121212757009887</v>
      </c>
      <c r="E218" s="134">
        <v>1.0969100130080565</v>
      </c>
      <c r="F218" s="91" t="s">
        <v>837</v>
      </c>
      <c r="G218" s="91" t="b">
        <v>0</v>
      </c>
      <c r="H218" s="91" t="b">
        <v>0</v>
      </c>
      <c r="I218" s="91" t="b">
        <v>0</v>
      </c>
      <c r="J218" s="91" t="b">
        <v>0</v>
      </c>
      <c r="K218" s="91" t="b">
        <v>0</v>
      </c>
      <c r="L218" s="91" t="b">
        <v>0</v>
      </c>
    </row>
    <row r="219" spans="1:12" ht="15">
      <c r="A219" s="91" t="s">
        <v>233</v>
      </c>
      <c r="B219" s="91" t="s">
        <v>243</v>
      </c>
      <c r="C219" s="91">
        <v>2</v>
      </c>
      <c r="D219" s="134">
        <v>0.007121212757009887</v>
      </c>
      <c r="E219" s="134">
        <v>1.3979400086720377</v>
      </c>
      <c r="F219" s="91" t="s">
        <v>837</v>
      </c>
      <c r="G219" s="91" t="b">
        <v>0</v>
      </c>
      <c r="H219" s="91" t="b">
        <v>0</v>
      </c>
      <c r="I219" s="91" t="b">
        <v>0</v>
      </c>
      <c r="J219" s="91" t="b">
        <v>0</v>
      </c>
      <c r="K219" s="91" t="b">
        <v>0</v>
      </c>
      <c r="L219" s="91" t="b">
        <v>0</v>
      </c>
    </row>
    <row r="220" spans="1:12" ht="15">
      <c r="A220" s="91" t="s">
        <v>234</v>
      </c>
      <c r="B220" s="91" t="s">
        <v>243</v>
      </c>
      <c r="C220" s="91">
        <v>2</v>
      </c>
      <c r="D220" s="134">
        <v>0.007121212757009887</v>
      </c>
      <c r="E220" s="134">
        <v>0.9208187539523752</v>
      </c>
      <c r="F220" s="91" t="s">
        <v>837</v>
      </c>
      <c r="G220" s="91" t="b">
        <v>0</v>
      </c>
      <c r="H220" s="91" t="b">
        <v>0</v>
      </c>
      <c r="I220" s="91" t="b">
        <v>0</v>
      </c>
      <c r="J220" s="91" t="b">
        <v>0</v>
      </c>
      <c r="K220" s="91" t="b">
        <v>0</v>
      </c>
      <c r="L220" s="91" t="b">
        <v>0</v>
      </c>
    </row>
    <row r="221" spans="1:12" ht="15">
      <c r="A221" s="91" t="s">
        <v>243</v>
      </c>
      <c r="B221" s="91" t="s">
        <v>231</v>
      </c>
      <c r="C221" s="91">
        <v>2</v>
      </c>
      <c r="D221" s="134">
        <v>0.007121212757009887</v>
      </c>
      <c r="E221" s="134">
        <v>1.0969100130080565</v>
      </c>
      <c r="F221" s="91" t="s">
        <v>837</v>
      </c>
      <c r="G221" s="91" t="b">
        <v>0</v>
      </c>
      <c r="H221" s="91" t="b">
        <v>0</v>
      </c>
      <c r="I221" s="91" t="b">
        <v>0</v>
      </c>
      <c r="J221" s="91" t="b">
        <v>0</v>
      </c>
      <c r="K221" s="91" t="b">
        <v>0</v>
      </c>
      <c r="L221" s="91" t="b">
        <v>0</v>
      </c>
    </row>
    <row r="222" spans="1:12" ht="15">
      <c r="A222" s="91" t="s">
        <v>914</v>
      </c>
      <c r="B222" s="91" t="s">
        <v>934</v>
      </c>
      <c r="C222" s="91">
        <v>2</v>
      </c>
      <c r="D222" s="134">
        <v>0.007121212757009887</v>
      </c>
      <c r="E222" s="134">
        <v>1.6197887582883939</v>
      </c>
      <c r="F222" s="91" t="s">
        <v>837</v>
      </c>
      <c r="G222" s="91" t="b">
        <v>0</v>
      </c>
      <c r="H222" s="91" t="b">
        <v>0</v>
      </c>
      <c r="I222" s="91" t="b">
        <v>0</v>
      </c>
      <c r="J222" s="91" t="b">
        <v>0</v>
      </c>
      <c r="K222" s="91" t="b">
        <v>0</v>
      </c>
      <c r="L222" s="91" t="b">
        <v>0</v>
      </c>
    </row>
    <row r="223" spans="1:12" ht="15">
      <c r="A223" s="91" t="s">
        <v>939</v>
      </c>
      <c r="B223" s="91" t="s">
        <v>941</v>
      </c>
      <c r="C223" s="91">
        <v>3</v>
      </c>
      <c r="D223" s="134">
        <v>0.007110944779464123</v>
      </c>
      <c r="E223" s="134">
        <v>1.4807253789884878</v>
      </c>
      <c r="F223" s="91" t="s">
        <v>838</v>
      </c>
      <c r="G223" s="91" t="b">
        <v>0</v>
      </c>
      <c r="H223" s="91" t="b">
        <v>0</v>
      </c>
      <c r="I223" s="91" t="b">
        <v>0</v>
      </c>
      <c r="J223" s="91" t="b">
        <v>0</v>
      </c>
      <c r="K223" s="91" t="b">
        <v>0</v>
      </c>
      <c r="L223" s="91" t="b">
        <v>0</v>
      </c>
    </row>
    <row r="224" spans="1:12" ht="15">
      <c r="A224" s="91" t="s">
        <v>227</v>
      </c>
      <c r="B224" s="91" t="s">
        <v>942</v>
      </c>
      <c r="C224" s="91">
        <v>2</v>
      </c>
      <c r="D224" s="134">
        <v>0.007513720546766338</v>
      </c>
      <c r="E224" s="134">
        <v>1.7817553746524688</v>
      </c>
      <c r="F224" s="91" t="s">
        <v>838</v>
      </c>
      <c r="G224" s="91" t="b">
        <v>0</v>
      </c>
      <c r="H224" s="91" t="b">
        <v>0</v>
      </c>
      <c r="I224" s="91" t="b">
        <v>0</v>
      </c>
      <c r="J224" s="91" t="b">
        <v>0</v>
      </c>
      <c r="K224" s="91" t="b">
        <v>0</v>
      </c>
      <c r="L224" s="91" t="b">
        <v>0</v>
      </c>
    </row>
    <row r="225" spans="1:12" ht="15">
      <c r="A225" s="91" t="s">
        <v>942</v>
      </c>
      <c r="B225" s="91" t="s">
        <v>940</v>
      </c>
      <c r="C225" s="91">
        <v>2</v>
      </c>
      <c r="D225" s="134">
        <v>0.007513720546766338</v>
      </c>
      <c r="E225" s="134">
        <v>1.6056641155967877</v>
      </c>
      <c r="F225" s="91" t="s">
        <v>838</v>
      </c>
      <c r="G225" s="91" t="b">
        <v>0</v>
      </c>
      <c r="H225" s="91" t="b">
        <v>0</v>
      </c>
      <c r="I225" s="91" t="b">
        <v>0</v>
      </c>
      <c r="J225" s="91" t="b">
        <v>0</v>
      </c>
      <c r="K225" s="91" t="b">
        <v>0</v>
      </c>
      <c r="L225" s="91" t="b">
        <v>0</v>
      </c>
    </row>
    <row r="226" spans="1:12" ht="15">
      <c r="A226" s="91" t="s">
        <v>940</v>
      </c>
      <c r="B226" s="91" t="s">
        <v>939</v>
      </c>
      <c r="C226" s="91">
        <v>2</v>
      </c>
      <c r="D226" s="134">
        <v>0.007513720546766338</v>
      </c>
      <c r="E226" s="134">
        <v>1.3046341199328064</v>
      </c>
      <c r="F226" s="91" t="s">
        <v>838</v>
      </c>
      <c r="G226" s="91" t="b">
        <v>0</v>
      </c>
      <c r="H226" s="91" t="b">
        <v>0</v>
      </c>
      <c r="I226" s="91" t="b">
        <v>0</v>
      </c>
      <c r="J226" s="91" t="b">
        <v>0</v>
      </c>
      <c r="K226" s="91" t="b">
        <v>0</v>
      </c>
      <c r="L226" s="91" t="b">
        <v>0</v>
      </c>
    </row>
    <row r="227" spans="1:12" ht="15">
      <c r="A227" s="91" t="s">
        <v>941</v>
      </c>
      <c r="B227" s="91" t="s">
        <v>943</v>
      </c>
      <c r="C227" s="91">
        <v>2</v>
      </c>
      <c r="D227" s="134">
        <v>0.007513720546766338</v>
      </c>
      <c r="E227" s="134">
        <v>1.6056641155967877</v>
      </c>
      <c r="F227" s="91" t="s">
        <v>838</v>
      </c>
      <c r="G227" s="91" t="b">
        <v>0</v>
      </c>
      <c r="H227" s="91" t="b">
        <v>0</v>
      </c>
      <c r="I227" s="91" t="b">
        <v>0</v>
      </c>
      <c r="J227" s="91" t="b">
        <v>0</v>
      </c>
      <c r="K227" s="91" t="b">
        <v>0</v>
      </c>
      <c r="L227" s="91" t="b">
        <v>0</v>
      </c>
    </row>
    <row r="228" spans="1:12" ht="15">
      <c r="A228" s="91" t="s">
        <v>943</v>
      </c>
      <c r="B228" s="91" t="s">
        <v>944</v>
      </c>
      <c r="C228" s="91">
        <v>2</v>
      </c>
      <c r="D228" s="134">
        <v>0.007513720546766338</v>
      </c>
      <c r="E228" s="134">
        <v>1.7817553746524688</v>
      </c>
      <c r="F228" s="91" t="s">
        <v>838</v>
      </c>
      <c r="G228" s="91" t="b">
        <v>0</v>
      </c>
      <c r="H228" s="91" t="b">
        <v>0</v>
      </c>
      <c r="I228" s="91" t="b">
        <v>0</v>
      </c>
      <c r="J228" s="91" t="b">
        <v>0</v>
      </c>
      <c r="K228" s="91" t="b">
        <v>0</v>
      </c>
      <c r="L228" s="91" t="b">
        <v>0</v>
      </c>
    </row>
    <row r="229" spans="1:12" ht="15">
      <c r="A229" s="91" t="s">
        <v>944</v>
      </c>
      <c r="B229" s="91" t="s">
        <v>933</v>
      </c>
      <c r="C229" s="91">
        <v>2</v>
      </c>
      <c r="D229" s="134">
        <v>0.007513720546766338</v>
      </c>
      <c r="E229" s="134">
        <v>1.6056641155967877</v>
      </c>
      <c r="F229" s="91" t="s">
        <v>838</v>
      </c>
      <c r="G229" s="91" t="b">
        <v>0</v>
      </c>
      <c r="H229" s="91" t="b">
        <v>0</v>
      </c>
      <c r="I229" s="91" t="b">
        <v>0</v>
      </c>
      <c r="J229" s="91" t="b">
        <v>0</v>
      </c>
      <c r="K229" s="91" t="b">
        <v>0</v>
      </c>
      <c r="L229" s="91" t="b">
        <v>0</v>
      </c>
    </row>
    <row r="230" spans="1:12" ht="15">
      <c r="A230" s="91" t="s">
        <v>933</v>
      </c>
      <c r="B230" s="91" t="s">
        <v>1302</v>
      </c>
      <c r="C230" s="91">
        <v>2</v>
      </c>
      <c r="D230" s="134">
        <v>0.007513720546766338</v>
      </c>
      <c r="E230" s="134">
        <v>1.6056641155967877</v>
      </c>
      <c r="F230" s="91" t="s">
        <v>838</v>
      </c>
      <c r="G230" s="91" t="b">
        <v>0</v>
      </c>
      <c r="H230" s="91" t="b">
        <v>0</v>
      </c>
      <c r="I230" s="91" t="b">
        <v>0</v>
      </c>
      <c r="J230" s="91" t="b">
        <v>0</v>
      </c>
      <c r="K230" s="91" t="b">
        <v>0</v>
      </c>
      <c r="L230" s="91" t="b">
        <v>0</v>
      </c>
    </row>
    <row r="231" spans="1:12" ht="15">
      <c r="A231" s="91" t="s">
        <v>1302</v>
      </c>
      <c r="B231" s="91" t="s">
        <v>1303</v>
      </c>
      <c r="C231" s="91">
        <v>2</v>
      </c>
      <c r="D231" s="134">
        <v>0.007513720546766338</v>
      </c>
      <c r="E231" s="134">
        <v>1.7817553746524688</v>
      </c>
      <c r="F231" s="91" t="s">
        <v>838</v>
      </c>
      <c r="G231" s="91" t="b">
        <v>0</v>
      </c>
      <c r="H231" s="91" t="b">
        <v>0</v>
      </c>
      <c r="I231" s="91" t="b">
        <v>0</v>
      </c>
      <c r="J231" s="91" t="b">
        <v>0</v>
      </c>
      <c r="K231" s="91" t="b">
        <v>0</v>
      </c>
      <c r="L231" s="91" t="b">
        <v>0</v>
      </c>
    </row>
    <row r="232" spans="1:12" ht="15">
      <c r="A232" s="91" t="s">
        <v>1303</v>
      </c>
      <c r="B232" s="91" t="s">
        <v>1165</v>
      </c>
      <c r="C232" s="91">
        <v>2</v>
      </c>
      <c r="D232" s="134">
        <v>0.007513720546766338</v>
      </c>
      <c r="E232" s="134">
        <v>1.7817553746524688</v>
      </c>
      <c r="F232" s="91" t="s">
        <v>838</v>
      </c>
      <c r="G232" s="91" t="b">
        <v>0</v>
      </c>
      <c r="H232" s="91" t="b">
        <v>0</v>
      </c>
      <c r="I232" s="91" t="b">
        <v>0</v>
      </c>
      <c r="J232" s="91" t="b">
        <v>0</v>
      </c>
      <c r="K232" s="91" t="b">
        <v>0</v>
      </c>
      <c r="L232" s="91" t="b">
        <v>0</v>
      </c>
    </row>
    <row r="233" spans="1:12" ht="15">
      <c r="A233" s="91" t="s">
        <v>915</v>
      </c>
      <c r="B233" s="91" t="s">
        <v>1196</v>
      </c>
      <c r="C233" s="91">
        <v>2</v>
      </c>
      <c r="D233" s="134">
        <v>0.012254350399742419</v>
      </c>
      <c r="E233" s="134">
        <v>1.6056641155967877</v>
      </c>
      <c r="F233" s="91" t="s">
        <v>838</v>
      </c>
      <c r="G233" s="91" t="b">
        <v>0</v>
      </c>
      <c r="H233" s="91" t="b">
        <v>0</v>
      </c>
      <c r="I233" s="91" t="b">
        <v>0</v>
      </c>
      <c r="J233" s="91" t="b">
        <v>0</v>
      </c>
      <c r="K233" s="91" t="b">
        <v>0</v>
      </c>
      <c r="L233" s="91" t="b">
        <v>0</v>
      </c>
    </row>
    <row r="234" spans="1:12" ht="15">
      <c r="A234" s="91" t="s">
        <v>1196</v>
      </c>
      <c r="B234" s="91" t="s">
        <v>1315</v>
      </c>
      <c r="C234" s="91">
        <v>2</v>
      </c>
      <c r="D234" s="134">
        <v>0.012254350399742419</v>
      </c>
      <c r="E234" s="134">
        <v>1.7817553746524688</v>
      </c>
      <c r="F234" s="91" t="s">
        <v>838</v>
      </c>
      <c r="G234" s="91" t="b">
        <v>0</v>
      </c>
      <c r="H234" s="91" t="b">
        <v>0</v>
      </c>
      <c r="I234" s="91" t="b">
        <v>0</v>
      </c>
      <c r="J234" s="91" t="b">
        <v>0</v>
      </c>
      <c r="K234" s="91" t="b">
        <v>0</v>
      </c>
      <c r="L234" s="91" t="b">
        <v>0</v>
      </c>
    </row>
    <row r="235" spans="1:12" ht="15">
      <c r="A235" s="91" t="s">
        <v>1315</v>
      </c>
      <c r="B235" s="91" t="s">
        <v>1186</v>
      </c>
      <c r="C235" s="91">
        <v>2</v>
      </c>
      <c r="D235" s="134">
        <v>0.012254350399742419</v>
      </c>
      <c r="E235" s="134">
        <v>1.7817553746524688</v>
      </c>
      <c r="F235" s="91" t="s">
        <v>838</v>
      </c>
      <c r="G235" s="91" t="b">
        <v>0</v>
      </c>
      <c r="H235" s="91" t="b">
        <v>0</v>
      </c>
      <c r="I235" s="91" t="b">
        <v>0</v>
      </c>
      <c r="J235" s="91" t="b">
        <v>0</v>
      </c>
      <c r="K235" s="91" t="b">
        <v>0</v>
      </c>
      <c r="L235" s="91" t="b">
        <v>0</v>
      </c>
    </row>
    <row r="236" spans="1:12" ht="15">
      <c r="A236" s="91" t="s">
        <v>1166</v>
      </c>
      <c r="B236" s="91" t="s">
        <v>925</v>
      </c>
      <c r="C236" s="91">
        <v>2</v>
      </c>
      <c r="D236" s="134">
        <v>0.007513720546766338</v>
      </c>
      <c r="E236" s="134">
        <v>1.7817553746524688</v>
      </c>
      <c r="F236" s="91" t="s">
        <v>838</v>
      </c>
      <c r="G236" s="91" t="b">
        <v>0</v>
      </c>
      <c r="H236" s="91" t="b">
        <v>0</v>
      </c>
      <c r="I236" s="91" t="b">
        <v>0</v>
      </c>
      <c r="J236" s="91" t="b">
        <v>0</v>
      </c>
      <c r="K236" s="91" t="b">
        <v>0</v>
      </c>
      <c r="L236" s="91" t="b">
        <v>0</v>
      </c>
    </row>
    <row r="237" spans="1:12" ht="15">
      <c r="A237" s="91" t="s">
        <v>947</v>
      </c>
      <c r="B237" s="91" t="s">
        <v>948</v>
      </c>
      <c r="C237" s="91">
        <v>3</v>
      </c>
      <c r="D237" s="134">
        <v>0.006246936830414997</v>
      </c>
      <c r="E237" s="134">
        <v>1.271066772286538</v>
      </c>
      <c r="F237" s="91" t="s">
        <v>839</v>
      </c>
      <c r="G237" s="91" t="b">
        <v>0</v>
      </c>
      <c r="H237" s="91" t="b">
        <v>0</v>
      </c>
      <c r="I237" s="91" t="b">
        <v>0</v>
      </c>
      <c r="J237" s="91" t="b">
        <v>0</v>
      </c>
      <c r="K237" s="91" t="b">
        <v>0</v>
      </c>
      <c r="L237" s="91" t="b">
        <v>0</v>
      </c>
    </row>
    <row r="238" spans="1:12" ht="15">
      <c r="A238" s="91" t="s">
        <v>948</v>
      </c>
      <c r="B238" s="91" t="s">
        <v>949</v>
      </c>
      <c r="C238" s="91">
        <v>3</v>
      </c>
      <c r="D238" s="134">
        <v>0.006246936830414997</v>
      </c>
      <c r="E238" s="134">
        <v>1.271066772286538</v>
      </c>
      <c r="F238" s="91" t="s">
        <v>839</v>
      </c>
      <c r="G238" s="91" t="b">
        <v>0</v>
      </c>
      <c r="H238" s="91" t="b">
        <v>0</v>
      </c>
      <c r="I238" s="91" t="b">
        <v>0</v>
      </c>
      <c r="J238" s="91" t="b">
        <v>0</v>
      </c>
      <c r="K238" s="91" t="b">
        <v>0</v>
      </c>
      <c r="L238" s="91" t="b">
        <v>0</v>
      </c>
    </row>
    <row r="239" spans="1:12" ht="15">
      <c r="A239" s="91" t="s">
        <v>949</v>
      </c>
      <c r="B239" s="91" t="s">
        <v>950</v>
      </c>
      <c r="C239" s="91">
        <v>3</v>
      </c>
      <c r="D239" s="134">
        <v>0.006246936830414997</v>
      </c>
      <c r="E239" s="134">
        <v>1.271066772286538</v>
      </c>
      <c r="F239" s="91" t="s">
        <v>839</v>
      </c>
      <c r="G239" s="91" t="b">
        <v>0</v>
      </c>
      <c r="H239" s="91" t="b">
        <v>0</v>
      </c>
      <c r="I239" s="91" t="b">
        <v>0</v>
      </c>
      <c r="J239" s="91" t="b">
        <v>0</v>
      </c>
      <c r="K239" s="91" t="b">
        <v>0</v>
      </c>
      <c r="L239" s="91" t="b">
        <v>0</v>
      </c>
    </row>
    <row r="240" spans="1:12" ht="15">
      <c r="A240" s="91" t="s">
        <v>950</v>
      </c>
      <c r="B240" s="91" t="s">
        <v>946</v>
      </c>
      <c r="C240" s="91">
        <v>3</v>
      </c>
      <c r="D240" s="134">
        <v>0.006246936830414997</v>
      </c>
      <c r="E240" s="134">
        <v>1.1461280356782382</v>
      </c>
      <c r="F240" s="91" t="s">
        <v>839</v>
      </c>
      <c r="G240" s="91" t="b">
        <v>0</v>
      </c>
      <c r="H240" s="91" t="b">
        <v>0</v>
      </c>
      <c r="I240" s="91" t="b">
        <v>0</v>
      </c>
      <c r="J240" s="91" t="b">
        <v>0</v>
      </c>
      <c r="K240" s="91" t="b">
        <v>0</v>
      </c>
      <c r="L240" s="91" t="b">
        <v>0</v>
      </c>
    </row>
    <row r="241" spans="1:12" ht="15">
      <c r="A241" s="91" t="s">
        <v>946</v>
      </c>
      <c r="B241" s="91" t="s">
        <v>951</v>
      </c>
      <c r="C241" s="91">
        <v>3</v>
      </c>
      <c r="D241" s="134">
        <v>0.006246936830414997</v>
      </c>
      <c r="E241" s="134">
        <v>1.1461280356782382</v>
      </c>
      <c r="F241" s="91" t="s">
        <v>839</v>
      </c>
      <c r="G241" s="91" t="b">
        <v>0</v>
      </c>
      <c r="H241" s="91" t="b">
        <v>0</v>
      </c>
      <c r="I241" s="91" t="b">
        <v>0</v>
      </c>
      <c r="J241" s="91" t="b">
        <v>0</v>
      </c>
      <c r="K241" s="91" t="b">
        <v>0</v>
      </c>
      <c r="L241" s="91" t="b">
        <v>0</v>
      </c>
    </row>
    <row r="242" spans="1:12" ht="15">
      <c r="A242" s="91" t="s">
        <v>951</v>
      </c>
      <c r="B242" s="91" t="s">
        <v>952</v>
      </c>
      <c r="C242" s="91">
        <v>3</v>
      </c>
      <c r="D242" s="134">
        <v>0.006246936830414997</v>
      </c>
      <c r="E242" s="134">
        <v>1.271066772286538</v>
      </c>
      <c r="F242" s="91" t="s">
        <v>839</v>
      </c>
      <c r="G242" s="91" t="b">
        <v>0</v>
      </c>
      <c r="H242" s="91" t="b">
        <v>0</v>
      </c>
      <c r="I242" s="91" t="b">
        <v>0</v>
      </c>
      <c r="J242" s="91" t="b">
        <v>0</v>
      </c>
      <c r="K242" s="91" t="b">
        <v>0</v>
      </c>
      <c r="L242" s="91" t="b">
        <v>0</v>
      </c>
    </row>
    <row r="243" spans="1:12" ht="15">
      <c r="A243" s="91" t="s">
        <v>952</v>
      </c>
      <c r="B243" s="91" t="s">
        <v>953</v>
      </c>
      <c r="C243" s="91">
        <v>3</v>
      </c>
      <c r="D243" s="134">
        <v>0.006246936830414997</v>
      </c>
      <c r="E243" s="134">
        <v>1.271066772286538</v>
      </c>
      <c r="F243" s="91" t="s">
        <v>839</v>
      </c>
      <c r="G243" s="91" t="b">
        <v>0</v>
      </c>
      <c r="H243" s="91" t="b">
        <v>0</v>
      </c>
      <c r="I243" s="91" t="b">
        <v>0</v>
      </c>
      <c r="J243" s="91" t="b">
        <v>0</v>
      </c>
      <c r="K243" s="91" t="b">
        <v>0</v>
      </c>
      <c r="L243" s="91" t="b">
        <v>0</v>
      </c>
    </row>
    <row r="244" spans="1:12" ht="15">
      <c r="A244" s="91" t="s">
        <v>953</v>
      </c>
      <c r="B244" s="91" t="s">
        <v>954</v>
      </c>
      <c r="C244" s="91">
        <v>3</v>
      </c>
      <c r="D244" s="134">
        <v>0.006246936830414997</v>
      </c>
      <c r="E244" s="134">
        <v>1.271066772286538</v>
      </c>
      <c r="F244" s="91" t="s">
        <v>839</v>
      </c>
      <c r="G244" s="91" t="b">
        <v>0</v>
      </c>
      <c r="H244" s="91" t="b">
        <v>0</v>
      </c>
      <c r="I244" s="91" t="b">
        <v>0</v>
      </c>
      <c r="J244" s="91" t="b">
        <v>0</v>
      </c>
      <c r="K244" s="91" t="b">
        <v>0</v>
      </c>
      <c r="L244" s="91" t="b">
        <v>0</v>
      </c>
    </row>
    <row r="245" spans="1:12" ht="15">
      <c r="A245" s="91" t="s">
        <v>954</v>
      </c>
      <c r="B245" s="91" t="s">
        <v>1173</v>
      </c>
      <c r="C245" s="91">
        <v>3</v>
      </c>
      <c r="D245" s="134">
        <v>0.006246936830414997</v>
      </c>
      <c r="E245" s="134">
        <v>1.271066772286538</v>
      </c>
      <c r="F245" s="91" t="s">
        <v>839</v>
      </c>
      <c r="G245" s="91" t="b">
        <v>0</v>
      </c>
      <c r="H245" s="91" t="b">
        <v>0</v>
      </c>
      <c r="I245" s="91" t="b">
        <v>0</v>
      </c>
      <c r="J245" s="91" t="b">
        <v>0</v>
      </c>
      <c r="K245" s="91" t="b">
        <v>0</v>
      </c>
      <c r="L245" s="91" t="b">
        <v>0</v>
      </c>
    </row>
    <row r="246" spans="1:12" ht="15">
      <c r="A246" s="91" t="s">
        <v>1173</v>
      </c>
      <c r="B246" s="91" t="s">
        <v>1174</v>
      </c>
      <c r="C246" s="91">
        <v>3</v>
      </c>
      <c r="D246" s="134">
        <v>0.006246936830414997</v>
      </c>
      <c r="E246" s="134">
        <v>1.271066772286538</v>
      </c>
      <c r="F246" s="91" t="s">
        <v>839</v>
      </c>
      <c r="G246" s="91" t="b">
        <v>0</v>
      </c>
      <c r="H246" s="91" t="b">
        <v>0</v>
      </c>
      <c r="I246" s="91" t="b">
        <v>0</v>
      </c>
      <c r="J246" s="91" t="b">
        <v>0</v>
      </c>
      <c r="K246" s="91" t="b">
        <v>0</v>
      </c>
      <c r="L246" s="91" t="b">
        <v>0</v>
      </c>
    </row>
    <row r="247" spans="1:12" ht="15">
      <c r="A247" s="91" t="s">
        <v>1174</v>
      </c>
      <c r="B247" s="91" t="s">
        <v>1160</v>
      </c>
      <c r="C247" s="91">
        <v>3</v>
      </c>
      <c r="D247" s="134">
        <v>0.006246936830414997</v>
      </c>
      <c r="E247" s="134">
        <v>1.271066772286538</v>
      </c>
      <c r="F247" s="91" t="s">
        <v>839</v>
      </c>
      <c r="G247" s="91" t="b">
        <v>0</v>
      </c>
      <c r="H247" s="91" t="b">
        <v>0</v>
      </c>
      <c r="I247" s="91" t="b">
        <v>0</v>
      </c>
      <c r="J247" s="91" t="b">
        <v>0</v>
      </c>
      <c r="K247" s="91" t="b">
        <v>0</v>
      </c>
      <c r="L247" s="91" t="b">
        <v>0</v>
      </c>
    </row>
    <row r="248" spans="1:12" ht="15">
      <c r="A248" s="91" t="s">
        <v>1160</v>
      </c>
      <c r="B248" s="91" t="s">
        <v>927</v>
      </c>
      <c r="C248" s="91">
        <v>3</v>
      </c>
      <c r="D248" s="134">
        <v>0.006246936830414997</v>
      </c>
      <c r="E248" s="134">
        <v>1.271066772286538</v>
      </c>
      <c r="F248" s="91" t="s">
        <v>839</v>
      </c>
      <c r="G248" s="91" t="b">
        <v>0</v>
      </c>
      <c r="H248" s="91" t="b">
        <v>0</v>
      </c>
      <c r="I248" s="91" t="b">
        <v>0</v>
      </c>
      <c r="J248" s="91" t="b">
        <v>1</v>
      </c>
      <c r="K248" s="91" t="b">
        <v>0</v>
      </c>
      <c r="L248" s="91" t="b">
        <v>0</v>
      </c>
    </row>
    <row r="249" spans="1:12" ht="15">
      <c r="A249" s="91" t="s">
        <v>927</v>
      </c>
      <c r="B249" s="91" t="s">
        <v>914</v>
      </c>
      <c r="C249" s="91">
        <v>3</v>
      </c>
      <c r="D249" s="134">
        <v>0.006246936830414997</v>
      </c>
      <c r="E249" s="134">
        <v>1.1461280356782382</v>
      </c>
      <c r="F249" s="91" t="s">
        <v>839</v>
      </c>
      <c r="G249" s="91" t="b">
        <v>1</v>
      </c>
      <c r="H249" s="91" t="b">
        <v>0</v>
      </c>
      <c r="I249" s="91" t="b">
        <v>0</v>
      </c>
      <c r="J249" s="91" t="b">
        <v>0</v>
      </c>
      <c r="K249" s="91" t="b">
        <v>0</v>
      </c>
      <c r="L249" s="91" t="b">
        <v>0</v>
      </c>
    </row>
    <row r="250" spans="1:12" ht="15">
      <c r="A250" s="91" t="s">
        <v>236</v>
      </c>
      <c r="B250" s="91" t="s">
        <v>947</v>
      </c>
      <c r="C250" s="91">
        <v>2</v>
      </c>
      <c r="D250" s="134">
        <v>0.010034333188799373</v>
      </c>
      <c r="E250" s="134">
        <v>1.4471580313422192</v>
      </c>
      <c r="F250" s="91" t="s">
        <v>839</v>
      </c>
      <c r="G250" s="91" t="b">
        <v>0</v>
      </c>
      <c r="H250" s="91" t="b">
        <v>0</v>
      </c>
      <c r="I250" s="91" t="b">
        <v>0</v>
      </c>
      <c r="J250" s="91" t="b">
        <v>0</v>
      </c>
      <c r="K250" s="91" t="b">
        <v>0</v>
      </c>
      <c r="L250" s="91" t="b">
        <v>0</v>
      </c>
    </row>
    <row r="251" spans="1:12" ht="15">
      <c r="A251" s="91" t="s">
        <v>956</v>
      </c>
      <c r="B251" s="91" t="s">
        <v>957</v>
      </c>
      <c r="C251" s="91">
        <v>3</v>
      </c>
      <c r="D251" s="134">
        <v>0</v>
      </c>
      <c r="E251" s="134">
        <v>0.9030899869919435</v>
      </c>
      <c r="F251" s="91" t="s">
        <v>840</v>
      </c>
      <c r="G251" s="91" t="b">
        <v>0</v>
      </c>
      <c r="H251" s="91" t="b">
        <v>0</v>
      </c>
      <c r="I251" s="91" t="b">
        <v>0</v>
      </c>
      <c r="J251" s="91" t="b">
        <v>0</v>
      </c>
      <c r="K251" s="91" t="b">
        <v>0</v>
      </c>
      <c r="L251" s="91" t="b">
        <v>0</v>
      </c>
    </row>
    <row r="252" spans="1:12" ht="15">
      <c r="A252" s="91" t="s">
        <v>958</v>
      </c>
      <c r="B252" s="91" t="s">
        <v>959</v>
      </c>
      <c r="C252" s="91">
        <v>2</v>
      </c>
      <c r="D252" s="134">
        <v>0</v>
      </c>
      <c r="E252" s="134">
        <v>1.2041199826559248</v>
      </c>
      <c r="F252" s="91" t="s">
        <v>840</v>
      </c>
      <c r="G252" s="91" t="b">
        <v>0</v>
      </c>
      <c r="H252" s="91" t="b">
        <v>1</v>
      </c>
      <c r="I252" s="91" t="b">
        <v>0</v>
      </c>
      <c r="J252" s="91" t="b">
        <v>0</v>
      </c>
      <c r="K252" s="91" t="b">
        <v>0</v>
      </c>
      <c r="L252" s="91" t="b">
        <v>0</v>
      </c>
    </row>
    <row r="253" spans="1:12" ht="15">
      <c r="A253" s="91" t="s">
        <v>959</v>
      </c>
      <c r="B253" s="91" t="s">
        <v>941</v>
      </c>
      <c r="C253" s="91">
        <v>2</v>
      </c>
      <c r="D253" s="134">
        <v>0</v>
      </c>
      <c r="E253" s="134">
        <v>0.9030899869919435</v>
      </c>
      <c r="F253" s="91" t="s">
        <v>840</v>
      </c>
      <c r="G253" s="91" t="b">
        <v>0</v>
      </c>
      <c r="H253" s="91" t="b">
        <v>0</v>
      </c>
      <c r="I253" s="91" t="b">
        <v>0</v>
      </c>
      <c r="J253" s="91" t="b">
        <v>0</v>
      </c>
      <c r="K253" s="91" t="b">
        <v>0</v>
      </c>
      <c r="L253" s="91" t="b">
        <v>0</v>
      </c>
    </row>
    <row r="254" spans="1:12" ht="15">
      <c r="A254" s="91" t="s">
        <v>941</v>
      </c>
      <c r="B254" s="91" t="s">
        <v>944</v>
      </c>
      <c r="C254" s="91">
        <v>2</v>
      </c>
      <c r="D254" s="134">
        <v>0</v>
      </c>
      <c r="E254" s="134">
        <v>0.9030899869919435</v>
      </c>
      <c r="F254" s="91" t="s">
        <v>840</v>
      </c>
      <c r="G254" s="91" t="b">
        <v>0</v>
      </c>
      <c r="H254" s="91" t="b">
        <v>0</v>
      </c>
      <c r="I254" s="91" t="b">
        <v>0</v>
      </c>
      <c r="J254" s="91" t="b">
        <v>0</v>
      </c>
      <c r="K254" s="91" t="b">
        <v>0</v>
      </c>
      <c r="L254" s="91" t="b">
        <v>0</v>
      </c>
    </row>
    <row r="255" spans="1:12" ht="15">
      <c r="A255" s="91" t="s">
        <v>944</v>
      </c>
      <c r="B255" s="91" t="s">
        <v>939</v>
      </c>
      <c r="C255" s="91">
        <v>2</v>
      </c>
      <c r="D255" s="134">
        <v>0</v>
      </c>
      <c r="E255" s="134">
        <v>1.2041199826559248</v>
      </c>
      <c r="F255" s="91" t="s">
        <v>840</v>
      </c>
      <c r="G255" s="91" t="b">
        <v>0</v>
      </c>
      <c r="H255" s="91" t="b">
        <v>0</v>
      </c>
      <c r="I255" s="91" t="b">
        <v>0</v>
      </c>
      <c r="J255" s="91" t="b">
        <v>0</v>
      </c>
      <c r="K255" s="91" t="b">
        <v>0</v>
      </c>
      <c r="L255" s="91" t="b">
        <v>0</v>
      </c>
    </row>
    <row r="256" spans="1:12" ht="15">
      <c r="A256" s="91" t="s">
        <v>939</v>
      </c>
      <c r="B256" s="91" t="s">
        <v>941</v>
      </c>
      <c r="C256" s="91">
        <v>2</v>
      </c>
      <c r="D256" s="134">
        <v>0</v>
      </c>
      <c r="E256" s="134">
        <v>0.9030899869919435</v>
      </c>
      <c r="F256" s="91" t="s">
        <v>840</v>
      </c>
      <c r="G256" s="91" t="b">
        <v>0</v>
      </c>
      <c r="H256" s="91" t="b">
        <v>0</v>
      </c>
      <c r="I256" s="91" t="b">
        <v>0</v>
      </c>
      <c r="J256" s="91" t="b">
        <v>0</v>
      </c>
      <c r="K256" s="91" t="b">
        <v>0</v>
      </c>
      <c r="L256" s="91" t="b">
        <v>0</v>
      </c>
    </row>
    <row r="257" spans="1:12" ht="15">
      <c r="A257" s="91" t="s">
        <v>941</v>
      </c>
      <c r="B257" s="91" t="s">
        <v>960</v>
      </c>
      <c r="C257" s="91">
        <v>2</v>
      </c>
      <c r="D257" s="134">
        <v>0</v>
      </c>
      <c r="E257" s="134">
        <v>0.9030899869919435</v>
      </c>
      <c r="F257" s="91" t="s">
        <v>840</v>
      </c>
      <c r="G257" s="91" t="b">
        <v>0</v>
      </c>
      <c r="H257" s="91" t="b">
        <v>0</v>
      </c>
      <c r="I257" s="91" t="b">
        <v>0</v>
      </c>
      <c r="J257" s="91" t="b">
        <v>0</v>
      </c>
      <c r="K257" s="91" t="b">
        <v>0</v>
      </c>
      <c r="L257" s="91" t="b">
        <v>0</v>
      </c>
    </row>
    <row r="258" spans="1:12" ht="15">
      <c r="A258" s="91" t="s">
        <v>960</v>
      </c>
      <c r="B258" s="91" t="s">
        <v>961</v>
      </c>
      <c r="C258" s="91">
        <v>2</v>
      </c>
      <c r="D258" s="134">
        <v>0</v>
      </c>
      <c r="E258" s="134">
        <v>1.2041199826559248</v>
      </c>
      <c r="F258" s="91" t="s">
        <v>840</v>
      </c>
      <c r="G258" s="91" t="b">
        <v>0</v>
      </c>
      <c r="H258" s="91" t="b">
        <v>0</v>
      </c>
      <c r="I258" s="91" t="b">
        <v>0</v>
      </c>
      <c r="J258" s="91" t="b">
        <v>0</v>
      </c>
      <c r="K258" s="91" t="b">
        <v>0</v>
      </c>
      <c r="L258" s="91" t="b">
        <v>0</v>
      </c>
    </row>
    <row r="259" spans="1:12" ht="15">
      <c r="A259" s="91" t="s">
        <v>961</v>
      </c>
      <c r="B259" s="91" t="s">
        <v>956</v>
      </c>
      <c r="C259" s="91">
        <v>2</v>
      </c>
      <c r="D259" s="134">
        <v>0</v>
      </c>
      <c r="E259" s="134">
        <v>0.9030899869919435</v>
      </c>
      <c r="F259" s="91" t="s">
        <v>840</v>
      </c>
      <c r="G259" s="91" t="b">
        <v>0</v>
      </c>
      <c r="H259" s="91" t="b">
        <v>0</v>
      </c>
      <c r="I259" s="91" t="b">
        <v>0</v>
      </c>
      <c r="J259" s="91" t="b">
        <v>0</v>
      </c>
      <c r="K259" s="91" t="b">
        <v>0</v>
      </c>
      <c r="L25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1347</v>
      </c>
      <c r="B1" s="13" t="s">
        <v>34</v>
      </c>
    </row>
    <row r="2" spans="1:2" ht="15">
      <c r="A2" s="125" t="s">
        <v>231</v>
      </c>
      <c r="B2" s="85">
        <v>278.333333</v>
      </c>
    </row>
    <row r="3" spans="1:2" ht="15">
      <c r="A3" s="125" t="s">
        <v>243</v>
      </c>
      <c r="B3" s="85">
        <v>155</v>
      </c>
    </row>
    <row r="4" spans="1:2" ht="15">
      <c r="A4" s="125" t="s">
        <v>229</v>
      </c>
      <c r="B4" s="85">
        <v>114</v>
      </c>
    </row>
    <row r="5" spans="1:2" ht="15">
      <c r="A5" s="125" t="s">
        <v>236</v>
      </c>
      <c r="B5" s="85">
        <v>78</v>
      </c>
    </row>
    <row r="6" spans="1:2" ht="15">
      <c r="A6" s="125" t="s">
        <v>214</v>
      </c>
      <c r="B6" s="85">
        <v>40</v>
      </c>
    </row>
    <row r="7" spans="1:2" ht="15">
      <c r="A7" s="125" t="s">
        <v>234</v>
      </c>
      <c r="B7" s="85">
        <v>13.333333</v>
      </c>
    </row>
    <row r="8" spans="1:2" ht="15">
      <c r="A8" s="125" t="s">
        <v>235</v>
      </c>
      <c r="B8" s="85">
        <v>13.333333</v>
      </c>
    </row>
    <row r="9" spans="1:2" ht="15">
      <c r="A9" s="125" t="s">
        <v>224</v>
      </c>
      <c r="B9" s="85">
        <v>4</v>
      </c>
    </row>
    <row r="10" spans="1:2" ht="15">
      <c r="A10" s="125" t="s">
        <v>248</v>
      </c>
      <c r="B10" s="85">
        <v>0</v>
      </c>
    </row>
    <row r="11" spans="1:2" ht="15">
      <c r="A11" s="125" t="s">
        <v>232</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1363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521</v>
      </c>
      <c r="AF2" s="13" t="s">
        <v>522</v>
      </c>
      <c r="AG2" s="13" t="s">
        <v>523</v>
      </c>
      <c r="AH2" s="13" t="s">
        <v>524</v>
      </c>
      <c r="AI2" s="13" t="s">
        <v>525</v>
      </c>
      <c r="AJ2" s="13" t="s">
        <v>526</v>
      </c>
      <c r="AK2" s="13" t="s">
        <v>527</v>
      </c>
      <c r="AL2" s="13" t="s">
        <v>528</v>
      </c>
      <c r="AM2" s="13" t="s">
        <v>529</v>
      </c>
      <c r="AN2" s="13" t="s">
        <v>530</v>
      </c>
      <c r="AO2" s="13" t="s">
        <v>531</v>
      </c>
      <c r="AP2" s="13" t="s">
        <v>532</v>
      </c>
      <c r="AQ2" s="13" t="s">
        <v>533</v>
      </c>
      <c r="AR2" s="13" t="s">
        <v>534</v>
      </c>
      <c r="AS2" s="13" t="s">
        <v>535</v>
      </c>
      <c r="AT2" s="13" t="s">
        <v>192</v>
      </c>
      <c r="AU2" s="13" t="s">
        <v>536</v>
      </c>
      <c r="AV2" s="13" t="s">
        <v>537</v>
      </c>
      <c r="AW2" s="13" t="s">
        <v>538</v>
      </c>
      <c r="AX2" s="13" t="s">
        <v>539</v>
      </c>
      <c r="AY2" s="13" t="s">
        <v>540</v>
      </c>
      <c r="AZ2" s="13" t="s">
        <v>541</v>
      </c>
      <c r="BA2" s="13" t="s">
        <v>848</v>
      </c>
      <c r="BB2" s="131" t="s">
        <v>1073</v>
      </c>
      <c r="BC2" s="131" t="s">
        <v>1075</v>
      </c>
      <c r="BD2" s="131" t="s">
        <v>1076</v>
      </c>
      <c r="BE2" s="131" t="s">
        <v>1077</v>
      </c>
      <c r="BF2" s="131" t="s">
        <v>1079</v>
      </c>
      <c r="BG2" s="131" t="s">
        <v>1081</v>
      </c>
      <c r="BH2" s="131" t="s">
        <v>1083</v>
      </c>
      <c r="BI2" s="131" t="s">
        <v>1113</v>
      </c>
      <c r="BJ2" s="131" t="s">
        <v>1125</v>
      </c>
      <c r="BK2" s="131" t="s">
        <v>1155</v>
      </c>
      <c r="BL2" s="131" t="s">
        <v>1335</v>
      </c>
      <c r="BM2" s="131" t="s">
        <v>1336</v>
      </c>
      <c r="BN2" s="131" t="s">
        <v>1337</v>
      </c>
      <c r="BO2" s="131" t="s">
        <v>1338</v>
      </c>
      <c r="BP2" s="131" t="s">
        <v>1339</v>
      </c>
      <c r="BQ2" s="131" t="s">
        <v>1340</v>
      </c>
      <c r="BR2" s="131" t="s">
        <v>1341</v>
      </c>
      <c r="BS2" s="131" t="s">
        <v>1342</v>
      </c>
      <c r="BT2" s="131" t="s">
        <v>1344</v>
      </c>
      <c r="BU2" s="3"/>
      <c r="BV2" s="3"/>
    </row>
    <row r="3" spans="1:74" ht="41.45" customHeight="1">
      <c r="A3" s="50" t="s">
        <v>212</v>
      </c>
      <c r="C3" s="53"/>
      <c r="D3" s="53" t="s">
        <v>64</v>
      </c>
      <c r="E3" s="54">
        <v>188.4174370479248</v>
      </c>
      <c r="F3" s="55">
        <v>99.95071180618552</v>
      </c>
      <c r="G3" s="112" t="s">
        <v>703</v>
      </c>
      <c r="H3" s="53"/>
      <c r="I3" s="57" t="s">
        <v>212</v>
      </c>
      <c r="J3" s="56"/>
      <c r="K3" s="56"/>
      <c r="L3" s="114" t="s">
        <v>755</v>
      </c>
      <c r="M3" s="59">
        <v>17.426112058573324</v>
      </c>
      <c r="N3" s="60">
        <v>1569.0438232421875</v>
      </c>
      <c r="O3" s="60">
        <v>1514.554443359375</v>
      </c>
      <c r="P3" s="58"/>
      <c r="Q3" s="61"/>
      <c r="R3" s="61"/>
      <c r="S3" s="51"/>
      <c r="T3" s="51">
        <v>1</v>
      </c>
      <c r="U3" s="51">
        <v>1</v>
      </c>
      <c r="V3" s="52">
        <v>0</v>
      </c>
      <c r="W3" s="52">
        <v>0</v>
      </c>
      <c r="X3" s="52">
        <v>0</v>
      </c>
      <c r="Y3" s="52">
        <v>0.999987</v>
      </c>
      <c r="Z3" s="52">
        <v>0</v>
      </c>
      <c r="AA3" s="52" t="s">
        <v>1346</v>
      </c>
      <c r="AB3" s="62">
        <v>3</v>
      </c>
      <c r="AC3" s="62"/>
      <c r="AD3" s="63"/>
      <c r="AE3" s="85" t="s">
        <v>542</v>
      </c>
      <c r="AF3" s="85">
        <v>744</v>
      </c>
      <c r="AG3" s="85">
        <v>821</v>
      </c>
      <c r="AH3" s="85">
        <v>1590</v>
      </c>
      <c r="AI3" s="85">
        <v>3254</v>
      </c>
      <c r="AJ3" s="85"/>
      <c r="AK3" s="85" t="s">
        <v>581</v>
      </c>
      <c r="AL3" s="85" t="s">
        <v>617</v>
      </c>
      <c r="AM3" s="89" t="s">
        <v>638</v>
      </c>
      <c r="AN3" s="85"/>
      <c r="AO3" s="87">
        <v>42315.65431712963</v>
      </c>
      <c r="AP3" s="89" t="s">
        <v>661</v>
      </c>
      <c r="AQ3" s="85" t="b">
        <v>0</v>
      </c>
      <c r="AR3" s="85" t="b">
        <v>0</v>
      </c>
      <c r="AS3" s="85" t="b">
        <v>1</v>
      </c>
      <c r="AT3" s="85" t="s">
        <v>512</v>
      </c>
      <c r="AU3" s="85">
        <v>36</v>
      </c>
      <c r="AV3" s="89" t="s">
        <v>697</v>
      </c>
      <c r="AW3" s="85" t="b">
        <v>0</v>
      </c>
      <c r="AX3" s="85" t="s">
        <v>714</v>
      </c>
      <c r="AY3" s="89" t="s">
        <v>715</v>
      </c>
      <c r="AZ3" s="85" t="s">
        <v>66</v>
      </c>
      <c r="BA3" s="85" t="str">
        <f>REPLACE(INDEX(GroupVertices[Group],MATCH(Vertices[[#This Row],[Vertex]],GroupVertices[Vertex],0)),1,1,"")</f>
        <v>1</v>
      </c>
      <c r="BB3" s="51" t="s">
        <v>316</v>
      </c>
      <c r="BC3" s="51" t="s">
        <v>316</v>
      </c>
      <c r="BD3" s="51" t="s">
        <v>323</v>
      </c>
      <c r="BE3" s="51" t="s">
        <v>323</v>
      </c>
      <c r="BF3" s="51" t="s">
        <v>329</v>
      </c>
      <c r="BG3" s="51" t="s">
        <v>329</v>
      </c>
      <c r="BH3" s="132" t="s">
        <v>1084</v>
      </c>
      <c r="BI3" s="132" t="s">
        <v>1084</v>
      </c>
      <c r="BJ3" s="132" t="s">
        <v>1126</v>
      </c>
      <c r="BK3" s="132" t="s">
        <v>1126</v>
      </c>
      <c r="BL3" s="132">
        <v>0</v>
      </c>
      <c r="BM3" s="135">
        <v>0</v>
      </c>
      <c r="BN3" s="132">
        <v>0</v>
      </c>
      <c r="BO3" s="135">
        <v>0</v>
      </c>
      <c r="BP3" s="132">
        <v>0</v>
      </c>
      <c r="BQ3" s="135">
        <v>0</v>
      </c>
      <c r="BR3" s="132">
        <v>25</v>
      </c>
      <c r="BS3" s="135">
        <v>100</v>
      </c>
      <c r="BT3" s="132">
        <v>25</v>
      </c>
      <c r="BU3" s="3"/>
      <c r="BV3" s="3"/>
    </row>
    <row r="4" spans="1:77" ht="41.45" customHeight="1">
      <c r="A4" s="14" t="s">
        <v>213</v>
      </c>
      <c r="C4" s="15"/>
      <c r="D4" s="15" t="s">
        <v>64</v>
      </c>
      <c r="E4" s="93">
        <v>362.3511391327892</v>
      </c>
      <c r="F4" s="81">
        <v>99.6261959190585</v>
      </c>
      <c r="G4" s="112" t="s">
        <v>336</v>
      </c>
      <c r="H4" s="15"/>
      <c r="I4" s="16" t="s">
        <v>213</v>
      </c>
      <c r="J4" s="66"/>
      <c r="K4" s="66"/>
      <c r="L4" s="114" t="s">
        <v>756</v>
      </c>
      <c r="M4" s="94">
        <v>125.57644004176898</v>
      </c>
      <c r="N4" s="95">
        <v>2485.131591796875</v>
      </c>
      <c r="O4" s="95">
        <v>1514.554443359375</v>
      </c>
      <c r="P4" s="77"/>
      <c r="Q4" s="96"/>
      <c r="R4" s="96"/>
      <c r="S4" s="97"/>
      <c r="T4" s="51">
        <v>1</v>
      </c>
      <c r="U4" s="51">
        <v>1</v>
      </c>
      <c r="V4" s="52">
        <v>0</v>
      </c>
      <c r="W4" s="52">
        <v>0</v>
      </c>
      <c r="X4" s="52">
        <v>0</v>
      </c>
      <c r="Y4" s="52">
        <v>0.999987</v>
      </c>
      <c r="Z4" s="52">
        <v>0</v>
      </c>
      <c r="AA4" s="52" t="s">
        <v>1346</v>
      </c>
      <c r="AB4" s="82">
        <v>4</v>
      </c>
      <c r="AC4" s="82"/>
      <c r="AD4" s="98"/>
      <c r="AE4" s="85" t="s">
        <v>543</v>
      </c>
      <c r="AF4" s="85">
        <v>5663</v>
      </c>
      <c r="AG4" s="85">
        <v>6187</v>
      </c>
      <c r="AH4" s="85">
        <v>28737</v>
      </c>
      <c r="AI4" s="85">
        <v>14172</v>
      </c>
      <c r="AJ4" s="85"/>
      <c r="AK4" s="85" t="s">
        <v>582</v>
      </c>
      <c r="AL4" s="85" t="s">
        <v>618</v>
      </c>
      <c r="AM4" s="85"/>
      <c r="AN4" s="85"/>
      <c r="AO4" s="87">
        <v>40003.90925925926</v>
      </c>
      <c r="AP4" s="89" t="s">
        <v>662</v>
      </c>
      <c r="AQ4" s="85" t="b">
        <v>0</v>
      </c>
      <c r="AR4" s="85" t="b">
        <v>0</v>
      </c>
      <c r="AS4" s="85" t="b">
        <v>1</v>
      </c>
      <c r="AT4" s="85" t="s">
        <v>512</v>
      </c>
      <c r="AU4" s="85">
        <v>282</v>
      </c>
      <c r="AV4" s="89" t="s">
        <v>698</v>
      </c>
      <c r="AW4" s="85" t="b">
        <v>0</v>
      </c>
      <c r="AX4" s="85" t="s">
        <v>714</v>
      </c>
      <c r="AY4" s="89" t="s">
        <v>716</v>
      </c>
      <c r="AZ4" s="85" t="s">
        <v>66</v>
      </c>
      <c r="BA4" s="85" t="str">
        <f>REPLACE(INDEX(GroupVertices[Group],MATCH(Vertices[[#This Row],[Vertex]],GroupVertices[Vertex],0)),1,1,"")</f>
        <v>1</v>
      </c>
      <c r="BB4" s="51"/>
      <c r="BC4" s="51"/>
      <c r="BD4" s="51"/>
      <c r="BE4" s="51"/>
      <c r="BF4" s="51" t="s">
        <v>329</v>
      </c>
      <c r="BG4" s="51" t="s">
        <v>329</v>
      </c>
      <c r="BH4" s="132" t="s">
        <v>1085</v>
      </c>
      <c r="BI4" s="132" t="s">
        <v>1085</v>
      </c>
      <c r="BJ4" s="132" t="s">
        <v>1127</v>
      </c>
      <c r="BK4" s="132" t="s">
        <v>1127</v>
      </c>
      <c r="BL4" s="132">
        <v>0</v>
      </c>
      <c r="BM4" s="135">
        <v>0</v>
      </c>
      <c r="BN4" s="132">
        <v>3</v>
      </c>
      <c r="BO4" s="135">
        <v>33.333333333333336</v>
      </c>
      <c r="BP4" s="132">
        <v>0</v>
      </c>
      <c r="BQ4" s="135">
        <v>0</v>
      </c>
      <c r="BR4" s="132">
        <v>6</v>
      </c>
      <c r="BS4" s="135">
        <v>66.66666666666667</v>
      </c>
      <c r="BT4" s="132">
        <v>9</v>
      </c>
      <c r="BU4" s="2"/>
      <c r="BV4" s="3"/>
      <c r="BW4" s="3"/>
      <c r="BX4" s="3"/>
      <c r="BY4" s="3"/>
    </row>
    <row r="5" spans="1:77" ht="41.45" customHeight="1">
      <c r="A5" s="14" t="s">
        <v>214</v>
      </c>
      <c r="C5" s="15"/>
      <c r="D5" s="15" t="s">
        <v>64</v>
      </c>
      <c r="E5" s="93">
        <v>193.96023672301087</v>
      </c>
      <c r="F5" s="81">
        <v>99.94037035693118</v>
      </c>
      <c r="G5" s="112" t="s">
        <v>337</v>
      </c>
      <c r="H5" s="15"/>
      <c r="I5" s="16" t="s">
        <v>214</v>
      </c>
      <c r="J5" s="66"/>
      <c r="K5" s="66"/>
      <c r="L5" s="114" t="s">
        <v>757</v>
      </c>
      <c r="M5" s="94">
        <v>20.872572380065396</v>
      </c>
      <c r="N5" s="95">
        <v>4149.64697265625</v>
      </c>
      <c r="O5" s="95">
        <v>5800.33154296875</v>
      </c>
      <c r="P5" s="77"/>
      <c r="Q5" s="96"/>
      <c r="R5" s="96"/>
      <c r="S5" s="97"/>
      <c r="T5" s="51">
        <v>0</v>
      </c>
      <c r="U5" s="51">
        <v>2</v>
      </c>
      <c r="V5" s="52">
        <v>40</v>
      </c>
      <c r="W5" s="52">
        <v>0.017857</v>
      </c>
      <c r="X5" s="52">
        <v>0.02379</v>
      </c>
      <c r="Y5" s="52">
        <v>0.877729</v>
      </c>
      <c r="Z5" s="52">
        <v>0</v>
      </c>
      <c r="AA5" s="52">
        <v>0</v>
      </c>
      <c r="AB5" s="82">
        <v>5</v>
      </c>
      <c r="AC5" s="82"/>
      <c r="AD5" s="98"/>
      <c r="AE5" s="85" t="s">
        <v>544</v>
      </c>
      <c r="AF5" s="85">
        <v>873</v>
      </c>
      <c r="AG5" s="85">
        <v>992</v>
      </c>
      <c r="AH5" s="85">
        <v>14693</v>
      </c>
      <c r="AI5" s="85">
        <v>3316</v>
      </c>
      <c r="AJ5" s="85"/>
      <c r="AK5" s="85" t="s">
        <v>583</v>
      </c>
      <c r="AL5" s="85" t="s">
        <v>619</v>
      </c>
      <c r="AM5" s="89" t="s">
        <v>639</v>
      </c>
      <c r="AN5" s="85"/>
      <c r="AO5" s="87">
        <v>40966.81680555556</v>
      </c>
      <c r="AP5" s="89" t="s">
        <v>663</v>
      </c>
      <c r="AQ5" s="85" t="b">
        <v>1</v>
      </c>
      <c r="AR5" s="85" t="b">
        <v>0</v>
      </c>
      <c r="AS5" s="85" t="b">
        <v>1</v>
      </c>
      <c r="AT5" s="85" t="s">
        <v>512</v>
      </c>
      <c r="AU5" s="85">
        <v>9</v>
      </c>
      <c r="AV5" s="89" t="s">
        <v>697</v>
      </c>
      <c r="AW5" s="85" t="b">
        <v>0</v>
      </c>
      <c r="AX5" s="85" t="s">
        <v>714</v>
      </c>
      <c r="AY5" s="89" t="s">
        <v>717</v>
      </c>
      <c r="AZ5" s="85" t="s">
        <v>66</v>
      </c>
      <c r="BA5" s="85" t="str">
        <f>REPLACE(INDEX(GroupVertices[Group],MATCH(Vertices[[#This Row],[Vertex]],GroupVertices[Vertex],0)),1,1,"")</f>
        <v>2</v>
      </c>
      <c r="BB5" s="51"/>
      <c r="BC5" s="51"/>
      <c r="BD5" s="51"/>
      <c r="BE5" s="51"/>
      <c r="BF5" s="51" t="s">
        <v>329</v>
      </c>
      <c r="BG5" s="51" t="s">
        <v>329</v>
      </c>
      <c r="BH5" s="132" t="s">
        <v>1086</v>
      </c>
      <c r="BI5" s="132" t="s">
        <v>1086</v>
      </c>
      <c r="BJ5" s="132" t="s">
        <v>1128</v>
      </c>
      <c r="BK5" s="132" t="s">
        <v>1128</v>
      </c>
      <c r="BL5" s="132">
        <v>0</v>
      </c>
      <c r="BM5" s="135">
        <v>0</v>
      </c>
      <c r="BN5" s="132">
        <v>1</v>
      </c>
      <c r="BO5" s="135">
        <v>2.7777777777777777</v>
      </c>
      <c r="BP5" s="132">
        <v>0</v>
      </c>
      <c r="BQ5" s="135">
        <v>0</v>
      </c>
      <c r="BR5" s="132">
        <v>35</v>
      </c>
      <c r="BS5" s="135">
        <v>97.22222222222223</v>
      </c>
      <c r="BT5" s="132">
        <v>36</v>
      </c>
      <c r="BU5" s="2"/>
      <c r="BV5" s="3"/>
      <c r="BW5" s="3"/>
      <c r="BX5" s="3"/>
      <c r="BY5" s="3"/>
    </row>
    <row r="6" spans="1:77" ht="41.45" customHeight="1">
      <c r="A6" s="14" t="s">
        <v>242</v>
      </c>
      <c r="C6" s="15"/>
      <c r="D6" s="15" t="s">
        <v>64</v>
      </c>
      <c r="E6" s="93">
        <v>169.74695393184544</v>
      </c>
      <c r="F6" s="81">
        <v>99.98554616156851</v>
      </c>
      <c r="G6" s="112" t="s">
        <v>704</v>
      </c>
      <c r="H6" s="15"/>
      <c r="I6" s="16" t="s">
        <v>242</v>
      </c>
      <c r="J6" s="66"/>
      <c r="K6" s="66"/>
      <c r="L6" s="114" t="s">
        <v>758</v>
      </c>
      <c r="M6" s="94">
        <v>5.81698255460003</v>
      </c>
      <c r="N6" s="95">
        <v>3138.087646484375</v>
      </c>
      <c r="O6" s="95">
        <v>4658.166015625</v>
      </c>
      <c r="P6" s="77"/>
      <c r="Q6" s="96"/>
      <c r="R6" s="96"/>
      <c r="S6" s="97"/>
      <c r="T6" s="51">
        <v>1</v>
      </c>
      <c r="U6" s="51">
        <v>0</v>
      </c>
      <c r="V6" s="52">
        <v>0</v>
      </c>
      <c r="W6" s="52">
        <v>0.013158</v>
      </c>
      <c r="X6" s="52">
        <v>0.004844</v>
      </c>
      <c r="Y6" s="52">
        <v>0.523034</v>
      </c>
      <c r="Z6" s="52">
        <v>0</v>
      </c>
      <c r="AA6" s="52">
        <v>0</v>
      </c>
      <c r="AB6" s="82">
        <v>6</v>
      </c>
      <c r="AC6" s="82"/>
      <c r="AD6" s="98"/>
      <c r="AE6" s="85" t="s">
        <v>545</v>
      </c>
      <c r="AF6" s="85">
        <v>701</v>
      </c>
      <c r="AG6" s="85">
        <v>245</v>
      </c>
      <c r="AH6" s="85">
        <v>918</v>
      </c>
      <c r="AI6" s="85">
        <v>359</v>
      </c>
      <c r="AJ6" s="85"/>
      <c r="AK6" s="85" t="s">
        <v>584</v>
      </c>
      <c r="AL6" s="85"/>
      <c r="AM6" s="89" t="s">
        <v>640</v>
      </c>
      <c r="AN6" s="85"/>
      <c r="AO6" s="87">
        <v>43221.6540625</v>
      </c>
      <c r="AP6" s="89" t="s">
        <v>664</v>
      </c>
      <c r="AQ6" s="85" t="b">
        <v>0</v>
      </c>
      <c r="AR6" s="85" t="b">
        <v>0</v>
      </c>
      <c r="AS6" s="85" t="b">
        <v>1</v>
      </c>
      <c r="AT6" s="85" t="s">
        <v>512</v>
      </c>
      <c r="AU6" s="85">
        <v>0</v>
      </c>
      <c r="AV6" s="89" t="s">
        <v>697</v>
      </c>
      <c r="AW6" s="85" t="b">
        <v>0</v>
      </c>
      <c r="AX6" s="85" t="s">
        <v>714</v>
      </c>
      <c r="AY6" s="89" t="s">
        <v>718</v>
      </c>
      <c r="AZ6" s="85" t="s">
        <v>65</v>
      </c>
      <c r="BA6" s="85" t="str">
        <f>REPLACE(INDEX(GroupVertices[Group],MATCH(Vertices[[#This Row],[Vertex]],GroupVertices[Vertex],0)),1,1,"")</f>
        <v>2</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243</v>
      </c>
      <c r="C7" s="15"/>
      <c r="D7" s="15" t="s">
        <v>64</v>
      </c>
      <c r="E7" s="93">
        <v>284.2009051173945</v>
      </c>
      <c r="F7" s="81">
        <v>99.77200430591337</v>
      </c>
      <c r="G7" s="112" t="s">
        <v>705</v>
      </c>
      <c r="H7" s="15"/>
      <c r="I7" s="16" t="s">
        <v>243</v>
      </c>
      <c r="J7" s="66"/>
      <c r="K7" s="66"/>
      <c r="L7" s="114" t="s">
        <v>759</v>
      </c>
      <c r="M7" s="94">
        <v>76.98336498260298</v>
      </c>
      <c r="N7" s="95">
        <v>5236.84521484375</v>
      </c>
      <c r="O7" s="95">
        <v>7027.732421875</v>
      </c>
      <c r="P7" s="77"/>
      <c r="Q7" s="96"/>
      <c r="R7" s="96"/>
      <c r="S7" s="97"/>
      <c r="T7" s="51">
        <v>9</v>
      </c>
      <c r="U7" s="51">
        <v>0</v>
      </c>
      <c r="V7" s="52">
        <v>155</v>
      </c>
      <c r="W7" s="52">
        <v>0.026316</v>
      </c>
      <c r="X7" s="52">
        <v>0.112004</v>
      </c>
      <c r="Y7" s="52">
        <v>2.998075</v>
      </c>
      <c r="Z7" s="52">
        <v>0.125</v>
      </c>
      <c r="AA7" s="52">
        <v>0</v>
      </c>
      <c r="AB7" s="82">
        <v>7</v>
      </c>
      <c r="AC7" s="82"/>
      <c r="AD7" s="98"/>
      <c r="AE7" s="85" t="s">
        <v>546</v>
      </c>
      <c r="AF7" s="85">
        <v>5001</v>
      </c>
      <c r="AG7" s="85">
        <v>3776</v>
      </c>
      <c r="AH7" s="85">
        <v>20789</v>
      </c>
      <c r="AI7" s="85">
        <v>17603</v>
      </c>
      <c r="AJ7" s="85"/>
      <c r="AK7" s="85" t="s">
        <v>585</v>
      </c>
      <c r="AL7" s="85" t="s">
        <v>620</v>
      </c>
      <c r="AM7" s="89" t="s">
        <v>641</v>
      </c>
      <c r="AN7" s="85"/>
      <c r="AO7" s="87">
        <v>40666.533796296295</v>
      </c>
      <c r="AP7" s="89" t="s">
        <v>665</v>
      </c>
      <c r="AQ7" s="85" t="b">
        <v>0</v>
      </c>
      <c r="AR7" s="85" t="b">
        <v>0</v>
      </c>
      <c r="AS7" s="85" t="b">
        <v>1</v>
      </c>
      <c r="AT7" s="85" t="s">
        <v>512</v>
      </c>
      <c r="AU7" s="85">
        <v>230</v>
      </c>
      <c r="AV7" s="89" t="s">
        <v>699</v>
      </c>
      <c r="AW7" s="85" t="b">
        <v>0</v>
      </c>
      <c r="AX7" s="85" t="s">
        <v>714</v>
      </c>
      <c r="AY7" s="89" t="s">
        <v>719</v>
      </c>
      <c r="AZ7" s="85" t="s">
        <v>65</v>
      </c>
      <c r="BA7" s="85" t="str">
        <f>REPLACE(INDEX(GroupVertices[Group],MATCH(Vertices[[#This Row],[Vertex]],GroupVertices[Vertex],0)),1,1,"")</f>
        <v>2</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215</v>
      </c>
      <c r="C8" s="15"/>
      <c r="D8" s="15" t="s">
        <v>64</v>
      </c>
      <c r="E8" s="93">
        <v>172.40490465323174</v>
      </c>
      <c r="F8" s="81">
        <v>99.98058710403136</v>
      </c>
      <c r="G8" s="112" t="s">
        <v>338</v>
      </c>
      <c r="H8" s="15"/>
      <c r="I8" s="16" t="s">
        <v>215</v>
      </c>
      <c r="J8" s="66"/>
      <c r="K8" s="66"/>
      <c r="L8" s="114" t="s">
        <v>760</v>
      </c>
      <c r="M8" s="94">
        <v>7.46967112981845</v>
      </c>
      <c r="N8" s="95">
        <v>8425.0830078125</v>
      </c>
      <c r="O8" s="95">
        <v>2082.144775390625</v>
      </c>
      <c r="P8" s="77"/>
      <c r="Q8" s="96"/>
      <c r="R8" s="96"/>
      <c r="S8" s="97"/>
      <c r="T8" s="51">
        <v>0</v>
      </c>
      <c r="U8" s="51">
        <v>1</v>
      </c>
      <c r="V8" s="52">
        <v>0</v>
      </c>
      <c r="W8" s="52">
        <v>0.014925</v>
      </c>
      <c r="X8" s="52">
        <v>0.008344</v>
      </c>
      <c r="Y8" s="52">
        <v>0.492927</v>
      </c>
      <c r="Z8" s="52">
        <v>0</v>
      </c>
      <c r="AA8" s="52">
        <v>0</v>
      </c>
      <c r="AB8" s="82">
        <v>8</v>
      </c>
      <c r="AC8" s="82"/>
      <c r="AD8" s="98"/>
      <c r="AE8" s="85" t="s">
        <v>547</v>
      </c>
      <c r="AF8" s="85">
        <v>735</v>
      </c>
      <c r="AG8" s="85">
        <v>327</v>
      </c>
      <c r="AH8" s="85">
        <v>466</v>
      </c>
      <c r="AI8" s="85">
        <v>229</v>
      </c>
      <c r="AJ8" s="85"/>
      <c r="AK8" s="85" t="s">
        <v>586</v>
      </c>
      <c r="AL8" s="85"/>
      <c r="AM8" s="85"/>
      <c r="AN8" s="85"/>
      <c r="AO8" s="87">
        <v>41456.642476851855</v>
      </c>
      <c r="AP8" s="89" t="s">
        <v>666</v>
      </c>
      <c r="AQ8" s="85" t="b">
        <v>0</v>
      </c>
      <c r="AR8" s="85" t="b">
        <v>0</v>
      </c>
      <c r="AS8" s="85" t="b">
        <v>0</v>
      </c>
      <c r="AT8" s="85" t="s">
        <v>512</v>
      </c>
      <c r="AU8" s="85">
        <v>31</v>
      </c>
      <c r="AV8" s="89" t="s">
        <v>700</v>
      </c>
      <c r="AW8" s="85" t="b">
        <v>0</v>
      </c>
      <c r="AX8" s="85" t="s">
        <v>714</v>
      </c>
      <c r="AY8" s="89" t="s">
        <v>720</v>
      </c>
      <c r="AZ8" s="85" t="s">
        <v>66</v>
      </c>
      <c r="BA8" s="85" t="str">
        <f>REPLACE(INDEX(GroupVertices[Group],MATCH(Vertices[[#This Row],[Vertex]],GroupVertices[Vertex],0)),1,1,"")</f>
        <v>6</v>
      </c>
      <c r="BB8" s="51"/>
      <c r="BC8" s="51"/>
      <c r="BD8" s="51"/>
      <c r="BE8" s="51"/>
      <c r="BF8" s="51"/>
      <c r="BG8" s="51"/>
      <c r="BH8" s="132" t="s">
        <v>1087</v>
      </c>
      <c r="BI8" s="132" t="s">
        <v>1087</v>
      </c>
      <c r="BJ8" s="132" t="s">
        <v>1129</v>
      </c>
      <c r="BK8" s="132" t="s">
        <v>1129</v>
      </c>
      <c r="BL8" s="132">
        <v>1</v>
      </c>
      <c r="BM8" s="135">
        <v>4.3478260869565215</v>
      </c>
      <c r="BN8" s="132">
        <v>0</v>
      </c>
      <c r="BO8" s="135">
        <v>0</v>
      </c>
      <c r="BP8" s="132">
        <v>0</v>
      </c>
      <c r="BQ8" s="135">
        <v>0</v>
      </c>
      <c r="BR8" s="132">
        <v>22</v>
      </c>
      <c r="BS8" s="135">
        <v>95.65217391304348</v>
      </c>
      <c r="BT8" s="132">
        <v>23</v>
      </c>
      <c r="BU8" s="2"/>
      <c r="BV8" s="3"/>
      <c r="BW8" s="3"/>
      <c r="BX8" s="3"/>
      <c r="BY8" s="3"/>
    </row>
    <row r="9" spans="1:77" ht="41.45" customHeight="1">
      <c r="A9" s="14" t="s">
        <v>236</v>
      </c>
      <c r="C9" s="15"/>
      <c r="D9" s="15" t="s">
        <v>64</v>
      </c>
      <c r="E9" s="93">
        <v>219.1135264766178</v>
      </c>
      <c r="F9" s="81">
        <v>99.89344073926243</v>
      </c>
      <c r="G9" s="112" t="s">
        <v>359</v>
      </c>
      <c r="H9" s="15"/>
      <c r="I9" s="16" t="s">
        <v>236</v>
      </c>
      <c r="J9" s="66"/>
      <c r="K9" s="66"/>
      <c r="L9" s="114" t="s">
        <v>761</v>
      </c>
      <c r="M9" s="94">
        <v>36.51264962847386</v>
      </c>
      <c r="N9" s="95">
        <v>7187.390625</v>
      </c>
      <c r="O9" s="95">
        <v>929.31884765625</v>
      </c>
      <c r="P9" s="77"/>
      <c r="Q9" s="96"/>
      <c r="R9" s="96"/>
      <c r="S9" s="97"/>
      <c r="T9" s="51">
        <v>4</v>
      </c>
      <c r="U9" s="51">
        <v>1</v>
      </c>
      <c r="V9" s="52">
        <v>78</v>
      </c>
      <c r="W9" s="52">
        <v>0.021277</v>
      </c>
      <c r="X9" s="52">
        <v>0.040981</v>
      </c>
      <c r="Y9" s="52">
        <v>1.613778</v>
      </c>
      <c r="Z9" s="52">
        <v>0</v>
      </c>
      <c r="AA9" s="52">
        <v>0</v>
      </c>
      <c r="AB9" s="82">
        <v>9</v>
      </c>
      <c r="AC9" s="82"/>
      <c r="AD9" s="98"/>
      <c r="AE9" s="85" t="s">
        <v>236</v>
      </c>
      <c r="AF9" s="85">
        <v>1883</v>
      </c>
      <c r="AG9" s="85">
        <v>1768</v>
      </c>
      <c r="AH9" s="85">
        <v>39033</v>
      </c>
      <c r="AI9" s="85">
        <v>8786</v>
      </c>
      <c r="AJ9" s="85"/>
      <c r="AK9" s="85" t="s">
        <v>587</v>
      </c>
      <c r="AL9" s="85" t="s">
        <v>621</v>
      </c>
      <c r="AM9" s="85"/>
      <c r="AN9" s="85"/>
      <c r="AO9" s="87">
        <v>39482.422743055555</v>
      </c>
      <c r="AP9" s="89" t="s">
        <v>667</v>
      </c>
      <c r="AQ9" s="85" t="b">
        <v>0</v>
      </c>
      <c r="AR9" s="85" t="b">
        <v>0</v>
      </c>
      <c r="AS9" s="85" t="b">
        <v>0</v>
      </c>
      <c r="AT9" s="85" t="s">
        <v>512</v>
      </c>
      <c r="AU9" s="85">
        <v>169</v>
      </c>
      <c r="AV9" s="89" t="s">
        <v>697</v>
      </c>
      <c r="AW9" s="85" t="b">
        <v>0</v>
      </c>
      <c r="AX9" s="85" t="s">
        <v>714</v>
      </c>
      <c r="AY9" s="89" t="s">
        <v>721</v>
      </c>
      <c r="AZ9" s="85" t="s">
        <v>66</v>
      </c>
      <c r="BA9" s="85" t="str">
        <f>REPLACE(INDEX(GroupVertices[Group],MATCH(Vertices[[#This Row],[Vertex]],GroupVertices[Vertex],0)),1,1,"")</f>
        <v>6</v>
      </c>
      <c r="BB9" s="51" t="s">
        <v>321</v>
      </c>
      <c r="BC9" s="51" t="s">
        <v>321</v>
      </c>
      <c r="BD9" s="51" t="s">
        <v>880</v>
      </c>
      <c r="BE9" s="51" t="s">
        <v>880</v>
      </c>
      <c r="BF9" s="51" t="s">
        <v>329</v>
      </c>
      <c r="BG9" s="51" t="s">
        <v>329</v>
      </c>
      <c r="BH9" s="132" t="s">
        <v>1088</v>
      </c>
      <c r="BI9" s="132" t="s">
        <v>1114</v>
      </c>
      <c r="BJ9" s="132" t="s">
        <v>1130</v>
      </c>
      <c r="BK9" s="132" t="s">
        <v>1130</v>
      </c>
      <c r="BL9" s="132">
        <v>1</v>
      </c>
      <c r="BM9" s="135">
        <v>2.3255813953488373</v>
      </c>
      <c r="BN9" s="132">
        <v>1</v>
      </c>
      <c r="BO9" s="135">
        <v>2.3255813953488373</v>
      </c>
      <c r="BP9" s="132">
        <v>0</v>
      </c>
      <c r="BQ9" s="135">
        <v>0</v>
      </c>
      <c r="BR9" s="132">
        <v>41</v>
      </c>
      <c r="BS9" s="135">
        <v>95.34883720930233</v>
      </c>
      <c r="BT9" s="132">
        <v>43</v>
      </c>
      <c r="BU9" s="2"/>
      <c r="BV9" s="3"/>
      <c r="BW9" s="3"/>
      <c r="BX9" s="3"/>
      <c r="BY9" s="3"/>
    </row>
    <row r="10" spans="1:77" ht="41.45" customHeight="1">
      <c r="A10" s="14" t="s">
        <v>216</v>
      </c>
      <c r="C10" s="15"/>
      <c r="D10" s="15" t="s">
        <v>64</v>
      </c>
      <c r="E10" s="93">
        <v>162.9400069624415</v>
      </c>
      <c r="F10" s="81">
        <v>99.99824618696856</v>
      </c>
      <c r="G10" s="112" t="s">
        <v>339</v>
      </c>
      <c r="H10" s="15"/>
      <c r="I10" s="16" t="s">
        <v>216</v>
      </c>
      <c r="J10" s="66"/>
      <c r="K10" s="66"/>
      <c r="L10" s="114" t="s">
        <v>762</v>
      </c>
      <c r="M10" s="94">
        <v>1.5844874229430999</v>
      </c>
      <c r="N10" s="95">
        <v>1569.0438232421875</v>
      </c>
      <c r="O10" s="95">
        <v>3837.8515625</v>
      </c>
      <c r="P10" s="77"/>
      <c r="Q10" s="96"/>
      <c r="R10" s="96"/>
      <c r="S10" s="97"/>
      <c r="T10" s="51">
        <v>1</v>
      </c>
      <c r="U10" s="51">
        <v>1</v>
      </c>
      <c r="V10" s="52">
        <v>0</v>
      </c>
      <c r="W10" s="52">
        <v>0</v>
      </c>
      <c r="X10" s="52">
        <v>0</v>
      </c>
      <c r="Y10" s="52">
        <v>0.999987</v>
      </c>
      <c r="Z10" s="52">
        <v>0</v>
      </c>
      <c r="AA10" s="52" t="s">
        <v>1346</v>
      </c>
      <c r="AB10" s="82">
        <v>10</v>
      </c>
      <c r="AC10" s="82"/>
      <c r="AD10" s="98"/>
      <c r="AE10" s="85" t="s">
        <v>548</v>
      </c>
      <c r="AF10" s="85">
        <v>126</v>
      </c>
      <c r="AG10" s="85">
        <v>35</v>
      </c>
      <c r="AH10" s="85">
        <v>411</v>
      </c>
      <c r="AI10" s="85">
        <v>426</v>
      </c>
      <c r="AJ10" s="85"/>
      <c r="AK10" s="85" t="s">
        <v>588</v>
      </c>
      <c r="AL10" s="85" t="s">
        <v>622</v>
      </c>
      <c r="AM10" s="89" t="s">
        <v>642</v>
      </c>
      <c r="AN10" s="85"/>
      <c r="AO10" s="87">
        <v>43370.66847222222</v>
      </c>
      <c r="AP10" s="89" t="s">
        <v>668</v>
      </c>
      <c r="AQ10" s="85" t="b">
        <v>0</v>
      </c>
      <c r="AR10" s="85" t="b">
        <v>0</v>
      </c>
      <c r="AS10" s="85" t="b">
        <v>1</v>
      </c>
      <c r="AT10" s="85" t="s">
        <v>512</v>
      </c>
      <c r="AU10" s="85">
        <v>1</v>
      </c>
      <c r="AV10" s="89" t="s">
        <v>697</v>
      </c>
      <c r="AW10" s="85" t="b">
        <v>0</v>
      </c>
      <c r="AX10" s="85" t="s">
        <v>714</v>
      </c>
      <c r="AY10" s="89" t="s">
        <v>722</v>
      </c>
      <c r="AZ10" s="85" t="s">
        <v>66</v>
      </c>
      <c r="BA10" s="85" t="str">
        <f>REPLACE(INDEX(GroupVertices[Group],MATCH(Vertices[[#This Row],[Vertex]],GroupVertices[Vertex],0)),1,1,"")</f>
        <v>1</v>
      </c>
      <c r="BB10" s="51"/>
      <c r="BC10" s="51"/>
      <c r="BD10" s="51"/>
      <c r="BE10" s="51"/>
      <c r="BF10" s="51" t="s">
        <v>329</v>
      </c>
      <c r="BG10" s="51" t="s">
        <v>329</v>
      </c>
      <c r="BH10" s="132" t="s">
        <v>1089</v>
      </c>
      <c r="BI10" s="132" t="s">
        <v>1089</v>
      </c>
      <c r="BJ10" s="132" t="s">
        <v>1131</v>
      </c>
      <c r="BK10" s="132" t="s">
        <v>1131</v>
      </c>
      <c r="BL10" s="132">
        <v>0</v>
      </c>
      <c r="BM10" s="135">
        <v>0</v>
      </c>
      <c r="BN10" s="132">
        <v>0</v>
      </c>
      <c r="BO10" s="135">
        <v>0</v>
      </c>
      <c r="BP10" s="132">
        <v>0</v>
      </c>
      <c r="BQ10" s="135">
        <v>0</v>
      </c>
      <c r="BR10" s="132">
        <v>14</v>
      </c>
      <c r="BS10" s="135">
        <v>100</v>
      </c>
      <c r="BT10" s="132">
        <v>14</v>
      </c>
      <c r="BU10" s="2"/>
      <c r="BV10" s="3"/>
      <c r="BW10" s="3"/>
      <c r="BX10" s="3"/>
      <c r="BY10" s="3"/>
    </row>
    <row r="11" spans="1:77" ht="41.45" customHeight="1">
      <c r="A11" s="14" t="s">
        <v>217</v>
      </c>
      <c r="C11" s="15"/>
      <c r="D11" s="15" t="s">
        <v>64</v>
      </c>
      <c r="E11" s="93">
        <v>162.51862453100222</v>
      </c>
      <c r="F11" s="81">
        <v>99.99903237901714</v>
      </c>
      <c r="G11" s="112" t="s">
        <v>340</v>
      </c>
      <c r="H11" s="15"/>
      <c r="I11" s="16" t="s">
        <v>217</v>
      </c>
      <c r="J11" s="66"/>
      <c r="K11" s="66"/>
      <c r="L11" s="114" t="s">
        <v>763</v>
      </c>
      <c r="M11" s="94">
        <v>1.3224758195548136</v>
      </c>
      <c r="N11" s="95">
        <v>1569.0438232421875</v>
      </c>
      <c r="O11" s="95">
        <v>6161.1484375</v>
      </c>
      <c r="P11" s="77"/>
      <c r="Q11" s="96"/>
      <c r="R11" s="96"/>
      <c r="S11" s="97"/>
      <c r="T11" s="51">
        <v>1</v>
      </c>
      <c r="U11" s="51">
        <v>1</v>
      </c>
      <c r="V11" s="52">
        <v>0</v>
      </c>
      <c r="W11" s="52">
        <v>0</v>
      </c>
      <c r="X11" s="52">
        <v>0</v>
      </c>
      <c r="Y11" s="52">
        <v>0.999987</v>
      </c>
      <c r="Z11" s="52">
        <v>0</v>
      </c>
      <c r="AA11" s="52" t="s">
        <v>1346</v>
      </c>
      <c r="AB11" s="82">
        <v>11</v>
      </c>
      <c r="AC11" s="82"/>
      <c r="AD11" s="98"/>
      <c r="AE11" s="85" t="s">
        <v>549</v>
      </c>
      <c r="AF11" s="85">
        <v>89</v>
      </c>
      <c r="AG11" s="85">
        <v>22</v>
      </c>
      <c r="AH11" s="85">
        <v>73</v>
      </c>
      <c r="AI11" s="85">
        <v>24</v>
      </c>
      <c r="AJ11" s="85"/>
      <c r="AK11" s="85" t="s">
        <v>589</v>
      </c>
      <c r="AL11" s="85"/>
      <c r="AM11" s="89" t="s">
        <v>643</v>
      </c>
      <c r="AN11" s="85"/>
      <c r="AO11" s="87">
        <v>43374.38994212963</v>
      </c>
      <c r="AP11" s="89" t="s">
        <v>669</v>
      </c>
      <c r="AQ11" s="85" t="b">
        <v>0</v>
      </c>
      <c r="AR11" s="85" t="b">
        <v>0</v>
      </c>
      <c r="AS11" s="85" t="b">
        <v>0</v>
      </c>
      <c r="AT11" s="85" t="s">
        <v>512</v>
      </c>
      <c r="AU11" s="85">
        <v>1</v>
      </c>
      <c r="AV11" s="89" t="s">
        <v>697</v>
      </c>
      <c r="AW11" s="85" t="b">
        <v>0</v>
      </c>
      <c r="AX11" s="85" t="s">
        <v>714</v>
      </c>
      <c r="AY11" s="89" t="s">
        <v>723</v>
      </c>
      <c r="AZ11" s="85" t="s">
        <v>66</v>
      </c>
      <c r="BA11" s="85" t="str">
        <f>REPLACE(INDEX(GroupVertices[Group],MATCH(Vertices[[#This Row],[Vertex]],GroupVertices[Vertex],0)),1,1,"")</f>
        <v>1</v>
      </c>
      <c r="BB11" s="51"/>
      <c r="BC11" s="51"/>
      <c r="BD11" s="51"/>
      <c r="BE11" s="51"/>
      <c r="BF11" s="51" t="s">
        <v>329</v>
      </c>
      <c r="BG11" s="51" t="s">
        <v>329</v>
      </c>
      <c r="BH11" s="132" t="s">
        <v>1090</v>
      </c>
      <c r="BI11" s="132" t="s">
        <v>1090</v>
      </c>
      <c r="BJ11" s="132" t="s">
        <v>1132</v>
      </c>
      <c r="BK11" s="132" t="s">
        <v>1132</v>
      </c>
      <c r="BL11" s="132">
        <v>1</v>
      </c>
      <c r="BM11" s="135">
        <v>3.125</v>
      </c>
      <c r="BN11" s="132">
        <v>0</v>
      </c>
      <c r="BO11" s="135">
        <v>0</v>
      </c>
      <c r="BP11" s="132">
        <v>0</v>
      </c>
      <c r="BQ11" s="135">
        <v>0</v>
      </c>
      <c r="BR11" s="132">
        <v>31</v>
      </c>
      <c r="BS11" s="135">
        <v>96.875</v>
      </c>
      <c r="BT11" s="132">
        <v>32</v>
      </c>
      <c r="BU11" s="2"/>
      <c r="BV11" s="3"/>
      <c r="BW11" s="3"/>
      <c r="BX11" s="3"/>
      <c r="BY11" s="3"/>
    </row>
    <row r="12" spans="1:77" ht="41.45" customHeight="1">
      <c r="A12" s="14" t="s">
        <v>218</v>
      </c>
      <c r="C12" s="15"/>
      <c r="D12" s="15" t="s">
        <v>64</v>
      </c>
      <c r="E12" s="93">
        <v>162.5834525973775</v>
      </c>
      <c r="F12" s="81">
        <v>99.99891142639429</v>
      </c>
      <c r="G12" s="112" t="s">
        <v>341</v>
      </c>
      <c r="H12" s="15"/>
      <c r="I12" s="16" t="s">
        <v>218</v>
      </c>
      <c r="J12" s="66"/>
      <c r="K12" s="66"/>
      <c r="L12" s="114" t="s">
        <v>764</v>
      </c>
      <c r="M12" s="94">
        <v>1.3627852969991654</v>
      </c>
      <c r="N12" s="95">
        <v>652.9561157226562</v>
      </c>
      <c r="O12" s="95">
        <v>3837.8515625</v>
      </c>
      <c r="P12" s="77"/>
      <c r="Q12" s="96"/>
      <c r="R12" s="96"/>
      <c r="S12" s="97"/>
      <c r="T12" s="51">
        <v>1</v>
      </c>
      <c r="U12" s="51">
        <v>1</v>
      </c>
      <c r="V12" s="52">
        <v>0</v>
      </c>
      <c r="W12" s="52">
        <v>0</v>
      </c>
      <c r="X12" s="52">
        <v>0</v>
      </c>
      <c r="Y12" s="52">
        <v>0.999987</v>
      </c>
      <c r="Z12" s="52">
        <v>0</v>
      </c>
      <c r="AA12" s="52" t="s">
        <v>1346</v>
      </c>
      <c r="AB12" s="82">
        <v>12</v>
      </c>
      <c r="AC12" s="82"/>
      <c r="AD12" s="98"/>
      <c r="AE12" s="85" t="s">
        <v>550</v>
      </c>
      <c r="AF12" s="85">
        <v>95</v>
      </c>
      <c r="AG12" s="85">
        <v>24</v>
      </c>
      <c r="AH12" s="85">
        <v>104</v>
      </c>
      <c r="AI12" s="85">
        <v>630</v>
      </c>
      <c r="AJ12" s="85"/>
      <c r="AK12" s="85" t="s">
        <v>590</v>
      </c>
      <c r="AL12" s="85" t="s">
        <v>617</v>
      </c>
      <c r="AM12" s="89" t="s">
        <v>644</v>
      </c>
      <c r="AN12" s="85"/>
      <c r="AO12" s="87">
        <v>43374.34327546296</v>
      </c>
      <c r="AP12" s="89" t="s">
        <v>670</v>
      </c>
      <c r="AQ12" s="85" t="b">
        <v>1</v>
      </c>
      <c r="AR12" s="85" t="b">
        <v>0</v>
      </c>
      <c r="AS12" s="85" t="b">
        <v>0</v>
      </c>
      <c r="AT12" s="85" t="s">
        <v>512</v>
      </c>
      <c r="AU12" s="85">
        <v>1</v>
      </c>
      <c r="AV12" s="85"/>
      <c r="AW12" s="85" t="b">
        <v>0</v>
      </c>
      <c r="AX12" s="85" t="s">
        <v>714</v>
      </c>
      <c r="AY12" s="89" t="s">
        <v>724</v>
      </c>
      <c r="AZ12" s="85" t="s">
        <v>66</v>
      </c>
      <c r="BA12" s="85" t="str">
        <f>REPLACE(INDEX(GroupVertices[Group],MATCH(Vertices[[#This Row],[Vertex]],GroupVertices[Vertex],0)),1,1,"")</f>
        <v>1</v>
      </c>
      <c r="BB12" s="51"/>
      <c r="BC12" s="51"/>
      <c r="BD12" s="51"/>
      <c r="BE12" s="51"/>
      <c r="BF12" s="51" t="s">
        <v>329</v>
      </c>
      <c r="BG12" s="51" t="s">
        <v>329</v>
      </c>
      <c r="BH12" s="132" t="s">
        <v>1091</v>
      </c>
      <c r="BI12" s="132" t="s">
        <v>1091</v>
      </c>
      <c r="BJ12" s="132" t="s">
        <v>1133</v>
      </c>
      <c r="BK12" s="132" t="s">
        <v>1133</v>
      </c>
      <c r="BL12" s="132">
        <v>0</v>
      </c>
      <c r="BM12" s="135">
        <v>0</v>
      </c>
      <c r="BN12" s="132">
        <v>2</v>
      </c>
      <c r="BO12" s="135">
        <v>4.545454545454546</v>
      </c>
      <c r="BP12" s="132">
        <v>0</v>
      </c>
      <c r="BQ12" s="135">
        <v>0</v>
      </c>
      <c r="BR12" s="132">
        <v>42</v>
      </c>
      <c r="BS12" s="135">
        <v>95.45454545454545</v>
      </c>
      <c r="BT12" s="132">
        <v>44</v>
      </c>
      <c r="BU12" s="2"/>
      <c r="BV12" s="3"/>
      <c r="BW12" s="3"/>
      <c r="BX12" s="3"/>
      <c r="BY12" s="3"/>
    </row>
    <row r="13" spans="1:77" ht="41.45" customHeight="1">
      <c r="A13" s="14" t="s">
        <v>219</v>
      </c>
      <c r="C13" s="15"/>
      <c r="D13" s="15" t="s">
        <v>64</v>
      </c>
      <c r="E13" s="93">
        <v>162.51862453100222</v>
      </c>
      <c r="F13" s="81">
        <v>99.99903237901714</v>
      </c>
      <c r="G13" s="112" t="s">
        <v>342</v>
      </c>
      <c r="H13" s="15"/>
      <c r="I13" s="16" t="s">
        <v>219</v>
      </c>
      <c r="J13" s="66"/>
      <c r="K13" s="66"/>
      <c r="L13" s="114" t="s">
        <v>765</v>
      </c>
      <c r="M13" s="94">
        <v>1.3224758195548136</v>
      </c>
      <c r="N13" s="95">
        <v>652.9561157226562</v>
      </c>
      <c r="O13" s="95">
        <v>6161.1484375</v>
      </c>
      <c r="P13" s="77"/>
      <c r="Q13" s="96"/>
      <c r="R13" s="96"/>
      <c r="S13" s="97"/>
      <c r="T13" s="51">
        <v>1</v>
      </c>
      <c r="U13" s="51">
        <v>1</v>
      </c>
      <c r="V13" s="52">
        <v>0</v>
      </c>
      <c r="W13" s="52">
        <v>0</v>
      </c>
      <c r="X13" s="52">
        <v>0</v>
      </c>
      <c r="Y13" s="52">
        <v>0.999987</v>
      </c>
      <c r="Z13" s="52">
        <v>0</v>
      </c>
      <c r="AA13" s="52" t="s">
        <v>1346</v>
      </c>
      <c r="AB13" s="82">
        <v>13</v>
      </c>
      <c r="AC13" s="82"/>
      <c r="AD13" s="98"/>
      <c r="AE13" s="85" t="s">
        <v>551</v>
      </c>
      <c r="AF13" s="85">
        <v>31</v>
      </c>
      <c r="AG13" s="85">
        <v>22</v>
      </c>
      <c r="AH13" s="85">
        <v>24</v>
      </c>
      <c r="AI13" s="85">
        <v>2</v>
      </c>
      <c r="AJ13" s="85"/>
      <c r="AK13" s="85" t="s">
        <v>591</v>
      </c>
      <c r="AL13" s="85"/>
      <c r="AM13" s="85"/>
      <c r="AN13" s="85"/>
      <c r="AO13" s="87">
        <v>43374.343564814815</v>
      </c>
      <c r="AP13" s="89" t="s">
        <v>671</v>
      </c>
      <c r="AQ13" s="85" t="b">
        <v>0</v>
      </c>
      <c r="AR13" s="85" t="b">
        <v>0</v>
      </c>
      <c r="AS13" s="85" t="b">
        <v>0</v>
      </c>
      <c r="AT13" s="85" t="s">
        <v>512</v>
      </c>
      <c r="AU13" s="85">
        <v>1</v>
      </c>
      <c r="AV13" s="89" t="s">
        <v>697</v>
      </c>
      <c r="AW13" s="85" t="b">
        <v>0</v>
      </c>
      <c r="AX13" s="85" t="s">
        <v>714</v>
      </c>
      <c r="AY13" s="89" t="s">
        <v>725</v>
      </c>
      <c r="AZ13" s="85" t="s">
        <v>66</v>
      </c>
      <c r="BA13" s="85" t="str">
        <f>REPLACE(INDEX(GroupVertices[Group],MATCH(Vertices[[#This Row],[Vertex]],GroupVertices[Vertex],0)),1,1,"")</f>
        <v>1</v>
      </c>
      <c r="BB13" s="51"/>
      <c r="BC13" s="51"/>
      <c r="BD13" s="51"/>
      <c r="BE13" s="51"/>
      <c r="BF13" s="51" t="s">
        <v>329</v>
      </c>
      <c r="BG13" s="51" t="s">
        <v>329</v>
      </c>
      <c r="BH13" s="132" t="s">
        <v>1092</v>
      </c>
      <c r="BI13" s="132" t="s">
        <v>1092</v>
      </c>
      <c r="BJ13" s="132" t="s">
        <v>1134</v>
      </c>
      <c r="BK13" s="132" t="s">
        <v>1134</v>
      </c>
      <c r="BL13" s="132">
        <v>1</v>
      </c>
      <c r="BM13" s="135">
        <v>4.545454545454546</v>
      </c>
      <c r="BN13" s="132">
        <v>0</v>
      </c>
      <c r="BO13" s="135">
        <v>0</v>
      </c>
      <c r="BP13" s="132">
        <v>0</v>
      </c>
      <c r="BQ13" s="135">
        <v>0</v>
      </c>
      <c r="BR13" s="132">
        <v>21</v>
      </c>
      <c r="BS13" s="135">
        <v>95.45454545454545</v>
      </c>
      <c r="BT13" s="132">
        <v>22</v>
      </c>
      <c r="BU13" s="2"/>
      <c r="BV13" s="3"/>
      <c r="BW13" s="3"/>
      <c r="BX13" s="3"/>
      <c r="BY13" s="3"/>
    </row>
    <row r="14" spans="1:77" ht="41.45" customHeight="1">
      <c r="A14" s="14" t="s">
        <v>220</v>
      </c>
      <c r="C14" s="15"/>
      <c r="D14" s="15" t="s">
        <v>64</v>
      </c>
      <c r="E14" s="93">
        <v>163.06966309519206</v>
      </c>
      <c r="F14" s="81">
        <v>99.99800428172284</v>
      </c>
      <c r="G14" s="112" t="s">
        <v>343</v>
      </c>
      <c r="H14" s="15"/>
      <c r="I14" s="16" t="s">
        <v>220</v>
      </c>
      <c r="J14" s="66"/>
      <c r="K14" s="66"/>
      <c r="L14" s="114" t="s">
        <v>766</v>
      </c>
      <c r="M14" s="94">
        <v>1.6651063778318034</v>
      </c>
      <c r="N14" s="95">
        <v>2485.131591796875</v>
      </c>
      <c r="O14" s="95">
        <v>3837.8515625</v>
      </c>
      <c r="P14" s="77"/>
      <c r="Q14" s="96"/>
      <c r="R14" s="96"/>
      <c r="S14" s="97"/>
      <c r="T14" s="51">
        <v>1</v>
      </c>
      <c r="U14" s="51">
        <v>1</v>
      </c>
      <c r="V14" s="52">
        <v>0</v>
      </c>
      <c r="W14" s="52">
        <v>0</v>
      </c>
      <c r="X14" s="52">
        <v>0</v>
      </c>
      <c r="Y14" s="52">
        <v>0.999987</v>
      </c>
      <c r="Z14" s="52">
        <v>0</v>
      </c>
      <c r="AA14" s="52" t="s">
        <v>1346</v>
      </c>
      <c r="AB14" s="82">
        <v>14</v>
      </c>
      <c r="AC14" s="82"/>
      <c r="AD14" s="98"/>
      <c r="AE14" s="85" t="s">
        <v>552</v>
      </c>
      <c r="AF14" s="85">
        <v>252</v>
      </c>
      <c r="AG14" s="85">
        <v>39</v>
      </c>
      <c r="AH14" s="85">
        <v>317</v>
      </c>
      <c r="AI14" s="85">
        <v>347</v>
      </c>
      <c r="AJ14" s="85"/>
      <c r="AK14" s="85" t="s">
        <v>592</v>
      </c>
      <c r="AL14" s="85" t="s">
        <v>617</v>
      </c>
      <c r="AM14" s="85"/>
      <c r="AN14" s="85"/>
      <c r="AO14" s="87">
        <v>43381.337326388886</v>
      </c>
      <c r="AP14" s="89" t="s">
        <v>672</v>
      </c>
      <c r="AQ14" s="85" t="b">
        <v>1</v>
      </c>
      <c r="AR14" s="85" t="b">
        <v>0</v>
      </c>
      <c r="AS14" s="85" t="b">
        <v>0</v>
      </c>
      <c r="AT14" s="85" t="s">
        <v>512</v>
      </c>
      <c r="AU14" s="85">
        <v>1</v>
      </c>
      <c r="AV14" s="85"/>
      <c r="AW14" s="85" t="b">
        <v>0</v>
      </c>
      <c r="AX14" s="85" t="s">
        <v>714</v>
      </c>
      <c r="AY14" s="89" t="s">
        <v>726</v>
      </c>
      <c r="AZ14" s="85" t="s">
        <v>66</v>
      </c>
      <c r="BA14" s="85" t="str">
        <f>REPLACE(INDEX(GroupVertices[Group],MATCH(Vertices[[#This Row],[Vertex]],GroupVertices[Vertex],0)),1,1,"")</f>
        <v>1</v>
      </c>
      <c r="BB14" s="51"/>
      <c r="BC14" s="51"/>
      <c r="BD14" s="51"/>
      <c r="BE14" s="51"/>
      <c r="BF14" s="51" t="s">
        <v>329</v>
      </c>
      <c r="BG14" s="51" t="s">
        <v>329</v>
      </c>
      <c r="BH14" s="132" t="s">
        <v>1093</v>
      </c>
      <c r="BI14" s="132" t="s">
        <v>1115</v>
      </c>
      <c r="BJ14" s="132" t="s">
        <v>1135</v>
      </c>
      <c r="BK14" s="132" t="s">
        <v>1135</v>
      </c>
      <c r="BL14" s="132">
        <v>5</v>
      </c>
      <c r="BM14" s="135">
        <v>6.410256410256411</v>
      </c>
      <c r="BN14" s="132">
        <v>1</v>
      </c>
      <c r="BO14" s="135">
        <v>1.2820512820512822</v>
      </c>
      <c r="BP14" s="132">
        <v>0</v>
      </c>
      <c r="BQ14" s="135">
        <v>0</v>
      </c>
      <c r="BR14" s="132">
        <v>72</v>
      </c>
      <c r="BS14" s="135">
        <v>92.3076923076923</v>
      </c>
      <c r="BT14" s="132">
        <v>78</v>
      </c>
      <c r="BU14" s="2"/>
      <c r="BV14" s="3"/>
      <c r="BW14" s="3"/>
      <c r="BX14" s="3"/>
      <c r="BY14" s="3"/>
    </row>
    <row r="15" spans="1:77" ht="41.45" customHeight="1">
      <c r="A15" s="14" t="s">
        <v>221</v>
      </c>
      <c r="C15" s="15"/>
      <c r="D15" s="15" t="s">
        <v>64</v>
      </c>
      <c r="E15" s="93">
        <v>162.5834525973775</v>
      </c>
      <c r="F15" s="81">
        <v>99.99891142639429</v>
      </c>
      <c r="G15" s="112" t="s">
        <v>344</v>
      </c>
      <c r="H15" s="15"/>
      <c r="I15" s="16" t="s">
        <v>221</v>
      </c>
      <c r="J15" s="66"/>
      <c r="K15" s="66"/>
      <c r="L15" s="114" t="s">
        <v>767</v>
      </c>
      <c r="M15" s="94">
        <v>1.3627852969991654</v>
      </c>
      <c r="N15" s="95">
        <v>2485.131591796875</v>
      </c>
      <c r="O15" s="95">
        <v>6161.1484375</v>
      </c>
      <c r="P15" s="77"/>
      <c r="Q15" s="96"/>
      <c r="R15" s="96"/>
      <c r="S15" s="97"/>
      <c r="T15" s="51">
        <v>1</v>
      </c>
      <c r="U15" s="51">
        <v>1</v>
      </c>
      <c r="V15" s="52">
        <v>0</v>
      </c>
      <c r="W15" s="52">
        <v>0</v>
      </c>
      <c r="X15" s="52">
        <v>0</v>
      </c>
      <c r="Y15" s="52">
        <v>0.999987</v>
      </c>
      <c r="Z15" s="52">
        <v>0</v>
      </c>
      <c r="AA15" s="52" t="s">
        <v>1346</v>
      </c>
      <c r="AB15" s="82">
        <v>15</v>
      </c>
      <c r="AC15" s="82"/>
      <c r="AD15" s="98"/>
      <c r="AE15" s="85" t="s">
        <v>553</v>
      </c>
      <c r="AF15" s="85">
        <v>24</v>
      </c>
      <c r="AG15" s="85">
        <v>24</v>
      </c>
      <c r="AH15" s="85">
        <v>88</v>
      </c>
      <c r="AI15" s="85">
        <v>17</v>
      </c>
      <c r="AJ15" s="85"/>
      <c r="AK15" s="85" t="s">
        <v>593</v>
      </c>
      <c r="AL15" s="85" t="s">
        <v>617</v>
      </c>
      <c r="AM15" s="89" t="s">
        <v>645</v>
      </c>
      <c r="AN15" s="85"/>
      <c r="AO15" s="87">
        <v>43370.46800925926</v>
      </c>
      <c r="AP15" s="89" t="s">
        <v>673</v>
      </c>
      <c r="AQ15" s="85" t="b">
        <v>1</v>
      </c>
      <c r="AR15" s="85" t="b">
        <v>0</v>
      </c>
      <c r="AS15" s="85" t="b">
        <v>1</v>
      </c>
      <c r="AT15" s="85" t="s">
        <v>512</v>
      </c>
      <c r="AU15" s="85">
        <v>1</v>
      </c>
      <c r="AV15" s="85"/>
      <c r="AW15" s="85" t="b">
        <v>0</v>
      </c>
      <c r="AX15" s="85" t="s">
        <v>714</v>
      </c>
      <c r="AY15" s="89" t="s">
        <v>727</v>
      </c>
      <c r="AZ15" s="85" t="s">
        <v>66</v>
      </c>
      <c r="BA15" s="85" t="str">
        <f>REPLACE(INDEX(GroupVertices[Group],MATCH(Vertices[[#This Row],[Vertex]],GroupVertices[Vertex],0)),1,1,"")</f>
        <v>1</v>
      </c>
      <c r="BB15" s="51"/>
      <c r="BC15" s="51"/>
      <c r="BD15" s="51"/>
      <c r="BE15" s="51"/>
      <c r="BF15" s="51" t="s">
        <v>329</v>
      </c>
      <c r="BG15" s="51" t="s">
        <v>329</v>
      </c>
      <c r="BH15" s="132" t="s">
        <v>1094</v>
      </c>
      <c r="BI15" s="132" t="s">
        <v>1094</v>
      </c>
      <c r="BJ15" s="132" t="s">
        <v>1136</v>
      </c>
      <c r="BK15" s="132" t="s">
        <v>1136</v>
      </c>
      <c r="BL15" s="132">
        <v>1</v>
      </c>
      <c r="BM15" s="135">
        <v>2.272727272727273</v>
      </c>
      <c r="BN15" s="132">
        <v>0</v>
      </c>
      <c r="BO15" s="135">
        <v>0</v>
      </c>
      <c r="BP15" s="132">
        <v>0</v>
      </c>
      <c r="BQ15" s="135">
        <v>0</v>
      </c>
      <c r="BR15" s="132">
        <v>43</v>
      </c>
      <c r="BS15" s="135">
        <v>97.72727272727273</v>
      </c>
      <c r="BT15" s="132">
        <v>44</v>
      </c>
      <c r="BU15" s="2"/>
      <c r="BV15" s="3"/>
      <c r="BW15" s="3"/>
      <c r="BX15" s="3"/>
      <c r="BY15" s="3"/>
    </row>
    <row r="16" spans="1:77" ht="41.45" customHeight="1">
      <c r="A16" s="14" t="s">
        <v>222</v>
      </c>
      <c r="C16" s="15"/>
      <c r="D16" s="15" t="s">
        <v>64</v>
      </c>
      <c r="E16" s="93">
        <v>177.07252543225158</v>
      </c>
      <c r="F16" s="81">
        <v>99.97187851518561</v>
      </c>
      <c r="G16" s="112" t="s">
        <v>345</v>
      </c>
      <c r="H16" s="15"/>
      <c r="I16" s="16" t="s">
        <v>222</v>
      </c>
      <c r="J16" s="66"/>
      <c r="K16" s="66"/>
      <c r="L16" s="114" t="s">
        <v>768</v>
      </c>
      <c r="M16" s="94">
        <v>10.371953505811774</v>
      </c>
      <c r="N16" s="95">
        <v>652.9561157226562</v>
      </c>
      <c r="O16" s="95">
        <v>1514.554443359375</v>
      </c>
      <c r="P16" s="77"/>
      <c r="Q16" s="96"/>
      <c r="R16" s="96"/>
      <c r="S16" s="97"/>
      <c r="T16" s="51">
        <v>1</v>
      </c>
      <c r="U16" s="51">
        <v>1</v>
      </c>
      <c r="V16" s="52">
        <v>0</v>
      </c>
      <c r="W16" s="52">
        <v>0</v>
      </c>
      <c r="X16" s="52">
        <v>0</v>
      </c>
      <c r="Y16" s="52">
        <v>0.999987</v>
      </c>
      <c r="Z16" s="52">
        <v>0</v>
      </c>
      <c r="AA16" s="52" t="s">
        <v>1346</v>
      </c>
      <c r="AB16" s="82">
        <v>16</v>
      </c>
      <c r="AC16" s="82"/>
      <c r="AD16" s="98"/>
      <c r="AE16" s="85" t="s">
        <v>554</v>
      </c>
      <c r="AF16" s="85">
        <v>1208</v>
      </c>
      <c r="AG16" s="85">
        <v>471</v>
      </c>
      <c r="AH16" s="85">
        <v>4564</v>
      </c>
      <c r="AI16" s="85">
        <v>436</v>
      </c>
      <c r="AJ16" s="85"/>
      <c r="AK16" s="85" t="s">
        <v>594</v>
      </c>
      <c r="AL16" s="85" t="s">
        <v>623</v>
      </c>
      <c r="AM16" s="89" t="s">
        <v>646</v>
      </c>
      <c r="AN16" s="85"/>
      <c r="AO16" s="87">
        <v>39860.97047453704</v>
      </c>
      <c r="AP16" s="89" t="s">
        <v>674</v>
      </c>
      <c r="AQ16" s="85" t="b">
        <v>0</v>
      </c>
      <c r="AR16" s="85" t="b">
        <v>0</v>
      </c>
      <c r="AS16" s="85" t="b">
        <v>0</v>
      </c>
      <c r="AT16" s="85" t="s">
        <v>512</v>
      </c>
      <c r="AU16" s="85">
        <v>10</v>
      </c>
      <c r="AV16" s="89" t="s">
        <v>701</v>
      </c>
      <c r="AW16" s="85" t="b">
        <v>0</v>
      </c>
      <c r="AX16" s="85" t="s">
        <v>714</v>
      </c>
      <c r="AY16" s="89" t="s">
        <v>728</v>
      </c>
      <c r="AZ16" s="85" t="s">
        <v>66</v>
      </c>
      <c r="BA16" s="85" t="str">
        <f>REPLACE(INDEX(GroupVertices[Group],MATCH(Vertices[[#This Row],[Vertex]],GroupVertices[Vertex],0)),1,1,"")</f>
        <v>1</v>
      </c>
      <c r="BB16" s="51"/>
      <c r="BC16" s="51"/>
      <c r="BD16" s="51"/>
      <c r="BE16" s="51"/>
      <c r="BF16" s="51" t="s">
        <v>329</v>
      </c>
      <c r="BG16" s="51" t="s">
        <v>329</v>
      </c>
      <c r="BH16" s="132" t="s">
        <v>1095</v>
      </c>
      <c r="BI16" s="132" t="s">
        <v>1095</v>
      </c>
      <c r="BJ16" s="132" t="s">
        <v>1137</v>
      </c>
      <c r="BK16" s="132" t="s">
        <v>1137</v>
      </c>
      <c r="BL16" s="132">
        <v>3</v>
      </c>
      <c r="BM16" s="135">
        <v>6</v>
      </c>
      <c r="BN16" s="132">
        <v>0</v>
      </c>
      <c r="BO16" s="135">
        <v>0</v>
      </c>
      <c r="BP16" s="132">
        <v>0</v>
      </c>
      <c r="BQ16" s="135">
        <v>0</v>
      </c>
      <c r="BR16" s="132">
        <v>47</v>
      </c>
      <c r="BS16" s="135">
        <v>94</v>
      </c>
      <c r="BT16" s="132">
        <v>50</v>
      </c>
      <c r="BU16" s="2"/>
      <c r="BV16" s="3"/>
      <c r="BW16" s="3"/>
      <c r="BX16" s="3"/>
      <c r="BY16" s="3"/>
    </row>
    <row r="17" spans="1:77" ht="41.45" customHeight="1">
      <c r="A17" s="14" t="s">
        <v>223</v>
      </c>
      <c r="C17" s="15"/>
      <c r="D17" s="15" t="s">
        <v>64</v>
      </c>
      <c r="E17" s="93">
        <v>162.06482806637527</v>
      </c>
      <c r="F17" s="81">
        <v>99.99987904737715</v>
      </c>
      <c r="G17" s="112" t="s">
        <v>346</v>
      </c>
      <c r="H17" s="15"/>
      <c r="I17" s="16" t="s">
        <v>223</v>
      </c>
      <c r="J17" s="66"/>
      <c r="K17" s="66"/>
      <c r="L17" s="114" t="s">
        <v>769</v>
      </c>
      <c r="M17" s="94">
        <v>1.0403094774443518</v>
      </c>
      <c r="N17" s="95">
        <v>652.9561157226562</v>
      </c>
      <c r="O17" s="95">
        <v>8484.4462890625</v>
      </c>
      <c r="P17" s="77"/>
      <c r="Q17" s="96"/>
      <c r="R17" s="96"/>
      <c r="S17" s="97"/>
      <c r="T17" s="51">
        <v>1</v>
      </c>
      <c r="U17" s="51">
        <v>1</v>
      </c>
      <c r="V17" s="52">
        <v>0</v>
      </c>
      <c r="W17" s="52">
        <v>0</v>
      </c>
      <c r="X17" s="52">
        <v>0</v>
      </c>
      <c r="Y17" s="52">
        <v>0.999987</v>
      </c>
      <c r="Z17" s="52">
        <v>0</v>
      </c>
      <c r="AA17" s="52" t="s">
        <v>1346</v>
      </c>
      <c r="AB17" s="82">
        <v>17</v>
      </c>
      <c r="AC17" s="82"/>
      <c r="AD17" s="98"/>
      <c r="AE17" s="85" t="s">
        <v>555</v>
      </c>
      <c r="AF17" s="85">
        <v>13</v>
      </c>
      <c r="AG17" s="85">
        <v>8</v>
      </c>
      <c r="AH17" s="85">
        <v>5</v>
      </c>
      <c r="AI17" s="85">
        <v>2</v>
      </c>
      <c r="AJ17" s="85"/>
      <c r="AK17" s="85" t="s">
        <v>595</v>
      </c>
      <c r="AL17" s="85" t="s">
        <v>617</v>
      </c>
      <c r="AM17" s="89" t="s">
        <v>647</v>
      </c>
      <c r="AN17" s="85"/>
      <c r="AO17" s="87">
        <v>43504.533125</v>
      </c>
      <c r="AP17" s="89" t="s">
        <v>675</v>
      </c>
      <c r="AQ17" s="85" t="b">
        <v>0</v>
      </c>
      <c r="AR17" s="85" t="b">
        <v>0</v>
      </c>
      <c r="AS17" s="85" t="b">
        <v>0</v>
      </c>
      <c r="AT17" s="85" t="s">
        <v>512</v>
      </c>
      <c r="AU17" s="85">
        <v>0</v>
      </c>
      <c r="AV17" s="89" t="s">
        <v>697</v>
      </c>
      <c r="AW17" s="85" t="b">
        <v>0</v>
      </c>
      <c r="AX17" s="85" t="s">
        <v>714</v>
      </c>
      <c r="AY17" s="89" t="s">
        <v>729</v>
      </c>
      <c r="AZ17" s="85" t="s">
        <v>66</v>
      </c>
      <c r="BA17" s="85" t="str">
        <f>REPLACE(INDEX(GroupVertices[Group],MATCH(Vertices[[#This Row],[Vertex]],GroupVertices[Vertex],0)),1,1,"")</f>
        <v>1</v>
      </c>
      <c r="BB17" s="51"/>
      <c r="BC17" s="51"/>
      <c r="BD17" s="51"/>
      <c r="BE17" s="51"/>
      <c r="BF17" s="51" t="s">
        <v>329</v>
      </c>
      <c r="BG17" s="51" t="s">
        <v>329</v>
      </c>
      <c r="BH17" s="132" t="s">
        <v>1096</v>
      </c>
      <c r="BI17" s="132" t="s">
        <v>1096</v>
      </c>
      <c r="BJ17" s="132" t="s">
        <v>1138</v>
      </c>
      <c r="BK17" s="132" t="s">
        <v>1138</v>
      </c>
      <c r="BL17" s="132">
        <v>1</v>
      </c>
      <c r="BM17" s="135">
        <v>3.5714285714285716</v>
      </c>
      <c r="BN17" s="132">
        <v>0</v>
      </c>
      <c r="BO17" s="135">
        <v>0</v>
      </c>
      <c r="BP17" s="132">
        <v>0</v>
      </c>
      <c r="BQ17" s="135">
        <v>0</v>
      </c>
      <c r="BR17" s="132">
        <v>27</v>
      </c>
      <c r="BS17" s="135">
        <v>96.42857142857143</v>
      </c>
      <c r="BT17" s="132">
        <v>28</v>
      </c>
      <c r="BU17" s="2"/>
      <c r="BV17" s="3"/>
      <c r="BW17" s="3"/>
      <c r="BX17" s="3"/>
      <c r="BY17" s="3"/>
    </row>
    <row r="18" spans="1:77" ht="41.45" customHeight="1">
      <c r="A18" s="14" t="s">
        <v>224</v>
      </c>
      <c r="C18" s="15"/>
      <c r="D18" s="15" t="s">
        <v>64</v>
      </c>
      <c r="E18" s="93">
        <v>162.97242099562914</v>
      </c>
      <c r="F18" s="81">
        <v>99.99818571065714</v>
      </c>
      <c r="G18" s="112" t="s">
        <v>347</v>
      </c>
      <c r="H18" s="15"/>
      <c r="I18" s="16" t="s">
        <v>224</v>
      </c>
      <c r="J18" s="66"/>
      <c r="K18" s="66"/>
      <c r="L18" s="114" t="s">
        <v>770</v>
      </c>
      <c r="M18" s="94">
        <v>1.6046421616652757</v>
      </c>
      <c r="N18" s="95">
        <v>7745.7138671875</v>
      </c>
      <c r="O18" s="95">
        <v>4711.06591796875</v>
      </c>
      <c r="P18" s="77"/>
      <c r="Q18" s="96"/>
      <c r="R18" s="96"/>
      <c r="S18" s="97"/>
      <c r="T18" s="51">
        <v>2</v>
      </c>
      <c r="U18" s="51">
        <v>3</v>
      </c>
      <c r="V18" s="52">
        <v>4</v>
      </c>
      <c r="W18" s="52">
        <v>0.333333</v>
      </c>
      <c r="X18" s="52">
        <v>0</v>
      </c>
      <c r="Y18" s="52">
        <v>1.560074</v>
      </c>
      <c r="Z18" s="52">
        <v>0.16666666666666666</v>
      </c>
      <c r="AA18" s="52">
        <v>0</v>
      </c>
      <c r="AB18" s="82">
        <v>18</v>
      </c>
      <c r="AC18" s="82"/>
      <c r="AD18" s="98"/>
      <c r="AE18" s="85" t="s">
        <v>556</v>
      </c>
      <c r="AF18" s="85">
        <v>309</v>
      </c>
      <c r="AG18" s="85">
        <v>36</v>
      </c>
      <c r="AH18" s="85">
        <v>97</v>
      </c>
      <c r="AI18" s="85">
        <v>40</v>
      </c>
      <c r="AJ18" s="85"/>
      <c r="AK18" s="85" t="s">
        <v>596</v>
      </c>
      <c r="AL18" s="85"/>
      <c r="AM18" s="85"/>
      <c r="AN18" s="85"/>
      <c r="AO18" s="87">
        <v>42434.722905092596</v>
      </c>
      <c r="AP18" s="85"/>
      <c r="AQ18" s="85" t="b">
        <v>0</v>
      </c>
      <c r="AR18" s="85" t="b">
        <v>0</v>
      </c>
      <c r="AS18" s="85" t="b">
        <v>1</v>
      </c>
      <c r="AT18" s="85" t="s">
        <v>695</v>
      </c>
      <c r="AU18" s="85">
        <v>1</v>
      </c>
      <c r="AV18" s="89" t="s">
        <v>697</v>
      </c>
      <c r="AW18" s="85" t="b">
        <v>0</v>
      </c>
      <c r="AX18" s="85" t="s">
        <v>714</v>
      </c>
      <c r="AY18" s="89" t="s">
        <v>730</v>
      </c>
      <c r="AZ18" s="85" t="s">
        <v>66</v>
      </c>
      <c r="BA18" s="85" t="str">
        <f>REPLACE(INDEX(GroupVertices[Group],MATCH(Vertices[[#This Row],[Vertex]],GroupVertices[Vertex],0)),1,1,"")</f>
        <v>5</v>
      </c>
      <c r="BB18" s="51"/>
      <c r="BC18" s="51"/>
      <c r="BD18" s="51"/>
      <c r="BE18" s="51"/>
      <c r="BF18" s="51" t="s">
        <v>329</v>
      </c>
      <c r="BG18" s="51" t="s">
        <v>329</v>
      </c>
      <c r="BH18" s="132" t="s">
        <v>1097</v>
      </c>
      <c r="BI18" s="132" t="s">
        <v>1116</v>
      </c>
      <c r="BJ18" s="132" t="s">
        <v>1139</v>
      </c>
      <c r="BK18" s="132" t="s">
        <v>1139</v>
      </c>
      <c r="BL18" s="132">
        <v>5</v>
      </c>
      <c r="BM18" s="135">
        <v>3.7593984962406015</v>
      </c>
      <c r="BN18" s="132">
        <v>0</v>
      </c>
      <c r="BO18" s="135">
        <v>0</v>
      </c>
      <c r="BP18" s="132">
        <v>0</v>
      </c>
      <c r="BQ18" s="135">
        <v>0</v>
      </c>
      <c r="BR18" s="132">
        <v>128</v>
      </c>
      <c r="BS18" s="135">
        <v>96.2406015037594</v>
      </c>
      <c r="BT18" s="132">
        <v>133</v>
      </c>
      <c r="BU18" s="2"/>
      <c r="BV18" s="3"/>
      <c r="BW18" s="3"/>
      <c r="BX18" s="3"/>
      <c r="BY18" s="3"/>
    </row>
    <row r="19" spans="1:77" ht="41.45" customHeight="1">
      <c r="A19" s="14" t="s">
        <v>244</v>
      </c>
      <c r="C19" s="15"/>
      <c r="D19" s="15" t="s">
        <v>64</v>
      </c>
      <c r="E19" s="93">
        <v>1000</v>
      </c>
      <c r="F19" s="81">
        <v>70</v>
      </c>
      <c r="G19" s="112" t="s">
        <v>706</v>
      </c>
      <c r="H19" s="15"/>
      <c r="I19" s="16" t="s">
        <v>244</v>
      </c>
      <c r="J19" s="66"/>
      <c r="K19" s="66"/>
      <c r="L19" s="114" t="s">
        <v>771</v>
      </c>
      <c r="M19" s="94">
        <v>9999</v>
      </c>
      <c r="N19" s="95">
        <v>7669.2568359375</v>
      </c>
      <c r="O19" s="95">
        <v>3011.463623046875</v>
      </c>
      <c r="P19" s="77"/>
      <c r="Q19" s="96"/>
      <c r="R19" s="96"/>
      <c r="S19" s="97"/>
      <c r="T19" s="51">
        <v>1</v>
      </c>
      <c r="U19" s="51">
        <v>0</v>
      </c>
      <c r="V19" s="52">
        <v>0</v>
      </c>
      <c r="W19" s="52">
        <v>0.2</v>
      </c>
      <c r="X19" s="52">
        <v>0</v>
      </c>
      <c r="Y19" s="52">
        <v>0.481515</v>
      </c>
      <c r="Z19" s="52">
        <v>0</v>
      </c>
      <c r="AA19" s="52">
        <v>0</v>
      </c>
      <c r="AB19" s="82">
        <v>19</v>
      </c>
      <c r="AC19" s="82"/>
      <c r="AD19" s="98"/>
      <c r="AE19" s="85" t="s">
        <v>557</v>
      </c>
      <c r="AF19" s="85">
        <v>104</v>
      </c>
      <c r="AG19" s="85">
        <v>496068</v>
      </c>
      <c r="AH19" s="85">
        <v>2412</v>
      </c>
      <c r="AI19" s="85">
        <v>0</v>
      </c>
      <c r="AJ19" s="85"/>
      <c r="AK19" s="85" t="s">
        <v>597</v>
      </c>
      <c r="AL19" s="85"/>
      <c r="AM19" s="89" t="s">
        <v>648</v>
      </c>
      <c r="AN19" s="85"/>
      <c r="AO19" s="87">
        <v>41305.98740740741</v>
      </c>
      <c r="AP19" s="89" t="s">
        <v>676</v>
      </c>
      <c r="AQ19" s="85" t="b">
        <v>1</v>
      </c>
      <c r="AR19" s="85" t="b">
        <v>0</v>
      </c>
      <c r="AS19" s="85" t="b">
        <v>0</v>
      </c>
      <c r="AT19" s="85" t="s">
        <v>512</v>
      </c>
      <c r="AU19" s="85">
        <v>300</v>
      </c>
      <c r="AV19" s="89" t="s">
        <v>697</v>
      </c>
      <c r="AW19" s="85" t="b">
        <v>1</v>
      </c>
      <c r="AX19" s="85" t="s">
        <v>714</v>
      </c>
      <c r="AY19" s="89" t="s">
        <v>731</v>
      </c>
      <c r="AZ19" s="85" t="s">
        <v>65</v>
      </c>
      <c r="BA19" s="85" t="str">
        <f>REPLACE(INDEX(GroupVertices[Group],MATCH(Vertices[[#This Row],[Vertex]],GroupVertices[Vertex],0)),1,1,"")</f>
        <v>5</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225</v>
      </c>
      <c r="C20" s="15"/>
      <c r="D20" s="15" t="s">
        <v>64</v>
      </c>
      <c r="E20" s="93">
        <v>162.2593122655011</v>
      </c>
      <c r="F20" s="81">
        <v>99.99951618950857</v>
      </c>
      <c r="G20" s="112" t="s">
        <v>348</v>
      </c>
      <c r="H20" s="15"/>
      <c r="I20" s="16" t="s">
        <v>225</v>
      </c>
      <c r="J20" s="66"/>
      <c r="K20" s="66"/>
      <c r="L20" s="114" t="s">
        <v>772</v>
      </c>
      <c r="M20" s="94">
        <v>1.1612379097774068</v>
      </c>
      <c r="N20" s="95">
        <v>1569.0438232421875</v>
      </c>
      <c r="O20" s="95">
        <v>8484.4462890625</v>
      </c>
      <c r="P20" s="77"/>
      <c r="Q20" s="96"/>
      <c r="R20" s="96"/>
      <c r="S20" s="97"/>
      <c r="T20" s="51">
        <v>1</v>
      </c>
      <c r="U20" s="51">
        <v>1</v>
      </c>
      <c r="V20" s="52">
        <v>0</v>
      </c>
      <c r="W20" s="52">
        <v>0</v>
      </c>
      <c r="X20" s="52">
        <v>0</v>
      </c>
      <c r="Y20" s="52">
        <v>0.999987</v>
      </c>
      <c r="Z20" s="52">
        <v>0</v>
      </c>
      <c r="AA20" s="52" t="s">
        <v>1346</v>
      </c>
      <c r="AB20" s="82">
        <v>20</v>
      </c>
      <c r="AC20" s="82"/>
      <c r="AD20" s="98"/>
      <c r="AE20" s="85" t="s">
        <v>558</v>
      </c>
      <c r="AF20" s="85">
        <v>16</v>
      </c>
      <c r="AG20" s="85">
        <v>14</v>
      </c>
      <c r="AH20" s="85">
        <v>12</v>
      </c>
      <c r="AI20" s="85">
        <v>8</v>
      </c>
      <c r="AJ20" s="85"/>
      <c r="AK20" s="85" t="s">
        <v>598</v>
      </c>
      <c r="AL20" s="85" t="s">
        <v>624</v>
      </c>
      <c r="AM20" s="85"/>
      <c r="AN20" s="85"/>
      <c r="AO20" s="87">
        <v>43402.380011574074</v>
      </c>
      <c r="AP20" s="85"/>
      <c r="AQ20" s="85" t="b">
        <v>1</v>
      </c>
      <c r="AR20" s="85" t="b">
        <v>0</v>
      </c>
      <c r="AS20" s="85" t="b">
        <v>0</v>
      </c>
      <c r="AT20" s="85" t="s">
        <v>512</v>
      </c>
      <c r="AU20" s="85">
        <v>1</v>
      </c>
      <c r="AV20" s="85"/>
      <c r="AW20" s="85" t="b">
        <v>0</v>
      </c>
      <c r="AX20" s="85" t="s">
        <v>714</v>
      </c>
      <c r="AY20" s="89" t="s">
        <v>732</v>
      </c>
      <c r="AZ20" s="85" t="s">
        <v>66</v>
      </c>
      <c r="BA20" s="85" t="str">
        <f>REPLACE(INDEX(GroupVertices[Group],MATCH(Vertices[[#This Row],[Vertex]],GroupVertices[Vertex],0)),1,1,"")</f>
        <v>1</v>
      </c>
      <c r="BB20" s="51"/>
      <c r="BC20" s="51"/>
      <c r="BD20" s="51"/>
      <c r="BE20" s="51"/>
      <c r="BF20" s="51" t="s">
        <v>329</v>
      </c>
      <c r="BG20" s="51" t="s">
        <v>329</v>
      </c>
      <c r="BH20" s="132" t="s">
        <v>1098</v>
      </c>
      <c r="BI20" s="132" t="s">
        <v>1117</v>
      </c>
      <c r="BJ20" s="132" t="s">
        <v>1140</v>
      </c>
      <c r="BK20" s="132" t="s">
        <v>1140</v>
      </c>
      <c r="BL20" s="132">
        <v>3</v>
      </c>
      <c r="BM20" s="135">
        <v>3.225806451612903</v>
      </c>
      <c r="BN20" s="132">
        <v>1</v>
      </c>
      <c r="BO20" s="135">
        <v>1.075268817204301</v>
      </c>
      <c r="BP20" s="132">
        <v>0</v>
      </c>
      <c r="BQ20" s="135">
        <v>0</v>
      </c>
      <c r="BR20" s="132">
        <v>89</v>
      </c>
      <c r="BS20" s="135">
        <v>95.6989247311828</v>
      </c>
      <c r="BT20" s="132">
        <v>93</v>
      </c>
      <c r="BU20" s="2"/>
      <c r="BV20" s="3"/>
      <c r="BW20" s="3"/>
      <c r="BX20" s="3"/>
      <c r="BY20" s="3"/>
    </row>
    <row r="21" spans="1:77" ht="41.45" customHeight="1">
      <c r="A21" s="14" t="s">
        <v>226</v>
      </c>
      <c r="C21" s="15"/>
      <c r="D21" s="15" t="s">
        <v>64</v>
      </c>
      <c r="E21" s="93">
        <v>162.29172629868873</v>
      </c>
      <c r="F21" s="81">
        <v>99.99945571319714</v>
      </c>
      <c r="G21" s="112" t="s">
        <v>349</v>
      </c>
      <c r="H21" s="15"/>
      <c r="I21" s="16" t="s">
        <v>226</v>
      </c>
      <c r="J21" s="66"/>
      <c r="K21" s="66"/>
      <c r="L21" s="114" t="s">
        <v>773</v>
      </c>
      <c r="M21" s="94">
        <v>1.1813926484995827</v>
      </c>
      <c r="N21" s="95">
        <v>2485.131591796875</v>
      </c>
      <c r="O21" s="95">
        <v>8484.4462890625</v>
      </c>
      <c r="P21" s="77"/>
      <c r="Q21" s="96"/>
      <c r="R21" s="96"/>
      <c r="S21" s="97"/>
      <c r="T21" s="51">
        <v>1</v>
      </c>
      <c r="U21" s="51">
        <v>1</v>
      </c>
      <c r="V21" s="52">
        <v>0</v>
      </c>
      <c r="W21" s="52">
        <v>0</v>
      </c>
      <c r="X21" s="52">
        <v>0</v>
      </c>
      <c r="Y21" s="52">
        <v>0.999987</v>
      </c>
      <c r="Z21" s="52">
        <v>0</v>
      </c>
      <c r="AA21" s="52" t="s">
        <v>1346</v>
      </c>
      <c r="AB21" s="82">
        <v>21</v>
      </c>
      <c r="AC21" s="82"/>
      <c r="AD21" s="98"/>
      <c r="AE21" s="85" t="s">
        <v>559</v>
      </c>
      <c r="AF21" s="85">
        <v>13</v>
      </c>
      <c r="AG21" s="85">
        <v>15</v>
      </c>
      <c r="AH21" s="85">
        <v>9</v>
      </c>
      <c r="AI21" s="85">
        <v>15</v>
      </c>
      <c r="AJ21" s="85"/>
      <c r="AK21" s="85" t="s">
        <v>599</v>
      </c>
      <c r="AL21" s="85" t="s">
        <v>617</v>
      </c>
      <c r="AM21" s="85"/>
      <c r="AN21" s="85"/>
      <c r="AO21" s="87">
        <v>43374.341412037036</v>
      </c>
      <c r="AP21" s="85"/>
      <c r="AQ21" s="85" t="b">
        <v>0</v>
      </c>
      <c r="AR21" s="85" t="b">
        <v>0</v>
      </c>
      <c r="AS21" s="85" t="b">
        <v>0</v>
      </c>
      <c r="AT21" s="85" t="s">
        <v>512</v>
      </c>
      <c r="AU21" s="85">
        <v>1</v>
      </c>
      <c r="AV21" s="89" t="s">
        <v>697</v>
      </c>
      <c r="AW21" s="85" t="b">
        <v>0</v>
      </c>
      <c r="AX21" s="85" t="s">
        <v>714</v>
      </c>
      <c r="AY21" s="89" t="s">
        <v>733</v>
      </c>
      <c r="AZ21" s="85" t="s">
        <v>66</v>
      </c>
      <c r="BA21" s="85" t="str">
        <f>REPLACE(INDEX(GroupVertices[Group],MATCH(Vertices[[#This Row],[Vertex]],GroupVertices[Vertex],0)),1,1,"")</f>
        <v>1</v>
      </c>
      <c r="BB21" s="51"/>
      <c r="BC21" s="51"/>
      <c r="BD21" s="51"/>
      <c r="BE21" s="51"/>
      <c r="BF21" s="51" t="s">
        <v>329</v>
      </c>
      <c r="BG21" s="51" t="s">
        <v>329</v>
      </c>
      <c r="BH21" s="132" t="s">
        <v>1099</v>
      </c>
      <c r="BI21" s="132" t="s">
        <v>1099</v>
      </c>
      <c r="BJ21" s="132" t="s">
        <v>1141</v>
      </c>
      <c r="BK21" s="132" t="s">
        <v>1141</v>
      </c>
      <c r="BL21" s="132">
        <v>0</v>
      </c>
      <c r="BM21" s="135">
        <v>0</v>
      </c>
      <c r="BN21" s="132">
        <v>0</v>
      </c>
      <c r="BO21" s="135">
        <v>0</v>
      </c>
      <c r="BP21" s="132">
        <v>0</v>
      </c>
      <c r="BQ21" s="135">
        <v>0</v>
      </c>
      <c r="BR21" s="132">
        <v>34</v>
      </c>
      <c r="BS21" s="135">
        <v>100</v>
      </c>
      <c r="BT21" s="132">
        <v>34</v>
      </c>
      <c r="BU21" s="2"/>
      <c r="BV21" s="3"/>
      <c r="BW21" s="3"/>
      <c r="BX21" s="3"/>
      <c r="BY21" s="3"/>
    </row>
    <row r="22" spans="1:77" ht="41.45" customHeight="1">
      <c r="A22" s="14" t="s">
        <v>227</v>
      </c>
      <c r="C22" s="15"/>
      <c r="D22" s="15" t="s">
        <v>64</v>
      </c>
      <c r="E22" s="93">
        <v>162.74552276331568</v>
      </c>
      <c r="F22" s="81">
        <v>99.99860904483714</v>
      </c>
      <c r="G22" s="112" t="s">
        <v>350</v>
      </c>
      <c r="H22" s="15"/>
      <c r="I22" s="16" t="s">
        <v>227</v>
      </c>
      <c r="J22" s="66"/>
      <c r="K22" s="66"/>
      <c r="L22" s="114" t="s">
        <v>774</v>
      </c>
      <c r="M22" s="94">
        <v>1.4635589906100446</v>
      </c>
      <c r="N22" s="95">
        <v>6568.5439453125</v>
      </c>
      <c r="O22" s="95">
        <v>6199.3798828125</v>
      </c>
      <c r="P22" s="77"/>
      <c r="Q22" s="96"/>
      <c r="R22" s="96"/>
      <c r="S22" s="97"/>
      <c r="T22" s="51">
        <v>3</v>
      </c>
      <c r="U22" s="51">
        <v>1</v>
      </c>
      <c r="V22" s="52">
        <v>0</v>
      </c>
      <c r="W22" s="52">
        <v>0.25</v>
      </c>
      <c r="X22" s="52">
        <v>0</v>
      </c>
      <c r="Y22" s="52">
        <v>1.150787</v>
      </c>
      <c r="Z22" s="52">
        <v>0.5</v>
      </c>
      <c r="AA22" s="52">
        <v>0</v>
      </c>
      <c r="AB22" s="82">
        <v>22</v>
      </c>
      <c r="AC22" s="82"/>
      <c r="AD22" s="98"/>
      <c r="AE22" s="85" t="s">
        <v>560</v>
      </c>
      <c r="AF22" s="85">
        <v>130</v>
      </c>
      <c r="AG22" s="85">
        <v>29</v>
      </c>
      <c r="AH22" s="85">
        <v>168</v>
      </c>
      <c r="AI22" s="85">
        <v>358</v>
      </c>
      <c r="AJ22" s="85"/>
      <c r="AK22" s="85" t="s">
        <v>600</v>
      </c>
      <c r="AL22" s="85" t="s">
        <v>625</v>
      </c>
      <c r="AM22" s="85"/>
      <c r="AN22" s="85"/>
      <c r="AO22" s="87">
        <v>43349.7887962963</v>
      </c>
      <c r="AP22" s="89" t="s">
        <v>677</v>
      </c>
      <c r="AQ22" s="85" t="b">
        <v>0</v>
      </c>
      <c r="AR22" s="85" t="b">
        <v>0</v>
      </c>
      <c r="AS22" s="85" t="b">
        <v>1</v>
      </c>
      <c r="AT22" s="85" t="s">
        <v>512</v>
      </c>
      <c r="AU22" s="85">
        <v>1</v>
      </c>
      <c r="AV22" s="89" t="s">
        <v>697</v>
      </c>
      <c r="AW22" s="85" t="b">
        <v>0</v>
      </c>
      <c r="AX22" s="85" t="s">
        <v>714</v>
      </c>
      <c r="AY22" s="89" t="s">
        <v>734</v>
      </c>
      <c r="AZ22" s="85" t="s">
        <v>66</v>
      </c>
      <c r="BA22" s="85" t="str">
        <f>REPLACE(INDEX(GroupVertices[Group],MATCH(Vertices[[#This Row],[Vertex]],GroupVertices[Vertex],0)),1,1,"")</f>
        <v>5</v>
      </c>
      <c r="BB22" s="51"/>
      <c r="BC22" s="51"/>
      <c r="BD22" s="51"/>
      <c r="BE22" s="51"/>
      <c r="BF22" s="51" t="s">
        <v>329</v>
      </c>
      <c r="BG22" s="51" t="s">
        <v>329</v>
      </c>
      <c r="BH22" s="132" t="s">
        <v>1100</v>
      </c>
      <c r="BI22" s="132" t="s">
        <v>1118</v>
      </c>
      <c r="BJ22" s="132" t="s">
        <v>1142</v>
      </c>
      <c r="BK22" s="132" t="s">
        <v>1156</v>
      </c>
      <c r="BL22" s="132">
        <v>5</v>
      </c>
      <c r="BM22" s="135">
        <v>6.666666666666667</v>
      </c>
      <c r="BN22" s="132">
        <v>0</v>
      </c>
      <c r="BO22" s="135">
        <v>0</v>
      </c>
      <c r="BP22" s="132">
        <v>0</v>
      </c>
      <c r="BQ22" s="135">
        <v>0</v>
      </c>
      <c r="BR22" s="132">
        <v>70</v>
      </c>
      <c r="BS22" s="135">
        <v>93.33333333333333</v>
      </c>
      <c r="BT22" s="132">
        <v>75</v>
      </c>
      <c r="BU22" s="2"/>
      <c r="BV22" s="3"/>
      <c r="BW22" s="3"/>
      <c r="BX22" s="3"/>
      <c r="BY22" s="3"/>
    </row>
    <row r="23" spans="1:77" ht="41.45" customHeight="1">
      <c r="A23" s="14" t="s">
        <v>228</v>
      </c>
      <c r="C23" s="15"/>
      <c r="D23" s="15" t="s">
        <v>64</v>
      </c>
      <c r="E23" s="93">
        <v>200.28097319460025</v>
      </c>
      <c r="F23" s="81">
        <v>99.92857747620258</v>
      </c>
      <c r="G23" s="112" t="s">
        <v>351</v>
      </c>
      <c r="H23" s="15"/>
      <c r="I23" s="16" t="s">
        <v>228</v>
      </c>
      <c r="J23" s="66"/>
      <c r="K23" s="66"/>
      <c r="L23" s="114" t="s">
        <v>775</v>
      </c>
      <c r="M23" s="94">
        <v>24.802746430889687</v>
      </c>
      <c r="N23" s="95">
        <v>9043.9296875</v>
      </c>
      <c r="O23" s="95">
        <v>6153.06689453125</v>
      </c>
      <c r="P23" s="77"/>
      <c r="Q23" s="96"/>
      <c r="R23" s="96"/>
      <c r="S23" s="97"/>
      <c r="T23" s="51">
        <v>0</v>
      </c>
      <c r="U23" s="51">
        <v>2</v>
      </c>
      <c r="V23" s="52">
        <v>0</v>
      </c>
      <c r="W23" s="52">
        <v>0.25</v>
      </c>
      <c r="X23" s="52">
        <v>0</v>
      </c>
      <c r="Y23" s="52">
        <v>0.807571</v>
      </c>
      <c r="Z23" s="52">
        <v>0.5</v>
      </c>
      <c r="AA23" s="52">
        <v>0</v>
      </c>
      <c r="AB23" s="82">
        <v>23</v>
      </c>
      <c r="AC23" s="82"/>
      <c r="AD23" s="98"/>
      <c r="AE23" s="85" t="s">
        <v>561</v>
      </c>
      <c r="AF23" s="85">
        <v>16</v>
      </c>
      <c r="AG23" s="85">
        <v>1187</v>
      </c>
      <c r="AH23" s="85">
        <v>40794</v>
      </c>
      <c r="AI23" s="85">
        <v>60</v>
      </c>
      <c r="AJ23" s="85"/>
      <c r="AK23" s="85"/>
      <c r="AL23" s="85" t="s">
        <v>626</v>
      </c>
      <c r="AM23" s="89" t="s">
        <v>649</v>
      </c>
      <c r="AN23" s="85"/>
      <c r="AO23" s="87">
        <v>42531.91197916667</v>
      </c>
      <c r="AP23" s="89" t="s">
        <v>678</v>
      </c>
      <c r="AQ23" s="85" t="b">
        <v>1</v>
      </c>
      <c r="AR23" s="85" t="b">
        <v>0</v>
      </c>
      <c r="AS23" s="85" t="b">
        <v>0</v>
      </c>
      <c r="AT23" s="85" t="s">
        <v>696</v>
      </c>
      <c r="AU23" s="85">
        <v>24</v>
      </c>
      <c r="AV23" s="85"/>
      <c r="AW23" s="85" t="b">
        <v>0</v>
      </c>
      <c r="AX23" s="85" t="s">
        <v>714</v>
      </c>
      <c r="AY23" s="89" t="s">
        <v>735</v>
      </c>
      <c r="AZ23" s="85" t="s">
        <v>66</v>
      </c>
      <c r="BA23" s="85" t="str">
        <f>REPLACE(INDEX(GroupVertices[Group],MATCH(Vertices[[#This Row],[Vertex]],GroupVertices[Vertex],0)),1,1,"")</f>
        <v>5</v>
      </c>
      <c r="BB23" s="51"/>
      <c r="BC23" s="51"/>
      <c r="BD23" s="51"/>
      <c r="BE23" s="51"/>
      <c r="BF23" s="51"/>
      <c r="BG23" s="51"/>
      <c r="BH23" s="132" t="s">
        <v>1101</v>
      </c>
      <c r="BI23" s="132" t="s">
        <v>1101</v>
      </c>
      <c r="BJ23" s="132" t="s">
        <v>1143</v>
      </c>
      <c r="BK23" s="132" t="s">
        <v>1143</v>
      </c>
      <c r="BL23" s="132">
        <v>0</v>
      </c>
      <c r="BM23" s="135">
        <v>0</v>
      </c>
      <c r="BN23" s="132">
        <v>0</v>
      </c>
      <c r="BO23" s="135">
        <v>0</v>
      </c>
      <c r="BP23" s="132">
        <v>0</v>
      </c>
      <c r="BQ23" s="135">
        <v>0</v>
      </c>
      <c r="BR23" s="132">
        <v>20</v>
      </c>
      <c r="BS23" s="135">
        <v>100</v>
      </c>
      <c r="BT23" s="132">
        <v>20</v>
      </c>
      <c r="BU23" s="2"/>
      <c r="BV23" s="3"/>
      <c r="BW23" s="3"/>
      <c r="BX23" s="3"/>
      <c r="BY23" s="3"/>
    </row>
    <row r="24" spans="1:77" ht="41.45" customHeight="1">
      <c r="A24" s="14" t="s">
        <v>229</v>
      </c>
      <c r="C24" s="15"/>
      <c r="D24" s="15" t="s">
        <v>64</v>
      </c>
      <c r="E24" s="93">
        <v>173.6690519475496</v>
      </c>
      <c r="F24" s="81">
        <v>99.97822852788563</v>
      </c>
      <c r="G24" s="112" t="s">
        <v>352</v>
      </c>
      <c r="H24" s="15"/>
      <c r="I24" s="16" t="s">
        <v>229</v>
      </c>
      <c r="J24" s="66"/>
      <c r="K24" s="66"/>
      <c r="L24" s="114" t="s">
        <v>776</v>
      </c>
      <c r="M24" s="94">
        <v>8.255705939983308</v>
      </c>
      <c r="N24" s="95">
        <v>4644.76220703125</v>
      </c>
      <c r="O24" s="95">
        <v>2439.764892578125</v>
      </c>
      <c r="P24" s="77"/>
      <c r="Q24" s="96"/>
      <c r="R24" s="96"/>
      <c r="S24" s="97"/>
      <c r="T24" s="51">
        <v>4</v>
      </c>
      <c r="U24" s="51">
        <v>4</v>
      </c>
      <c r="V24" s="52">
        <v>114</v>
      </c>
      <c r="W24" s="52">
        <v>0.023256</v>
      </c>
      <c r="X24" s="52">
        <v>0.098337</v>
      </c>
      <c r="Y24" s="52">
        <v>2.38738</v>
      </c>
      <c r="Z24" s="52">
        <v>0.16666666666666666</v>
      </c>
      <c r="AA24" s="52">
        <v>0</v>
      </c>
      <c r="AB24" s="82">
        <v>24</v>
      </c>
      <c r="AC24" s="82"/>
      <c r="AD24" s="98"/>
      <c r="AE24" s="85" t="s">
        <v>562</v>
      </c>
      <c r="AF24" s="85">
        <v>591</v>
      </c>
      <c r="AG24" s="85">
        <v>366</v>
      </c>
      <c r="AH24" s="85">
        <v>530</v>
      </c>
      <c r="AI24" s="85">
        <v>576</v>
      </c>
      <c r="AJ24" s="85"/>
      <c r="AK24" s="85" t="s">
        <v>601</v>
      </c>
      <c r="AL24" s="85" t="s">
        <v>627</v>
      </c>
      <c r="AM24" s="85"/>
      <c r="AN24" s="85"/>
      <c r="AO24" s="87">
        <v>40149.45174768518</v>
      </c>
      <c r="AP24" s="89" t="s">
        <v>679</v>
      </c>
      <c r="AQ24" s="85" t="b">
        <v>0</v>
      </c>
      <c r="AR24" s="85" t="b">
        <v>0</v>
      </c>
      <c r="AS24" s="85" t="b">
        <v>1</v>
      </c>
      <c r="AT24" s="85" t="s">
        <v>512</v>
      </c>
      <c r="AU24" s="85">
        <v>33</v>
      </c>
      <c r="AV24" s="89" t="s">
        <v>697</v>
      </c>
      <c r="AW24" s="85" t="b">
        <v>0</v>
      </c>
      <c r="AX24" s="85" t="s">
        <v>714</v>
      </c>
      <c r="AY24" s="89" t="s">
        <v>736</v>
      </c>
      <c r="AZ24" s="85" t="s">
        <v>66</v>
      </c>
      <c r="BA24" s="85" t="str">
        <f>REPLACE(INDEX(GroupVertices[Group],MATCH(Vertices[[#This Row],[Vertex]],GroupVertices[Vertex],0)),1,1,"")</f>
        <v>3</v>
      </c>
      <c r="BB24" s="51"/>
      <c r="BC24" s="51"/>
      <c r="BD24" s="51"/>
      <c r="BE24" s="51"/>
      <c r="BF24" s="51" t="s">
        <v>329</v>
      </c>
      <c r="BG24" s="51" t="s">
        <v>329</v>
      </c>
      <c r="BH24" s="132" t="s">
        <v>1102</v>
      </c>
      <c r="BI24" s="132" t="s">
        <v>1119</v>
      </c>
      <c r="BJ24" s="132" t="s">
        <v>1144</v>
      </c>
      <c r="BK24" s="132" t="s">
        <v>1144</v>
      </c>
      <c r="BL24" s="132">
        <v>5</v>
      </c>
      <c r="BM24" s="135">
        <v>5.154639175257732</v>
      </c>
      <c r="BN24" s="132">
        <v>2</v>
      </c>
      <c r="BO24" s="135">
        <v>2.0618556701030926</v>
      </c>
      <c r="BP24" s="132">
        <v>0</v>
      </c>
      <c r="BQ24" s="135">
        <v>0</v>
      </c>
      <c r="BR24" s="132">
        <v>90</v>
      </c>
      <c r="BS24" s="135">
        <v>92.78350515463917</v>
      </c>
      <c r="BT24" s="132">
        <v>97</v>
      </c>
      <c r="BU24" s="2"/>
      <c r="BV24" s="3"/>
      <c r="BW24" s="3"/>
      <c r="BX24" s="3"/>
      <c r="BY24" s="3"/>
    </row>
    <row r="25" spans="1:77" ht="41.45" customHeight="1">
      <c r="A25" s="14" t="s">
        <v>245</v>
      </c>
      <c r="C25" s="15"/>
      <c r="D25" s="15" t="s">
        <v>64</v>
      </c>
      <c r="E25" s="93">
        <v>192.1126368313155</v>
      </c>
      <c r="F25" s="81">
        <v>99.94381750668263</v>
      </c>
      <c r="G25" s="112" t="s">
        <v>707</v>
      </c>
      <c r="H25" s="15"/>
      <c r="I25" s="16" t="s">
        <v>245</v>
      </c>
      <c r="J25" s="66"/>
      <c r="K25" s="66"/>
      <c r="L25" s="114" t="s">
        <v>777</v>
      </c>
      <c r="M25" s="94">
        <v>19.723752272901372</v>
      </c>
      <c r="N25" s="95">
        <v>3306.405029296875</v>
      </c>
      <c r="O25" s="95">
        <v>3998.381103515625</v>
      </c>
      <c r="P25" s="77"/>
      <c r="Q25" s="96"/>
      <c r="R25" s="96"/>
      <c r="S25" s="97"/>
      <c r="T25" s="51">
        <v>1</v>
      </c>
      <c r="U25" s="51">
        <v>0</v>
      </c>
      <c r="V25" s="52">
        <v>0</v>
      </c>
      <c r="W25" s="52">
        <v>0.015873</v>
      </c>
      <c r="X25" s="52">
        <v>0.020021</v>
      </c>
      <c r="Y25" s="52">
        <v>0.439895</v>
      </c>
      <c r="Z25" s="52">
        <v>0</v>
      </c>
      <c r="AA25" s="52">
        <v>0</v>
      </c>
      <c r="AB25" s="82">
        <v>25</v>
      </c>
      <c r="AC25" s="82"/>
      <c r="AD25" s="98"/>
      <c r="AE25" s="85" t="s">
        <v>563</v>
      </c>
      <c r="AF25" s="85">
        <v>122</v>
      </c>
      <c r="AG25" s="85">
        <v>935</v>
      </c>
      <c r="AH25" s="85">
        <v>1569</v>
      </c>
      <c r="AI25" s="85">
        <v>1143</v>
      </c>
      <c r="AJ25" s="85"/>
      <c r="AK25" s="85" t="s">
        <v>602</v>
      </c>
      <c r="AL25" s="85" t="s">
        <v>628</v>
      </c>
      <c r="AM25" s="85"/>
      <c r="AN25" s="85"/>
      <c r="AO25" s="87">
        <v>41918.47337962963</v>
      </c>
      <c r="AP25" s="89" t="s">
        <v>680</v>
      </c>
      <c r="AQ25" s="85" t="b">
        <v>0</v>
      </c>
      <c r="AR25" s="85" t="b">
        <v>0</v>
      </c>
      <c r="AS25" s="85" t="b">
        <v>0</v>
      </c>
      <c r="AT25" s="85" t="s">
        <v>695</v>
      </c>
      <c r="AU25" s="85">
        <v>12</v>
      </c>
      <c r="AV25" s="89" t="s">
        <v>702</v>
      </c>
      <c r="AW25" s="85" t="b">
        <v>0</v>
      </c>
      <c r="AX25" s="85" t="s">
        <v>714</v>
      </c>
      <c r="AY25" s="89" t="s">
        <v>737</v>
      </c>
      <c r="AZ25" s="85" t="s">
        <v>65</v>
      </c>
      <c r="BA25" s="85" t="str">
        <f>REPLACE(INDEX(GroupVertices[Group],MATCH(Vertices[[#This Row],[Vertex]],GroupVertices[Vertex],0)),1,1,"")</f>
        <v>3</v>
      </c>
      <c r="BB25" s="51"/>
      <c r="BC25" s="51"/>
      <c r="BD25" s="51"/>
      <c r="BE25" s="51"/>
      <c r="BF25" s="51"/>
      <c r="BG25" s="51"/>
      <c r="BH25" s="51"/>
      <c r="BI25" s="51"/>
      <c r="BJ25" s="51"/>
      <c r="BK25" s="51"/>
      <c r="BL25" s="51"/>
      <c r="BM25" s="52"/>
      <c r="BN25" s="51"/>
      <c r="BO25" s="52"/>
      <c r="BP25" s="51"/>
      <c r="BQ25" s="52"/>
      <c r="BR25" s="51"/>
      <c r="BS25" s="52"/>
      <c r="BT25" s="51"/>
      <c r="BU25" s="2"/>
      <c r="BV25" s="3"/>
      <c r="BW25" s="3"/>
      <c r="BX25" s="3"/>
      <c r="BY25" s="3"/>
    </row>
    <row r="26" spans="1:77" ht="41.45" customHeight="1">
      <c r="A26" s="14" t="s">
        <v>246</v>
      </c>
      <c r="C26" s="15"/>
      <c r="D26" s="15" t="s">
        <v>64</v>
      </c>
      <c r="E26" s="93">
        <v>167.7372838742119</v>
      </c>
      <c r="F26" s="81">
        <v>99.9892956928771</v>
      </c>
      <c r="G26" s="112" t="s">
        <v>708</v>
      </c>
      <c r="H26" s="15"/>
      <c r="I26" s="16" t="s">
        <v>246</v>
      </c>
      <c r="J26" s="66"/>
      <c r="K26" s="66"/>
      <c r="L26" s="114" t="s">
        <v>778</v>
      </c>
      <c r="M26" s="94">
        <v>4.567388753825126</v>
      </c>
      <c r="N26" s="95">
        <v>5290.22021484375</v>
      </c>
      <c r="O26" s="95">
        <v>406.0772705078125</v>
      </c>
      <c r="P26" s="77"/>
      <c r="Q26" s="96"/>
      <c r="R26" s="96"/>
      <c r="S26" s="97"/>
      <c r="T26" s="51">
        <v>1</v>
      </c>
      <c r="U26" s="51">
        <v>0</v>
      </c>
      <c r="V26" s="52">
        <v>0</v>
      </c>
      <c r="W26" s="52">
        <v>0.015873</v>
      </c>
      <c r="X26" s="52">
        <v>0.020021</v>
      </c>
      <c r="Y26" s="52">
        <v>0.439895</v>
      </c>
      <c r="Z26" s="52">
        <v>0</v>
      </c>
      <c r="AA26" s="52">
        <v>0</v>
      </c>
      <c r="AB26" s="82">
        <v>26</v>
      </c>
      <c r="AC26" s="82"/>
      <c r="AD26" s="98"/>
      <c r="AE26" s="85" t="s">
        <v>564</v>
      </c>
      <c r="AF26" s="85">
        <v>63</v>
      </c>
      <c r="AG26" s="85">
        <v>183</v>
      </c>
      <c r="AH26" s="85">
        <v>1570</v>
      </c>
      <c r="AI26" s="85">
        <v>612</v>
      </c>
      <c r="AJ26" s="85"/>
      <c r="AK26" s="85" t="s">
        <v>603</v>
      </c>
      <c r="AL26" s="85"/>
      <c r="AM26" s="85"/>
      <c r="AN26" s="85"/>
      <c r="AO26" s="87">
        <v>41892.35494212963</v>
      </c>
      <c r="AP26" s="89" t="s">
        <v>681</v>
      </c>
      <c r="AQ26" s="85" t="b">
        <v>1</v>
      </c>
      <c r="AR26" s="85" t="b">
        <v>0</v>
      </c>
      <c r="AS26" s="85" t="b">
        <v>0</v>
      </c>
      <c r="AT26" s="85" t="s">
        <v>512</v>
      </c>
      <c r="AU26" s="85">
        <v>3</v>
      </c>
      <c r="AV26" s="89" t="s">
        <v>697</v>
      </c>
      <c r="AW26" s="85" t="b">
        <v>0</v>
      </c>
      <c r="AX26" s="85" t="s">
        <v>714</v>
      </c>
      <c r="AY26" s="89" t="s">
        <v>738</v>
      </c>
      <c r="AZ26" s="85" t="s">
        <v>65</v>
      </c>
      <c r="BA26" s="85" t="str">
        <f>REPLACE(INDEX(GroupVertices[Group],MATCH(Vertices[[#This Row],[Vertex]],GroupVertices[Vertex],0)),1,1,"")</f>
        <v>3</v>
      </c>
      <c r="BB26" s="51"/>
      <c r="BC26" s="51"/>
      <c r="BD26" s="51"/>
      <c r="BE26" s="51"/>
      <c r="BF26" s="51"/>
      <c r="BG26" s="51"/>
      <c r="BH26" s="51"/>
      <c r="BI26" s="51"/>
      <c r="BJ26" s="51"/>
      <c r="BK26" s="51"/>
      <c r="BL26" s="51"/>
      <c r="BM26" s="52"/>
      <c r="BN26" s="51"/>
      <c r="BO26" s="52"/>
      <c r="BP26" s="51"/>
      <c r="BQ26" s="52"/>
      <c r="BR26" s="51"/>
      <c r="BS26" s="52"/>
      <c r="BT26" s="51"/>
      <c r="BU26" s="2"/>
      <c r="BV26" s="3"/>
      <c r="BW26" s="3"/>
      <c r="BX26" s="3"/>
      <c r="BY26" s="3"/>
    </row>
    <row r="27" spans="1:77" ht="41.45" customHeight="1">
      <c r="A27" s="14" t="s">
        <v>247</v>
      </c>
      <c r="C27" s="15"/>
      <c r="D27" s="15" t="s">
        <v>64</v>
      </c>
      <c r="E27" s="93">
        <v>165.92209801570417</v>
      </c>
      <c r="F27" s="81">
        <v>99.99268236631711</v>
      </c>
      <c r="G27" s="112" t="s">
        <v>709</v>
      </c>
      <c r="H27" s="15"/>
      <c r="I27" s="16" t="s">
        <v>247</v>
      </c>
      <c r="J27" s="66"/>
      <c r="K27" s="66"/>
      <c r="L27" s="114" t="s">
        <v>779</v>
      </c>
      <c r="M27" s="94">
        <v>3.4387233853832786</v>
      </c>
      <c r="N27" s="95">
        <v>3138.087646484375</v>
      </c>
      <c r="O27" s="95">
        <v>1291.1766357421875</v>
      </c>
      <c r="P27" s="77"/>
      <c r="Q27" s="96"/>
      <c r="R27" s="96"/>
      <c r="S27" s="97"/>
      <c r="T27" s="51">
        <v>1</v>
      </c>
      <c r="U27" s="51">
        <v>0</v>
      </c>
      <c r="V27" s="52">
        <v>0</v>
      </c>
      <c r="W27" s="52">
        <v>0.015873</v>
      </c>
      <c r="X27" s="52">
        <v>0.020021</v>
      </c>
      <c r="Y27" s="52">
        <v>0.439895</v>
      </c>
      <c r="Z27" s="52">
        <v>0</v>
      </c>
      <c r="AA27" s="52">
        <v>0</v>
      </c>
      <c r="AB27" s="82">
        <v>27</v>
      </c>
      <c r="AC27" s="82"/>
      <c r="AD27" s="98"/>
      <c r="AE27" s="85" t="s">
        <v>565</v>
      </c>
      <c r="AF27" s="85">
        <v>26</v>
      </c>
      <c r="AG27" s="85">
        <v>127</v>
      </c>
      <c r="AH27" s="85">
        <v>495</v>
      </c>
      <c r="AI27" s="85">
        <v>443</v>
      </c>
      <c r="AJ27" s="85"/>
      <c r="AK27" s="85" t="s">
        <v>604</v>
      </c>
      <c r="AL27" s="85" t="s">
        <v>628</v>
      </c>
      <c r="AM27" s="85"/>
      <c r="AN27" s="85"/>
      <c r="AO27" s="87">
        <v>42965.32679398148</v>
      </c>
      <c r="AP27" s="89" t="s">
        <v>682</v>
      </c>
      <c r="AQ27" s="85" t="b">
        <v>1</v>
      </c>
      <c r="AR27" s="85" t="b">
        <v>0</v>
      </c>
      <c r="AS27" s="85" t="b">
        <v>0</v>
      </c>
      <c r="AT27" s="85" t="s">
        <v>512</v>
      </c>
      <c r="AU27" s="85">
        <v>2</v>
      </c>
      <c r="AV27" s="85"/>
      <c r="AW27" s="85" t="b">
        <v>0</v>
      </c>
      <c r="AX27" s="85" t="s">
        <v>714</v>
      </c>
      <c r="AY27" s="89" t="s">
        <v>739</v>
      </c>
      <c r="AZ27" s="85" t="s">
        <v>65</v>
      </c>
      <c r="BA27" s="85" t="str">
        <f>REPLACE(INDEX(GroupVertices[Group],MATCH(Vertices[[#This Row],[Vertex]],GroupVertices[Vertex],0)),1,1,"")</f>
        <v>3</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41.45" customHeight="1">
      <c r="A28" s="14" t="s">
        <v>230</v>
      </c>
      <c r="C28" s="15"/>
      <c r="D28" s="15" t="s">
        <v>64</v>
      </c>
      <c r="E28" s="93">
        <v>205.46721850462228</v>
      </c>
      <c r="F28" s="81">
        <v>99.91890126637396</v>
      </c>
      <c r="G28" s="112" t="s">
        <v>353</v>
      </c>
      <c r="H28" s="15"/>
      <c r="I28" s="16" t="s">
        <v>230</v>
      </c>
      <c r="J28" s="66"/>
      <c r="K28" s="66"/>
      <c r="L28" s="114" t="s">
        <v>780</v>
      </c>
      <c r="M28" s="94">
        <v>28.027504626437825</v>
      </c>
      <c r="N28" s="95">
        <v>5501.68994140625</v>
      </c>
      <c r="O28" s="95">
        <v>4481.90478515625</v>
      </c>
      <c r="P28" s="77"/>
      <c r="Q28" s="96"/>
      <c r="R28" s="96"/>
      <c r="S28" s="97"/>
      <c r="T28" s="51">
        <v>1</v>
      </c>
      <c r="U28" s="51">
        <v>2</v>
      </c>
      <c r="V28" s="52">
        <v>0</v>
      </c>
      <c r="W28" s="52">
        <v>0.021739</v>
      </c>
      <c r="X28" s="52">
        <v>0.052044</v>
      </c>
      <c r="Y28" s="52">
        <v>0.716027</v>
      </c>
      <c r="Z28" s="52">
        <v>0.5</v>
      </c>
      <c r="AA28" s="52">
        <v>0.5</v>
      </c>
      <c r="AB28" s="82">
        <v>28</v>
      </c>
      <c r="AC28" s="82"/>
      <c r="AD28" s="98"/>
      <c r="AE28" s="85" t="s">
        <v>566</v>
      </c>
      <c r="AF28" s="85">
        <v>678</v>
      </c>
      <c r="AG28" s="85">
        <v>1347</v>
      </c>
      <c r="AH28" s="85">
        <v>5705</v>
      </c>
      <c r="AI28" s="85">
        <v>954</v>
      </c>
      <c r="AJ28" s="85"/>
      <c r="AK28" s="85" t="s">
        <v>605</v>
      </c>
      <c r="AL28" s="85" t="s">
        <v>629</v>
      </c>
      <c r="AM28" s="89" t="s">
        <v>650</v>
      </c>
      <c r="AN28" s="85"/>
      <c r="AO28" s="87">
        <v>39948.17077546296</v>
      </c>
      <c r="AP28" s="89" t="s">
        <v>683</v>
      </c>
      <c r="AQ28" s="85" t="b">
        <v>0</v>
      </c>
      <c r="AR28" s="85" t="b">
        <v>0</v>
      </c>
      <c r="AS28" s="85" t="b">
        <v>0</v>
      </c>
      <c r="AT28" s="85" t="s">
        <v>512</v>
      </c>
      <c r="AU28" s="85">
        <v>212</v>
      </c>
      <c r="AV28" s="89" t="s">
        <v>699</v>
      </c>
      <c r="AW28" s="85" t="b">
        <v>0</v>
      </c>
      <c r="AX28" s="85" t="s">
        <v>714</v>
      </c>
      <c r="AY28" s="89" t="s">
        <v>740</v>
      </c>
      <c r="AZ28" s="85" t="s">
        <v>66</v>
      </c>
      <c r="BA28" s="85" t="str">
        <f>REPLACE(INDEX(GroupVertices[Group],MATCH(Vertices[[#This Row],[Vertex]],GroupVertices[Vertex],0)),1,1,"")</f>
        <v>2</v>
      </c>
      <c r="BB28" s="51" t="s">
        <v>317</v>
      </c>
      <c r="BC28" s="51" t="s">
        <v>317</v>
      </c>
      <c r="BD28" s="51" t="s">
        <v>324</v>
      </c>
      <c r="BE28" s="51" t="s">
        <v>324</v>
      </c>
      <c r="BF28" s="51" t="s">
        <v>329</v>
      </c>
      <c r="BG28" s="51" t="s">
        <v>329</v>
      </c>
      <c r="BH28" s="132" t="s">
        <v>1103</v>
      </c>
      <c r="BI28" s="132" t="s">
        <v>1103</v>
      </c>
      <c r="BJ28" s="132" t="s">
        <v>1145</v>
      </c>
      <c r="BK28" s="132" t="s">
        <v>1145</v>
      </c>
      <c r="BL28" s="132">
        <v>1</v>
      </c>
      <c r="BM28" s="135">
        <v>3.225806451612903</v>
      </c>
      <c r="BN28" s="132">
        <v>1</v>
      </c>
      <c r="BO28" s="135">
        <v>3.225806451612903</v>
      </c>
      <c r="BP28" s="132">
        <v>0</v>
      </c>
      <c r="BQ28" s="135">
        <v>0</v>
      </c>
      <c r="BR28" s="132">
        <v>29</v>
      </c>
      <c r="BS28" s="135">
        <v>93.54838709677419</v>
      </c>
      <c r="BT28" s="132">
        <v>31</v>
      </c>
      <c r="BU28" s="2"/>
      <c r="BV28" s="3"/>
      <c r="BW28" s="3"/>
      <c r="BX28" s="3"/>
      <c r="BY28" s="3"/>
    </row>
    <row r="29" spans="1:77" ht="41.45" customHeight="1">
      <c r="A29" s="14" t="s">
        <v>231</v>
      </c>
      <c r="C29" s="15"/>
      <c r="D29" s="15" t="s">
        <v>64</v>
      </c>
      <c r="E29" s="93">
        <v>337.58681777743396</v>
      </c>
      <c r="F29" s="81">
        <v>99.67239982099012</v>
      </c>
      <c r="G29" s="112" t="s">
        <v>354</v>
      </c>
      <c r="H29" s="15"/>
      <c r="I29" s="16" t="s">
        <v>231</v>
      </c>
      <c r="J29" s="66"/>
      <c r="K29" s="66"/>
      <c r="L29" s="114" t="s">
        <v>781</v>
      </c>
      <c r="M29" s="94">
        <v>110.17821965802662</v>
      </c>
      <c r="N29" s="95">
        <v>8186.31591796875</v>
      </c>
      <c r="O29" s="95">
        <v>8099.18994140625</v>
      </c>
      <c r="P29" s="77"/>
      <c r="Q29" s="96"/>
      <c r="R29" s="96"/>
      <c r="S29" s="97"/>
      <c r="T29" s="51">
        <v>3</v>
      </c>
      <c r="U29" s="51">
        <v>12</v>
      </c>
      <c r="V29" s="52">
        <v>278.333333</v>
      </c>
      <c r="W29" s="52">
        <v>0.032258</v>
      </c>
      <c r="X29" s="52">
        <v>0.143616</v>
      </c>
      <c r="Y29" s="52">
        <v>3.99356</v>
      </c>
      <c r="Z29" s="52">
        <v>0.06060606060606061</v>
      </c>
      <c r="AA29" s="52">
        <v>0.25</v>
      </c>
      <c r="AB29" s="82">
        <v>29</v>
      </c>
      <c r="AC29" s="82"/>
      <c r="AD29" s="98"/>
      <c r="AE29" s="85" t="s">
        <v>567</v>
      </c>
      <c r="AF29" s="85">
        <v>5971</v>
      </c>
      <c r="AG29" s="85">
        <v>5423</v>
      </c>
      <c r="AH29" s="85">
        <v>46918</v>
      </c>
      <c r="AI29" s="85">
        <v>6374</v>
      </c>
      <c r="AJ29" s="85"/>
      <c r="AK29" s="85" t="s">
        <v>606</v>
      </c>
      <c r="AL29" s="85" t="s">
        <v>630</v>
      </c>
      <c r="AM29" s="89" t="s">
        <v>651</v>
      </c>
      <c r="AN29" s="85"/>
      <c r="AO29" s="87">
        <v>41352.520902777775</v>
      </c>
      <c r="AP29" s="89" t="s">
        <v>684</v>
      </c>
      <c r="AQ29" s="85" t="b">
        <v>1</v>
      </c>
      <c r="AR29" s="85" t="b">
        <v>0</v>
      </c>
      <c r="AS29" s="85" t="b">
        <v>1</v>
      </c>
      <c r="AT29" s="85" t="s">
        <v>512</v>
      </c>
      <c r="AU29" s="85">
        <v>623</v>
      </c>
      <c r="AV29" s="89" t="s">
        <v>697</v>
      </c>
      <c r="AW29" s="85" t="b">
        <v>0</v>
      </c>
      <c r="AX29" s="85" t="s">
        <v>714</v>
      </c>
      <c r="AY29" s="89" t="s">
        <v>741</v>
      </c>
      <c r="AZ29" s="85" t="s">
        <v>66</v>
      </c>
      <c r="BA29" s="85" t="str">
        <f>REPLACE(INDEX(GroupVertices[Group],MATCH(Vertices[[#This Row],[Vertex]],GroupVertices[Vertex],0)),1,1,"")</f>
        <v>4</v>
      </c>
      <c r="BB29" s="51" t="s">
        <v>1074</v>
      </c>
      <c r="BC29" s="51" t="s">
        <v>1074</v>
      </c>
      <c r="BD29" s="51" t="s">
        <v>890</v>
      </c>
      <c r="BE29" s="51" t="s">
        <v>1078</v>
      </c>
      <c r="BF29" s="51" t="s">
        <v>1080</v>
      </c>
      <c r="BG29" s="51" t="s">
        <v>1082</v>
      </c>
      <c r="BH29" s="132" t="s">
        <v>1104</v>
      </c>
      <c r="BI29" s="132" t="s">
        <v>1120</v>
      </c>
      <c r="BJ29" s="132" t="s">
        <v>1146</v>
      </c>
      <c r="BK29" s="132" t="s">
        <v>1146</v>
      </c>
      <c r="BL29" s="132">
        <v>19</v>
      </c>
      <c r="BM29" s="135">
        <v>4.241071428571429</v>
      </c>
      <c r="BN29" s="132">
        <v>3</v>
      </c>
      <c r="BO29" s="135">
        <v>0.6696428571428571</v>
      </c>
      <c r="BP29" s="132">
        <v>0</v>
      </c>
      <c r="BQ29" s="135">
        <v>0</v>
      </c>
      <c r="BR29" s="132">
        <v>426</v>
      </c>
      <c r="BS29" s="135">
        <v>95.08928571428571</v>
      </c>
      <c r="BT29" s="132">
        <v>448</v>
      </c>
      <c r="BU29" s="2"/>
      <c r="BV29" s="3"/>
      <c r="BW29" s="3"/>
      <c r="BX29" s="3"/>
      <c r="BY29" s="3"/>
    </row>
    <row r="30" spans="1:77" ht="41.45" customHeight="1">
      <c r="A30" s="14" t="s">
        <v>232</v>
      </c>
      <c r="C30" s="15"/>
      <c r="D30" s="15" t="s">
        <v>64</v>
      </c>
      <c r="E30" s="93">
        <v>164.59312265501103</v>
      </c>
      <c r="F30" s="81">
        <v>99.9951618950857</v>
      </c>
      <c r="G30" s="112" t="s">
        <v>355</v>
      </c>
      <c r="H30" s="15"/>
      <c r="I30" s="16" t="s">
        <v>232</v>
      </c>
      <c r="J30" s="66"/>
      <c r="K30" s="66"/>
      <c r="L30" s="114" t="s">
        <v>782</v>
      </c>
      <c r="M30" s="94">
        <v>2.6123790977740686</v>
      </c>
      <c r="N30" s="95">
        <v>4356.939453125</v>
      </c>
      <c r="O30" s="95">
        <v>8879.1923828125</v>
      </c>
      <c r="P30" s="77"/>
      <c r="Q30" s="96"/>
      <c r="R30" s="96"/>
      <c r="S30" s="97"/>
      <c r="T30" s="51">
        <v>1</v>
      </c>
      <c r="U30" s="51">
        <v>1</v>
      </c>
      <c r="V30" s="52">
        <v>0</v>
      </c>
      <c r="W30" s="52">
        <v>0.021739</v>
      </c>
      <c r="X30" s="52">
        <v>0.052044</v>
      </c>
      <c r="Y30" s="52">
        <v>0.716027</v>
      </c>
      <c r="Z30" s="52">
        <v>0.5</v>
      </c>
      <c r="AA30" s="52">
        <v>0</v>
      </c>
      <c r="AB30" s="82">
        <v>30</v>
      </c>
      <c r="AC30" s="82"/>
      <c r="AD30" s="98"/>
      <c r="AE30" s="85" t="s">
        <v>568</v>
      </c>
      <c r="AF30" s="85">
        <v>78</v>
      </c>
      <c r="AG30" s="85">
        <v>86</v>
      </c>
      <c r="AH30" s="85">
        <v>189</v>
      </c>
      <c r="AI30" s="85">
        <v>52</v>
      </c>
      <c r="AJ30" s="85"/>
      <c r="AK30" s="85" t="s">
        <v>607</v>
      </c>
      <c r="AL30" s="85" t="s">
        <v>631</v>
      </c>
      <c r="AM30" s="85"/>
      <c r="AN30" s="85"/>
      <c r="AO30" s="87">
        <v>42604.57896990741</v>
      </c>
      <c r="AP30" s="85"/>
      <c r="AQ30" s="85" t="b">
        <v>0</v>
      </c>
      <c r="AR30" s="85" t="b">
        <v>0</v>
      </c>
      <c r="AS30" s="85" t="b">
        <v>0</v>
      </c>
      <c r="AT30" s="85" t="s">
        <v>512</v>
      </c>
      <c r="AU30" s="85">
        <v>0</v>
      </c>
      <c r="AV30" s="89" t="s">
        <v>697</v>
      </c>
      <c r="AW30" s="85" t="b">
        <v>0</v>
      </c>
      <c r="AX30" s="85" t="s">
        <v>714</v>
      </c>
      <c r="AY30" s="89" t="s">
        <v>742</v>
      </c>
      <c r="AZ30" s="85" t="s">
        <v>66</v>
      </c>
      <c r="BA30" s="85" t="str">
        <f>REPLACE(INDEX(GroupVertices[Group],MATCH(Vertices[[#This Row],[Vertex]],GroupVertices[Vertex],0)),1,1,"")</f>
        <v>2</v>
      </c>
      <c r="BB30" s="51"/>
      <c r="BC30" s="51"/>
      <c r="BD30" s="51"/>
      <c r="BE30" s="51"/>
      <c r="BF30" s="51" t="s">
        <v>329</v>
      </c>
      <c r="BG30" s="51" t="s">
        <v>329</v>
      </c>
      <c r="BH30" s="132" t="s">
        <v>1105</v>
      </c>
      <c r="BI30" s="132" t="s">
        <v>1121</v>
      </c>
      <c r="BJ30" s="132" t="s">
        <v>1147</v>
      </c>
      <c r="BK30" s="132" t="s">
        <v>1157</v>
      </c>
      <c r="BL30" s="132">
        <v>0</v>
      </c>
      <c r="BM30" s="135">
        <v>0</v>
      </c>
      <c r="BN30" s="132">
        <v>0</v>
      </c>
      <c r="BO30" s="135">
        <v>0</v>
      </c>
      <c r="BP30" s="132">
        <v>0</v>
      </c>
      <c r="BQ30" s="135">
        <v>0</v>
      </c>
      <c r="BR30" s="132">
        <v>86</v>
      </c>
      <c r="BS30" s="135">
        <v>100</v>
      </c>
      <c r="BT30" s="132">
        <v>86</v>
      </c>
      <c r="BU30" s="2"/>
      <c r="BV30" s="3"/>
      <c r="BW30" s="3"/>
      <c r="BX30" s="3"/>
      <c r="BY30" s="3"/>
    </row>
    <row r="31" spans="1:77" ht="41.45" customHeight="1">
      <c r="A31" s="14" t="s">
        <v>248</v>
      </c>
      <c r="C31" s="15"/>
      <c r="D31" s="15" t="s">
        <v>64</v>
      </c>
      <c r="E31" s="93">
        <v>673.6555138668626</v>
      </c>
      <c r="F31" s="81">
        <v>99.04538142409618</v>
      </c>
      <c r="G31" s="112" t="s">
        <v>710</v>
      </c>
      <c r="H31" s="15"/>
      <c r="I31" s="16" t="s">
        <v>248</v>
      </c>
      <c r="J31" s="66"/>
      <c r="K31" s="66"/>
      <c r="L31" s="114" t="s">
        <v>783</v>
      </c>
      <c r="M31" s="94">
        <v>319.1425507295459</v>
      </c>
      <c r="N31" s="95">
        <v>9645.9169921875</v>
      </c>
      <c r="O31" s="95">
        <v>9097.046875</v>
      </c>
      <c r="P31" s="77"/>
      <c r="Q31" s="96"/>
      <c r="R31" s="96"/>
      <c r="S31" s="97"/>
      <c r="T31" s="51">
        <v>1</v>
      </c>
      <c r="U31" s="51">
        <v>0</v>
      </c>
      <c r="V31" s="52">
        <v>0</v>
      </c>
      <c r="W31" s="52">
        <v>0.019608</v>
      </c>
      <c r="X31" s="52">
        <v>0.02924</v>
      </c>
      <c r="Y31" s="52">
        <v>0.432876</v>
      </c>
      <c r="Z31" s="52">
        <v>0</v>
      </c>
      <c r="AA31" s="52">
        <v>0</v>
      </c>
      <c r="AB31" s="82">
        <v>31</v>
      </c>
      <c r="AC31" s="82"/>
      <c r="AD31" s="98"/>
      <c r="AE31" s="85" t="s">
        <v>569</v>
      </c>
      <c r="AF31" s="85">
        <v>11027</v>
      </c>
      <c r="AG31" s="85">
        <v>15791</v>
      </c>
      <c r="AH31" s="85">
        <v>53083</v>
      </c>
      <c r="AI31" s="85">
        <v>4019</v>
      </c>
      <c r="AJ31" s="85"/>
      <c r="AK31" s="85" t="s">
        <v>608</v>
      </c>
      <c r="AL31" s="85" t="s">
        <v>632</v>
      </c>
      <c r="AM31" s="89" t="s">
        <v>652</v>
      </c>
      <c r="AN31" s="85"/>
      <c r="AO31" s="87">
        <v>39387.58744212963</v>
      </c>
      <c r="AP31" s="89" t="s">
        <v>685</v>
      </c>
      <c r="AQ31" s="85" t="b">
        <v>0</v>
      </c>
      <c r="AR31" s="85" t="b">
        <v>0</v>
      </c>
      <c r="AS31" s="85" t="b">
        <v>1</v>
      </c>
      <c r="AT31" s="85" t="s">
        <v>512</v>
      </c>
      <c r="AU31" s="85">
        <v>1956</v>
      </c>
      <c r="AV31" s="89" t="s">
        <v>697</v>
      </c>
      <c r="AW31" s="85" t="b">
        <v>0</v>
      </c>
      <c r="AX31" s="85" t="s">
        <v>714</v>
      </c>
      <c r="AY31" s="89" t="s">
        <v>743</v>
      </c>
      <c r="AZ31" s="85" t="s">
        <v>65</v>
      </c>
      <c r="BA31" s="85" t="str">
        <f>REPLACE(INDEX(GroupVertices[Group],MATCH(Vertices[[#This Row],[Vertex]],GroupVertices[Vertex],0)),1,1,"")</f>
        <v>4</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249</v>
      </c>
      <c r="C32" s="15"/>
      <c r="D32" s="15" t="s">
        <v>64</v>
      </c>
      <c r="E32" s="93">
        <v>1000</v>
      </c>
      <c r="F32" s="81">
        <v>98.43650592063089</v>
      </c>
      <c r="G32" s="112" t="s">
        <v>711</v>
      </c>
      <c r="H32" s="15"/>
      <c r="I32" s="16" t="s">
        <v>249</v>
      </c>
      <c r="J32" s="66"/>
      <c r="K32" s="66"/>
      <c r="L32" s="114" t="s">
        <v>784</v>
      </c>
      <c r="M32" s="94">
        <v>522.0604601844125</v>
      </c>
      <c r="N32" s="95">
        <v>7142.74462890625</v>
      </c>
      <c r="O32" s="95">
        <v>9255.662109375</v>
      </c>
      <c r="P32" s="77"/>
      <c r="Q32" s="96"/>
      <c r="R32" s="96"/>
      <c r="S32" s="97"/>
      <c r="T32" s="51">
        <v>1</v>
      </c>
      <c r="U32" s="51">
        <v>0</v>
      </c>
      <c r="V32" s="52">
        <v>0</v>
      </c>
      <c r="W32" s="52">
        <v>0.019608</v>
      </c>
      <c r="X32" s="52">
        <v>0.02924</v>
      </c>
      <c r="Y32" s="52">
        <v>0.432876</v>
      </c>
      <c r="Z32" s="52">
        <v>0</v>
      </c>
      <c r="AA32" s="52">
        <v>0</v>
      </c>
      <c r="AB32" s="82">
        <v>32</v>
      </c>
      <c r="AC32" s="82"/>
      <c r="AD32" s="98"/>
      <c r="AE32" s="85" t="s">
        <v>570</v>
      </c>
      <c r="AF32" s="85">
        <v>9054</v>
      </c>
      <c r="AG32" s="85">
        <v>25859</v>
      </c>
      <c r="AH32" s="85">
        <v>61943</v>
      </c>
      <c r="AI32" s="85">
        <v>38032</v>
      </c>
      <c r="AJ32" s="85"/>
      <c r="AK32" s="85" t="s">
        <v>609</v>
      </c>
      <c r="AL32" s="85" t="s">
        <v>633</v>
      </c>
      <c r="AM32" s="89" t="s">
        <v>653</v>
      </c>
      <c r="AN32" s="85"/>
      <c r="AO32" s="87">
        <v>40414.87042824074</v>
      </c>
      <c r="AP32" s="89" t="s">
        <v>686</v>
      </c>
      <c r="AQ32" s="85" t="b">
        <v>1</v>
      </c>
      <c r="AR32" s="85" t="b">
        <v>0</v>
      </c>
      <c r="AS32" s="85" t="b">
        <v>1</v>
      </c>
      <c r="AT32" s="85" t="s">
        <v>512</v>
      </c>
      <c r="AU32" s="85">
        <v>1460</v>
      </c>
      <c r="AV32" s="89" t="s">
        <v>697</v>
      </c>
      <c r="AW32" s="85" t="b">
        <v>0</v>
      </c>
      <c r="AX32" s="85" t="s">
        <v>714</v>
      </c>
      <c r="AY32" s="89" t="s">
        <v>744</v>
      </c>
      <c r="AZ32" s="85" t="s">
        <v>65</v>
      </c>
      <c r="BA32" s="85" t="str">
        <f>REPLACE(INDEX(GroupVertices[Group],MATCH(Vertices[[#This Row],[Vertex]],GroupVertices[Vertex],0)),1,1,"")</f>
        <v>4</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250</v>
      </c>
      <c r="C33" s="15"/>
      <c r="D33" s="15" t="s">
        <v>64</v>
      </c>
      <c r="E33" s="93">
        <v>217.13627045217189</v>
      </c>
      <c r="F33" s="81">
        <v>99.89712979425958</v>
      </c>
      <c r="G33" s="112" t="s">
        <v>712</v>
      </c>
      <c r="H33" s="15"/>
      <c r="I33" s="16" t="s">
        <v>250</v>
      </c>
      <c r="J33" s="66"/>
      <c r="K33" s="66"/>
      <c r="L33" s="114" t="s">
        <v>785</v>
      </c>
      <c r="M33" s="94">
        <v>35.28321056642113</v>
      </c>
      <c r="N33" s="95">
        <v>6568.5439453125</v>
      </c>
      <c r="O33" s="95">
        <v>7101.33349609375</v>
      </c>
      <c r="P33" s="77"/>
      <c r="Q33" s="96"/>
      <c r="R33" s="96"/>
      <c r="S33" s="97"/>
      <c r="T33" s="51">
        <v>1</v>
      </c>
      <c r="U33" s="51">
        <v>0</v>
      </c>
      <c r="V33" s="52">
        <v>0</v>
      </c>
      <c r="W33" s="52">
        <v>0.019608</v>
      </c>
      <c r="X33" s="52">
        <v>0.02924</v>
      </c>
      <c r="Y33" s="52">
        <v>0.432876</v>
      </c>
      <c r="Z33" s="52">
        <v>0</v>
      </c>
      <c r="AA33" s="52">
        <v>0</v>
      </c>
      <c r="AB33" s="82">
        <v>33</v>
      </c>
      <c r="AC33" s="82"/>
      <c r="AD33" s="98"/>
      <c r="AE33" s="85" t="s">
        <v>571</v>
      </c>
      <c r="AF33" s="85">
        <v>1939</v>
      </c>
      <c r="AG33" s="85">
        <v>1707</v>
      </c>
      <c r="AH33" s="85">
        <v>3506</v>
      </c>
      <c r="AI33" s="85">
        <v>2514</v>
      </c>
      <c r="AJ33" s="85"/>
      <c r="AK33" s="85" t="s">
        <v>610</v>
      </c>
      <c r="AL33" s="85" t="s">
        <v>634</v>
      </c>
      <c r="AM33" s="89" t="s">
        <v>654</v>
      </c>
      <c r="AN33" s="85"/>
      <c r="AO33" s="87">
        <v>41445.648888888885</v>
      </c>
      <c r="AP33" s="89" t="s">
        <v>687</v>
      </c>
      <c r="AQ33" s="85" t="b">
        <v>0</v>
      </c>
      <c r="AR33" s="85" t="b">
        <v>0</v>
      </c>
      <c r="AS33" s="85" t="b">
        <v>1</v>
      </c>
      <c r="AT33" s="85" t="s">
        <v>512</v>
      </c>
      <c r="AU33" s="85">
        <v>83</v>
      </c>
      <c r="AV33" s="89" t="s">
        <v>700</v>
      </c>
      <c r="AW33" s="85" t="b">
        <v>0</v>
      </c>
      <c r="AX33" s="85" t="s">
        <v>714</v>
      </c>
      <c r="AY33" s="89" t="s">
        <v>745</v>
      </c>
      <c r="AZ33" s="85" t="s">
        <v>65</v>
      </c>
      <c r="BA33" s="85" t="str">
        <f>REPLACE(INDEX(GroupVertices[Group],MATCH(Vertices[[#This Row],[Vertex]],GroupVertices[Vertex],0)),1,1,"")</f>
        <v>4</v>
      </c>
      <c r="BB33" s="51"/>
      <c r="BC33" s="51"/>
      <c r="BD33" s="51"/>
      <c r="BE33" s="51"/>
      <c r="BF33" s="51"/>
      <c r="BG33" s="51"/>
      <c r="BH33" s="51"/>
      <c r="BI33" s="51"/>
      <c r="BJ33" s="51"/>
      <c r="BK33" s="51"/>
      <c r="BL33" s="51"/>
      <c r="BM33" s="52"/>
      <c r="BN33" s="51"/>
      <c r="BO33" s="52"/>
      <c r="BP33" s="51"/>
      <c r="BQ33" s="52"/>
      <c r="BR33" s="51"/>
      <c r="BS33" s="52"/>
      <c r="BT33" s="51"/>
      <c r="BU33" s="2"/>
      <c r="BV33" s="3"/>
      <c r="BW33" s="3"/>
      <c r="BX33" s="3"/>
      <c r="BY33" s="3"/>
    </row>
    <row r="34" spans="1:77" ht="41.45" customHeight="1">
      <c r="A34" s="14" t="s">
        <v>251</v>
      </c>
      <c r="C34" s="15"/>
      <c r="D34" s="15" t="s">
        <v>64</v>
      </c>
      <c r="E34" s="93">
        <v>167.64004177464898</v>
      </c>
      <c r="F34" s="81">
        <v>99.98947712181139</v>
      </c>
      <c r="G34" s="112" t="s">
        <v>713</v>
      </c>
      <c r="H34" s="15"/>
      <c r="I34" s="16" t="s">
        <v>251</v>
      </c>
      <c r="J34" s="66"/>
      <c r="K34" s="66"/>
      <c r="L34" s="114" t="s">
        <v>786</v>
      </c>
      <c r="M34" s="94">
        <v>4.506924537658599</v>
      </c>
      <c r="N34" s="95">
        <v>9229.88671875</v>
      </c>
      <c r="O34" s="95">
        <v>6552.28564453125</v>
      </c>
      <c r="P34" s="77"/>
      <c r="Q34" s="96"/>
      <c r="R34" s="96"/>
      <c r="S34" s="97"/>
      <c r="T34" s="51">
        <v>1</v>
      </c>
      <c r="U34" s="51">
        <v>0</v>
      </c>
      <c r="V34" s="52">
        <v>0</v>
      </c>
      <c r="W34" s="52">
        <v>0.019608</v>
      </c>
      <c r="X34" s="52">
        <v>0.02924</v>
      </c>
      <c r="Y34" s="52">
        <v>0.432876</v>
      </c>
      <c r="Z34" s="52">
        <v>0</v>
      </c>
      <c r="AA34" s="52">
        <v>0</v>
      </c>
      <c r="AB34" s="82">
        <v>34</v>
      </c>
      <c r="AC34" s="82"/>
      <c r="AD34" s="98"/>
      <c r="AE34" s="85" t="s">
        <v>572</v>
      </c>
      <c r="AF34" s="85">
        <v>14</v>
      </c>
      <c r="AG34" s="85">
        <v>180</v>
      </c>
      <c r="AH34" s="85">
        <v>61</v>
      </c>
      <c r="AI34" s="85">
        <v>9</v>
      </c>
      <c r="AJ34" s="85"/>
      <c r="AK34" s="85"/>
      <c r="AL34" s="85"/>
      <c r="AM34" s="85"/>
      <c r="AN34" s="85"/>
      <c r="AO34" s="87">
        <v>42192.54623842592</v>
      </c>
      <c r="AP34" s="85"/>
      <c r="AQ34" s="85" t="b">
        <v>1</v>
      </c>
      <c r="AR34" s="85" t="b">
        <v>0</v>
      </c>
      <c r="AS34" s="85" t="b">
        <v>0</v>
      </c>
      <c r="AT34" s="85" t="s">
        <v>512</v>
      </c>
      <c r="AU34" s="85">
        <v>19</v>
      </c>
      <c r="AV34" s="89" t="s">
        <v>697</v>
      </c>
      <c r="AW34" s="85" t="b">
        <v>0</v>
      </c>
      <c r="AX34" s="85" t="s">
        <v>714</v>
      </c>
      <c r="AY34" s="89" t="s">
        <v>746</v>
      </c>
      <c r="AZ34" s="85" t="s">
        <v>65</v>
      </c>
      <c r="BA34" s="85" t="str">
        <f>REPLACE(INDEX(GroupVertices[Group],MATCH(Vertices[[#This Row],[Vertex]],GroupVertices[Vertex],0)),1,1,"")</f>
        <v>4</v>
      </c>
      <c r="BB34" s="51"/>
      <c r="BC34" s="51"/>
      <c r="BD34" s="51"/>
      <c r="BE34" s="51"/>
      <c r="BF34" s="51"/>
      <c r="BG34" s="51"/>
      <c r="BH34" s="51"/>
      <c r="BI34" s="51"/>
      <c r="BJ34" s="51"/>
      <c r="BK34" s="51"/>
      <c r="BL34" s="51"/>
      <c r="BM34" s="52"/>
      <c r="BN34" s="51"/>
      <c r="BO34" s="52"/>
      <c r="BP34" s="51"/>
      <c r="BQ34" s="52"/>
      <c r="BR34" s="51"/>
      <c r="BS34" s="52"/>
      <c r="BT34" s="51"/>
      <c r="BU34" s="2"/>
      <c r="BV34" s="3"/>
      <c r="BW34" s="3"/>
      <c r="BX34" s="3"/>
      <c r="BY34" s="3"/>
    </row>
    <row r="35" spans="1:77" ht="41.45" customHeight="1">
      <c r="A35" s="14" t="s">
        <v>233</v>
      </c>
      <c r="C35" s="15"/>
      <c r="D35" s="15" t="s">
        <v>64</v>
      </c>
      <c r="E35" s="93">
        <v>194.64093141995127</v>
      </c>
      <c r="F35" s="81">
        <v>99.93910035439119</v>
      </c>
      <c r="G35" s="112" t="s">
        <v>356</v>
      </c>
      <c r="H35" s="15"/>
      <c r="I35" s="16" t="s">
        <v>233</v>
      </c>
      <c r="J35" s="66"/>
      <c r="K35" s="66"/>
      <c r="L35" s="114" t="s">
        <v>787</v>
      </c>
      <c r="M35" s="94">
        <v>21.29582189323109</v>
      </c>
      <c r="N35" s="95">
        <v>6373.63134765625</v>
      </c>
      <c r="O35" s="95">
        <v>5864.77978515625</v>
      </c>
      <c r="P35" s="77"/>
      <c r="Q35" s="96"/>
      <c r="R35" s="96"/>
      <c r="S35" s="97"/>
      <c r="T35" s="51">
        <v>1</v>
      </c>
      <c r="U35" s="51">
        <v>1</v>
      </c>
      <c r="V35" s="52">
        <v>0</v>
      </c>
      <c r="W35" s="52">
        <v>0.021739</v>
      </c>
      <c r="X35" s="52">
        <v>0.052044</v>
      </c>
      <c r="Y35" s="52">
        <v>0.716027</v>
      </c>
      <c r="Z35" s="52">
        <v>0.5</v>
      </c>
      <c r="AA35" s="52">
        <v>0</v>
      </c>
      <c r="AB35" s="82">
        <v>35</v>
      </c>
      <c r="AC35" s="82"/>
      <c r="AD35" s="98"/>
      <c r="AE35" s="85" t="s">
        <v>573</v>
      </c>
      <c r="AF35" s="85">
        <v>1143</v>
      </c>
      <c r="AG35" s="85">
        <v>1013</v>
      </c>
      <c r="AH35" s="85">
        <v>14857</v>
      </c>
      <c r="AI35" s="85">
        <v>1713</v>
      </c>
      <c r="AJ35" s="85"/>
      <c r="AK35" s="85" t="s">
        <v>611</v>
      </c>
      <c r="AL35" s="85" t="s">
        <v>635</v>
      </c>
      <c r="AM35" s="89" t="s">
        <v>655</v>
      </c>
      <c r="AN35" s="85"/>
      <c r="AO35" s="87">
        <v>39856.62322916667</v>
      </c>
      <c r="AP35" s="89" t="s">
        <v>688</v>
      </c>
      <c r="AQ35" s="85" t="b">
        <v>0</v>
      </c>
      <c r="AR35" s="85" t="b">
        <v>0</v>
      </c>
      <c r="AS35" s="85" t="b">
        <v>1</v>
      </c>
      <c r="AT35" s="85" t="s">
        <v>512</v>
      </c>
      <c r="AU35" s="85">
        <v>62</v>
      </c>
      <c r="AV35" s="89" t="s">
        <v>701</v>
      </c>
      <c r="AW35" s="85" t="b">
        <v>0</v>
      </c>
      <c r="AX35" s="85" t="s">
        <v>714</v>
      </c>
      <c r="AY35" s="89" t="s">
        <v>747</v>
      </c>
      <c r="AZ35" s="85" t="s">
        <v>66</v>
      </c>
      <c r="BA35" s="85" t="str">
        <f>REPLACE(INDEX(GroupVertices[Group],MATCH(Vertices[[#This Row],[Vertex]],GroupVertices[Vertex],0)),1,1,"")</f>
        <v>2</v>
      </c>
      <c r="BB35" s="51"/>
      <c r="BC35" s="51"/>
      <c r="BD35" s="51"/>
      <c r="BE35" s="51"/>
      <c r="BF35" s="51" t="s">
        <v>332</v>
      </c>
      <c r="BG35" s="51" t="s">
        <v>332</v>
      </c>
      <c r="BH35" s="132" t="s">
        <v>1106</v>
      </c>
      <c r="BI35" s="132" t="s">
        <v>1122</v>
      </c>
      <c r="BJ35" s="132" t="s">
        <v>1148</v>
      </c>
      <c r="BK35" s="132" t="s">
        <v>1148</v>
      </c>
      <c r="BL35" s="132">
        <v>4</v>
      </c>
      <c r="BM35" s="135">
        <v>5.797101449275362</v>
      </c>
      <c r="BN35" s="132">
        <v>0</v>
      </c>
      <c r="BO35" s="135">
        <v>0</v>
      </c>
      <c r="BP35" s="132">
        <v>0</v>
      </c>
      <c r="BQ35" s="135">
        <v>0</v>
      </c>
      <c r="BR35" s="132">
        <v>65</v>
      </c>
      <c r="BS35" s="135">
        <v>94.20289855072464</v>
      </c>
      <c r="BT35" s="132">
        <v>69</v>
      </c>
      <c r="BU35" s="2"/>
      <c r="BV35" s="3"/>
      <c r="BW35" s="3"/>
      <c r="BX35" s="3"/>
      <c r="BY35" s="3"/>
    </row>
    <row r="36" spans="1:77" ht="41.45" customHeight="1">
      <c r="A36" s="14" t="s">
        <v>234</v>
      </c>
      <c r="C36" s="15"/>
      <c r="D36" s="15" t="s">
        <v>64</v>
      </c>
      <c r="E36" s="93">
        <v>371.1677561598267</v>
      </c>
      <c r="F36" s="81">
        <v>99.60974636234987</v>
      </c>
      <c r="G36" s="112" t="s">
        <v>357</v>
      </c>
      <c r="H36" s="15"/>
      <c r="I36" s="16" t="s">
        <v>234</v>
      </c>
      <c r="J36" s="66"/>
      <c r="K36" s="66"/>
      <c r="L36" s="114" t="s">
        <v>788</v>
      </c>
      <c r="M36" s="94">
        <v>131.0585289742008</v>
      </c>
      <c r="N36" s="95">
        <v>6373.63134765625</v>
      </c>
      <c r="O36" s="95">
        <v>2860.25146484375</v>
      </c>
      <c r="P36" s="77"/>
      <c r="Q36" s="96"/>
      <c r="R36" s="96"/>
      <c r="S36" s="97"/>
      <c r="T36" s="51">
        <v>2</v>
      </c>
      <c r="U36" s="51">
        <v>3</v>
      </c>
      <c r="V36" s="52">
        <v>13.333333</v>
      </c>
      <c r="W36" s="52">
        <v>0.02439</v>
      </c>
      <c r="X36" s="52">
        <v>0.090488</v>
      </c>
      <c r="Y36" s="52">
        <v>1.277361</v>
      </c>
      <c r="Z36" s="52">
        <v>0.5</v>
      </c>
      <c r="AA36" s="52">
        <v>0.25</v>
      </c>
      <c r="AB36" s="82">
        <v>36</v>
      </c>
      <c r="AC36" s="82"/>
      <c r="AD36" s="98"/>
      <c r="AE36" s="85" t="s">
        <v>574</v>
      </c>
      <c r="AF36" s="85">
        <v>2160</v>
      </c>
      <c r="AG36" s="85">
        <v>6459</v>
      </c>
      <c r="AH36" s="85">
        <v>19615</v>
      </c>
      <c r="AI36" s="85">
        <v>8678</v>
      </c>
      <c r="AJ36" s="85"/>
      <c r="AK36" s="85" t="s">
        <v>612</v>
      </c>
      <c r="AL36" s="85"/>
      <c r="AM36" s="89" t="s">
        <v>656</v>
      </c>
      <c r="AN36" s="85"/>
      <c r="AO36" s="87">
        <v>40499.71971064815</v>
      </c>
      <c r="AP36" s="85"/>
      <c r="AQ36" s="85" t="b">
        <v>1</v>
      </c>
      <c r="AR36" s="85" t="b">
        <v>0</v>
      </c>
      <c r="AS36" s="85" t="b">
        <v>1</v>
      </c>
      <c r="AT36" s="85" t="s">
        <v>512</v>
      </c>
      <c r="AU36" s="85">
        <v>319</v>
      </c>
      <c r="AV36" s="89" t="s">
        <v>697</v>
      </c>
      <c r="AW36" s="85" t="b">
        <v>0</v>
      </c>
      <c r="AX36" s="85" t="s">
        <v>714</v>
      </c>
      <c r="AY36" s="89" t="s">
        <v>748</v>
      </c>
      <c r="AZ36" s="85" t="s">
        <v>66</v>
      </c>
      <c r="BA36" s="85" t="str">
        <f>REPLACE(INDEX(GroupVertices[Group],MATCH(Vertices[[#This Row],[Vertex]],GroupVertices[Vertex],0)),1,1,"")</f>
        <v>3</v>
      </c>
      <c r="BB36" s="51"/>
      <c r="BC36" s="51"/>
      <c r="BD36" s="51"/>
      <c r="BE36" s="51"/>
      <c r="BF36" s="51" t="s">
        <v>329</v>
      </c>
      <c r="BG36" s="51" t="s">
        <v>329</v>
      </c>
      <c r="BH36" s="132" t="s">
        <v>1107</v>
      </c>
      <c r="BI36" s="132" t="s">
        <v>1123</v>
      </c>
      <c r="BJ36" s="132" t="s">
        <v>1149</v>
      </c>
      <c r="BK36" s="132" t="s">
        <v>1158</v>
      </c>
      <c r="BL36" s="132">
        <v>7</v>
      </c>
      <c r="BM36" s="135">
        <v>3.763440860215054</v>
      </c>
      <c r="BN36" s="132">
        <v>3</v>
      </c>
      <c r="BO36" s="135">
        <v>1.6129032258064515</v>
      </c>
      <c r="BP36" s="132">
        <v>0</v>
      </c>
      <c r="BQ36" s="135">
        <v>0</v>
      </c>
      <c r="BR36" s="132">
        <v>176</v>
      </c>
      <c r="BS36" s="135">
        <v>94.6236559139785</v>
      </c>
      <c r="BT36" s="132">
        <v>186</v>
      </c>
      <c r="BU36" s="2"/>
      <c r="BV36" s="3"/>
      <c r="BW36" s="3"/>
      <c r="BX36" s="3"/>
      <c r="BY36" s="3"/>
    </row>
    <row r="37" spans="1:77" ht="41.45" customHeight="1">
      <c r="A37" s="14" t="s">
        <v>235</v>
      </c>
      <c r="C37" s="15"/>
      <c r="D37" s="15" t="s">
        <v>64</v>
      </c>
      <c r="E37" s="93">
        <v>401.47487719026805</v>
      </c>
      <c r="F37" s="81">
        <v>99.55320101116392</v>
      </c>
      <c r="G37" s="112" t="s">
        <v>358</v>
      </c>
      <c r="H37" s="15"/>
      <c r="I37" s="16" t="s">
        <v>235</v>
      </c>
      <c r="J37" s="66"/>
      <c r="K37" s="66"/>
      <c r="L37" s="114" t="s">
        <v>789</v>
      </c>
      <c r="M37" s="94">
        <v>149.90320967943524</v>
      </c>
      <c r="N37" s="95">
        <v>5683.13330078125</v>
      </c>
      <c r="O37" s="95">
        <v>4128.9990234375</v>
      </c>
      <c r="P37" s="77"/>
      <c r="Q37" s="96"/>
      <c r="R37" s="96"/>
      <c r="S37" s="97"/>
      <c r="T37" s="51">
        <v>1</v>
      </c>
      <c r="U37" s="51">
        <v>4</v>
      </c>
      <c r="V37" s="52">
        <v>13.333333</v>
      </c>
      <c r="W37" s="52">
        <v>0.02439</v>
      </c>
      <c r="X37" s="52">
        <v>0.090488</v>
      </c>
      <c r="Y37" s="52">
        <v>1.277361</v>
      </c>
      <c r="Z37" s="52">
        <v>0.5</v>
      </c>
      <c r="AA37" s="52">
        <v>0.25</v>
      </c>
      <c r="AB37" s="82">
        <v>37</v>
      </c>
      <c r="AC37" s="82"/>
      <c r="AD37" s="98"/>
      <c r="AE37" s="85" t="s">
        <v>575</v>
      </c>
      <c r="AF37" s="85">
        <v>1224</v>
      </c>
      <c r="AG37" s="85">
        <v>7394</v>
      </c>
      <c r="AH37" s="85">
        <v>112204</v>
      </c>
      <c r="AI37" s="85">
        <v>119485</v>
      </c>
      <c r="AJ37" s="85"/>
      <c r="AK37" s="85" t="s">
        <v>613</v>
      </c>
      <c r="AL37" s="85" t="s">
        <v>636</v>
      </c>
      <c r="AM37" s="89" t="s">
        <v>657</v>
      </c>
      <c r="AN37" s="85"/>
      <c r="AO37" s="87">
        <v>41585.02547453704</v>
      </c>
      <c r="AP37" s="89" t="s">
        <v>689</v>
      </c>
      <c r="AQ37" s="85" t="b">
        <v>0</v>
      </c>
      <c r="AR37" s="85" t="b">
        <v>0</v>
      </c>
      <c r="AS37" s="85" t="b">
        <v>0</v>
      </c>
      <c r="AT37" s="85" t="s">
        <v>512</v>
      </c>
      <c r="AU37" s="85">
        <v>742</v>
      </c>
      <c r="AV37" s="89" t="s">
        <v>697</v>
      </c>
      <c r="AW37" s="85" t="b">
        <v>0</v>
      </c>
      <c r="AX37" s="85" t="s">
        <v>714</v>
      </c>
      <c r="AY37" s="89" t="s">
        <v>749</v>
      </c>
      <c r="AZ37" s="85" t="s">
        <v>66</v>
      </c>
      <c r="BA37" s="85" t="str">
        <f>REPLACE(INDEX(GroupVertices[Group],MATCH(Vertices[[#This Row],[Vertex]],GroupVertices[Vertex],0)),1,1,"")</f>
        <v>3</v>
      </c>
      <c r="BB37" s="51"/>
      <c r="BC37" s="51"/>
      <c r="BD37" s="51"/>
      <c r="BE37" s="51"/>
      <c r="BF37" s="51" t="s">
        <v>329</v>
      </c>
      <c r="BG37" s="51" t="s">
        <v>329</v>
      </c>
      <c r="BH37" s="132" t="s">
        <v>1108</v>
      </c>
      <c r="BI37" s="132" t="s">
        <v>1124</v>
      </c>
      <c r="BJ37" s="132" t="s">
        <v>1150</v>
      </c>
      <c r="BK37" s="132" t="s">
        <v>1150</v>
      </c>
      <c r="BL37" s="132">
        <v>6</v>
      </c>
      <c r="BM37" s="135">
        <v>4.25531914893617</v>
      </c>
      <c r="BN37" s="132">
        <v>0</v>
      </c>
      <c r="BO37" s="135">
        <v>0</v>
      </c>
      <c r="BP37" s="132">
        <v>0</v>
      </c>
      <c r="BQ37" s="135">
        <v>0</v>
      </c>
      <c r="BR37" s="132">
        <v>135</v>
      </c>
      <c r="BS37" s="135">
        <v>95.74468085106383</v>
      </c>
      <c r="BT37" s="132">
        <v>141</v>
      </c>
      <c r="BU37" s="2"/>
      <c r="BV37" s="3"/>
      <c r="BW37" s="3"/>
      <c r="BX37" s="3"/>
      <c r="BY37" s="3"/>
    </row>
    <row r="38" spans="1:77" ht="41.45" customHeight="1">
      <c r="A38" s="14" t="s">
        <v>237</v>
      </c>
      <c r="C38" s="15"/>
      <c r="D38" s="15" t="s">
        <v>64</v>
      </c>
      <c r="E38" s="93">
        <v>162</v>
      </c>
      <c r="F38" s="81">
        <v>100</v>
      </c>
      <c r="G38" s="112" t="s">
        <v>360</v>
      </c>
      <c r="H38" s="15"/>
      <c r="I38" s="16" t="s">
        <v>237</v>
      </c>
      <c r="J38" s="66"/>
      <c r="K38" s="66"/>
      <c r="L38" s="114" t="s">
        <v>790</v>
      </c>
      <c r="M38" s="94">
        <v>1</v>
      </c>
      <c r="N38" s="95">
        <v>7187.390625</v>
      </c>
      <c r="O38" s="95">
        <v>2082.144775390625</v>
      </c>
      <c r="P38" s="77"/>
      <c r="Q38" s="96"/>
      <c r="R38" s="96"/>
      <c r="S38" s="97"/>
      <c r="T38" s="51">
        <v>0</v>
      </c>
      <c r="U38" s="51">
        <v>1</v>
      </c>
      <c r="V38" s="52">
        <v>0</v>
      </c>
      <c r="W38" s="52">
        <v>0.014925</v>
      </c>
      <c r="X38" s="52">
        <v>0.008344</v>
      </c>
      <c r="Y38" s="52">
        <v>0.492927</v>
      </c>
      <c r="Z38" s="52">
        <v>0</v>
      </c>
      <c r="AA38" s="52">
        <v>0</v>
      </c>
      <c r="AB38" s="82">
        <v>38</v>
      </c>
      <c r="AC38" s="82"/>
      <c r="AD38" s="98"/>
      <c r="AE38" s="85" t="s">
        <v>576</v>
      </c>
      <c r="AF38" s="85">
        <v>28</v>
      </c>
      <c r="AG38" s="85">
        <v>6</v>
      </c>
      <c r="AH38" s="85">
        <v>65</v>
      </c>
      <c r="AI38" s="85">
        <v>7</v>
      </c>
      <c r="AJ38" s="85"/>
      <c r="AK38" s="85"/>
      <c r="AL38" s="85" t="s">
        <v>620</v>
      </c>
      <c r="AM38" s="85"/>
      <c r="AN38" s="85"/>
      <c r="AO38" s="87">
        <v>39854.397569444445</v>
      </c>
      <c r="AP38" s="89" t="s">
        <v>690</v>
      </c>
      <c r="AQ38" s="85" t="b">
        <v>1</v>
      </c>
      <c r="AR38" s="85" t="b">
        <v>0</v>
      </c>
      <c r="AS38" s="85" t="b">
        <v>0</v>
      </c>
      <c r="AT38" s="85" t="s">
        <v>512</v>
      </c>
      <c r="AU38" s="85">
        <v>0</v>
      </c>
      <c r="AV38" s="89" t="s">
        <v>697</v>
      </c>
      <c r="AW38" s="85" t="b">
        <v>0</v>
      </c>
      <c r="AX38" s="85" t="s">
        <v>714</v>
      </c>
      <c r="AY38" s="89" t="s">
        <v>750</v>
      </c>
      <c r="AZ38" s="85" t="s">
        <v>66</v>
      </c>
      <c r="BA38" s="85" t="str">
        <f>REPLACE(INDEX(GroupVertices[Group],MATCH(Vertices[[#This Row],[Vertex]],GroupVertices[Vertex],0)),1,1,"")</f>
        <v>6</v>
      </c>
      <c r="BB38" s="51"/>
      <c r="BC38" s="51"/>
      <c r="BD38" s="51"/>
      <c r="BE38" s="51"/>
      <c r="BF38" s="51"/>
      <c r="BG38" s="51"/>
      <c r="BH38" s="132" t="s">
        <v>1087</v>
      </c>
      <c r="BI38" s="132" t="s">
        <v>1087</v>
      </c>
      <c r="BJ38" s="132" t="s">
        <v>1129</v>
      </c>
      <c r="BK38" s="132" t="s">
        <v>1129</v>
      </c>
      <c r="BL38" s="132">
        <v>1</v>
      </c>
      <c r="BM38" s="135">
        <v>4.3478260869565215</v>
      </c>
      <c r="BN38" s="132">
        <v>0</v>
      </c>
      <c r="BO38" s="135">
        <v>0</v>
      </c>
      <c r="BP38" s="132">
        <v>0</v>
      </c>
      <c r="BQ38" s="135">
        <v>0</v>
      </c>
      <c r="BR38" s="132">
        <v>22</v>
      </c>
      <c r="BS38" s="135">
        <v>95.65217391304348</v>
      </c>
      <c r="BT38" s="132">
        <v>23</v>
      </c>
      <c r="BU38" s="2"/>
      <c r="BV38" s="3"/>
      <c r="BW38" s="3"/>
      <c r="BX38" s="3"/>
      <c r="BY38" s="3"/>
    </row>
    <row r="39" spans="1:77" ht="41.45" customHeight="1">
      <c r="A39" s="14" t="s">
        <v>238</v>
      </c>
      <c r="C39" s="15"/>
      <c r="D39" s="15" t="s">
        <v>64</v>
      </c>
      <c r="E39" s="93">
        <v>262.7752291803659</v>
      </c>
      <c r="F39" s="81">
        <v>99.81197914776781</v>
      </c>
      <c r="G39" s="112" t="s">
        <v>361</v>
      </c>
      <c r="H39" s="15"/>
      <c r="I39" s="16" t="s">
        <v>238</v>
      </c>
      <c r="J39" s="66"/>
      <c r="K39" s="66"/>
      <c r="L39" s="114" t="s">
        <v>791</v>
      </c>
      <c r="M39" s="94">
        <v>63.661082687244736</v>
      </c>
      <c r="N39" s="95">
        <v>5389.24755859375</v>
      </c>
      <c r="O39" s="95">
        <v>9531.9287109375</v>
      </c>
      <c r="P39" s="77"/>
      <c r="Q39" s="96"/>
      <c r="R39" s="96"/>
      <c r="S39" s="97"/>
      <c r="T39" s="51">
        <v>0</v>
      </c>
      <c r="U39" s="51">
        <v>1</v>
      </c>
      <c r="V39" s="52">
        <v>0</v>
      </c>
      <c r="W39" s="52">
        <v>0.017241</v>
      </c>
      <c r="X39" s="52">
        <v>0.022804</v>
      </c>
      <c r="Y39" s="52">
        <v>0.433151</v>
      </c>
      <c r="Z39" s="52">
        <v>0</v>
      </c>
      <c r="AA39" s="52">
        <v>0</v>
      </c>
      <c r="AB39" s="82">
        <v>39</v>
      </c>
      <c r="AC39" s="82"/>
      <c r="AD39" s="98"/>
      <c r="AE39" s="85" t="s">
        <v>577</v>
      </c>
      <c r="AF39" s="85">
        <v>3101</v>
      </c>
      <c r="AG39" s="85">
        <v>3115</v>
      </c>
      <c r="AH39" s="85">
        <v>17134</v>
      </c>
      <c r="AI39" s="85">
        <v>17824</v>
      </c>
      <c r="AJ39" s="85"/>
      <c r="AK39" s="85" t="s">
        <v>614</v>
      </c>
      <c r="AL39" s="85" t="s">
        <v>637</v>
      </c>
      <c r="AM39" s="89" t="s">
        <v>658</v>
      </c>
      <c r="AN39" s="85"/>
      <c r="AO39" s="87">
        <v>39186.40739583333</v>
      </c>
      <c r="AP39" s="89" t="s">
        <v>691</v>
      </c>
      <c r="AQ39" s="85" t="b">
        <v>0</v>
      </c>
      <c r="AR39" s="85" t="b">
        <v>0</v>
      </c>
      <c r="AS39" s="85" t="b">
        <v>0</v>
      </c>
      <c r="AT39" s="85" t="s">
        <v>512</v>
      </c>
      <c r="AU39" s="85">
        <v>209</v>
      </c>
      <c r="AV39" s="89" t="s">
        <v>697</v>
      </c>
      <c r="AW39" s="85" t="b">
        <v>0</v>
      </c>
      <c r="AX39" s="85" t="s">
        <v>714</v>
      </c>
      <c r="AY39" s="89" t="s">
        <v>751</v>
      </c>
      <c r="AZ39" s="85" t="s">
        <v>66</v>
      </c>
      <c r="BA39" s="85" t="str">
        <f>REPLACE(INDEX(GroupVertices[Group],MATCH(Vertices[[#This Row],[Vertex]],GroupVertices[Vertex],0)),1,1,"")</f>
        <v>2</v>
      </c>
      <c r="BB39" s="51"/>
      <c r="BC39" s="51"/>
      <c r="BD39" s="51"/>
      <c r="BE39" s="51"/>
      <c r="BF39" s="51" t="s">
        <v>334</v>
      </c>
      <c r="BG39" s="51" t="s">
        <v>334</v>
      </c>
      <c r="BH39" s="132" t="s">
        <v>1109</v>
      </c>
      <c r="BI39" s="132" t="s">
        <v>1109</v>
      </c>
      <c r="BJ39" s="132" t="s">
        <v>1151</v>
      </c>
      <c r="BK39" s="132" t="s">
        <v>1151</v>
      </c>
      <c r="BL39" s="132">
        <v>1</v>
      </c>
      <c r="BM39" s="135">
        <v>4.761904761904762</v>
      </c>
      <c r="BN39" s="132">
        <v>0</v>
      </c>
      <c r="BO39" s="135">
        <v>0</v>
      </c>
      <c r="BP39" s="132">
        <v>0</v>
      </c>
      <c r="BQ39" s="135">
        <v>0</v>
      </c>
      <c r="BR39" s="132">
        <v>20</v>
      </c>
      <c r="BS39" s="135">
        <v>95.23809523809524</v>
      </c>
      <c r="BT39" s="132">
        <v>21</v>
      </c>
      <c r="BU39" s="2"/>
      <c r="BV39" s="3"/>
      <c r="BW39" s="3"/>
      <c r="BX39" s="3"/>
      <c r="BY39" s="3"/>
    </row>
    <row r="40" spans="1:77" ht="41.45" customHeight="1">
      <c r="A40" s="14" t="s">
        <v>239</v>
      </c>
      <c r="C40" s="15"/>
      <c r="D40" s="15" t="s">
        <v>64</v>
      </c>
      <c r="E40" s="93">
        <v>162.74552276331568</v>
      </c>
      <c r="F40" s="81">
        <v>99.99860904483714</v>
      </c>
      <c r="G40" s="112" t="s">
        <v>362</v>
      </c>
      <c r="H40" s="15"/>
      <c r="I40" s="16" t="s">
        <v>239</v>
      </c>
      <c r="J40" s="66"/>
      <c r="K40" s="66"/>
      <c r="L40" s="114" t="s">
        <v>792</v>
      </c>
      <c r="M40" s="94">
        <v>1.4635589906100446</v>
      </c>
      <c r="N40" s="95">
        <v>6326.6201171875</v>
      </c>
      <c r="O40" s="95">
        <v>8258.0322265625</v>
      </c>
      <c r="P40" s="77"/>
      <c r="Q40" s="96"/>
      <c r="R40" s="96"/>
      <c r="S40" s="97"/>
      <c r="T40" s="51">
        <v>0</v>
      </c>
      <c r="U40" s="51">
        <v>1</v>
      </c>
      <c r="V40" s="52">
        <v>0</v>
      </c>
      <c r="W40" s="52">
        <v>0.017241</v>
      </c>
      <c r="X40" s="52">
        <v>0.022804</v>
      </c>
      <c r="Y40" s="52">
        <v>0.433151</v>
      </c>
      <c r="Z40" s="52">
        <v>0</v>
      </c>
      <c r="AA40" s="52">
        <v>0</v>
      </c>
      <c r="AB40" s="82">
        <v>40</v>
      </c>
      <c r="AC40" s="82"/>
      <c r="AD40" s="98"/>
      <c r="AE40" s="85" t="s">
        <v>578</v>
      </c>
      <c r="AF40" s="85">
        <v>41</v>
      </c>
      <c r="AG40" s="85">
        <v>29</v>
      </c>
      <c r="AH40" s="85">
        <v>27</v>
      </c>
      <c r="AI40" s="85">
        <v>25</v>
      </c>
      <c r="AJ40" s="85"/>
      <c r="AK40" s="85" t="s">
        <v>615</v>
      </c>
      <c r="AL40" s="85"/>
      <c r="AM40" s="89" t="s">
        <v>659</v>
      </c>
      <c r="AN40" s="85"/>
      <c r="AO40" s="87">
        <v>43480.41422453704</v>
      </c>
      <c r="AP40" s="89" t="s">
        <v>692</v>
      </c>
      <c r="AQ40" s="85" t="b">
        <v>0</v>
      </c>
      <c r="AR40" s="85" t="b">
        <v>0</v>
      </c>
      <c r="AS40" s="85" t="b">
        <v>0</v>
      </c>
      <c r="AT40" s="85" t="s">
        <v>512</v>
      </c>
      <c r="AU40" s="85">
        <v>0</v>
      </c>
      <c r="AV40" s="89" t="s">
        <v>697</v>
      </c>
      <c r="AW40" s="85" t="b">
        <v>0</v>
      </c>
      <c r="AX40" s="85" t="s">
        <v>714</v>
      </c>
      <c r="AY40" s="89" t="s">
        <v>752</v>
      </c>
      <c r="AZ40" s="85" t="s">
        <v>66</v>
      </c>
      <c r="BA40" s="85" t="str">
        <f>REPLACE(INDEX(GroupVertices[Group],MATCH(Vertices[[#This Row],[Vertex]],GroupVertices[Vertex],0)),1,1,"")</f>
        <v>2</v>
      </c>
      <c r="BB40" s="51" t="s">
        <v>322</v>
      </c>
      <c r="BC40" s="51" t="s">
        <v>322</v>
      </c>
      <c r="BD40" s="51" t="s">
        <v>328</v>
      </c>
      <c r="BE40" s="51" t="s">
        <v>328</v>
      </c>
      <c r="BF40" s="51" t="s">
        <v>329</v>
      </c>
      <c r="BG40" s="51" t="s">
        <v>329</v>
      </c>
      <c r="BH40" s="132" t="s">
        <v>1110</v>
      </c>
      <c r="BI40" s="132" t="s">
        <v>1110</v>
      </c>
      <c r="BJ40" s="132" t="s">
        <v>1152</v>
      </c>
      <c r="BK40" s="132" t="s">
        <v>1152</v>
      </c>
      <c r="BL40" s="132">
        <v>3</v>
      </c>
      <c r="BM40" s="135">
        <v>8.108108108108109</v>
      </c>
      <c r="BN40" s="132">
        <v>1</v>
      </c>
      <c r="BO40" s="135">
        <v>2.7027027027027026</v>
      </c>
      <c r="BP40" s="132">
        <v>0</v>
      </c>
      <c r="BQ40" s="135">
        <v>0</v>
      </c>
      <c r="BR40" s="132">
        <v>33</v>
      </c>
      <c r="BS40" s="135">
        <v>89.1891891891892</v>
      </c>
      <c r="BT40" s="132">
        <v>37</v>
      </c>
      <c r="BU40" s="2"/>
      <c r="BV40" s="3"/>
      <c r="BW40" s="3"/>
      <c r="BX40" s="3"/>
      <c r="BY40" s="3"/>
    </row>
    <row r="41" spans="1:77" ht="41.45" customHeight="1">
      <c r="A41" s="14" t="s">
        <v>240</v>
      </c>
      <c r="C41" s="15"/>
      <c r="D41" s="15" t="s">
        <v>64</v>
      </c>
      <c r="E41" s="93">
        <v>162.4213824314393</v>
      </c>
      <c r="F41" s="81">
        <v>99.99921380795142</v>
      </c>
      <c r="G41" s="112" t="s">
        <v>363</v>
      </c>
      <c r="H41" s="15"/>
      <c r="I41" s="16" t="s">
        <v>240</v>
      </c>
      <c r="J41" s="66"/>
      <c r="K41" s="66"/>
      <c r="L41" s="114" t="s">
        <v>793</v>
      </c>
      <c r="M41" s="94">
        <v>1.2620116033882862</v>
      </c>
      <c r="N41" s="95">
        <v>9521.46484375</v>
      </c>
      <c r="O41" s="95">
        <v>5224.9677734375</v>
      </c>
      <c r="P41" s="77"/>
      <c r="Q41" s="96"/>
      <c r="R41" s="96"/>
      <c r="S41" s="97"/>
      <c r="T41" s="51">
        <v>2</v>
      </c>
      <c r="U41" s="51">
        <v>1</v>
      </c>
      <c r="V41" s="52">
        <v>0</v>
      </c>
      <c r="W41" s="52">
        <v>1</v>
      </c>
      <c r="X41" s="52">
        <v>0</v>
      </c>
      <c r="Y41" s="52">
        <v>1.298228</v>
      </c>
      <c r="Z41" s="52">
        <v>0</v>
      </c>
      <c r="AA41" s="52">
        <v>0</v>
      </c>
      <c r="AB41" s="82">
        <v>41</v>
      </c>
      <c r="AC41" s="82"/>
      <c r="AD41" s="98"/>
      <c r="AE41" s="85" t="s">
        <v>579</v>
      </c>
      <c r="AF41" s="85">
        <v>29</v>
      </c>
      <c r="AG41" s="85">
        <v>19</v>
      </c>
      <c r="AH41" s="85">
        <v>20</v>
      </c>
      <c r="AI41" s="85">
        <v>16</v>
      </c>
      <c r="AJ41" s="85"/>
      <c r="AK41" s="85"/>
      <c r="AL41" s="85"/>
      <c r="AM41" s="85"/>
      <c r="AN41" s="85"/>
      <c r="AO41" s="87">
        <v>43375.56795138889</v>
      </c>
      <c r="AP41" s="89" t="s">
        <v>693</v>
      </c>
      <c r="AQ41" s="85" t="b">
        <v>1</v>
      </c>
      <c r="AR41" s="85" t="b">
        <v>0</v>
      </c>
      <c r="AS41" s="85" t="b">
        <v>0</v>
      </c>
      <c r="AT41" s="85" t="s">
        <v>512</v>
      </c>
      <c r="AU41" s="85">
        <v>1</v>
      </c>
      <c r="AV41" s="85"/>
      <c r="AW41" s="85" t="b">
        <v>0</v>
      </c>
      <c r="AX41" s="85" t="s">
        <v>714</v>
      </c>
      <c r="AY41" s="89" t="s">
        <v>753</v>
      </c>
      <c r="AZ41" s="85" t="s">
        <v>66</v>
      </c>
      <c r="BA41" s="85" t="str">
        <f>REPLACE(INDEX(GroupVertices[Group],MATCH(Vertices[[#This Row],[Vertex]],GroupVertices[Vertex],0)),1,1,"")</f>
        <v>7</v>
      </c>
      <c r="BB41" s="51"/>
      <c r="BC41" s="51"/>
      <c r="BD41" s="51"/>
      <c r="BE41" s="51"/>
      <c r="BF41" s="51" t="s">
        <v>329</v>
      </c>
      <c r="BG41" s="51" t="s">
        <v>329</v>
      </c>
      <c r="BH41" s="132" t="s">
        <v>1111</v>
      </c>
      <c r="BI41" s="132" t="s">
        <v>1111</v>
      </c>
      <c r="BJ41" s="132" t="s">
        <v>1153</v>
      </c>
      <c r="BK41" s="132" t="s">
        <v>1153</v>
      </c>
      <c r="BL41" s="132">
        <v>2</v>
      </c>
      <c r="BM41" s="135">
        <v>3.5714285714285716</v>
      </c>
      <c r="BN41" s="132">
        <v>1</v>
      </c>
      <c r="BO41" s="135">
        <v>1.7857142857142858</v>
      </c>
      <c r="BP41" s="132">
        <v>0</v>
      </c>
      <c r="BQ41" s="135">
        <v>0</v>
      </c>
      <c r="BR41" s="132">
        <v>53</v>
      </c>
      <c r="BS41" s="135">
        <v>94.64285714285714</v>
      </c>
      <c r="BT41" s="132">
        <v>56</v>
      </c>
      <c r="BU41" s="2"/>
      <c r="BV41" s="3"/>
      <c r="BW41" s="3"/>
      <c r="BX41" s="3"/>
      <c r="BY41" s="3"/>
    </row>
    <row r="42" spans="1:77" ht="41.45" customHeight="1">
      <c r="A42" s="99" t="s">
        <v>241</v>
      </c>
      <c r="C42" s="100"/>
      <c r="D42" s="100" t="s">
        <v>64</v>
      </c>
      <c r="E42" s="101">
        <v>163.42621746025605</v>
      </c>
      <c r="F42" s="102">
        <v>99.99733904229713</v>
      </c>
      <c r="G42" s="113" t="s">
        <v>364</v>
      </c>
      <c r="H42" s="100"/>
      <c r="I42" s="103" t="s">
        <v>241</v>
      </c>
      <c r="J42" s="104"/>
      <c r="K42" s="104"/>
      <c r="L42" s="115" t="s">
        <v>794</v>
      </c>
      <c r="M42" s="105">
        <v>1.8868085037757378</v>
      </c>
      <c r="N42" s="106">
        <v>9521.46484375</v>
      </c>
      <c r="O42" s="106">
        <v>3276.142822265625</v>
      </c>
      <c r="P42" s="107"/>
      <c r="Q42" s="108"/>
      <c r="R42" s="108"/>
      <c r="S42" s="109"/>
      <c r="T42" s="51">
        <v>0</v>
      </c>
      <c r="U42" s="51">
        <v>1</v>
      </c>
      <c r="V42" s="52">
        <v>0</v>
      </c>
      <c r="W42" s="52">
        <v>1</v>
      </c>
      <c r="X42" s="52">
        <v>0</v>
      </c>
      <c r="Y42" s="52">
        <v>0.701746</v>
      </c>
      <c r="Z42" s="52">
        <v>0</v>
      </c>
      <c r="AA42" s="52">
        <v>0</v>
      </c>
      <c r="AB42" s="110">
        <v>42</v>
      </c>
      <c r="AC42" s="110"/>
      <c r="AD42" s="111"/>
      <c r="AE42" s="85" t="s">
        <v>580</v>
      </c>
      <c r="AF42" s="85">
        <v>62</v>
      </c>
      <c r="AG42" s="85">
        <v>50</v>
      </c>
      <c r="AH42" s="85">
        <v>18</v>
      </c>
      <c r="AI42" s="85">
        <v>30</v>
      </c>
      <c r="AJ42" s="85"/>
      <c r="AK42" s="85" t="s">
        <v>616</v>
      </c>
      <c r="AL42" s="85" t="s">
        <v>617</v>
      </c>
      <c r="AM42" s="89" t="s">
        <v>660</v>
      </c>
      <c r="AN42" s="85"/>
      <c r="AO42" s="87">
        <v>43352.5290625</v>
      </c>
      <c r="AP42" s="89" t="s">
        <v>694</v>
      </c>
      <c r="AQ42" s="85" t="b">
        <v>1</v>
      </c>
      <c r="AR42" s="85" t="b">
        <v>0</v>
      </c>
      <c r="AS42" s="85" t="b">
        <v>0</v>
      </c>
      <c r="AT42" s="85" t="s">
        <v>512</v>
      </c>
      <c r="AU42" s="85">
        <v>1</v>
      </c>
      <c r="AV42" s="85"/>
      <c r="AW42" s="85" t="b">
        <v>0</v>
      </c>
      <c r="AX42" s="85" t="s">
        <v>714</v>
      </c>
      <c r="AY42" s="89" t="s">
        <v>754</v>
      </c>
      <c r="AZ42" s="85" t="s">
        <v>66</v>
      </c>
      <c r="BA42" s="85" t="str">
        <f>REPLACE(INDEX(GroupVertices[Group],MATCH(Vertices[[#This Row],[Vertex]],GroupVertices[Vertex],0)),1,1,"")</f>
        <v>7</v>
      </c>
      <c r="BB42" s="51"/>
      <c r="BC42" s="51"/>
      <c r="BD42" s="51"/>
      <c r="BE42" s="51"/>
      <c r="BF42" s="51"/>
      <c r="BG42" s="51"/>
      <c r="BH42" s="132" t="s">
        <v>1112</v>
      </c>
      <c r="BI42" s="132" t="s">
        <v>1112</v>
      </c>
      <c r="BJ42" s="132" t="s">
        <v>1154</v>
      </c>
      <c r="BK42" s="132" t="s">
        <v>1154</v>
      </c>
      <c r="BL42" s="132">
        <v>0</v>
      </c>
      <c r="BM42" s="135">
        <v>0</v>
      </c>
      <c r="BN42" s="132">
        <v>1</v>
      </c>
      <c r="BO42" s="135">
        <v>4</v>
      </c>
      <c r="BP42" s="132">
        <v>0</v>
      </c>
      <c r="BQ42" s="135">
        <v>0</v>
      </c>
      <c r="BR42" s="132">
        <v>24</v>
      </c>
      <c r="BS42" s="135">
        <v>96</v>
      </c>
      <c r="BT42" s="132">
        <v>25</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2"/>
    <dataValidation allowBlank="1" showInputMessage="1" promptTitle="Vertex Tooltip" prompt="Enter optional text that will pop up when the mouse is hovered over the vertex." errorTitle="Invalid Vertex Image Key" sqref="L3:L4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2"/>
    <dataValidation allowBlank="1" showInputMessage="1" promptTitle="Vertex Label Fill Color" prompt="To select an optional fill color for the Label shape, right-click and select Select Color on the right-click menu." sqref="J3:J42"/>
    <dataValidation allowBlank="1" showInputMessage="1" promptTitle="Vertex Image File" prompt="Enter the path to an image file.  Hover over the column header for examples." errorTitle="Invalid Vertex Image Key" sqref="G3:G42"/>
    <dataValidation allowBlank="1" showInputMessage="1" promptTitle="Vertex Color" prompt="To select an optional vertex color, right-click and select Select Color on the right-click menu." sqref="C3:C42"/>
    <dataValidation allowBlank="1" showInputMessage="1" promptTitle="Vertex Opacity" prompt="Enter an optional vertex opacity between 0 (transparent) and 100 (opaque)." errorTitle="Invalid Vertex Opacity" error="The optional vertex opacity must be a whole number between 0 and 10." sqref="F3:F42"/>
    <dataValidation type="list" allowBlank="1" showInputMessage="1" showErrorMessage="1" promptTitle="Vertex Shape" prompt="Select an optional vertex shape." errorTitle="Invalid Vertex Shape" error="You have entered an invalid vertex shape.  Try selecting from the drop-down list instead." sqref="D3:D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2">
      <formula1>ValidVertexLabelPositions</formula1>
    </dataValidation>
    <dataValidation allowBlank="1" showInputMessage="1" showErrorMessage="1" promptTitle="Vertex Name" prompt="Enter the name of the vertex." sqref="A3:A42"/>
  </dataValidations>
  <hyperlinks>
    <hyperlink ref="AM3" r:id="rId1" display="https://t.co/9BHH5TkCwQ"/>
    <hyperlink ref="AM5" r:id="rId2" display="https://t.co/FuaWuK33yz"/>
    <hyperlink ref="AM6" r:id="rId3" display="https://t.co/R5gM8026xd"/>
    <hyperlink ref="AM7" r:id="rId4" display="https://t.co/rP6bWMn2h8"/>
    <hyperlink ref="AM10" r:id="rId5" display="https://t.co/s1kqTpHKxL"/>
    <hyperlink ref="AM11" r:id="rId6" display="https://t.co/YoVgGoWLSi"/>
    <hyperlink ref="AM12" r:id="rId7" display="https://t.co/tyAjRI2lJs"/>
    <hyperlink ref="AM15" r:id="rId8" display="https://t.co/5JcVA8LJ5B"/>
    <hyperlink ref="AM16" r:id="rId9" display="https://t.co/uva6gBV36Z"/>
    <hyperlink ref="AM17" r:id="rId10" display="https://t.co/sGgAFeOGZd"/>
    <hyperlink ref="AM19" r:id="rId11" display="http://t.co/M2upC7rxrm"/>
    <hyperlink ref="AM23" r:id="rId12" display="https://t.co/vxrSAeg58w"/>
    <hyperlink ref="AM28" r:id="rId13" display="https://t.co/EC6QjQomdo"/>
    <hyperlink ref="AM29" r:id="rId14" display="https://t.co/b4qJn1xk9K"/>
    <hyperlink ref="AM31" r:id="rId15" display="https://t.co/jA998aXanF"/>
    <hyperlink ref="AM32" r:id="rId16" display="https://t.co/Ozohh7WZKH"/>
    <hyperlink ref="AM33" r:id="rId17" display="https://t.co/zZiTwCJy0r"/>
    <hyperlink ref="AM35" r:id="rId18" display="https://t.co/ZEcb8uQuhm"/>
    <hyperlink ref="AM36" r:id="rId19" display="http://t.co/716TeyW1ar"/>
    <hyperlink ref="AM37" r:id="rId20" display="https://t.co/xzcKnEci5U"/>
    <hyperlink ref="AM39" r:id="rId21" display="https://t.co/okdPo0UEZU"/>
    <hyperlink ref="AM40" r:id="rId22" display="https://t.co/9G6VpxvaTd"/>
    <hyperlink ref="AM42" r:id="rId23" display="https://t.co/lOi9nosw0T"/>
    <hyperlink ref="AP3" r:id="rId24" display="https://pbs.twimg.com/profile_banners/4135149143/1538469935"/>
    <hyperlink ref="AP4" r:id="rId25" display="https://pbs.twimg.com/profile_banners/55373712/1522703148"/>
    <hyperlink ref="AP5" r:id="rId26" display="https://pbs.twimg.com/profile_banners/506294888/1383945857"/>
    <hyperlink ref="AP6" r:id="rId27" display="https://pbs.twimg.com/profile_banners/991341939348918272/1528972101"/>
    <hyperlink ref="AP7" r:id="rId28" display="https://pbs.twimg.com/profile_banners/292303598/1521488815"/>
    <hyperlink ref="AP8" r:id="rId29" display="https://pbs.twimg.com/profile_banners/1560793820/1441113387"/>
    <hyperlink ref="AP9" r:id="rId30" display="https://pbs.twimg.com/profile_banners/13041662/1529835186"/>
    <hyperlink ref="AP10" r:id="rId31" display="https://pbs.twimg.com/profile_banners/1045342954943123458/1547416460"/>
    <hyperlink ref="AP11" r:id="rId32" display="https://pbs.twimg.com/profile_banners/1046691570467123202/1548799662"/>
    <hyperlink ref="AP12" r:id="rId33" display="https://pbs.twimg.com/profile_banners/1046674656923701248/1546265692"/>
    <hyperlink ref="AP13" r:id="rId34" display="https://pbs.twimg.com/profile_banners/1046674762087436288/1549057135"/>
    <hyperlink ref="AP14" r:id="rId35" display="https://pbs.twimg.com/profile_banners/1049209215708024832/1539257810"/>
    <hyperlink ref="AP15" r:id="rId36" display="https://pbs.twimg.com/profile_banners/1045270307060285440/1543598519"/>
    <hyperlink ref="AP16" r:id="rId37" display="https://pbs.twimg.com/profile_banners/21041543/1479830311"/>
    <hyperlink ref="AP17" r:id="rId38" display="https://pbs.twimg.com/profile_banners/1093853877877854209/1549632114"/>
    <hyperlink ref="AP19" r:id="rId39" display="https://pbs.twimg.com/profile_banners/1138224655/1546059145"/>
    <hyperlink ref="AP22" r:id="rId40" display="https://pbs.twimg.com/profile_banners/1037776413942800385/1547221673"/>
    <hyperlink ref="AP23" r:id="rId41" display="https://pbs.twimg.com/profile_banners/741387777967837185/1479941212"/>
    <hyperlink ref="AP24" r:id="rId42" display="https://pbs.twimg.com/profile_banners/94066110/1472210410"/>
    <hyperlink ref="AP25" r:id="rId43" display="https://pbs.twimg.com/profile_banners/2810053907/1490625707"/>
    <hyperlink ref="AP26" r:id="rId44" display="https://pbs.twimg.com/profile_banners/2766163181/1545423107"/>
    <hyperlink ref="AP27" r:id="rId45" display="https://pbs.twimg.com/profile_banners/898452047632232448/1532172244"/>
    <hyperlink ref="AP28" r:id="rId46" display="https://pbs.twimg.com/profile_banners/40172052/1517945109"/>
    <hyperlink ref="AP29" r:id="rId47" display="https://pbs.twimg.com/profile_banners/1280294108/1525718378"/>
    <hyperlink ref="AP31" r:id="rId48" display="https://pbs.twimg.com/profile_banners/9853212/1547589829"/>
    <hyperlink ref="AP32" r:id="rId49" display="https://pbs.twimg.com/profile_banners/182539117/1479996760"/>
    <hyperlink ref="AP33" r:id="rId50" display="https://pbs.twimg.com/profile_banners/1534242913/1450151759"/>
    <hyperlink ref="AP35" r:id="rId51" display="https://pbs.twimg.com/profile_banners/20683051/1450391500"/>
    <hyperlink ref="AP37" r:id="rId52" display="https://pbs.twimg.com/profile_banners/2171504722/1478827928"/>
    <hyperlink ref="AP38" r:id="rId53" display="https://pbs.twimg.com/profile_banners/20502119/1527093205"/>
    <hyperlink ref="AP39" r:id="rId54" display="https://pbs.twimg.com/profile_banners/4587771/1445269617"/>
    <hyperlink ref="AP40" r:id="rId55" display="https://pbs.twimg.com/profile_banners/1085113483774038016/1547547218"/>
    <hyperlink ref="AP41" r:id="rId56" display="https://pbs.twimg.com/profile_banners/1047118463637102592/1542119284"/>
    <hyperlink ref="AP42" r:id="rId57" display="https://pbs.twimg.com/profile_banners/1038769450965786625/1545339535"/>
    <hyperlink ref="AV3" r:id="rId58" display="http://abs.twimg.com/images/themes/theme1/bg.png"/>
    <hyperlink ref="AV4" r:id="rId59" display="http://abs.twimg.com/images/themes/theme4/bg.gif"/>
    <hyperlink ref="AV5" r:id="rId60" display="http://abs.twimg.com/images/themes/theme1/bg.png"/>
    <hyperlink ref="AV6" r:id="rId61" display="http://abs.twimg.com/images/themes/theme1/bg.png"/>
    <hyperlink ref="AV7" r:id="rId62" display="http://abs.twimg.com/images/themes/theme16/bg.gif"/>
    <hyperlink ref="AV8" r:id="rId63" display="http://abs.twimg.com/images/themes/theme18/bg.gif"/>
    <hyperlink ref="AV9" r:id="rId64" display="http://abs.twimg.com/images/themes/theme1/bg.png"/>
    <hyperlink ref="AV10" r:id="rId65" display="http://abs.twimg.com/images/themes/theme1/bg.png"/>
    <hyperlink ref="AV11" r:id="rId66" display="http://abs.twimg.com/images/themes/theme1/bg.png"/>
    <hyperlink ref="AV13" r:id="rId67" display="http://abs.twimg.com/images/themes/theme1/bg.png"/>
    <hyperlink ref="AV16" r:id="rId68" display="http://abs.twimg.com/images/themes/theme15/bg.png"/>
    <hyperlink ref="AV17" r:id="rId69" display="http://abs.twimg.com/images/themes/theme1/bg.png"/>
    <hyperlink ref="AV18" r:id="rId70" display="http://abs.twimg.com/images/themes/theme1/bg.png"/>
    <hyperlink ref="AV19" r:id="rId71" display="http://abs.twimg.com/images/themes/theme1/bg.png"/>
    <hyperlink ref="AV21" r:id="rId72" display="http://abs.twimg.com/images/themes/theme1/bg.png"/>
    <hyperlink ref="AV22" r:id="rId73" display="http://abs.twimg.com/images/themes/theme1/bg.png"/>
    <hyperlink ref="AV24" r:id="rId74" display="http://abs.twimg.com/images/themes/theme1/bg.png"/>
    <hyperlink ref="AV25" r:id="rId75" display="http://abs.twimg.com/images/themes/theme19/bg.gif"/>
    <hyperlink ref="AV26" r:id="rId76" display="http://abs.twimg.com/images/themes/theme1/bg.png"/>
    <hyperlink ref="AV28" r:id="rId77" display="http://abs.twimg.com/images/themes/theme16/bg.gif"/>
    <hyperlink ref="AV29" r:id="rId78" display="http://abs.twimg.com/images/themes/theme1/bg.png"/>
    <hyperlink ref="AV30" r:id="rId79" display="http://abs.twimg.com/images/themes/theme1/bg.png"/>
    <hyperlink ref="AV31" r:id="rId80" display="http://abs.twimg.com/images/themes/theme1/bg.png"/>
    <hyperlink ref="AV32" r:id="rId81" display="http://abs.twimg.com/images/themes/theme1/bg.png"/>
    <hyperlink ref="AV33" r:id="rId82" display="http://abs.twimg.com/images/themes/theme18/bg.gif"/>
    <hyperlink ref="AV34" r:id="rId83" display="http://abs.twimg.com/images/themes/theme1/bg.png"/>
    <hyperlink ref="AV35" r:id="rId84" display="http://abs.twimg.com/images/themes/theme15/bg.png"/>
    <hyperlink ref="AV36" r:id="rId85" display="http://abs.twimg.com/images/themes/theme1/bg.png"/>
    <hyperlink ref="AV37" r:id="rId86" display="http://abs.twimg.com/images/themes/theme1/bg.png"/>
    <hyperlink ref="AV38" r:id="rId87" display="http://abs.twimg.com/images/themes/theme1/bg.png"/>
    <hyperlink ref="AV39" r:id="rId88" display="http://abs.twimg.com/images/themes/theme1/bg.png"/>
    <hyperlink ref="AV40" r:id="rId89" display="http://abs.twimg.com/images/themes/theme1/bg.png"/>
    <hyperlink ref="G3" r:id="rId90" display="http://pbs.twimg.com/profile_images/1016265084509794310/EqNhDimG_normal.jpg"/>
    <hyperlink ref="G4" r:id="rId91" display="http://pbs.twimg.com/profile_images/1067656589656522752/qvSJi4Hy_normal.jpg"/>
    <hyperlink ref="G5" r:id="rId92" display="http://pbs.twimg.com/profile_images/915254322040070145/BDSiIEKd_normal.jpg"/>
    <hyperlink ref="G6" r:id="rId93" display="http://pbs.twimg.com/profile_images/1102615397654847490/7PELfl1l_normal.jpg"/>
    <hyperlink ref="G7" r:id="rId94" display="http://pbs.twimg.com/profile_images/1075853179533885442/Gq5eITJj_normal.jpg"/>
    <hyperlink ref="G8" r:id="rId95" display="http://pbs.twimg.com/profile_images/676783391606480896/wc4_YHhL_normal.jpg"/>
    <hyperlink ref="G9" r:id="rId96" display="http://pbs.twimg.com/profile_images/1086584860188311552/jWknULRp_normal.jpg"/>
    <hyperlink ref="G10" r:id="rId97" display="http://pbs.twimg.com/profile_images/1068520945550209026/TLkXCIpK_normal.jpg"/>
    <hyperlink ref="G11" r:id="rId98" display="http://pbs.twimg.com/profile_images/1098013863658823680/TkbTiIIV_normal.jpg"/>
    <hyperlink ref="G12" r:id="rId99" display="http://pbs.twimg.com/profile_images/1087861813629337603/Mq-lI4-h_normal.jpg"/>
    <hyperlink ref="G13" r:id="rId100" display="http://pbs.twimg.com/profile_images/1091450031981412353/Gx1yxF8X_normal.jpg"/>
    <hyperlink ref="G14" r:id="rId101" display="http://pbs.twimg.com/profile_images/1049211087831425024/HBuJiq4L_normal.jpg"/>
    <hyperlink ref="G15" r:id="rId102" display="http://pbs.twimg.com/profile_images/1068647199205146624/P7zRBk_R_normal.jpg"/>
    <hyperlink ref="G16" r:id="rId103" display="http://pbs.twimg.com/profile_images/1066793727526690817/Bt17N2B5_normal.jpg"/>
    <hyperlink ref="G17" r:id="rId104" display="http://pbs.twimg.com/profile_images/1094887744374038531/nEcINtbb_normal.jpg"/>
    <hyperlink ref="G18" r:id="rId105" display="http://pbs.twimg.com/profile_images/1061980750013194242/_kRizwtW_normal.jpg"/>
    <hyperlink ref="G19" r:id="rId106" display="http://pbs.twimg.com/profile_images/1078876214562050048/GdfEWE1E_normal.jpg"/>
    <hyperlink ref="G20" r:id="rId107" display="http://pbs.twimg.com/profile_images/1057962891389947904/onNWrI5__normal.jpg"/>
    <hyperlink ref="G21" r:id="rId108" display="http://pbs.twimg.com/profile_images/1047119697773244418/FYmKMvpB_normal.jpg"/>
    <hyperlink ref="G22" r:id="rId109" display="http://pbs.twimg.com/profile_images/1083752360046940160/JPHuJKcH_normal.jpg"/>
    <hyperlink ref="G23" r:id="rId110" display="http://pbs.twimg.com/profile_images/741388301144363008/Rs_hdx_c_normal.jpg"/>
    <hyperlink ref="G24" r:id="rId111" display="http://pbs.twimg.com/profile_images/554855449/IMG_3096_normal.jpg"/>
    <hyperlink ref="G25" r:id="rId112" display="http://pbs.twimg.com/profile_images/519455062817386496/PPAba4Aq_normal.jpeg"/>
    <hyperlink ref="G26" r:id="rId113" display="http://pbs.twimg.com/profile_images/509669171714850817/YDikrXVn_normal.jpeg"/>
    <hyperlink ref="G27" r:id="rId114" display="http://pbs.twimg.com/profile_images/898455738338693124/neZpQKpv_normal.jpg"/>
    <hyperlink ref="G28" r:id="rId115" display="http://pbs.twimg.com/profile_images/958457309843410944/sT4cUWgk_normal.jpg"/>
    <hyperlink ref="G29" r:id="rId116" display="http://pbs.twimg.com/profile_images/933740415861252096/qEXZnavW_normal.jpg"/>
    <hyperlink ref="G30" r:id="rId117" display="http://pbs.twimg.com/profile_images/767721747059712000/T1WNt7YG_normal.jpg"/>
    <hyperlink ref="G31" r:id="rId118" display="http://pbs.twimg.com/profile_images/823546547451228161/TREK2P9E_normal.jpg"/>
    <hyperlink ref="G32" r:id="rId119" display="http://pbs.twimg.com/profile_images/541230851929808896/CempjbYW_normal.jpeg"/>
    <hyperlink ref="G33" r:id="rId120" display="http://pbs.twimg.com/profile_images/1038650685783502848/m85zcrZH_normal.jpg"/>
    <hyperlink ref="G34" r:id="rId121" display="http://pbs.twimg.com/profile_images/618406942025871360/zypbNifS_normal.jpg"/>
    <hyperlink ref="G35" r:id="rId122" display="http://pbs.twimg.com/profile_images/658209392706326528/yzTc4iVe_normal.jpg"/>
    <hyperlink ref="G36" r:id="rId123" display="http://pbs.twimg.com/profile_images/1011398185145622528/5UQuzvUB_normal.jpg"/>
    <hyperlink ref="G37" r:id="rId124" display="http://pbs.twimg.com/profile_images/1045275971878887424/kXfelPZ4_normal.jpg"/>
    <hyperlink ref="G38" r:id="rId125" display="http://pbs.twimg.com/profile_images/999326044673863681/2GLy3T84_normal.jpg"/>
    <hyperlink ref="G39" r:id="rId126" display="http://pbs.twimg.com/profile_images/59858400/CNV00013_normal.JPG"/>
    <hyperlink ref="G40" r:id="rId127" display="http://pbs.twimg.com/profile_images/1088021250256052225/OXSnPjCB_normal.jpg"/>
    <hyperlink ref="G41" r:id="rId128" display="http://pbs.twimg.com/profile_images/1062348651878645760/GhBK06mf_normal.jpg"/>
    <hyperlink ref="G42" r:id="rId129" display="http://pbs.twimg.com/profile_images/1075858104020017152/SXYdJgpt_normal.jpg"/>
    <hyperlink ref="AY3" r:id="rId130" display="https://twitter.com/bcotd1g1tal"/>
    <hyperlink ref="AY4" r:id="rId131" display="https://twitter.com/brynmw"/>
    <hyperlink ref="AY5" r:id="rId132" display="https://twitter.com/itsbenwhitaker"/>
    <hyperlink ref="AY6" r:id="rId133" display="https://twitter.com/projectdigiuk"/>
    <hyperlink ref="AY7" r:id="rId134" display="https://twitter.com/scottdhayden"/>
    <hyperlink ref="AY8" r:id="rId135" display="https://twitter.com/vickyfox_"/>
    <hyperlink ref="AY9" r:id="rId136" display="https://twitter.com/gideonwilliams"/>
    <hyperlink ref="AY10" r:id="rId137" display="https://twitter.com/meganluciexo"/>
    <hyperlink ref="AY11" r:id="rId138" display="https://twitter.com/danlinternbcot"/>
    <hyperlink ref="AY12" r:id="rId139" display="https://twitter.com/henryfrith2"/>
    <hyperlink ref="AY13" r:id="rId140" display="https://twitter.com/danielcanning16"/>
    <hyperlink ref="AY14" r:id="rId141" display="https://twitter.com/aidenbliss1"/>
    <hyperlink ref="AY15" r:id="rId142" display="https://twitter.com/jakebcot"/>
    <hyperlink ref="AY16" r:id="rId143" display="https://twitter.com/mjjohnston1981"/>
    <hyperlink ref="AY17" r:id="rId144" display="https://twitter.com/ryannetherclif2"/>
    <hyperlink ref="AY18" r:id="rId145" display="https://twitter.com/samueljanes99"/>
    <hyperlink ref="AY19" r:id="rId146" display="https://twitter.com/gradeaundera"/>
    <hyperlink ref="AY20" r:id="rId147" display="https://twitter.com/paulizzard7"/>
    <hyperlink ref="AY21" r:id="rId148" display="https://twitter.com/darcybcot"/>
    <hyperlink ref="AY22" r:id="rId149" display="https://twitter.com/oliverlcummins"/>
    <hyperlink ref="AY23" r:id="rId150" display="https://twitter.com/gradeaunderabot"/>
    <hyperlink ref="AY24" r:id="rId151" display="https://twitter.com/jmcjohnston"/>
    <hyperlink ref="AY25" r:id="rId152" display="https://twitter.com/st_ninians_ps"/>
    <hyperlink ref="AY26" r:id="rId153" display="https://twitter.com/mrmandersonstn"/>
    <hyperlink ref="AY27" r:id="rId154" display="https://twitter.com/msrobertsonstn"/>
    <hyperlink ref="AY28" r:id="rId155" display="https://twitter.com/autnes"/>
    <hyperlink ref="AY29" r:id="rId156" display="https://twitter.com/edtech_stories"/>
    <hyperlink ref="AY30" r:id="rId157" display="https://twitter.com/markbeetlestone"/>
    <hyperlink ref="AY31" r:id="rId158" display="https://twitter.com/rhappe"/>
    <hyperlink ref="AY32" r:id="rId159" display="https://twitter.com/s_bearden"/>
    <hyperlink ref="AY33" r:id="rId160" display="https://twitter.com/msdanielsstormy"/>
    <hyperlink ref="AY34" r:id="rId161" display="https://twitter.com/doug_ready"/>
    <hyperlink ref="AY35" r:id="rId162" display="https://twitter.com/andrewdowell"/>
    <hyperlink ref="AY36" r:id="rId163" display="https://twitter.com/ajpodchaski"/>
    <hyperlink ref="AY37" r:id="rId164" display="https://twitter.com/schleiderjustin"/>
    <hyperlink ref="AY38" r:id="rId165" display="https://twitter.com/jscanlan_001"/>
    <hyperlink ref="AY39" r:id="rId166" display="https://twitter.com/tbirdcymru"/>
    <hyperlink ref="AY40" r:id="rId167" display="https://twitter.com/techpathwaysldn"/>
    <hyperlink ref="AY41" r:id="rId168" display="https://twitter.com/jadeheathbcot"/>
    <hyperlink ref="AY42" r:id="rId169" display="https://twitter.com/creativesbcot"/>
  </hyperlinks>
  <printOptions/>
  <pageMargins left="0.7" right="0.7" top="0.75" bottom="0.75" header="0.3" footer="0.3"/>
  <pageSetup horizontalDpi="600" verticalDpi="600" orientation="portrait" r:id="rId174"/>
  <drawing r:id="rId173"/>
  <legacyDrawing r:id="rId171"/>
  <tableParts>
    <tablePart r:id="rId1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876</v>
      </c>
      <c r="Z2" s="13" t="s">
        <v>888</v>
      </c>
      <c r="AA2" s="13" t="s">
        <v>905</v>
      </c>
      <c r="AB2" s="13" t="s">
        <v>962</v>
      </c>
      <c r="AC2" s="13" t="s">
        <v>1026</v>
      </c>
      <c r="AD2" s="13" t="s">
        <v>1049</v>
      </c>
      <c r="AE2" s="13" t="s">
        <v>1052</v>
      </c>
      <c r="AF2" s="13" t="s">
        <v>1065</v>
      </c>
      <c r="AG2" s="67" t="s">
        <v>1335</v>
      </c>
      <c r="AH2" s="67" t="s">
        <v>1336</v>
      </c>
      <c r="AI2" s="67" t="s">
        <v>1337</v>
      </c>
      <c r="AJ2" s="67" t="s">
        <v>1338</v>
      </c>
      <c r="AK2" s="67" t="s">
        <v>1339</v>
      </c>
      <c r="AL2" s="67" t="s">
        <v>1340</v>
      </c>
      <c r="AM2" s="67" t="s">
        <v>1341</v>
      </c>
      <c r="AN2" s="67" t="s">
        <v>1342</v>
      </c>
      <c r="AO2" s="67" t="s">
        <v>1345</v>
      </c>
    </row>
    <row r="3" spans="1:41" ht="15">
      <c r="A3" s="126" t="s">
        <v>834</v>
      </c>
      <c r="B3" s="127" t="s">
        <v>841</v>
      </c>
      <c r="C3" s="127" t="s">
        <v>56</v>
      </c>
      <c r="D3" s="118"/>
      <c r="E3" s="117"/>
      <c r="F3" s="119" t="s">
        <v>1354</v>
      </c>
      <c r="G3" s="120"/>
      <c r="H3" s="120"/>
      <c r="I3" s="121">
        <v>3</v>
      </c>
      <c r="J3" s="122"/>
      <c r="K3" s="51">
        <v>12</v>
      </c>
      <c r="L3" s="51">
        <v>10</v>
      </c>
      <c r="M3" s="51">
        <v>4</v>
      </c>
      <c r="N3" s="51">
        <v>14</v>
      </c>
      <c r="O3" s="51">
        <v>14</v>
      </c>
      <c r="P3" s="52" t="s">
        <v>1346</v>
      </c>
      <c r="Q3" s="52" t="s">
        <v>1346</v>
      </c>
      <c r="R3" s="51">
        <v>12</v>
      </c>
      <c r="S3" s="51">
        <v>12</v>
      </c>
      <c r="T3" s="51">
        <v>1</v>
      </c>
      <c r="U3" s="51">
        <v>2</v>
      </c>
      <c r="V3" s="51">
        <v>0</v>
      </c>
      <c r="W3" s="52">
        <v>0</v>
      </c>
      <c r="X3" s="52">
        <v>0</v>
      </c>
      <c r="Y3" s="85" t="s">
        <v>316</v>
      </c>
      <c r="Z3" s="85" t="s">
        <v>323</v>
      </c>
      <c r="AA3" s="85" t="s">
        <v>329</v>
      </c>
      <c r="AB3" s="91" t="s">
        <v>963</v>
      </c>
      <c r="AC3" s="91" t="s">
        <v>1027</v>
      </c>
      <c r="AD3" s="91"/>
      <c r="AE3" s="91"/>
      <c r="AF3" s="91" t="s">
        <v>1066</v>
      </c>
      <c r="AG3" s="132">
        <v>15</v>
      </c>
      <c r="AH3" s="135">
        <v>3.171247357293869</v>
      </c>
      <c r="AI3" s="132">
        <v>7</v>
      </c>
      <c r="AJ3" s="135">
        <v>1.4799154334038056</v>
      </c>
      <c r="AK3" s="132">
        <v>0</v>
      </c>
      <c r="AL3" s="135">
        <v>0</v>
      </c>
      <c r="AM3" s="132">
        <v>451</v>
      </c>
      <c r="AN3" s="135">
        <v>95.34883720930233</v>
      </c>
      <c r="AO3" s="132">
        <v>473</v>
      </c>
    </row>
    <row r="4" spans="1:41" ht="15">
      <c r="A4" s="126" t="s">
        <v>835</v>
      </c>
      <c r="B4" s="127" t="s">
        <v>842</v>
      </c>
      <c r="C4" s="127" t="s">
        <v>56</v>
      </c>
      <c r="D4" s="123"/>
      <c r="E4" s="100"/>
      <c r="F4" s="103" t="s">
        <v>1355</v>
      </c>
      <c r="G4" s="107"/>
      <c r="H4" s="107"/>
      <c r="I4" s="124">
        <v>4</v>
      </c>
      <c r="J4" s="110"/>
      <c r="K4" s="51">
        <v>8</v>
      </c>
      <c r="L4" s="51">
        <v>5</v>
      </c>
      <c r="M4" s="51">
        <v>4</v>
      </c>
      <c r="N4" s="51">
        <v>9</v>
      </c>
      <c r="O4" s="51">
        <v>0</v>
      </c>
      <c r="P4" s="52">
        <v>0</v>
      </c>
      <c r="Q4" s="52">
        <v>0</v>
      </c>
      <c r="R4" s="51">
        <v>1</v>
      </c>
      <c r="S4" s="51">
        <v>0</v>
      </c>
      <c r="T4" s="51">
        <v>8</v>
      </c>
      <c r="U4" s="51">
        <v>9</v>
      </c>
      <c r="V4" s="51">
        <v>3</v>
      </c>
      <c r="W4" s="52">
        <v>1.6875</v>
      </c>
      <c r="X4" s="52">
        <v>0.125</v>
      </c>
      <c r="Y4" s="85" t="s">
        <v>877</v>
      </c>
      <c r="Z4" s="85" t="s">
        <v>889</v>
      </c>
      <c r="AA4" s="85" t="s">
        <v>906</v>
      </c>
      <c r="AB4" s="91" t="s">
        <v>964</v>
      </c>
      <c r="AC4" s="91" t="s">
        <v>987</v>
      </c>
      <c r="AD4" s="91" t="s">
        <v>243</v>
      </c>
      <c r="AE4" s="91" t="s">
        <v>1053</v>
      </c>
      <c r="AF4" s="91" t="s">
        <v>1067</v>
      </c>
      <c r="AG4" s="132">
        <v>9</v>
      </c>
      <c r="AH4" s="135">
        <v>3.2142857142857144</v>
      </c>
      <c r="AI4" s="132">
        <v>3</v>
      </c>
      <c r="AJ4" s="135">
        <v>1.0714285714285714</v>
      </c>
      <c r="AK4" s="132">
        <v>0</v>
      </c>
      <c r="AL4" s="135">
        <v>0</v>
      </c>
      <c r="AM4" s="132">
        <v>268</v>
      </c>
      <c r="AN4" s="135">
        <v>95.71428571428571</v>
      </c>
      <c r="AO4" s="132">
        <v>280</v>
      </c>
    </row>
    <row r="5" spans="1:41" ht="15">
      <c r="A5" s="126" t="s">
        <v>836</v>
      </c>
      <c r="B5" s="127" t="s">
        <v>843</v>
      </c>
      <c r="C5" s="127" t="s">
        <v>56</v>
      </c>
      <c r="D5" s="123"/>
      <c r="E5" s="100"/>
      <c r="F5" s="103" t="s">
        <v>1356</v>
      </c>
      <c r="G5" s="107"/>
      <c r="H5" s="107"/>
      <c r="I5" s="124">
        <v>5</v>
      </c>
      <c r="J5" s="110"/>
      <c r="K5" s="51">
        <v>6</v>
      </c>
      <c r="L5" s="51">
        <v>5</v>
      </c>
      <c r="M5" s="51">
        <v>4</v>
      </c>
      <c r="N5" s="51">
        <v>9</v>
      </c>
      <c r="O5" s="51">
        <v>2</v>
      </c>
      <c r="P5" s="52">
        <v>0</v>
      </c>
      <c r="Q5" s="52">
        <v>0</v>
      </c>
      <c r="R5" s="51">
        <v>1</v>
      </c>
      <c r="S5" s="51">
        <v>0</v>
      </c>
      <c r="T5" s="51">
        <v>6</v>
      </c>
      <c r="U5" s="51">
        <v>9</v>
      </c>
      <c r="V5" s="51">
        <v>2</v>
      </c>
      <c r="W5" s="52">
        <v>1.333333</v>
      </c>
      <c r="X5" s="52">
        <v>0.2</v>
      </c>
      <c r="Y5" s="85"/>
      <c r="Z5" s="85"/>
      <c r="AA5" s="85" t="s">
        <v>329</v>
      </c>
      <c r="AB5" s="91" t="s">
        <v>965</v>
      </c>
      <c r="AC5" s="91" t="s">
        <v>1028</v>
      </c>
      <c r="AD5" s="91" t="s">
        <v>1050</v>
      </c>
      <c r="AE5" s="91" t="s">
        <v>1054</v>
      </c>
      <c r="AF5" s="91" t="s">
        <v>1068</v>
      </c>
      <c r="AG5" s="132">
        <v>18</v>
      </c>
      <c r="AH5" s="135">
        <v>4.245283018867925</v>
      </c>
      <c r="AI5" s="132">
        <v>5</v>
      </c>
      <c r="AJ5" s="135">
        <v>1.179245283018868</v>
      </c>
      <c r="AK5" s="132">
        <v>0</v>
      </c>
      <c r="AL5" s="135">
        <v>0</v>
      </c>
      <c r="AM5" s="132">
        <v>401</v>
      </c>
      <c r="AN5" s="135">
        <v>94.5754716981132</v>
      </c>
      <c r="AO5" s="132">
        <v>424</v>
      </c>
    </row>
    <row r="6" spans="1:41" ht="15">
      <c r="A6" s="126" t="s">
        <v>837</v>
      </c>
      <c r="B6" s="127" t="s">
        <v>844</v>
      </c>
      <c r="C6" s="127" t="s">
        <v>56</v>
      </c>
      <c r="D6" s="123"/>
      <c r="E6" s="100"/>
      <c r="F6" s="103" t="s">
        <v>1357</v>
      </c>
      <c r="G6" s="107"/>
      <c r="H6" s="107"/>
      <c r="I6" s="124">
        <v>6</v>
      </c>
      <c r="J6" s="110"/>
      <c r="K6" s="51">
        <v>5</v>
      </c>
      <c r="L6" s="51">
        <v>4</v>
      </c>
      <c r="M6" s="51">
        <v>0</v>
      </c>
      <c r="N6" s="51">
        <v>4</v>
      </c>
      <c r="O6" s="51">
        <v>0</v>
      </c>
      <c r="P6" s="52">
        <v>0</v>
      </c>
      <c r="Q6" s="52">
        <v>0</v>
      </c>
      <c r="R6" s="51">
        <v>1</v>
      </c>
      <c r="S6" s="51">
        <v>0</v>
      </c>
      <c r="T6" s="51">
        <v>5</v>
      </c>
      <c r="U6" s="51">
        <v>4</v>
      </c>
      <c r="V6" s="51">
        <v>2</v>
      </c>
      <c r="W6" s="52">
        <v>1.28</v>
      </c>
      <c r="X6" s="52">
        <v>0.2</v>
      </c>
      <c r="Y6" s="85" t="s">
        <v>878</v>
      </c>
      <c r="Z6" s="85" t="s">
        <v>890</v>
      </c>
      <c r="AA6" s="85" t="s">
        <v>907</v>
      </c>
      <c r="AB6" s="91" t="s">
        <v>966</v>
      </c>
      <c r="AC6" s="91" t="s">
        <v>1029</v>
      </c>
      <c r="AD6" s="91" t="s">
        <v>1051</v>
      </c>
      <c r="AE6" s="91" t="s">
        <v>1055</v>
      </c>
      <c r="AF6" s="91" t="s">
        <v>1069</v>
      </c>
      <c r="AG6" s="132">
        <v>19</v>
      </c>
      <c r="AH6" s="135">
        <v>4.241071428571429</v>
      </c>
      <c r="AI6" s="132">
        <v>3</v>
      </c>
      <c r="AJ6" s="135">
        <v>0.6696428571428571</v>
      </c>
      <c r="AK6" s="132">
        <v>0</v>
      </c>
      <c r="AL6" s="135">
        <v>0</v>
      </c>
      <c r="AM6" s="132">
        <v>426</v>
      </c>
      <c r="AN6" s="135">
        <v>95.08928571428571</v>
      </c>
      <c r="AO6" s="132">
        <v>448</v>
      </c>
    </row>
    <row r="7" spans="1:41" ht="15">
      <c r="A7" s="126" t="s">
        <v>838</v>
      </c>
      <c r="B7" s="127" t="s">
        <v>845</v>
      </c>
      <c r="C7" s="127" t="s">
        <v>56</v>
      </c>
      <c r="D7" s="123"/>
      <c r="E7" s="100"/>
      <c r="F7" s="103" t="s">
        <v>1358</v>
      </c>
      <c r="G7" s="107"/>
      <c r="H7" s="107"/>
      <c r="I7" s="124">
        <v>7</v>
      </c>
      <c r="J7" s="110"/>
      <c r="K7" s="51">
        <v>4</v>
      </c>
      <c r="L7" s="51">
        <v>4</v>
      </c>
      <c r="M7" s="51">
        <v>4</v>
      </c>
      <c r="N7" s="51">
        <v>8</v>
      </c>
      <c r="O7" s="51">
        <v>4</v>
      </c>
      <c r="P7" s="52">
        <v>0</v>
      </c>
      <c r="Q7" s="52">
        <v>0</v>
      </c>
      <c r="R7" s="51">
        <v>1</v>
      </c>
      <c r="S7" s="51">
        <v>0</v>
      </c>
      <c r="T7" s="51">
        <v>4</v>
      </c>
      <c r="U7" s="51">
        <v>8</v>
      </c>
      <c r="V7" s="51">
        <v>2</v>
      </c>
      <c r="W7" s="52">
        <v>1</v>
      </c>
      <c r="X7" s="52">
        <v>0.3333333333333333</v>
      </c>
      <c r="Y7" s="85"/>
      <c r="Z7" s="85"/>
      <c r="AA7" s="85" t="s">
        <v>329</v>
      </c>
      <c r="AB7" s="91" t="s">
        <v>967</v>
      </c>
      <c r="AC7" s="91" t="s">
        <v>1030</v>
      </c>
      <c r="AD7" s="91" t="s">
        <v>227</v>
      </c>
      <c r="AE7" s="91" t="s">
        <v>1056</v>
      </c>
      <c r="AF7" s="91" t="s">
        <v>1070</v>
      </c>
      <c r="AG7" s="132">
        <v>10</v>
      </c>
      <c r="AH7" s="135">
        <v>4.385964912280702</v>
      </c>
      <c r="AI7" s="132">
        <v>0</v>
      </c>
      <c r="AJ7" s="135">
        <v>0</v>
      </c>
      <c r="AK7" s="132">
        <v>0</v>
      </c>
      <c r="AL7" s="135">
        <v>0</v>
      </c>
      <c r="AM7" s="132">
        <v>218</v>
      </c>
      <c r="AN7" s="135">
        <v>95.6140350877193</v>
      </c>
      <c r="AO7" s="132">
        <v>228</v>
      </c>
    </row>
    <row r="8" spans="1:41" ht="15">
      <c r="A8" s="126" t="s">
        <v>839</v>
      </c>
      <c r="B8" s="127" t="s">
        <v>846</v>
      </c>
      <c r="C8" s="127" t="s">
        <v>56</v>
      </c>
      <c r="D8" s="123"/>
      <c r="E8" s="100"/>
      <c r="F8" s="103" t="s">
        <v>1359</v>
      </c>
      <c r="G8" s="107"/>
      <c r="H8" s="107"/>
      <c r="I8" s="124">
        <v>8</v>
      </c>
      <c r="J8" s="110"/>
      <c r="K8" s="51">
        <v>3</v>
      </c>
      <c r="L8" s="51">
        <v>2</v>
      </c>
      <c r="M8" s="51">
        <v>2</v>
      </c>
      <c r="N8" s="51">
        <v>4</v>
      </c>
      <c r="O8" s="51">
        <v>2</v>
      </c>
      <c r="P8" s="52">
        <v>0</v>
      </c>
      <c r="Q8" s="52">
        <v>0</v>
      </c>
      <c r="R8" s="51">
        <v>1</v>
      </c>
      <c r="S8" s="51">
        <v>0</v>
      </c>
      <c r="T8" s="51">
        <v>3</v>
      </c>
      <c r="U8" s="51">
        <v>4</v>
      </c>
      <c r="V8" s="51">
        <v>2</v>
      </c>
      <c r="W8" s="52">
        <v>0.888889</v>
      </c>
      <c r="X8" s="52">
        <v>0.3333333333333333</v>
      </c>
      <c r="Y8" s="85" t="s">
        <v>321</v>
      </c>
      <c r="Z8" s="85" t="s">
        <v>880</v>
      </c>
      <c r="AA8" s="85" t="s">
        <v>329</v>
      </c>
      <c r="AB8" s="91" t="s">
        <v>968</v>
      </c>
      <c r="AC8" s="91" t="s">
        <v>1031</v>
      </c>
      <c r="AD8" s="91"/>
      <c r="AE8" s="91" t="s">
        <v>236</v>
      </c>
      <c r="AF8" s="91" t="s">
        <v>1071</v>
      </c>
      <c r="AG8" s="132">
        <v>3</v>
      </c>
      <c r="AH8" s="135">
        <v>3.3707865168539324</v>
      </c>
      <c r="AI8" s="132">
        <v>1</v>
      </c>
      <c r="AJ8" s="135">
        <v>1.1235955056179776</v>
      </c>
      <c r="AK8" s="132">
        <v>0</v>
      </c>
      <c r="AL8" s="135">
        <v>0</v>
      </c>
      <c r="AM8" s="132">
        <v>85</v>
      </c>
      <c r="AN8" s="135">
        <v>95.50561797752809</v>
      </c>
      <c r="AO8" s="132">
        <v>89</v>
      </c>
    </row>
    <row r="9" spans="1:41" ht="15">
      <c r="A9" s="126" t="s">
        <v>840</v>
      </c>
      <c r="B9" s="127" t="s">
        <v>847</v>
      </c>
      <c r="C9" s="127" t="s">
        <v>56</v>
      </c>
      <c r="D9" s="123"/>
      <c r="E9" s="100"/>
      <c r="F9" s="103" t="s">
        <v>1360</v>
      </c>
      <c r="G9" s="107"/>
      <c r="H9" s="107"/>
      <c r="I9" s="124">
        <v>9</v>
      </c>
      <c r="J9" s="110"/>
      <c r="K9" s="51">
        <v>2</v>
      </c>
      <c r="L9" s="51">
        <v>2</v>
      </c>
      <c r="M9" s="51">
        <v>0</v>
      </c>
      <c r="N9" s="51">
        <v>2</v>
      </c>
      <c r="O9" s="51">
        <v>1</v>
      </c>
      <c r="P9" s="52">
        <v>0</v>
      </c>
      <c r="Q9" s="52">
        <v>0</v>
      </c>
      <c r="R9" s="51">
        <v>1</v>
      </c>
      <c r="S9" s="51">
        <v>0</v>
      </c>
      <c r="T9" s="51">
        <v>2</v>
      </c>
      <c r="U9" s="51">
        <v>2</v>
      </c>
      <c r="V9" s="51">
        <v>1</v>
      </c>
      <c r="W9" s="52">
        <v>0.5</v>
      </c>
      <c r="X9" s="52">
        <v>0.5</v>
      </c>
      <c r="Y9" s="85"/>
      <c r="Z9" s="85"/>
      <c r="AA9" s="85" t="s">
        <v>329</v>
      </c>
      <c r="AB9" s="91" t="s">
        <v>969</v>
      </c>
      <c r="AC9" s="91" t="s">
        <v>1032</v>
      </c>
      <c r="AD9" s="91"/>
      <c r="AE9" s="91" t="s">
        <v>240</v>
      </c>
      <c r="AF9" s="91" t="s">
        <v>1072</v>
      </c>
      <c r="AG9" s="132">
        <v>2</v>
      </c>
      <c r="AH9" s="135">
        <v>2.4691358024691357</v>
      </c>
      <c r="AI9" s="132">
        <v>2</v>
      </c>
      <c r="AJ9" s="135">
        <v>2.4691358024691357</v>
      </c>
      <c r="AK9" s="132">
        <v>0</v>
      </c>
      <c r="AL9" s="135">
        <v>0</v>
      </c>
      <c r="AM9" s="132">
        <v>77</v>
      </c>
      <c r="AN9" s="135">
        <v>95.06172839506173</v>
      </c>
      <c r="AO9" s="132">
        <v>81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834</v>
      </c>
      <c r="B2" s="91" t="s">
        <v>212</v>
      </c>
      <c r="C2" s="85">
        <f>VLOOKUP(GroupVertices[[#This Row],[Vertex]],Vertices[],MATCH("ID",Vertices[[#Headers],[Vertex]:[Vertex Content Word Count]],0),FALSE)</f>
        <v>3</v>
      </c>
    </row>
    <row r="3" spans="1:3" ht="15">
      <c r="A3" s="85" t="s">
        <v>834</v>
      </c>
      <c r="B3" s="91" t="s">
        <v>213</v>
      </c>
      <c r="C3" s="85">
        <f>VLOOKUP(GroupVertices[[#This Row],[Vertex]],Vertices[],MATCH("ID",Vertices[[#Headers],[Vertex]:[Vertex Content Word Count]],0),FALSE)</f>
        <v>4</v>
      </c>
    </row>
    <row r="4" spans="1:3" ht="15">
      <c r="A4" s="85" t="s">
        <v>834</v>
      </c>
      <c r="B4" s="91" t="s">
        <v>216</v>
      </c>
      <c r="C4" s="85">
        <f>VLOOKUP(GroupVertices[[#This Row],[Vertex]],Vertices[],MATCH("ID",Vertices[[#Headers],[Vertex]:[Vertex Content Word Count]],0),FALSE)</f>
        <v>10</v>
      </c>
    </row>
    <row r="5" spans="1:3" ht="15">
      <c r="A5" s="85" t="s">
        <v>834</v>
      </c>
      <c r="B5" s="91" t="s">
        <v>217</v>
      </c>
      <c r="C5" s="85">
        <f>VLOOKUP(GroupVertices[[#This Row],[Vertex]],Vertices[],MATCH("ID",Vertices[[#Headers],[Vertex]:[Vertex Content Word Count]],0),FALSE)</f>
        <v>11</v>
      </c>
    </row>
    <row r="6" spans="1:3" ht="15">
      <c r="A6" s="85" t="s">
        <v>834</v>
      </c>
      <c r="B6" s="91" t="s">
        <v>218</v>
      </c>
      <c r="C6" s="85">
        <f>VLOOKUP(GroupVertices[[#This Row],[Vertex]],Vertices[],MATCH("ID",Vertices[[#Headers],[Vertex]:[Vertex Content Word Count]],0),FALSE)</f>
        <v>12</v>
      </c>
    </row>
    <row r="7" spans="1:3" ht="15">
      <c r="A7" s="85" t="s">
        <v>834</v>
      </c>
      <c r="B7" s="91" t="s">
        <v>219</v>
      </c>
      <c r="C7" s="85">
        <f>VLOOKUP(GroupVertices[[#This Row],[Vertex]],Vertices[],MATCH("ID",Vertices[[#Headers],[Vertex]:[Vertex Content Word Count]],0),FALSE)</f>
        <v>13</v>
      </c>
    </row>
    <row r="8" spans="1:3" ht="15">
      <c r="A8" s="85" t="s">
        <v>834</v>
      </c>
      <c r="B8" s="91" t="s">
        <v>220</v>
      </c>
      <c r="C8" s="85">
        <f>VLOOKUP(GroupVertices[[#This Row],[Vertex]],Vertices[],MATCH("ID",Vertices[[#Headers],[Vertex]:[Vertex Content Word Count]],0),FALSE)</f>
        <v>14</v>
      </c>
    </row>
    <row r="9" spans="1:3" ht="15">
      <c r="A9" s="85" t="s">
        <v>834</v>
      </c>
      <c r="B9" s="91" t="s">
        <v>221</v>
      </c>
      <c r="C9" s="85">
        <f>VLOOKUP(GroupVertices[[#This Row],[Vertex]],Vertices[],MATCH("ID",Vertices[[#Headers],[Vertex]:[Vertex Content Word Count]],0),FALSE)</f>
        <v>15</v>
      </c>
    </row>
    <row r="10" spans="1:3" ht="15">
      <c r="A10" s="85" t="s">
        <v>834</v>
      </c>
      <c r="B10" s="91" t="s">
        <v>222</v>
      </c>
      <c r="C10" s="85">
        <f>VLOOKUP(GroupVertices[[#This Row],[Vertex]],Vertices[],MATCH("ID",Vertices[[#Headers],[Vertex]:[Vertex Content Word Count]],0),FALSE)</f>
        <v>16</v>
      </c>
    </row>
    <row r="11" spans="1:3" ht="15">
      <c r="A11" s="85" t="s">
        <v>834</v>
      </c>
      <c r="B11" s="91" t="s">
        <v>223</v>
      </c>
      <c r="C11" s="85">
        <f>VLOOKUP(GroupVertices[[#This Row],[Vertex]],Vertices[],MATCH("ID",Vertices[[#Headers],[Vertex]:[Vertex Content Word Count]],0),FALSE)</f>
        <v>17</v>
      </c>
    </row>
    <row r="12" spans="1:3" ht="15">
      <c r="A12" s="85" t="s">
        <v>834</v>
      </c>
      <c r="B12" s="91" t="s">
        <v>225</v>
      </c>
      <c r="C12" s="85">
        <f>VLOOKUP(GroupVertices[[#This Row],[Vertex]],Vertices[],MATCH("ID",Vertices[[#Headers],[Vertex]:[Vertex Content Word Count]],0),FALSE)</f>
        <v>20</v>
      </c>
    </row>
    <row r="13" spans="1:3" ht="15">
      <c r="A13" s="85" t="s">
        <v>834</v>
      </c>
      <c r="B13" s="91" t="s">
        <v>226</v>
      </c>
      <c r="C13" s="85">
        <f>VLOOKUP(GroupVertices[[#This Row],[Vertex]],Vertices[],MATCH("ID",Vertices[[#Headers],[Vertex]:[Vertex Content Word Count]],0),FALSE)</f>
        <v>21</v>
      </c>
    </row>
    <row r="14" spans="1:3" ht="15">
      <c r="A14" s="85" t="s">
        <v>835</v>
      </c>
      <c r="B14" s="91" t="s">
        <v>239</v>
      </c>
      <c r="C14" s="85">
        <f>VLOOKUP(GroupVertices[[#This Row],[Vertex]],Vertices[],MATCH("ID",Vertices[[#Headers],[Vertex]:[Vertex Content Word Count]],0),FALSE)</f>
        <v>40</v>
      </c>
    </row>
    <row r="15" spans="1:3" ht="15">
      <c r="A15" s="85" t="s">
        <v>835</v>
      </c>
      <c r="B15" s="91" t="s">
        <v>243</v>
      </c>
      <c r="C15" s="85">
        <f>VLOOKUP(GroupVertices[[#This Row],[Vertex]],Vertices[],MATCH("ID",Vertices[[#Headers],[Vertex]:[Vertex Content Word Count]],0),FALSE)</f>
        <v>7</v>
      </c>
    </row>
    <row r="16" spans="1:3" ht="15">
      <c r="A16" s="85" t="s">
        <v>835</v>
      </c>
      <c r="B16" s="91" t="s">
        <v>238</v>
      </c>
      <c r="C16" s="85">
        <f>VLOOKUP(GroupVertices[[#This Row],[Vertex]],Vertices[],MATCH("ID",Vertices[[#Headers],[Vertex]:[Vertex Content Word Count]],0),FALSE)</f>
        <v>39</v>
      </c>
    </row>
    <row r="17" spans="1:3" ht="15">
      <c r="A17" s="85" t="s">
        <v>835</v>
      </c>
      <c r="B17" s="91" t="s">
        <v>233</v>
      </c>
      <c r="C17" s="85">
        <f>VLOOKUP(GroupVertices[[#This Row],[Vertex]],Vertices[],MATCH("ID",Vertices[[#Headers],[Vertex]:[Vertex Content Word Count]],0),FALSE)</f>
        <v>35</v>
      </c>
    </row>
    <row r="18" spans="1:3" ht="15">
      <c r="A18" s="85" t="s">
        <v>835</v>
      </c>
      <c r="B18" s="91" t="s">
        <v>232</v>
      </c>
      <c r="C18" s="85">
        <f>VLOOKUP(GroupVertices[[#This Row],[Vertex]],Vertices[],MATCH("ID",Vertices[[#Headers],[Vertex]:[Vertex Content Word Count]],0),FALSE)</f>
        <v>30</v>
      </c>
    </row>
    <row r="19" spans="1:3" ht="15">
      <c r="A19" s="85" t="s">
        <v>835</v>
      </c>
      <c r="B19" s="91" t="s">
        <v>230</v>
      </c>
      <c r="C19" s="85">
        <f>VLOOKUP(GroupVertices[[#This Row],[Vertex]],Vertices[],MATCH("ID",Vertices[[#Headers],[Vertex]:[Vertex Content Word Count]],0),FALSE)</f>
        <v>28</v>
      </c>
    </row>
    <row r="20" spans="1:3" ht="15">
      <c r="A20" s="85" t="s">
        <v>835</v>
      </c>
      <c r="B20" s="91" t="s">
        <v>214</v>
      </c>
      <c r="C20" s="85">
        <f>VLOOKUP(GroupVertices[[#This Row],[Vertex]],Vertices[],MATCH("ID",Vertices[[#Headers],[Vertex]:[Vertex Content Word Count]],0),FALSE)</f>
        <v>5</v>
      </c>
    </row>
    <row r="21" spans="1:3" ht="15">
      <c r="A21" s="85" t="s">
        <v>835</v>
      </c>
      <c r="B21" s="91" t="s">
        <v>242</v>
      </c>
      <c r="C21" s="85">
        <f>VLOOKUP(GroupVertices[[#This Row],[Vertex]],Vertices[],MATCH("ID",Vertices[[#Headers],[Vertex]:[Vertex Content Word Count]],0),FALSE)</f>
        <v>6</v>
      </c>
    </row>
    <row r="22" spans="1:3" ht="15">
      <c r="A22" s="85" t="s">
        <v>836</v>
      </c>
      <c r="B22" s="91" t="s">
        <v>235</v>
      </c>
      <c r="C22" s="85">
        <f>VLOOKUP(GroupVertices[[#This Row],[Vertex]],Vertices[],MATCH("ID",Vertices[[#Headers],[Vertex]:[Vertex Content Word Count]],0),FALSE)</f>
        <v>37</v>
      </c>
    </row>
    <row r="23" spans="1:3" ht="15">
      <c r="A23" s="85" t="s">
        <v>836</v>
      </c>
      <c r="B23" s="91" t="s">
        <v>229</v>
      </c>
      <c r="C23" s="85">
        <f>VLOOKUP(GroupVertices[[#This Row],[Vertex]],Vertices[],MATCH("ID",Vertices[[#Headers],[Vertex]:[Vertex Content Word Count]],0),FALSE)</f>
        <v>24</v>
      </c>
    </row>
    <row r="24" spans="1:3" ht="15">
      <c r="A24" s="85" t="s">
        <v>836</v>
      </c>
      <c r="B24" s="91" t="s">
        <v>234</v>
      </c>
      <c r="C24" s="85">
        <f>VLOOKUP(GroupVertices[[#This Row],[Vertex]],Vertices[],MATCH("ID",Vertices[[#Headers],[Vertex]:[Vertex Content Word Count]],0),FALSE)</f>
        <v>36</v>
      </c>
    </row>
    <row r="25" spans="1:3" ht="15">
      <c r="A25" s="85" t="s">
        <v>836</v>
      </c>
      <c r="B25" s="91" t="s">
        <v>247</v>
      </c>
      <c r="C25" s="85">
        <f>VLOOKUP(GroupVertices[[#This Row],[Vertex]],Vertices[],MATCH("ID",Vertices[[#Headers],[Vertex]:[Vertex Content Word Count]],0),FALSE)</f>
        <v>27</v>
      </c>
    </row>
    <row r="26" spans="1:3" ht="15">
      <c r="A26" s="85" t="s">
        <v>836</v>
      </c>
      <c r="B26" s="91" t="s">
        <v>246</v>
      </c>
      <c r="C26" s="85">
        <f>VLOOKUP(GroupVertices[[#This Row],[Vertex]],Vertices[],MATCH("ID",Vertices[[#Headers],[Vertex]:[Vertex Content Word Count]],0),FALSE)</f>
        <v>26</v>
      </c>
    </row>
    <row r="27" spans="1:3" ht="15">
      <c r="A27" s="85" t="s">
        <v>836</v>
      </c>
      <c r="B27" s="91" t="s">
        <v>245</v>
      </c>
      <c r="C27" s="85">
        <f>VLOOKUP(GroupVertices[[#This Row],[Vertex]],Vertices[],MATCH("ID",Vertices[[#Headers],[Vertex]:[Vertex Content Word Count]],0),FALSE)</f>
        <v>25</v>
      </c>
    </row>
    <row r="28" spans="1:3" ht="15">
      <c r="A28" s="85" t="s">
        <v>837</v>
      </c>
      <c r="B28" s="91" t="s">
        <v>231</v>
      </c>
      <c r="C28" s="85">
        <f>VLOOKUP(GroupVertices[[#This Row],[Vertex]],Vertices[],MATCH("ID",Vertices[[#Headers],[Vertex]:[Vertex Content Word Count]],0),FALSE)</f>
        <v>29</v>
      </c>
    </row>
    <row r="29" spans="1:3" ht="15">
      <c r="A29" s="85" t="s">
        <v>837</v>
      </c>
      <c r="B29" s="91" t="s">
        <v>251</v>
      </c>
      <c r="C29" s="85">
        <f>VLOOKUP(GroupVertices[[#This Row],[Vertex]],Vertices[],MATCH("ID",Vertices[[#Headers],[Vertex]:[Vertex Content Word Count]],0),FALSE)</f>
        <v>34</v>
      </c>
    </row>
    <row r="30" spans="1:3" ht="15">
      <c r="A30" s="85" t="s">
        <v>837</v>
      </c>
      <c r="B30" s="91" t="s">
        <v>250</v>
      </c>
      <c r="C30" s="85">
        <f>VLOOKUP(GroupVertices[[#This Row],[Vertex]],Vertices[],MATCH("ID",Vertices[[#Headers],[Vertex]:[Vertex Content Word Count]],0),FALSE)</f>
        <v>33</v>
      </c>
    </row>
    <row r="31" spans="1:3" ht="15">
      <c r="A31" s="85" t="s">
        <v>837</v>
      </c>
      <c r="B31" s="91" t="s">
        <v>249</v>
      </c>
      <c r="C31" s="85">
        <f>VLOOKUP(GroupVertices[[#This Row],[Vertex]],Vertices[],MATCH("ID",Vertices[[#Headers],[Vertex]:[Vertex Content Word Count]],0),FALSE)</f>
        <v>32</v>
      </c>
    </row>
    <row r="32" spans="1:3" ht="15">
      <c r="A32" s="85" t="s">
        <v>837</v>
      </c>
      <c r="B32" s="91" t="s">
        <v>248</v>
      </c>
      <c r="C32" s="85">
        <f>VLOOKUP(GroupVertices[[#This Row],[Vertex]],Vertices[],MATCH("ID",Vertices[[#Headers],[Vertex]:[Vertex Content Word Count]],0),FALSE)</f>
        <v>31</v>
      </c>
    </row>
    <row r="33" spans="1:3" ht="15">
      <c r="A33" s="85" t="s">
        <v>838</v>
      </c>
      <c r="B33" s="91" t="s">
        <v>228</v>
      </c>
      <c r="C33" s="85">
        <f>VLOOKUP(GroupVertices[[#This Row],[Vertex]],Vertices[],MATCH("ID",Vertices[[#Headers],[Vertex]:[Vertex Content Word Count]],0),FALSE)</f>
        <v>23</v>
      </c>
    </row>
    <row r="34" spans="1:3" ht="15">
      <c r="A34" s="85" t="s">
        <v>838</v>
      </c>
      <c r="B34" s="91" t="s">
        <v>224</v>
      </c>
      <c r="C34" s="85">
        <f>VLOOKUP(GroupVertices[[#This Row],[Vertex]],Vertices[],MATCH("ID",Vertices[[#Headers],[Vertex]:[Vertex Content Word Count]],0),FALSE)</f>
        <v>18</v>
      </c>
    </row>
    <row r="35" spans="1:3" ht="15">
      <c r="A35" s="85" t="s">
        <v>838</v>
      </c>
      <c r="B35" s="91" t="s">
        <v>227</v>
      </c>
      <c r="C35" s="85">
        <f>VLOOKUP(GroupVertices[[#This Row],[Vertex]],Vertices[],MATCH("ID",Vertices[[#Headers],[Vertex]:[Vertex Content Word Count]],0),FALSE)</f>
        <v>22</v>
      </c>
    </row>
    <row r="36" spans="1:3" ht="15">
      <c r="A36" s="85" t="s">
        <v>838</v>
      </c>
      <c r="B36" s="91" t="s">
        <v>244</v>
      </c>
      <c r="C36" s="85">
        <f>VLOOKUP(GroupVertices[[#This Row],[Vertex]],Vertices[],MATCH("ID",Vertices[[#Headers],[Vertex]:[Vertex Content Word Count]],0),FALSE)</f>
        <v>19</v>
      </c>
    </row>
    <row r="37" spans="1:3" ht="15">
      <c r="A37" s="85" t="s">
        <v>839</v>
      </c>
      <c r="B37" s="91" t="s">
        <v>237</v>
      </c>
      <c r="C37" s="85">
        <f>VLOOKUP(GroupVertices[[#This Row],[Vertex]],Vertices[],MATCH("ID",Vertices[[#Headers],[Vertex]:[Vertex Content Word Count]],0),FALSE)</f>
        <v>38</v>
      </c>
    </row>
    <row r="38" spans="1:3" ht="15">
      <c r="A38" s="85" t="s">
        <v>839</v>
      </c>
      <c r="B38" s="91" t="s">
        <v>236</v>
      </c>
      <c r="C38" s="85">
        <f>VLOOKUP(GroupVertices[[#This Row],[Vertex]],Vertices[],MATCH("ID",Vertices[[#Headers],[Vertex]:[Vertex Content Word Count]],0),FALSE)</f>
        <v>9</v>
      </c>
    </row>
    <row r="39" spans="1:3" ht="15">
      <c r="A39" s="85" t="s">
        <v>839</v>
      </c>
      <c r="B39" s="91" t="s">
        <v>215</v>
      </c>
      <c r="C39" s="85">
        <f>VLOOKUP(GroupVertices[[#This Row],[Vertex]],Vertices[],MATCH("ID",Vertices[[#Headers],[Vertex]:[Vertex Content Word Count]],0),FALSE)</f>
        <v>8</v>
      </c>
    </row>
    <row r="40" spans="1:3" ht="15">
      <c r="A40" s="85" t="s">
        <v>840</v>
      </c>
      <c r="B40" s="91" t="s">
        <v>241</v>
      </c>
      <c r="C40" s="85">
        <f>VLOOKUP(GroupVertices[[#This Row],[Vertex]],Vertices[],MATCH("ID",Vertices[[#Headers],[Vertex]:[Vertex Content Word Count]],0),FALSE)</f>
        <v>42</v>
      </c>
    </row>
    <row r="41" spans="1:3" ht="15">
      <c r="A41" s="85" t="s">
        <v>840</v>
      </c>
      <c r="B41" s="91" t="s">
        <v>240</v>
      </c>
      <c r="C41" s="85">
        <f>VLOOKUP(GroupVertices[[#This Row],[Vertex]],Vertices[],MATCH("ID",Vertices[[#Headers],[Vertex]:[Vertex Content Word Count]],0),FALSE)</f>
        <v>41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854</v>
      </c>
      <c r="B2" s="36" t="s">
        <v>795</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21</v>
      </c>
      <c r="N2" s="39">
        <f>MIN(Vertices[Eigenvector Centrality])</f>
        <v>0</v>
      </c>
      <c r="O2" s="40">
        <f>COUNTIF(Vertices[Eigenvector Centrality],"&gt;= "&amp;N2)-COUNTIF(Vertices[Eigenvector Centrality],"&gt;="&amp;N3)</f>
        <v>18</v>
      </c>
      <c r="P2" s="39">
        <f>MIN(Vertices[PageRank])</f>
        <v>0.432876</v>
      </c>
      <c r="Q2" s="40">
        <f>COUNTIF(Vertices[PageRank],"&gt;= "&amp;P2)-COUNTIF(Vertices[PageRank],"&gt;="&amp;P3)</f>
        <v>12</v>
      </c>
      <c r="R2" s="39">
        <f>MIN(Vertices[Clustering Coefficient])</f>
        <v>0</v>
      </c>
      <c r="S2" s="45">
        <f>COUNTIF(Vertices[Clustering Coefficient],"&gt;= "&amp;R2)-COUNTIF(Vertices[Clustering Coefficient],"&gt;="&amp;R3)</f>
        <v>29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0.21818181818181817</v>
      </c>
      <c r="I3" s="42">
        <f>COUNTIF(Vertices[Out-Degree],"&gt;= "&amp;H3)-COUNTIF(Vertices[Out-Degree],"&gt;="&amp;H4)</f>
        <v>0</v>
      </c>
      <c r="J3" s="41">
        <f aca="true" t="shared" si="4" ref="J3:J26">J2+($J$57-$J$2)/BinDivisor</f>
        <v>5.060606054545454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13</v>
      </c>
      <c r="N3" s="41">
        <f aca="true" t="shared" si="6" ref="N3:N26">N2+($N$57-$N$2)/BinDivisor</f>
        <v>0.0026111999999999997</v>
      </c>
      <c r="O3" s="42">
        <f>COUNTIF(Vertices[Eigenvector Centrality],"&gt;= "&amp;N3)-COUNTIF(Vertices[Eigenvector Centrality],"&gt;="&amp;N4)</f>
        <v>1</v>
      </c>
      <c r="P3" s="41">
        <f aca="true" t="shared" si="7" ref="P3:P26">P2+($P$57-$P$2)/BinDivisor</f>
        <v>0.4976157090909091</v>
      </c>
      <c r="Q3" s="42">
        <f>COUNTIF(Vertices[PageRank],"&gt;= "&amp;P3)-COUNTIF(Vertices[PageRank],"&gt;="&amp;P4)</f>
        <v>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0.32727272727272727</v>
      </c>
      <c r="G4" s="40">
        <f>COUNTIF(Vertices[In-Degree],"&gt;= "&amp;F4)-COUNTIF(Vertices[In-Degree],"&gt;="&amp;F5)</f>
        <v>0</v>
      </c>
      <c r="H4" s="39">
        <f t="shared" si="3"/>
        <v>0.43636363636363634</v>
      </c>
      <c r="I4" s="40">
        <f>COUNTIF(Vertices[Out-Degree],"&gt;= "&amp;H4)-COUNTIF(Vertices[Out-Degree],"&gt;="&amp;H5)</f>
        <v>0</v>
      </c>
      <c r="J4" s="39">
        <f t="shared" si="4"/>
        <v>10.121212109090909</v>
      </c>
      <c r="K4" s="40">
        <f>COUNTIF(Vertices[Betweenness Centrality],"&gt;= "&amp;J4)-COUNTIF(Vertices[Betweenness Centrality],"&gt;="&amp;J5)</f>
        <v>2</v>
      </c>
      <c r="L4" s="39">
        <f t="shared" si="5"/>
        <v>0.03636363636363636</v>
      </c>
      <c r="M4" s="40">
        <f>COUNTIF(Vertices[Closeness Centrality],"&gt;= "&amp;L4)-COUNTIF(Vertices[Closeness Centrality],"&gt;="&amp;L5)</f>
        <v>0</v>
      </c>
      <c r="N4" s="39">
        <f t="shared" si="6"/>
        <v>0.0052223999999999994</v>
      </c>
      <c r="O4" s="40">
        <f>COUNTIF(Vertices[Eigenvector Centrality],"&gt;= "&amp;N4)-COUNTIF(Vertices[Eigenvector Centrality],"&gt;="&amp;N5)</f>
        <v>0</v>
      </c>
      <c r="P4" s="39">
        <f t="shared" si="7"/>
        <v>0.5623554181818182</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0.4909090909090909</v>
      </c>
      <c r="G5" s="42">
        <f>COUNTIF(Vertices[In-Degree],"&gt;= "&amp;F5)-COUNTIF(Vertices[In-Degree],"&gt;="&amp;F6)</f>
        <v>0</v>
      </c>
      <c r="H5" s="41">
        <f t="shared" si="3"/>
        <v>0.6545454545454545</v>
      </c>
      <c r="I5" s="42">
        <f>COUNTIF(Vertices[Out-Degree],"&gt;= "&amp;H5)-COUNTIF(Vertices[Out-Degree],"&gt;="&amp;H6)</f>
        <v>0</v>
      </c>
      <c r="J5" s="41">
        <f t="shared" si="4"/>
        <v>15.181818163636363</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0.0078336</v>
      </c>
      <c r="O5" s="42">
        <f>COUNTIF(Vertices[Eigenvector Centrality],"&gt;= "&amp;N5)-COUNTIF(Vertices[Eigenvector Centrality],"&gt;="&amp;N6)</f>
        <v>2</v>
      </c>
      <c r="P5" s="41">
        <f t="shared" si="7"/>
        <v>0.6270951272727273</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35</v>
      </c>
      <c r="D6" s="34">
        <f t="shared" si="1"/>
        <v>0</v>
      </c>
      <c r="E6" s="3">
        <f>COUNTIF(Vertices[Degree],"&gt;= "&amp;D6)-COUNTIF(Vertices[Degree],"&gt;="&amp;D7)</f>
        <v>0</v>
      </c>
      <c r="F6" s="39">
        <f t="shared" si="2"/>
        <v>0.6545454545454545</v>
      </c>
      <c r="G6" s="40">
        <f>COUNTIF(Vertices[In-Degree],"&gt;= "&amp;F6)-COUNTIF(Vertices[In-Degree],"&gt;="&amp;F7)</f>
        <v>0</v>
      </c>
      <c r="H6" s="39">
        <f t="shared" si="3"/>
        <v>0.8727272727272727</v>
      </c>
      <c r="I6" s="40">
        <f>COUNTIF(Vertices[Out-Degree],"&gt;= "&amp;H6)-COUNTIF(Vertices[Out-Degree],"&gt;="&amp;H7)</f>
        <v>22</v>
      </c>
      <c r="J6" s="39">
        <f t="shared" si="4"/>
        <v>20.242424218181817</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0.010444799999999999</v>
      </c>
      <c r="O6" s="40">
        <f>COUNTIF(Vertices[Eigenvector Centrality],"&gt;= "&amp;N6)-COUNTIF(Vertices[Eigenvector Centrality],"&gt;="&amp;N7)</f>
        <v>0</v>
      </c>
      <c r="P6" s="39">
        <f t="shared" si="7"/>
        <v>0.6918348363636364</v>
      </c>
      <c r="Q6" s="40">
        <f>COUNTIF(Vertices[PageRank],"&gt;= "&amp;P6)-COUNTIF(Vertices[PageRank],"&gt;="&amp;P7)</f>
        <v>4</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62</v>
      </c>
      <c r="D7" s="34">
        <f t="shared" si="1"/>
        <v>0</v>
      </c>
      <c r="E7" s="3">
        <f>COUNTIF(Vertices[Degree],"&gt;= "&amp;D7)-COUNTIF(Vertices[Degree],"&gt;="&amp;D8)</f>
        <v>0</v>
      </c>
      <c r="F7" s="41">
        <f t="shared" si="2"/>
        <v>0.8181818181818181</v>
      </c>
      <c r="G7" s="42">
        <f>COUNTIF(Vertices[In-Degree],"&gt;= "&amp;F7)-COUNTIF(Vertices[In-Degree],"&gt;="&amp;F8)</f>
        <v>0</v>
      </c>
      <c r="H7" s="41">
        <f t="shared" si="3"/>
        <v>1.0909090909090908</v>
      </c>
      <c r="I7" s="42">
        <f>COUNTIF(Vertices[Out-Degree],"&gt;= "&amp;H7)-COUNTIF(Vertices[Out-Degree],"&gt;="&amp;H8)</f>
        <v>0</v>
      </c>
      <c r="J7" s="41">
        <f t="shared" si="4"/>
        <v>25.30303027272727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0.013055999999999998</v>
      </c>
      <c r="O7" s="42">
        <f>COUNTIF(Vertices[Eigenvector Centrality],"&gt;= "&amp;N7)-COUNTIF(Vertices[Eigenvector Centrality],"&gt;="&amp;N8)</f>
        <v>0</v>
      </c>
      <c r="P7" s="41">
        <f t="shared" si="7"/>
        <v>0.7565745454545455</v>
      </c>
      <c r="Q7" s="42">
        <f>COUNTIF(Vertices[PageRank],"&gt;= "&amp;P7)-COUNTIF(Vertices[PageRank],"&gt;="&amp;P8)</f>
        <v>1</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0.9818181818181817</v>
      </c>
      <c r="G8" s="40">
        <f>COUNTIF(Vertices[In-Degree],"&gt;= "&amp;F8)-COUNTIF(Vertices[In-Degree],"&gt;="&amp;F9)</f>
        <v>25</v>
      </c>
      <c r="H8" s="39">
        <f t="shared" si="3"/>
        <v>1.309090909090909</v>
      </c>
      <c r="I8" s="40">
        <f>COUNTIF(Vertices[Out-Degree],"&gt;= "&amp;H8)-COUNTIF(Vertices[Out-Degree],"&gt;="&amp;H9)</f>
        <v>0</v>
      </c>
      <c r="J8" s="39">
        <f t="shared" si="4"/>
        <v>30.363636327272722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0.0156672</v>
      </c>
      <c r="O8" s="40">
        <f>COUNTIF(Vertices[Eigenvector Centrality],"&gt;= "&amp;N8)-COUNTIF(Vertices[Eigenvector Centrality],"&gt;="&amp;N9)</f>
        <v>0</v>
      </c>
      <c r="P8" s="39">
        <f t="shared" si="7"/>
        <v>0.8213142545454546</v>
      </c>
      <c r="Q8" s="40">
        <f>COUNTIF(Vertices[PageRank],"&gt;= "&amp;P8)-COUNTIF(Vertices[PageRank],"&gt;="&amp;P9)</f>
        <v>1</v>
      </c>
      <c r="R8" s="39">
        <f t="shared" si="8"/>
        <v>0.05454545454545455</v>
      </c>
      <c r="S8" s="45">
        <f>COUNTIF(Vertices[Clustering Coefficient],"&gt;= "&amp;R8)-COUNTIF(Vertices[Clustering Coefficient],"&gt;="&amp;R9)</f>
        <v>1</v>
      </c>
      <c r="T8" s="39" t="e">
        <f ca="1" t="shared" si="9"/>
        <v>#REF!</v>
      </c>
      <c r="U8" s="40" t="e">
        <f ca="1" t="shared" si="0"/>
        <v>#REF!</v>
      </c>
    </row>
    <row r="9" spans="1:21" ht="15">
      <c r="A9" s="130"/>
      <c r="B9" s="130"/>
      <c r="D9" s="34">
        <f t="shared" si="1"/>
        <v>0</v>
      </c>
      <c r="E9" s="3">
        <f>COUNTIF(Vertices[Degree],"&gt;= "&amp;D9)-COUNTIF(Vertices[Degree],"&gt;="&amp;D10)</f>
        <v>0</v>
      </c>
      <c r="F9" s="41">
        <f t="shared" si="2"/>
        <v>1.1454545454545453</v>
      </c>
      <c r="G9" s="42">
        <f>COUNTIF(Vertices[In-Degree],"&gt;= "&amp;F9)-COUNTIF(Vertices[In-Degree],"&gt;="&amp;F10)</f>
        <v>0</v>
      </c>
      <c r="H9" s="41">
        <f t="shared" si="3"/>
        <v>1.5272727272727273</v>
      </c>
      <c r="I9" s="42">
        <f>COUNTIF(Vertices[Out-Degree],"&gt;= "&amp;H9)-COUNTIF(Vertices[Out-Degree],"&gt;="&amp;H10)</f>
        <v>0</v>
      </c>
      <c r="J9" s="41">
        <f t="shared" si="4"/>
        <v>35.424242381818175</v>
      </c>
      <c r="K9" s="42">
        <f>COUNTIF(Vertices[Betweenness Centrality],"&gt;= "&amp;J9)-COUNTIF(Vertices[Betweenness Centrality],"&gt;="&amp;J10)</f>
        <v>1</v>
      </c>
      <c r="L9" s="41">
        <f t="shared" si="5"/>
        <v>0.1272727272727273</v>
      </c>
      <c r="M9" s="42">
        <f>COUNTIF(Vertices[Closeness Centrality],"&gt;= "&amp;L9)-COUNTIF(Vertices[Closeness Centrality],"&gt;="&amp;L10)</f>
        <v>0</v>
      </c>
      <c r="N9" s="41">
        <f t="shared" si="6"/>
        <v>0.0182784</v>
      </c>
      <c r="O9" s="42">
        <f>COUNTIF(Vertices[Eigenvector Centrality],"&gt;= "&amp;N9)-COUNTIF(Vertices[Eigenvector Centrality],"&gt;="&amp;N10)</f>
        <v>3</v>
      </c>
      <c r="P9" s="41">
        <f t="shared" si="7"/>
        <v>0.8860539636363637</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23</v>
      </c>
      <c r="D10" s="34">
        <f t="shared" si="1"/>
        <v>0</v>
      </c>
      <c r="E10" s="3">
        <f>COUNTIF(Vertices[Degree],"&gt;= "&amp;D10)-COUNTIF(Vertices[Degree],"&gt;="&amp;D11)</f>
        <v>0</v>
      </c>
      <c r="F10" s="39">
        <f t="shared" si="2"/>
        <v>1.3090909090909089</v>
      </c>
      <c r="G10" s="40">
        <f>COUNTIF(Vertices[In-Degree],"&gt;= "&amp;F10)-COUNTIF(Vertices[In-Degree],"&gt;="&amp;F11)</f>
        <v>0</v>
      </c>
      <c r="H10" s="39">
        <f t="shared" si="3"/>
        <v>1.7454545454545456</v>
      </c>
      <c r="I10" s="40">
        <f>COUNTIF(Vertices[Out-Degree],"&gt;= "&amp;H10)-COUNTIF(Vertices[Out-Degree],"&gt;="&amp;H11)</f>
        <v>0</v>
      </c>
      <c r="J10" s="39">
        <f t="shared" si="4"/>
        <v>40.48484843636363</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0.0208896</v>
      </c>
      <c r="O10" s="40">
        <f>COUNTIF(Vertices[Eigenvector Centrality],"&gt;= "&amp;N10)-COUNTIF(Vertices[Eigenvector Centrality],"&gt;="&amp;N11)</f>
        <v>2</v>
      </c>
      <c r="P10" s="39">
        <f t="shared" si="7"/>
        <v>0.9507936727272728</v>
      </c>
      <c r="Q10" s="40">
        <f>COUNTIF(Vertices[PageRank],"&gt;= "&amp;P10)-COUNTIF(Vertices[PageRank],"&gt;="&amp;P11)</f>
        <v>12</v>
      </c>
      <c r="R10" s="39">
        <f t="shared" si="8"/>
        <v>0.07272727272727274</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1.4727272727272724</v>
      </c>
      <c r="G11" s="42">
        <f>COUNTIF(Vertices[In-Degree],"&gt;= "&amp;F11)-COUNTIF(Vertices[In-Degree],"&gt;="&amp;F12)</f>
        <v>0</v>
      </c>
      <c r="H11" s="41">
        <f t="shared" si="3"/>
        <v>1.9636363636363638</v>
      </c>
      <c r="I11" s="42">
        <f>COUNTIF(Vertices[Out-Degree],"&gt;= "&amp;H11)-COUNTIF(Vertices[Out-Degree],"&gt;="&amp;H12)</f>
        <v>3</v>
      </c>
      <c r="J11" s="41">
        <f t="shared" si="4"/>
        <v>45.54545449090908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0.023500800000000002</v>
      </c>
      <c r="O11" s="42">
        <f>COUNTIF(Vertices[Eigenvector Centrality],"&gt;= "&amp;N11)-COUNTIF(Vertices[Eigenvector Centrality],"&gt;="&amp;N12)</f>
        <v>1</v>
      </c>
      <c r="P11" s="41">
        <f t="shared" si="7"/>
        <v>1.015533381818182</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0.08823529411764706</v>
      </c>
      <c r="D12" s="34">
        <f t="shared" si="1"/>
        <v>0</v>
      </c>
      <c r="E12" s="3">
        <f>COUNTIF(Vertices[Degree],"&gt;= "&amp;D12)-COUNTIF(Vertices[Degree],"&gt;="&amp;D13)</f>
        <v>0</v>
      </c>
      <c r="F12" s="39">
        <f t="shared" si="2"/>
        <v>1.636363636363636</v>
      </c>
      <c r="G12" s="40">
        <f>COUNTIF(Vertices[In-Degree],"&gt;= "&amp;F12)-COUNTIF(Vertices[In-Degree],"&gt;="&amp;F13)</f>
        <v>0</v>
      </c>
      <c r="H12" s="39">
        <f t="shared" si="3"/>
        <v>2.181818181818182</v>
      </c>
      <c r="I12" s="40">
        <f>COUNTIF(Vertices[Out-Degree],"&gt;= "&amp;H12)-COUNTIF(Vertices[Out-Degree],"&gt;="&amp;H13)</f>
        <v>0</v>
      </c>
      <c r="J12" s="39">
        <f t="shared" si="4"/>
        <v>50.60606054545453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0.026112000000000003</v>
      </c>
      <c r="O12" s="40">
        <f>COUNTIF(Vertices[Eigenvector Centrality],"&gt;= "&amp;N12)-COUNTIF(Vertices[Eigenvector Centrality],"&gt;="&amp;N13)</f>
        <v>0</v>
      </c>
      <c r="P12" s="39">
        <f t="shared" si="7"/>
        <v>1.080273090909091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0.16216216216216217</v>
      </c>
      <c r="D13" s="34">
        <f t="shared" si="1"/>
        <v>0</v>
      </c>
      <c r="E13" s="3">
        <f>COUNTIF(Vertices[Degree],"&gt;= "&amp;D13)-COUNTIF(Vertices[Degree],"&gt;="&amp;D14)</f>
        <v>0</v>
      </c>
      <c r="F13" s="41">
        <f t="shared" si="2"/>
        <v>1.7999999999999996</v>
      </c>
      <c r="G13" s="42">
        <f>COUNTIF(Vertices[In-Degree],"&gt;= "&amp;F13)-COUNTIF(Vertices[In-Degree],"&gt;="&amp;F14)</f>
        <v>0</v>
      </c>
      <c r="H13" s="41">
        <f t="shared" si="3"/>
        <v>2.4000000000000004</v>
      </c>
      <c r="I13" s="42">
        <f>COUNTIF(Vertices[Out-Degree],"&gt;= "&amp;H13)-COUNTIF(Vertices[Out-Degree],"&gt;="&amp;H14)</f>
        <v>0</v>
      </c>
      <c r="J13" s="41">
        <f t="shared" si="4"/>
        <v>55.666666599999985</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0.028723200000000004</v>
      </c>
      <c r="O13" s="42">
        <f>COUNTIF(Vertices[Eigenvector Centrality],"&gt;= "&amp;N13)-COUNTIF(Vertices[Eigenvector Centrality],"&gt;="&amp;N14)</f>
        <v>4</v>
      </c>
      <c r="P13" s="41">
        <f t="shared" si="7"/>
        <v>1.1450128</v>
      </c>
      <c r="Q13" s="42">
        <f>COUNTIF(Vertices[PageRank],"&gt;= "&amp;P13)-COUNTIF(Vertices[PageRank],"&gt;="&amp;P14)</f>
        <v>1</v>
      </c>
      <c r="R13" s="41">
        <f t="shared" si="8"/>
        <v>0.10000000000000002</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1.9636363636363632</v>
      </c>
      <c r="G14" s="40">
        <f>COUNTIF(Vertices[In-Degree],"&gt;= "&amp;F14)-COUNTIF(Vertices[In-Degree],"&gt;="&amp;F15)</f>
        <v>3</v>
      </c>
      <c r="H14" s="39">
        <f t="shared" si="3"/>
        <v>2.6181818181818186</v>
      </c>
      <c r="I14" s="40">
        <f>COUNTIF(Vertices[Out-Degree],"&gt;= "&amp;H14)-COUNTIF(Vertices[Out-Degree],"&gt;="&amp;H15)</f>
        <v>0</v>
      </c>
      <c r="J14" s="39">
        <f t="shared" si="4"/>
        <v>60.72727265454544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0.031334400000000005</v>
      </c>
      <c r="O14" s="40">
        <f>COUNTIF(Vertices[Eigenvector Centrality],"&gt;= "&amp;N14)-COUNTIF(Vertices[Eigenvector Centrality],"&gt;="&amp;N15)</f>
        <v>0</v>
      </c>
      <c r="P14" s="39">
        <f t="shared" si="7"/>
        <v>1.209752509090909</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15</v>
      </c>
      <c r="D15" s="34">
        <f t="shared" si="1"/>
        <v>0</v>
      </c>
      <c r="E15" s="3">
        <f>COUNTIF(Vertices[Degree],"&gt;= "&amp;D15)-COUNTIF(Vertices[Degree],"&gt;="&amp;D16)</f>
        <v>0</v>
      </c>
      <c r="F15" s="41">
        <f t="shared" si="2"/>
        <v>2.127272727272727</v>
      </c>
      <c r="G15" s="42">
        <f>COUNTIF(Vertices[In-Degree],"&gt;= "&amp;F15)-COUNTIF(Vertices[In-Degree],"&gt;="&amp;F16)</f>
        <v>0</v>
      </c>
      <c r="H15" s="41">
        <f t="shared" si="3"/>
        <v>2.836363636363637</v>
      </c>
      <c r="I15" s="42">
        <f>COUNTIF(Vertices[Out-Degree],"&gt;= "&amp;H15)-COUNTIF(Vertices[Out-Degree],"&gt;="&amp;H16)</f>
        <v>2</v>
      </c>
      <c r="J15" s="41">
        <f t="shared" si="4"/>
        <v>65.78787870909089</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0.033945600000000006</v>
      </c>
      <c r="O15" s="42">
        <f>COUNTIF(Vertices[Eigenvector Centrality],"&gt;= "&amp;N15)-COUNTIF(Vertices[Eigenvector Centrality],"&gt;="&amp;N16)</f>
        <v>0</v>
      </c>
      <c r="P15" s="41">
        <f t="shared" si="7"/>
        <v>1.274492218181818</v>
      </c>
      <c r="Q15" s="42">
        <f>COUNTIF(Vertices[PageRank],"&gt;= "&amp;P15)-COUNTIF(Vertices[PageRank],"&gt;="&amp;P16)</f>
        <v>3</v>
      </c>
      <c r="R15" s="41">
        <f t="shared" si="8"/>
        <v>0.11818181818181821</v>
      </c>
      <c r="S15" s="46">
        <f>COUNTIF(Vertices[Clustering Coefficient],"&gt;= "&amp;R15)-COUNTIF(Vertices[Clustering Coefficient],"&gt;="&amp;R16)</f>
        <v>1</v>
      </c>
      <c r="T15" s="41" t="e">
        <f ca="1" t="shared" si="9"/>
        <v>#REF!</v>
      </c>
      <c r="U15" s="42" t="e">
        <f ca="1" t="shared" si="0"/>
        <v>#REF!</v>
      </c>
    </row>
    <row r="16" spans="1:21" ht="15">
      <c r="A16" s="36" t="s">
        <v>153</v>
      </c>
      <c r="B16" s="36">
        <v>12</v>
      </c>
      <c r="D16" s="34">
        <f t="shared" si="1"/>
        <v>0</v>
      </c>
      <c r="E16" s="3">
        <f>COUNTIF(Vertices[Degree],"&gt;= "&amp;D16)-COUNTIF(Vertices[Degree],"&gt;="&amp;D17)</f>
        <v>0</v>
      </c>
      <c r="F16" s="39">
        <f t="shared" si="2"/>
        <v>2.2909090909090906</v>
      </c>
      <c r="G16" s="40">
        <f>COUNTIF(Vertices[In-Degree],"&gt;= "&amp;F16)-COUNTIF(Vertices[In-Degree],"&gt;="&amp;F17)</f>
        <v>0</v>
      </c>
      <c r="H16" s="39">
        <f t="shared" si="3"/>
        <v>3.054545454545455</v>
      </c>
      <c r="I16" s="40">
        <f>COUNTIF(Vertices[Out-Degree],"&gt;= "&amp;H16)-COUNTIF(Vertices[Out-Degree],"&gt;="&amp;H17)</f>
        <v>0</v>
      </c>
      <c r="J16" s="39">
        <f t="shared" si="4"/>
        <v>70.84848476363635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0.03655680000000001</v>
      </c>
      <c r="O16" s="40">
        <f>COUNTIF(Vertices[Eigenvector Centrality],"&gt;= "&amp;N16)-COUNTIF(Vertices[Eigenvector Centrality],"&gt;="&amp;N17)</f>
        <v>0</v>
      </c>
      <c r="P16" s="39">
        <f t="shared" si="7"/>
        <v>1.3392319272727269</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22</v>
      </c>
      <c r="D17" s="34">
        <f t="shared" si="1"/>
        <v>0</v>
      </c>
      <c r="E17" s="3">
        <f>COUNTIF(Vertices[Degree],"&gt;= "&amp;D17)-COUNTIF(Vertices[Degree],"&gt;="&amp;D18)</f>
        <v>0</v>
      </c>
      <c r="F17" s="41">
        <f t="shared" si="2"/>
        <v>2.454545454545454</v>
      </c>
      <c r="G17" s="42">
        <f>COUNTIF(Vertices[In-Degree],"&gt;= "&amp;F17)-COUNTIF(Vertices[In-Degree],"&gt;="&amp;F18)</f>
        <v>0</v>
      </c>
      <c r="H17" s="41">
        <f t="shared" si="3"/>
        <v>3.2727272727272734</v>
      </c>
      <c r="I17" s="42">
        <f>COUNTIF(Vertices[Out-Degree],"&gt;= "&amp;H17)-COUNTIF(Vertices[Out-Degree],"&gt;="&amp;H18)</f>
        <v>0</v>
      </c>
      <c r="J17" s="41">
        <f t="shared" si="4"/>
        <v>75.90909081818181</v>
      </c>
      <c r="K17" s="42">
        <f>COUNTIF(Vertices[Betweenness Centrality],"&gt;= "&amp;J17)-COUNTIF(Vertices[Betweenness Centrality],"&gt;="&amp;J18)</f>
        <v>1</v>
      </c>
      <c r="L17" s="41">
        <f t="shared" si="5"/>
        <v>0.27272727272727276</v>
      </c>
      <c r="M17" s="42">
        <f>COUNTIF(Vertices[Closeness Centrality],"&gt;= "&amp;L17)-COUNTIF(Vertices[Closeness Centrality],"&gt;="&amp;L18)</f>
        <v>0</v>
      </c>
      <c r="N17" s="41">
        <f t="shared" si="6"/>
        <v>0.03916800000000001</v>
      </c>
      <c r="O17" s="42">
        <f>COUNTIF(Vertices[Eigenvector Centrality],"&gt;= "&amp;N17)-COUNTIF(Vertices[Eigenvector Centrality],"&gt;="&amp;N18)</f>
        <v>1</v>
      </c>
      <c r="P17" s="41">
        <f t="shared" si="7"/>
        <v>1.4039716363636359</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73</v>
      </c>
      <c r="D18" s="34">
        <f t="shared" si="1"/>
        <v>0</v>
      </c>
      <c r="E18" s="3">
        <f>COUNTIF(Vertices[Degree],"&gt;= "&amp;D18)-COUNTIF(Vertices[Degree],"&gt;="&amp;D19)</f>
        <v>0</v>
      </c>
      <c r="F18" s="39">
        <f t="shared" si="2"/>
        <v>2.6181818181818177</v>
      </c>
      <c r="G18" s="40">
        <f>COUNTIF(Vertices[In-Degree],"&gt;= "&amp;F18)-COUNTIF(Vertices[In-Degree],"&gt;="&amp;F19)</f>
        <v>0</v>
      </c>
      <c r="H18" s="39">
        <f t="shared" si="3"/>
        <v>3.4909090909090916</v>
      </c>
      <c r="I18" s="40">
        <f>COUNTIF(Vertices[Out-Degree],"&gt;= "&amp;H18)-COUNTIF(Vertices[Out-Degree],"&gt;="&amp;H19)</f>
        <v>0</v>
      </c>
      <c r="J18" s="39">
        <f t="shared" si="4"/>
        <v>80.96969687272727</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0.04177920000000001</v>
      </c>
      <c r="O18" s="40">
        <f>COUNTIF(Vertices[Eigenvector Centrality],"&gt;= "&amp;N18)-COUNTIF(Vertices[Eigenvector Centrality],"&gt;="&amp;N19)</f>
        <v>0</v>
      </c>
      <c r="P18" s="39">
        <f t="shared" si="7"/>
        <v>1.4687113454545448</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2.7818181818181813</v>
      </c>
      <c r="G19" s="42">
        <f>COUNTIF(Vertices[In-Degree],"&gt;= "&amp;F19)-COUNTIF(Vertices[In-Degree],"&gt;="&amp;F20)</f>
        <v>0</v>
      </c>
      <c r="H19" s="41">
        <f t="shared" si="3"/>
        <v>3.70909090909091</v>
      </c>
      <c r="I19" s="42">
        <f>COUNTIF(Vertices[Out-Degree],"&gt;= "&amp;H19)-COUNTIF(Vertices[Out-Degree],"&gt;="&amp;H20)</f>
        <v>0</v>
      </c>
      <c r="J19" s="41">
        <f t="shared" si="4"/>
        <v>86.03030292727273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0.04439040000000001</v>
      </c>
      <c r="O19" s="42">
        <f>COUNTIF(Vertices[Eigenvector Centrality],"&gt;= "&amp;N19)-COUNTIF(Vertices[Eigenvector Centrality],"&gt;="&amp;N20)</f>
        <v>0</v>
      </c>
      <c r="P19" s="41">
        <f t="shared" si="7"/>
        <v>1.5334510545454538</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5</v>
      </c>
      <c r="D20" s="34">
        <f t="shared" si="1"/>
        <v>0</v>
      </c>
      <c r="E20" s="3">
        <f>COUNTIF(Vertices[Degree],"&gt;= "&amp;D20)-COUNTIF(Vertices[Degree],"&gt;="&amp;D21)</f>
        <v>0</v>
      </c>
      <c r="F20" s="39">
        <f t="shared" si="2"/>
        <v>2.945454545454545</v>
      </c>
      <c r="G20" s="40">
        <f>COUNTIF(Vertices[In-Degree],"&gt;= "&amp;F20)-COUNTIF(Vertices[In-Degree],"&gt;="&amp;F21)</f>
        <v>2</v>
      </c>
      <c r="H20" s="39">
        <f t="shared" si="3"/>
        <v>3.927272727272728</v>
      </c>
      <c r="I20" s="40">
        <f>COUNTIF(Vertices[Out-Degree],"&gt;= "&amp;H20)-COUNTIF(Vertices[Out-Degree],"&gt;="&amp;H21)</f>
        <v>2</v>
      </c>
      <c r="J20" s="39">
        <f t="shared" si="4"/>
        <v>91.09090898181819</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0.04700160000000001</v>
      </c>
      <c r="O20" s="40">
        <f>COUNTIF(Vertices[Eigenvector Centrality],"&gt;= "&amp;N20)-COUNTIF(Vertices[Eigenvector Centrality],"&gt;="&amp;N21)</f>
        <v>0</v>
      </c>
      <c r="P20" s="39">
        <f t="shared" si="7"/>
        <v>1.5981907636363628</v>
      </c>
      <c r="Q20" s="40">
        <f>COUNTIF(Vertices[PageRank],"&gt;= "&amp;P20)-COUNTIF(Vertices[PageRank],"&gt;="&amp;P21)</f>
        <v>1</v>
      </c>
      <c r="R20" s="39">
        <f t="shared" si="8"/>
        <v>0.16363636363636366</v>
      </c>
      <c r="S20" s="45">
        <f>COUNTIF(Vertices[Clustering Coefficient],"&gt;= "&amp;R20)-COUNTIF(Vertices[Clustering Coefficient],"&gt;="&amp;R21)</f>
        <v>2</v>
      </c>
      <c r="T20" s="39" t="e">
        <f ca="1" t="shared" si="9"/>
        <v>#REF!</v>
      </c>
      <c r="U20" s="40" t="e">
        <f ca="1" t="shared" si="0"/>
        <v>#REF!</v>
      </c>
    </row>
    <row r="21" spans="1:21" ht="15">
      <c r="A21" s="36" t="s">
        <v>157</v>
      </c>
      <c r="B21" s="36">
        <v>2.271318</v>
      </c>
      <c r="D21" s="34">
        <f t="shared" si="1"/>
        <v>0</v>
      </c>
      <c r="E21" s="3">
        <f>COUNTIF(Vertices[Degree],"&gt;= "&amp;D21)-COUNTIF(Vertices[Degree],"&gt;="&amp;D22)</f>
        <v>0</v>
      </c>
      <c r="F21" s="41">
        <f t="shared" si="2"/>
        <v>3.1090909090909085</v>
      </c>
      <c r="G21" s="42">
        <f>COUNTIF(Vertices[In-Degree],"&gt;= "&amp;F21)-COUNTIF(Vertices[In-Degree],"&gt;="&amp;F22)</f>
        <v>0</v>
      </c>
      <c r="H21" s="41">
        <f t="shared" si="3"/>
        <v>4.145454545454546</v>
      </c>
      <c r="I21" s="42">
        <f>COUNTIF(Vertices[Out-Degree],"&gt;= "&amp;H21)-COUNTIF(Vertices[Out-Degree],"&gt;="&amp;H22)</f>
        <v>0</v>
      </c>
      <c r="J21" s="41">
        <f t="shared" si="4"/>
        <v>96.15151503636365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0.04961280000000001</v>
      </c>
      <c r="O21" s="42">
        <f>COUNTIF(Vertices[Eigenvector Centrality],"&gt;= "&amp;N21)-COUNTIF(Vertices[Eigenvector Centrality],"&gt;="&amp;N22)</f>
        <v>3</v>
      </c>
      <c r="P21" s="41">
        <f t="shared" si="7"/>
        <v>1.6629304727272718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3.272727272727272</v>
      </c>
      <c r="G22" s="40">
        <f>COUNTIF(Vertices[In-Degree],"&gt;= "&amp;F22)-COUNTIF(Vertices[In-Degree],"&gt;="&amp;F23)</f>
        <v>0</v>
      </c>
      <c r="H22" s="39">
        <f t="shared" si="3"/>
        <v>4.363636363636364</v>
      </c>
      <c r="I22" s="40">
        <f>COUNTIF(Vertices[Out-Degree],"&gt;= "&amp;H22)-COUNTIF(Vertices[Out-Degree],"&gt;="&amp;H23)</f>
        <v>0</v>
      </c>
      <c r="J22" s="39">
        <f t="shared" si="4"/>
        <v>101.21212109090911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0.05222400000000001</v>
      </c>
      <c r="O22" s="40">
        <f>COUNTIF(Vertices[Eigenvector Centrality],"&gt;= "&amp;N22)-COUNTIF(Vertices[Eigenvector Centrality],"&gt;="&amp;N23)</f>
        <v>0</v>
      </c>
      <c r="P22" s="39">
        <f t="shared" si="7"/>
        <v>1.7276701818181808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0.023717948717948717</v>
      </c>
      <c r="D23" s="34">
        <f t="shared" si="1"/>
        <v>0</v>
      </c>
      <c r="E23" s="3">
        <f>COUNTIF(Vertices[Degree],"&gt;= "&amp;D23)-COUNTIF(Vertices[Degree],"&gt;="&amp;D24)</f>
        <v>0</v>
      </c>
      <c r="F23" s="41">
        <f t="shared" si="2"/>
        <v>3.4363636363636356</v>
      </c>
      <c r="G23" s="42">
        <f>COUNTIF(Vertices[In-Degree],"&gt;= "&amp;F23)-COUNTIF(Vertices[In-Degree],"&gt;="&amp;F24)</f>
        <v>0</v>
      </c>
      <c r="H23" s="41">
        <f t="shared" si="3"/>
        <v>4.581818181818182</v>
      </c>
      <c r="I23" s="42">
        <f>COUNTIF(Vertices[Out-Degree],"&gt;= "&amp;H23)-COUNTIF(Vertices[Out-Degree],"&gt;="&amp;H24)</f>
        <v>0</v>
      </c>
      <c r="J23" s="41">
        <f t="shared" si="4"/>
        <v>106.27272714545457</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0.054835200000000014</v>
      </c>
      <c r="O23" s="42">
        <f>COUNTIF(Vertices[Eigenvector Centrality],"&gt;= "&amp;N23)-COUNTIF(Vertices[Eigenvector Centrality],"&gt;="&amp;N24)</f>
        <v>0</v>
      </c>
      <c r="P23" s="41">
        <f t="shared" si="7"/>
        <v>1.7924098909090898</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855</v>
      </c>
      <c r="B24" s="36">
        <v>0.301334</v>
      </c>
      <c r="D24" s="34">
        <f t="shared" si="1"/>
        <v>0</v>
      </c>
      <c r="E24" s="3">
        <f>COUNTIF(Vertices[Degree],"&gt;= "&amp;D24)-COUNTIF(Vertices[Degree],"&gt;="&amp;D25)</f>
        <v>0</v>
      </c>
      <c r="F24" s="39">
        <f t="shared" si="2"/>
        <v>3.599999999999999</v>
      </c>
      <c r="G24" s="40">
        <f>COUNTIF(Vertices[In-Degree],"&gt;= "&amp;F24)-COUNTIF(Vertices[In-Degree],"&gt;="&amp;F25)</f>
        <v>0</v>
      </c>
      <c r="H24" s="39">
        <f t="shared" si="3"/>
        <v>4.8</v>
      </c>
      <c r="I24" s="40">
        <f>COUNTIF(Vertices[Out-Degree],"&gt;= "&amp;H24)-COUNTIF(Vertices[Out-Degree],"&gt;="&amp;H25)</f>
        <v>0</v>
      </c>
      <c r="J24" s="39">
        <f t="shared" si="4"/>
        <v>111.33333320000003</v>
      </c>
      <c r="K24" s="40">
        <f>COUNTIF(Vertices[Betweenness Centrality],"&gt;= "&amp;J24)-COUNTIF(Vertices[Betweenness Centrality],"&gt;="&amp;J25)</f>
        <v>1</v>
      </c>
      <c r="L24" s="39">
        <f t="shared" si="5"/>
        <v>0.4000000000000001</v>
      </c>
      <c r="M24" s="40">
        <f>COUNTIF(Vertices[Closeness Centrality],"&gt;= "&amp;L24)-COUNTIF(Vertices[Closeness Centrality],"&gt;="&amp;L25)</f>
        <v>0</v>
      </c>
      <c r="N24" s="39">
        <f t="shared" si="6"/>
        <v>0.057446400000000016</v>
      </c>
      <c r="O24" s="40">
        <f>COUNTIF(Vertices[Eigenvector Centrality],"&gt;= "&amp;N24)-COUNTIF(Vertices[Eigenvector Centrality],"&gt;="&amp;N25)</f>
        <v>0</v>
      </c>
      <c r="P24" s="39">
        <f t="shared" si="7"/>
        <v>1.8571495999999987</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3.763636363636363</v>
      </c>
      <c r="G25" s="42">
        <f>COUNTIF(Vertices[In-Degree],"&gt;= "&amp;F25)-COUNTIF(Vertices[In-Degree],"&gt;="&amp;F26)</f>
        <v>0</v>
      </c>
      <c r="H25" s="41">
        <f t="shared" si="3"/>
        <v>5.018181818181818</v>
      </c>
      <c r="I25" s="42">
        <f>COUNTIF(Vertices[Out-Degree],"&gt;= "&amp;H25)-COUNTIF(Vertices[Out-Degree],"&gt;="&amp;H26)</f>
        <v>0</v>
      </c>
      <c r="J25" s="41">
        <f t="shared" si="4"/>
        <v>116.39393925454549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0.060057600000000017</v>
      </c>
      <c r="O25" s="42">
        <f>COUNTIF(Vertices[Eigenvector Centrality],"&gt;= "&amp;N25)-COUNTIF(Vertices[Eigenvector Centrality],"&gt;="&amp;N26)</f>
        <v>0</v>
      </c>
      <c r="P25" s="41">
        <f t="shared" si="7"/>
        <v>1.9218893090909077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856</v>
      </c>
      <c r="B26" s="36" t="s">
        <v>857</v>
      </c>
      <c r="D26" s="34">
        <f t="shared" si="1"/>
        <v>0</v>
      </c>
      <c r="E26" s="3">
        <f>COUNTIF(Vertices[Degree],"&gt;= "&amp;D26)-COUNTIF(Vertices[Degree],"&gt;="&amp;D28)</f>
        <v>0</v>
      </c>
      <c r="F26" s="39">
        <f t="shared" si="2"/>
        <v>3.9272727272727264</v>
      </c>
      <c r="G26" s="40">
        <f>COUNTIF(Vertices[In-Degree],"&gt;= "&amp;F26)-COUNTIF(Vertices[In-Degree],"&gt;="&amp;F28)</f>
        <v>2</v>
      </c>
      <c r="H26" s="39">
        <f t="shared" si="3"/>
        <v>5.236363636363635</v>
      </c>
      <c r="I26" s="40">
        <f>COUNTIF(Vertices[Out-Degree],"&gt;= "&amp;H26)-COUNTIF(Vertices[Out-Degree],"&gt;="&amp;H28)</f>
        <v>0</v>
      </c>
      <c r="J26" s="39">
        <f t="shared" si="4"/>
        <v>121.45454530909095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0.06266880000000001</v>
      </c>
      <c r="O26" s="40">
        <f>COUNTIF(Vertices[Eigenvector Centrality],"&gt;= "&amp;N26)-COUNTIF(Vertices[Eigenvector Centrality],"&gt;="&amp;N28)</f>
        <v>0</v>
      </c>
      <c r="P26" s="39">
        <f t="shared" si="7"/>
        <v>1.9866290181818167</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5.454545454545453</v>
      </c>
      <c r="I28" s="42">
        <f>COUNTIF(Vertices[Out-Degree],"&gt;= "&amp;H28)-COUNTIF(Vertices[Out-Degree],"&gt;="&amp;H40)</f>
        <v>0</v>
      </c>
      <c r="J28" s="41">
        <f>J26+($J$57-$J$2)/BinDivisor</f>
        <v>126.5151513636364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0.06528</v>
      </c>
      <c r="O28" s="42">
        <f>COUNTIF(Vertices[Eigenvector Centrality],"&gt;= "&amp;N28)-COUNTIF(Vertices[Eigenvector Centrality],"&gt;="&amp;N40)</f>
        <v>0</v>
      </c>
      <c r="P28" s="41">
        <f>P26+($P$57-$P$2)/BinDivisor</f>
        <v>2.0513687272727257</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5.672727272727271</v>
      </c>
      <c r="I40" s="40">
        <f>COUNTIF(Vertices[Out-Degree],"&gt;= "&amp;H40)-COUNTIF(Vertices[Out-Degree],"&gt;="&amp;H41)</f>
        <v>0</v>
      </c>
      <c r="J40" s="39">
        <f>J28+($J$57-$J$2)/BinDivisor</f>
        <v>131.57575741818187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0.0678912</v>
      </c>
      <c r="O40" s="40">
        <f>COUNTIF(Vertices[Eigenvector Centrality],"&gt;= "&amp;N40)-COUNTIF(Vertices[Eigenvector Centrality],"&gt;="&amp;N41)</f>
        <v>0</v>
      </c>
      <c r="P40" s="39">
        <f>P28+($P$57-$P$2)/BinDivisor</f>
        <v>2.1161084363636347</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5.890909090909089</v>
      </c>
      <c r="I41" s="42">
        <f>COUNTIF(Vertices[Out-Degree],"&gt;= "&amp;H41)-COUNTIF(Vertices[Out-Degree],"&gt;="&amp;H42)</f>
        <v>0</v>
      </c>
      <c r="J41" s="41">
        <f aca="true" t="shared" si="13" ref="J41:J56">J40+($J$57-$J$2)/BinDivisor</f>
        <v>136.6363634727273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0.07050239999999999</v>
      </c>
      <c r="O41" s="42">
        <f>COUNTIF(Vertices[Eigenvector Centrality],"&gt;= "&amp;N41)-COUNTIF(Vertices[Eigenvector Centrality],"&gt;="&amp;N42)</f>
        <v>0</v>
      </c>
      <c r="P41" s="41">
        <f aca="true" t="shared" si="16" ref="P41:P56">P40+($P$57-$P$2)/BinDivisor</f>
        <v>2.1808481454545436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4.581818181818182</v>
      </c>
      <c r="G42" s="40">
        <f>COUNTIF(Vertices[In-Degree],"&gt;= "&amp;F42)-COUNTIF(Vertices[In-Degree],"&gt;="&amp;F43)</f>
        <v>0</v>
      </c>
      <c r="H42" s="39">
        <f t="shared" si="12"/>
        <v>6.109090909090907</v>
      </c>
      <c r="I42" s="40">
        <f>COUNTIF(Vertices[Out-Degree],"&gt;= "&amp;H42)-COUNTIF(Vertices[Out-Degree],"&gt;="&amp;H43)</f>
        <v>0</v>
      </c>
      <c r="J42" s="39">
        <f t="shared" si="13"/>
        <v>141.69696952727276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0.07311359999999999</v>
      </c>
      <c r="O42" s="40">
        <f>COUNTIF(Vertices[Eigenvector Centrality],"&gt;= "&amp;N42)-COUNTIF(Vertices[Eigenvector Centrality],"&gt;="&amp;N43)</f>
        <v>0</v>
      </c>
      <c r="P42" s="39">
        <f t="shared" si="16"/>
        <v>2.2455878545454526</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4.745454545454546</v>
      </c>
      <c r="G43" s="42">
        <f>COUNTIF(Vertices[In-Degree],"&gt;= "&amp;F43)-COUNTIF(Vertices[In-Degree],"&gt;="&amp;F44)</f>
        <v>0</v>
      </c>
      <c r="H43" s="41">
        <f t="shared" si="12"/>
        <v>6.3272727272727245</v>
      </c>
      <c r="I43" s="42">
        <f>COUNTIF(Vertices[Out-Degree],"&gt;= "&amp;H43)-COUNTIF(Vertices[Out-Degree],"&gt;="&amp;H44)</f>
        <v>0</v>
      </c>
      <c r="J43" s="41">
        <f t="shared" si="13"/>
        <v>146.7575755818182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0.07572479999999998</v>
      </c>
      <c r="O43" s="42">
        <f>COUNTIF(Vertices[Eigenvector Centrality],"&gt;= "&amp;N43)-COUNTIF(Vertices[Eigenvector Centrality],"&gt;="&amp;N44)</f>
        <v>0</v>
      </c>
      <c r="P43" s="41">
        <f t="shared" si="16"/>
        <v>2.3103275636363616</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4.90909090909091</v>
      </c>
      <c r="G44" s="40">
        <f>COUNTIF(Vertices[In-Degree],"&gt;= "&amp;F44)-COUNTIF(Vertices[In-Degree],"&gt;="&amp;F45)</f>
        <v>0</v>
      </c>
      <c r="H44" s="39">
        <f t="shared" si="12"/>
        <v>6.545454545454542</v>
      </c>
      <c r="I44" s="40">
        <f>COUNTIF(Vertices[Out-Degree],"&gt;= "&amp;H44)-COUNTIF(Vertices[Out-Degree],"&gt;="&amp;H45)</f>
        <v>0</v>
      </c>
      <c r="J44" s="39">
        <f t="shared" si="13"/>
        <v>151.81818163636365</v>
      </c>
      <c r="K44" s="40">
        <f>COUNTIF(Vertices[Betweenness Centrality],"&gt;= "&amp;J44)-COUNTIF(Vertices[Betweenness Centrality],"&gt;="&amp;J45)</f>
        <v>1</v>
      </c>
      <c r="L44" s="39">
        <f t="shared" si="14"/>
        <v>0.5454545454545455</v>
      </c>
      <c r="M44" s="40">
        <f>COUNTIF(Vertices[Closeness Centrality],"&gt;= "&amp;L44)-COUNTIF(Vertices[Closeness Centrality],"&gt;="&amp;L45)</f>
        <v>0</v>
      </c>
      <c r="N44" s="39">
        <f t="shared" si="15"/>
        <v>0.07833599999999998</v>
      </c>
      <c r="O44" s="40">
        <f>COUNTIF(Vertices[Eigenvector Centrality],"&gt;= "&amp;N44)-COUNTIF(Vertices[Eigenvector Centrality],"&gt;="&amp;N45)</f>
        <v>0</v>
      </c>
      <c r="P44" s="39">
        <f t="shared" si="16"/>
        <v>2.3750672727272706</v>
      </c>
      <c r="Q44" s="40">
        <f>COUNTIF(Vertices[PageRank],"&gt;= "&amp;P44)-COUNTIF(Vertices[PageRank],"&gt;="&amp;P45)</f>
        <v>1</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5.072727272727274</v>
      </c>
      <c r="G45" s="42">
        <f>COUNTIF(Vertices[In-Degree],"&gt;= "&amp;F45)-COUNTIF(Vertices[In-Degree],"&gt;="&amp;F46)</f>
        <v>0</v>
      </c>
      <c r="H45" s="41">
        <f t="shared" si="12"/>
        <v>6.76363636363636</v>
      </c>
      <c r="I45" s="42">
        <f>COUNTIF(Vertices[Out-Degree],"&gt;= "&amp;H45)-COUNTIF(Vertices[Out-Degree],"&gt;="&amp;H46)</f>
        <v>0</v>
      </c>
      <c r="J45" s="41">
        <f t="shared" si="13"/>
        <v>156.8787876909091</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0.08094719999999997</v>
      </c>
      <c r="O45" s="42">
        <f>COUNTIF(Vertices[Eigenvector Centrality],"&gt;= "&amp;N45)-COUNTIF(Vertices[Eigenvector Centrality],"&gt;="&amp;N46)</f>
        <v>0</v>
      </c>
      <c r="P45" s="41">
        <f t="shared" si="16"/>
        <v>2.4398069818181796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5.236363636363638</v>
      </c>
      <c r="G46" s="40">
        <f>COUNTIF(Vertices[In-Degree],"&gt;= "&amp;F46)-COUNTIF(Vertices[In-Degree],"&gt;="&amp;F47)</f>
        <v>0</v>
      </c>
      <c r="H46" s="39">
        <f t="shared" si="12"/>
        <v>6.981818181818178</v>
      </c>
      <c r="I46" s="40">
        <f>COUNTIF(Vertices[Out-Degree],"&gt;= "&amp;H46)-COUNTIF(Vertices[Out-Degree],"&gt;="&amp;H47)</f>
        <v>0</v>
      </c>
      <c r="J46" s="39">
        <f t="shared" si="13"/>
        <v>161.93939374545454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0.08355839999999996</v>
      </c>
      <c r="O46" s="40">
        <f>COUNTIF(Vertices[Eigenvector Centrality],"&gt;= "&amp;N46)-COUNTIF(Vertices[Eigenvector Centrality],"&gt;="&amp;N47)</f>
        <v>0</v>
      </c>
      <c r="P46" s="39">
        <f t="shared" si="16"/>
        <v>2.5045466909090885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7.199999999999996</v>
      </c>
      <c r="I47" s="42">
        <f>COUNTIF(Vertices[Out-Degree],"&gt;= "&amp;H47)-COUNTIF(Vertices[Out-Degree],"&gt;="&amp;H48)</f>
        <v>0</v>
      </c>
      <c r="J47" s="41">
        <f t="shared" si="13"/>
        <v>166.99999979999998</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0.08616959999999996</v>
      </c>
      <c r="O47" s="42">
        <f>COUNTIF(Vertices[Eigenvector Centrality],"&gt;= "&amp;N47)-COUNTIF(Vertices[Eigenvector Centrality],"&gt;="&amp;N48)</f>
        <v>0</v>
      </c>
      <c r="P47" s="41">
        <f t="shared" si="16"/>
        <v>2.5692863999999975</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7.4181818181818135</v>
      </c>
      <c r="I48" s="40">
        <f>COUNTIF(Vertices[Out-Degree],"&gt;= "&amp;H48)-COUNTIF(Vertices[Out-Degree],"&gt;="&amp;H49)</f>
        <v>0</v>
      </c>
      <c r="J48" s="39">
        <f t="shared" si="13"/>
        <v>172.06060585454543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0.08878079999999995</v>
      </c>
      <c r="O48" s="40">
        <f>COUNTIF(Vertices[Eigenvector Centrality],"&gt;= "&amp;N48)-COUNTIF(Vertices[Eigenvector Centrality],"&gt;="&amp;N49)</f>
        <v>2</v>
      </c>
      <c r="P48" s="39">
        <f t="shared" si="16"/>
        <v>2.6340261090909065</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7.636363636363631</v>
      </c>
      <c r="I49" s="42">
        <f>COUNTIF(Vertices[Out-Degree],"&gt;= "&amp;H49)-COUNTIF(Vertices[Out-Degree],"&gt;="&amp;H50)</f>
        <v>0</v>
      </c>
      <c r="J49" s="41">
        <f t="shared" si="13"/>
        <v>177.12121190909087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0.09139199999999995</v>
      </c>
      <c r="O49" s="42">
        <f>COUNTIF(Vertices[Eigenvector Centrality],"&gt;= "&amp;N49)-COUNTIF(Vertices[Eigenvector Centrality],"&gt;="&amp;N50)</f>
        <v>0</v>
      </c>
      <c r="P49" s="41">
        <f t="shared" si="16"/>
        <v>2.6987658181818155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0</v>
      </c>
      <c r="H50" s="39">
        <f t="shared" si="12"/>
        <v>7.854545454545449</v>
      </c>
      <c r="I50" s="40">
        <f>COUNTIF(Vertices[Out-Degree],"&gt;= "&amp;H50)-COUNTIF(Vertices[Out-Degree],"&gt;="&amp;H51)</f>
        <v>0</v>
      </c>
      <c r="J50" s="39">
        <f t="shared" si="13"/>
        <v>182.18181796363632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0.09400319999999994</v>
      </c>
      <c r="O50" s="40">
        <f>COUNTIF(Vertices[Eigenvector Centrality],"&gt;= "&amp;N50)-COUNTIF(Vertices[Eigenvector Centrality],"&gt;="&amp;N51)</f>
        <v>0</v>
      </c>
      <c r="P50" s="39">
        <f t="shared" si="16"/>
        <v>2.7635055272727245</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8.072727272727267</v>
      </c>
      <c r="I51" s="42">
        <f>COUNTIF(Vertices[Out-Degree],"&gt;= "&amp;H51)-COUNTIF(Vertices[Out-Degree],"&gt;="&amp;H52)</f>
        <v>0</v>
      </c>
      <c r="J51" s="41">
        <f t="shared" si="13"/>
        <v>187.24242401818177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0.09661439999999993</v>
      </c>
      <c r="O51" s="42">
        <f>COUNTIF(Vertices[Eigenvector Centrality],"&gt;= "&amp;N51)-COUNTIF(Vertices[Eigenvector Centrality],"&gt;="&amp;N52)</f>
        <v>1</v>
      </c>
      <c r="P51" s="41">
        <f t="shared" si="16"/>
        <v>2.8282452363636335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8.290909090909086</v>
      </c>
      <c r="I52" s="40">
        <f>COUNTIF(Vertices[Out-Degree],"&gt;= "&amp;H52)-COUNTIF(Vertices[Out-Degree],"&gt;="&amp;H53)</f>
        <v>0</v>
      </c>
      <c r="J52" s="39">
        <f t="shared" si="13"/>
        <v>192.3030300727272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0.09922559999999993</v>
      </c>
      <c r="O52" s="40">
        <f>COUNTIF(Vertices[Eigenvector Centrality],"&gt;= "&amp;N52)-COUNTIF(Vertices[Eigenvector Centrality],"&gt;="&amp;N53)</f>
        <v>0</v>
      </c>
      <c r="P52" s="39">
        <f t="shared" si="16"/>
        <v>2.8929849454545424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8.509090909090904</v>
      </c>
      <c r="I53" s="42">
        <f>COUNTIF(Vertices[Out-Degree],"&gt;= "&amp;H53)-COUNTIF(Vertices[Out-Degree],"&gt;="&amp;H54)</f>
        <v>0</v>
      </c>
      <c r="J53" s="41">
        <f t="shared" si="13"/>
        <v>197.36363612727266</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0.10183679999999992</v>
      </c>
      <c r="O53" s="42">
        <f>COUNTIF(Vertices[Eigenvector Centrality],"&gt;= "&amp;N53)-COUNTIF(Vertices[Eigenvector Centrality],"&gt;="&amp;N54)</f>
        <v>0</v>
      </c>
      <c r="P53" s="41">
        <f t="shared" si="16"/>
        <v>2.9577246545454514</v>
      </c>
      <c r="Q53" s="42">
        <f>COUNTIF(Vertices[PageRank],"&gt;= "&amp;P53)-COUNTIF(Vertices[PageRank],"&gt;="&amp;P54)</f>
        <v>1</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8.727272727272723</v>
      </c>
      <c r="I54" s="40">
        <f>COUNTIF(Vertices[Out-Degree],"&gt;= "&amp;H54)-COUNTIF(Vertices[Out-Degree],"&gt;="&amp;H55)</f>
        <v>0</v>
      </c>
      <c r="J54" s="39">
        <f t="shared" si="13"/>
        <v>202.4242421818181</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0.10444799999999992</v>
      </c>
      <c r="O54" s="40">
        <f>COUNTIF(Vertices[Eigenvector Centrality],"&gt;= "&amp;N54)-COUNTIF(Vertices[Eigenvector Centrality],"&gt;="&amp;N55)</f>
        <v>0</v>
      </c>
      <c r="P54" s="39">
        <f t="shared" si="16"/>
        <v>3.0224643636363604</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6.709090909090914</v>
      </c>
      <c r="G55" s="42">
        <f>COUNTIF(Vertices[In-Degree],"&gt;= "&amp;F55)-COUNTIF(Vertices[In-Degree],"&gt;="&amp;F56)</f>
        <v>0</v>
      </c>
      <c r="H55" s="41">
        <f t="shared" si="12"/>
        <v>8.945454545454542</v>
      </c>
      <c r="I55" s="42">
        <f>COUNTIF(Vertices[Out-Degree],"&gt;= "&amp;H55)-COUNTIF(Vertices[Out-Degree],"&gt;="&amp;H56)</f>
        <v>0</v>
      </c>
      <c r="J55" s="41">
        <f t="shared" si="13"/>
        <v>207.48484823636355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0.10705919999999991</v>
      </c>
      <c r="O55" s="42">
        <f>COUNTIF(Vertices[Eigenvector Centrality],"&gt;= "&amp;N55)-COUNTIF(Vertices[Eigenvector Centrality],"&gt;="&amp;N56)</f>
        <v>0</v>
      </c>
      <c r="P55" s="41">
        <f t="shared" si="16"/>
        <v>3.0872040727272694</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6.872727272727278</v>
      </c>
      <c r="G56" s="40">
        <f>COUNTIF(Vertices[In-Degree],"&gt;= "&amp;F56)-COUNTIF(Vertices[In-Degree],"&gt;="&amp;F57)</f>
        <v>0</v>
      </c>
      <c r="H56" s="39">
        <f t="shared" si="12"/>
        <v>9.16363636363636</v>
      </c>
      <c r="I56" s="40">
        <f>COUNTIF(Vertices[Out-Degree],"&gt;= "&amp;H56)-COUNTIF(Vertices[Out-Degree],"&gt;="&amp;H57)</f>
        <v>0</v>
      </c>
      <c r="J56" s="39">
        <f t="shared" si="13"/>
        <v>212.545454290909</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0.1096703999999999</v>
      </c>
      <c r="O56" s="40">
        <f>COUNTIF(Vertices[Eigenvector Centrality],"&gt;= "&amp;N56)-COUNTIF(Vertices[Eigenvector Centrality],"&gt;="&amp;N57)</f>
        <v>1</v>
      </c>
      <c r="P56" s="39">
        <f t="shared" si="16"/>
        <v>3.1519437818181784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12</v>
      </c>
      <c r="I57" s="44">
        <f>COUNTIF(Vertices[Out-Degree],"&gt;= "&amp;H57)-COUNTIF(Vertices[Out-Degree],"&gt;="&amp;H58)</f>
        <v>1</v>
      </c>
      <c r="J57" s="43">
        <f>MAX(Vertices[Betweenness Centrality])</f>
        <v>278.333333</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0.143616</v>
      </c>
      <c r="O57" s="44">
        <f>COUNTIF(Vertices[Eigenvector Centrality],"&gt;= "&amp;N57)-COUNTIF(Vertices[Eigenvector Centrality],"&gt;="&amp;N58)</f>
        <v>1</v>
      </c>
      <c r="P57" s="43">
        <f>MAX(Vertices[PageRank])</f>
        <v>3.99356</v>
      </c>
      <c r="Q57" s="44">
        <f>COUNTIF(Vertices[PageRank],"&gt;= "&amp;P57)-COUNTIF(Vertices[PageRank],"&gt;="&amp;P58)</f>
        <v>1</v>
      </c>
      <c r="R57" s="43">
        <f>MAX(Vertices[Clustering Coefficient])</f>
        <v>0.5</v>
      </c>
      <c r="S57" s="47">
        <f>COUNTIF(Vertices[Clustering Coefficient],"&gt;= "&amp;R57)-COUNTIF(Vertices[Clustering Coefficient],"&gt;="&amp;R58)</f>
        <v>7</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9</v>
      </c>
    </row>
    <row r="71" spans="1:2" ht="15">
      <c r="A71" s="35" t="s">
        <v>90</v>
      </c>
      <c r="B71" s="49">
        <f>_xlfn.IFERROR(AVERAGE(Vertices[In-Degree]),NoMetricMessage)</f>
        <v>1.35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12</v>
      </c>
    </row>
    <row r="85" spans="1:2" ht="15">
      <c r="A85" s="35" t="s">
        <v>96</v>
      </c>
      <c r="B85" s="49">
        <f>_xlfn.IFERROR(AVERAGE(Vertices[Out-Degree]),NoMetricMessage)</f>
        <v>1.35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278.333333</v>
      </c>
    </row>
    <row r="99" spans="1:2" ht="15">
      <c r="A99" s="35" t="s">
        <v>102</v>
      </c>
      <c r="B99" s="49">
        <f>_xlfn.IFERROR(AVERAGE(Vertices[Betweenness Centrality]),NoMetricMessage)</f>
        <v>17.399999975000004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0.086795875</v>
      </c>
    </row>
    <row r="114" spans="1:2" ht="15">
      <c r="A114" s="35" t="s">
        <v>109</v>
      </c>
      <c r="B114" s="49">
        <f>_xlfn.IFERROR(MEDIAN(Vertices[Closeness Centrality]),NoMetricMessage)</f>
        <v>0.017549000000000002</v>
      </c>
    </row>
    <row r="125" spans="1:2" ht="15">
      <c r="A125" s="35" t="s">
        <v>112</v>
      </c>
      <c r="B125" s="49">
        <f>IF(COUNT(Vertices[Eigenvector Centrality])&gt;0,N2,NoMetricMessage)</f>
        <v>0</v>
      </c>
    </row>
    <row r="126" spans="1:2" ht="15">
      <c r="A126" s="35" t="s">
        <v>113</v>
      </c>
      <c r="B126" s="49">
        <f>IF(COUNT(Vertices[Eigenvector Centrality])&gt;0,N57,NoMetricMessage)</f>
        <v>0.143616</v>
      </c>
    </row>
    <row r="127" spans="1:2" ht="15">
      <c r="A127" s="35" t="s">
        <v>114</v>
      </c>
      <c r="B127" s="49">
        <f>_xlfn.IFERROR(AVERAGE(Vertices[Eigenvector Centrality]),NoMetricMessage)</f>
        <v>0.024999975000000008</v>
      </c>
    </row>
    <row r="128" spans="1:2" ht="15">
      <c r="A128" s="35" t="s">
        <v>115</v>
      </c>
      <c r="B128" s="49">
        <f>_xlfn.IFERROR(MEDIAN(Vertices[Eigenvector Centrality]),NoMetricMessage)</f>
        <v>0.008344</v>
      </c>
    </row>
    <row r="139" spans="1:2" ht="15">
      <c r="A139" s="35" t="s">
        <v>140</v>
      </c>
      <c r="B139" s="49">
        <f>IF(COUNT(Vertices[PageRank])&gt;0,P2,NoMetricMessage)</f>
        <v>0.432876</v>
      </c>
    </row>
    <row r="140" spans="1:2" ht="15">
      <c r="A140" s="35" t="s">
        <v>141</v>
      </c>
      <c r="B140" s="49">
        <f>IF(COUNT(Vertices[PageRank])&gt;0,P57,NoMetricMessage)</f>
        <v>3.99356</v>
      </c>
    </row>
    <row r="141" spans="1:2" ht="15">
      <c r="A141" s="35" t="s">
        <v>142</v>
      </c>
      <c r="B141" s="49">
        <f>_xlfn.IFERROR(AVERAGE(Vertices[PageRank]),NoMetricMessage)</f>
        <v>0.9999867250000003</v>
      </c>
    </row>
    <row r="142" spans="1:2" ht="15">
      <c r="A142" s="35" t="s">
        <v>143</v>
      </c>
      <c r="B142" s="49">
        <f>_xlfn.IFERROR(MEDIAN(Vertices[PageRank]),NoMetricMessage)</f>
        <v>0.999987</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0.10047348484848487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797</v>
      </c>
      <c r="K7" s="13" t="s">
        <v>798</v>
      </c>
    </row>
    <row r="8" spans="1:11" ht="409.5">
      <c r="A8"/>
      <c r="B8">
        <v>2</v>
      </c>
      <c r="C8">
        <v>2</v>
      </c>
      <c r="D8" t="s">
        <v>61</v>
      </c>
      <c r="E8" t="s">
        <v>61</v>
      </c>
      <c r="H8" t="s">
        <v>73</v>
      </c>
      <c r="J8" t="s">
        <v>799</v>
      </c>
      <c r="K8" s="13" t="s">
        <v>800</v>
      </c>
    </row>
    <row r="9" spans="1:11" ht="409.5">
      <c r="A9"/>
      <c r="B9">
        <v>3</v>
      </c>
      <c r="C9">
        <v>4</v>
      </c>
      <c r="D9" t="s">
        <v>62</v>
      </c>
      <c r="E9" t="s">
        <v>62</v>
      </c>
      <c r="H9" t="s">
        <v>74</v>
      </c>
      <c r="J9" t="s">
        <v>801</v>
      </c>
      <c r="K9" s="116" t="s">
        <v>802</v>
      </c>
    </row>
    <row r="10" spans="1:11" ht="409.5">
      <c r="A10"/>
      <c r="B10">
        <v>4</v>
      </c>
      <c r="D10" t="s">
        <v>63</v>
      </c>
      <c r="E10" t="s">
        <v>63</v>
      </c>
      <c r="H10" t="s">
        <v>75</v>
      </c>
      <c r="J10" t="s">
        <v>803</v>
      </c>
      <c r="K10" s="13" t="s">
        <v>804</v>
      </c>
    </row>
    <row r="11" spans="1:11" ht="15">
      <c r="A11"/>
      <c r="B11">
        <v>5</v>
      </c>
      <c r="D11" t="s">
        <v>46</v>
      </c>
      <c r="E11">
        <v>1</v>
      </c>
      <c r="H11" t="s">
        <v>76</v>
      </c>
      <c r="J11" t="s">
        <v>805</v>
      </c>
      <c r="K11" t="s">
        <v>806</v>
      </c>
    </row>
    <row r="12" spans="1:11" ht="15">
      <c r="A12"/>
      <c r="B12"/>
      <c r="D12" t="s">
        <v>64</v>
      </c>
      <c r="E12">
        <v>2</v>
      </c>
      <c r="H12">
        <v>0</v>
      </c>
      <c r="J12" t="s">
        <v>807</v>
      </c>
      <c r="K12" t="s">
        <v>808</v>
      </c>
    </row>
    <row r="13" spans="1:11" ht="15">
      <c r="A13"/>
      <c r="B13"/>
      <c r="D13">
        <v>1</v>
      </c>
      <c r="E13">
        <v>3</v>
      </c>
      <c r="H13">
        <v>1</v>
      </c>
      <c r="J13" t="s">
        <v>809</v>
      </c>
      <c r="K13" t="s">
        <v>810</v>
      </c>
    </row>
    <row r="14" spans="4:11" ht="15">
      <c r="D14">
        <v>2</v>
      </c>
      <c r="E14">
        <v>4</v>
      </c>
      <c r="H14">
        <v>2</v>
      </c>
      <c r="J14" t="s">
        <v>811</v>
      </c>
      <c r="K14" t="s">
        <v>812</v>
      </c>
    </row>
    <row r="15" spans="4:11" ht="15">
      <c r="D15">
        <v>3</v>
      </c>
      <c r="E15">
        <v>5</v>
      </c>
      <c r="H15">
        <v>3</v>
      </c>
      <c r="J15" t="s">
        <v>813</v>
      </c>
      <c r="K15" t="s">
        <v>814</v>
      </c>
    </row>
    <row r="16" spans="4:11" ht="15">
      <c r="D16">
        <v>4</v>
      </c>
      <c r="E16">
        <v>6</v>
      </c>
      <c r="H16">
        <v>4</v>
      </c>
      <c r="J16" t="s">
        <v>815</v>
      </c>
      <c r="K16" t="s">
        <v>816</v>
      </c>
    </row>
    <row r="17" spans="4:11" ht="15">
      <c r="D17">
        <v>5</v>
      </c>
      <c r="E17">
        <v>7</v>
      </c>
      <c r="H17">
        <v>5</v>
      </c>
      <c r="J17" t="s">
        <v>817</v>
      </c>
      <c r="K17" t="s">
        <v>818</v>
      </c>
    </row>
    <row r="18" spans="4:11" ht="15">
      <c r="D18">
        <v>6</v>
      </c>
      <c r="E18">
        <v>8</v>
      </c>
      <c r="H18">
        <v>6</v>
      </c>
      <c r="J18" t="s">
        <v>819</v>
      </c>
      <c r="K18" t="s">
        <v>820</v>
      </c>
    </row>
    <row r="19" spans="4:11" ht="15">
      <c r="D19">
        <v>7</v>
      </c>
      <c r="E19">
        <v>9</v>
      </c>
      <c r="H19">
        <v>7</v>
      </c>
      <c r="J19" t="s">
        <v>821</v>
      </c>
      <c r="K19" t="s">
        <v>822</v>
      </c>
    </row>
    <row r="20" spans="4:11" ht="15">
      <c r="D20">
        <v>8</v>
      </c>
      <c r="H20">
        <v>8</v>
      </c>
      <c r="J20" t="s">
        <v>823</v>
      </c>
      <c r="K20" t="s">
        <v>824</v>
      </c>
    </row>
    <row r="21" spans="4:11" ht="409.5">
      <c r="D21">
        <v>9</v>
      </c>
      <c r="H21">
        <v>9</v>
      </c>
      <c r="J21" t="s">
        <v>825</v>
      </c>
      <c r="K21" s="13" t="s">
        <v>826</v>
      </c>
    </row>
    <row r="22" spans="4:11" ht="409.5">
      <c r="D22">
        <v>10</v>
      </c>
      <c r="J22" t="s">
        <v>827</v>
      </c>
      <c r="K22" s="13" t="s">
        <v>828</v>
      </c>
    </row>
    <row r="23" spans="4:11" ht="409.5">
      <c r="D23">
        <v>11</v>
      </c>
      <c r="J23" t="s">
        <v>829</v>
      </c>
      <c r="K23" s="13" t="s">
        <v>830</v>
      </c>
    </row>
    <row r="24" spans="10:11" ht="409.5">
      <c r="J24" t="s">
        <v>831</v>
      </c>
      <c r="K24" s="13" t="s">
        <v>1364</v>
      </c>
    </row>
    <row r="25" spans="10:11" ht="15">
      <c r="J25" t="s">
        <v>832</v>
      </c>
      <c r="K25" t="b">
        <v>0</v>
      </c>
    </row>
    <row r="26" spans="10:11" ht="15">
      <c r="J26" t="s">
        <v>1361</v>
      </c>
      <c r="K26" t="s">
        <v>1362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851</v>
      </c>
      <c r="B2" s="129" t="s">
        <v>852</v>
      </c>
      <c r="C2" s="67" t="s">
        <v>853</v>
      </c>
    </row>
    <row r="3" spans="1:3" ht="15">
      <c r="A3" s="128" t="s">
        <v>834</v>
      </c>
      <c r="B3" s="128" t="s">
        <v>834</v>
      </c>
      <c r="C3" s="36">
        <v>14</v>
      </c>
    </row>
    <row r="4" spans="1:3" ht="15">
      <c r="A4" s="128" t="s">
        <v>835</v>
      </c>
      <c r="B4" s="128" t="s">
        <v>835</v>
      </c>
      <c r="C4" s="36">
        <v>9</v>
      </c>
    </row>
    <row r="5" spans="1:3" ht="15">
      <c r="A5" s="128" t="s">
        <v>835</v>
      </c>
      <c r="B5" s="128" t="s">
        <v>837</v>
      </c>
      <c r="C5" s="36">
        <v>1</v>
      </c>
    </row>
    <row r="6" spans="1:3" ht="15">
      <c r="A6" s="128" t="s">
        <v>836</v>
      </c>
      <c r="B6" s="128" t="s">
        <v>835</v>
      </c>
      <c r="C6" s="36">
        <v>8</v>
      </c>
    </row>
    <row r="7" spans="1:3" ht="15">
      <c r="A7" s="128" t="s">
        <v>836</v>
      </c>
      <c r="B7" s="128" t="s">
        <v>836</v>
      </c>
      <c r="C7" s="36">
        <v>9</v>
      </c>
    </row>
    <row r="8" spans="1:3" ht="15">
      <c r="A8" s="128" t="s">
        <v>836</v>
      </c>
      <c r="B8" s="128" t="s">
        <v>837</v>
      </c>
      <c r="C8" s="36">
        <v>9</v>
      </c>
    </row>
    <row r="9" spans="1:3" ht="15">
      <c r="A9" s="128" t="s">
        <v>837</v>
      </c>
      <c r="B9" s="128" t="s">
        <v>835</v>
      </c>
      <c r="C9" s="36">
        <v>15</v>
      </c>
    </row>
    <row r="10" spans="1:3" ht="15">
      <c r="A10" s="128" t="s">
        <v>837</v>
      </c>
      <c r="B10" s="128" t="s">
        <v>836</v>
      </c>
      <c r="C10" s="36">
        <v>13</v>
      </c>
    </row>
    <row r="11" spans="1:3" ht="15">
      <c r="A11" s="128" t="s">
        <v>837</v>
      </c>
      <c r="B11" s="128" t="s">
        <v>837</v>
      </c>
      <c r="C11" s="36">
        <v>4</v>
      </c>
    </row>
    <row r="12" spans="1:3" ht="15">
      <c r="A12" s="128" t="s">
        <v>837</v>
      </c>
      <c r="B12" s="128" t="s">
        <v>839</v>
      </c>
      <c r="C12" s="36">
        <v>1</v>
      </c>
    </row>
    <row r="13" spans="1:3" ht="15">
      <c r="A13" s="128" t="s">
        <v>838</v>
      </c>
      <c r="B13" s="128" t="s">
        <v>838</v>
      </c>
      <c r="C13" s="36">
        <v>8</v>
      </c>
    </row>
    <row r="14" spans="1:3" ht="15">
      <c r="A14" s="128" t="s">
        <v>839</v>
      </c>
      <c r="B14" s="128" t="s">
        <v>839</v>
      </c>
      <c r="C14" s="36">
        <v>4</v>
      </c>
    </row>
    <row r="15" spans="1:3" ht="15">
      <c r="A15" s="128" t="s">
        <v>840</v>
      </c>
      <c r="B15" s="128" t="s">
        <v>840</v>
      </c>
      <c r="C15"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858</v>
      </c>
      <c r="B1" s="13" t="s">
        <v>861</v>
      </c>
      <c r="C1" s="13" t="s">
        <v>862</v>
      </c>
      <c r="D1" s="13" t="s">
        <v>864</v>
      </c>
      <c r="E1" s="13" t="s">
        <v>863</v>
      </c>
      <c r="F1" s="13" t="s">
        <v>866</v>
      </c>
      <c r="G1" s="85" t="s">
        <v>865</v>
      </c>
      <c r="H1" s="85" t="s">
        <v>868</v>
      </c>
      <c r="I1" s="13" t="s">
        <v>867</v>
      </c>
      <c r="J1" s="13" t="s">
        <v>870</v>
      </c>
      <c r="K1" s="85" t="s">
        <v>869</v>
      </c>
      <c r="L1" s="85" t="s">
        <v>872</v>
      </c>
      <c r="M1" s="13" t="s">
        <v>871</v>
      </c>
      <c r="N1" s="13" t="s">
        <v>874</v>
      </c>
      <c r="O1" s="85" t="s">
        <v>873</v>
      </c>
      <c r="P1" s="85" t="s">
        <v>875</v>
      </c>
    </row>
    <row r="2" spans="1:16" ht="15">
      <c r="A2" s="89" t="s">
        <v>322</v>
      </c>
      <c r="B2" s="85">
        <v>1</v>
      </c>
      <c r="C2" s="89" t="s">
        <v>316</v>
      </c>
      <c r="D2" s="85">
        <v>1</v>
      </c>
      <c r="E2" s="89" t="s">
        <v>322</v>
      </c>
      <c r="F2" s="85">
        <v>1</v>
      </c>
      <c r="G2" s="85"/>
      <c r="H2" s="85"/>
      <c r="I2" s="89" t="s">
        <v>319</v>
      </c>
      <c r="J2" s="85">
        <v>1</v>
      </c>
      <c r="K2" s="85"/>
      <c r="L2" s="85"/>
      <c r="M2" s="89" t="s">
        <v>859</v>
      </c>
      <c r="N2" s="85">
        <v>1</v>
      </c>
      <c r="O2" s="85"/>
      <c r="P2" s="85"/>
    </row>
    <row r="3" spans="1:16" ht="15">
      <c r="A3" s="89" t="s">
        <v>318</v>
      </c>
      <c r="B3" s="85">
        <v>1</v>
      </c>
      <c r="C3" s="85"/>
      <c r="D3" s="85"/>
      <c r="E3" s="89" t="s">
        <v>317</v>
      </c>
      <c r="F3" s="85">
        <v>1</v>
      </c>
      <c r="G3" s="85"/>
      <c r="H3" s="85"/>
      <c r="I3" s="89" t="s">
        <v>320</v>
      </c>
      <c r="J3" s="85">
        <v>1</v>
      </c>
      <c r="K3" s="85"/>
      <c r="L3" s="85"/>
      <c r="M3" s="89" t="s">
        <v>860</v>
      </c>
      <c r="N3" s="85">
        <v>1</v>
      </c>
      <c r="O3" s="85"/>
      <c r="P3" s="85"/>
    </row>
    <row r="4" spans="1:16" ht="15">
      <c r="A4" s="89" t="s">
        <v>320</v>
      </c>
      <c r="B4" s="85">
        <v>1</v>
      </c>
      <c r="C4" s="85"/>
      <c r="D4" s="85"/>
      <c r="E4" s="85"/>
      <c r="F4" s="85"/>
      <c r="G4" s="85"/>
      <c r="H4" s="85"/>
      <c r="I4" s="89" t="s">
        <v>318</v>
      </c>
      <c r="J4" s="85">
        <v>1</v>
      </c>
      <c r="K4" s="85"/>
      <c r="L4" s="85"/>
      <c r="M4" s="85"/>
      <c r="N4" s="85"/>
      <c r="O4" s="85"/>
      <c r="P4" s="85"/>
    </row>
    <row r="5" spans="1:16" ht="15">
      <c r="A5" s="89" t="s">
        <v>319</v>
      </c>
      <c r="B5" s="85">
        <v>1</v>
      </c>
      <c r="C5" s="85"/>
      <c r="D5" s="85"/>
      <c r="E5" s="85"/>
      <c r="F5" s="85"/>
      <c r="G5" s="85"/>
      <c r="H5" s="85"/>
      <c r="I5" s="85"/>
      <c r="J5" s="85"/>
      <c r="K5" s="85"/>
      <c r="L5" s="85"/>
      <c r="M5" s="85"/>
      <c r="N5" s="85"/>
      <c r="O5" s="85"/>
      <c r="P5" s="85"/>
    </row>
    <row r="6" spans="1:16" ht="15">
      <c r="A6" s="89" t="s">
        <v>317</v>
      </c>
      <c r="B6" s="85">
        <v>1</v>
      </c>
      <c r="C6" s="85"/>
      <c r="D6" s="85"/>
      <c r="E6" s="85"/>
      <c r="F6" s="85"/>
      <c r="G6" s="85"/>
      <c r="H6" s="85"/>
      <c r="I6" s="85"/>
      <c r="J6" s="85"/>
      <c r="K6" s="85"/>
      <c r="L6" s="85"/>
      <c r="M6" s="85"/>
      <c r="N6" s="85"/>
      <c r="O6" s="85"/>
      <c r="P6" s="85"/>
    </row>
    <row r="7" spans="1:16" ht="15">
      <c r="A7" s="89" t="s">
        <v>859</v>
      </c>
      <c r="B7" s="85">
        <v>1</v>
      </c>
      <c r="C7" s="85"/>
      <c r="D7" s="85"/>
      <c r="E7" s="85"/>
      <c r="F7" s="85"/>
      <c r="G7" s="85"/>
      <c r="H7" s="85"/>
      <c r="I7" s="85"/>
      <c r="J7" s="85"/>
      <c r="K7" s="85"/>
      <c r="L7" s="85"/>
      <c r="M7" s="85"/>
      <c r="N7" s="85"/>
      <c r="O7" s="85"/>
      <c r="P7" s="85"/>
    </row>
    <row r="8" spans="1:16" ht="15">
      <c r="A8" s="89" t="s">
        <v>860</v>
      </c>
      <c r="B8" s="85">
        <v>1</v>
      </c>
      <c r="C8" s="85"/>
      <c r="D8" s="85"/>
      <c r="E8" s="85"/>
      <c r="F8" s="85"/>
      <c r="G8" s="85"/>
      <c r="H8" s="85"/>
      <c r="I8" s="85"/>
      <c r="J8" s="85"/>
      <c r="K8" s="85"/>
      <c r="L8" s="85"/>
      <c r="M8" s="85"/>
      <c r="N8" s="85"/>
      <c r="O8" s="85"/>
      <c r="P8" s="85"/>
    </row>
    <row r="9" spans="1:16" ht="15">
      <c r="A9" s="89" t="s">
        <v>316</v>
      </c>
      <c r="B9" s="85">
        <v>1</v>
      </c>
      <c r="C9" s="85"/>
      <c r="D9" s="85"/>
      <c r="E9" s="85"/>
      <c r="F9" s="85"/>
      <c r="G9" s="85"/>
      <c r="H9" s="85"/>
      <c r="I9" s="85"/>
      <c r="J9" s="85"/>
      <c r="K9" s="85"/>
      <c r="L9" s="85"/>
      <c r="M9" s="85"/>
      <c r="N9" s="85"/>
      <c r="O9" s="85"/>
      <c r="P9" s="85"/>
    </row>
    <row r="12" spans="1:16" ht="15" customHeight="1">
      <c r="A12" s="13" t="s">
        <v>879</v>
      </c>
      <c r="B12" s="13" t="s">
        <v>861</v>
      </c>
      <c r="C12" s="13" t="s">
        <v>881</v>
      </c>
      <c r="D12" s="13" t="s">
        <v>864</v>
      </c>
      <c r="E12" s="13" t="s">
        <v>882</v>
      </c>
      <c r="F12" s="13" t="s">
        <v>866</v>
      </c>
      <c r="G12" s="85" t="s">
        <v>883</v>
      </c>
      <c r="H12" s="85" t="s">
        <v>868</v>
      </c>
      <c r="I12" s="13" t="s">
        <v>884</v>
      </c>
      <c r="J12" s="13" t="s">
        <v>870</v>
      </c>
      <c r="K12" s="85" t="s">
        <v>885</v>
      </c>
      <c r="L12" s="85" t="s">
        <v>872</v>
      </c>
      <c r="M12" s="13" t="s">
        <v>886</v>
      </c>
      <c r="N12" s="13" t="s">
        <v>874</v>
      </c>
      <c r="O12" s="85" t="s">
        <v>887</v>
      </c>
      <c r="P12" s="85" t="s">
        <v>875</v>
      </c>
    </row>
    <row r="13" spans="1:16" ht="15">
      <c r="A13" s="85" t="s">
        <v>326</v>
      </c>
      <c r="B13" s="85">
        <v>2</v>
      </c>
      <c r="C13" s="85" t="s">
        <v>323</v>
      </c>
      <c r="D13" s="85">
        <v>1</v>
      </c>
      <c r="E13" s="85" t="s">
        <v>328</v>
      </c>
      <c r="F13" s="85">
        <v>1</v>
      </c>
      <c r="G13" s="85"/>
      <c r="H13" s="85"/>
      <c r="I13" s="85" t="s">
        <v>326</v>
      </c>
      <c r="J13" s="85">
        <v>2</v>
      </c>
      <c r="K13" s="85"/>
      <c r="L13" s="85"/>
      <c r="M13" s="85" t="s">
        <v>880</v>
      </c>
      <c r="N13" s="85">
        <v>2</v>
      </c>
      <c r="O13" s="85"/>
      <c r="P13" s="85"/>
    </row>
    <row r="14" spans="1:16" ht="15">
      <c r="A14" s="85" t="s">
        <v>880</v>
      </c>
      <c r="B14" s="85">
        <v>2</v>
      </c>
      <c r="C14" s="85"/>
      <c r="D14" s="85"/>
      <c r="E14" s="85" t="s">
        <v>324</v>
      </c>
      <c r="F14" s="85">
        <v>1</v>
      </c>
      <c r="G14" s="85"/>
      <c r="H14" s="85"/>
      <c r="I14" s="85" t="s">
        <v>325</v>
      </c>
      <c r="J14" s="85">
        <v>1</v>
      </c>
      <c r="K14" s="85"/>
      <c r="L14" s="85"/>
      <c r="M14" s="85"/>
      <c r="N14" s="85"/>
      <c r="O14" s="85"/>
      <c r="P14" s="85"/>
    </row>
    <row r="15" spans="1:16" ht="15">
      <c r="A15" s="85" t="s">
        <v>328</v>
      </c>
      <c r="B15" s="85">
        <v>1</v>
      </c>
      <c r="C15" s="85"/>
      <c r="D15" s="85"/>
      <c r="E15" s="85"/>
      <c r="F15" s="85"/>
      <c r="G15" s="85"/>
      <c r="H15" s="85"/>
      <c r="I15" s="85"/>
      <c r="J15" s="85"/>
      <c r="K15" s="85"/>
      <c r="L15" s="85"/>
      <c r="M15" s="85"/>
      <c r="N15" s="85"/>
      <c r="O15" s="85"/>
      <c r="P15" s="85"/>
    </row>
    <row r="16" spans="1:16" ht="15">
      <c r="A16" s="85" t="s">
        <v>325</v>
      </c>
      <c r="B16" s="85">
        <v>1</v>
      </c>
      <c r="C16" s="85"/>
      <c r="D16" s="85"/>
      <c r="E16" s="85"/>
      <c r="F16" s="85"/>
      <c r="G16" s="85"/>
      <c r="H16" s="85"/>
      <c r="I16" s="85"/>
      <c r="J16" s="85"/>
      <c r="K16" s="85"/>
      <c r="L16" s="85"/>
      <c r="M16" s="85"/>
      <c r="N16" s="85"/>
      <c r="O16" s="85"/>
      <c r="P16" s="85"/>
    </row>
    <row r="17" spans="1:16" ht="15">
      <c r="A17" s="85" t="s">
        <v>324</v>
      </c>
      <c r="B17" s="85">
        <v>1</v>
      </c>
      <c r="C17" s="85"/>
      <c r="D17" s="85"/>
      <c r="E17" s="85"/>
      <c r="F17" s="85"/>
      <c r="G17" s="85"/>
      <c r="H17" s="85"/>
      <c r="I17" s="85"/>
      <c r="J17" s="85"/>
      <c r="K17" s="85"/>
      <c r="L17" s="85"/>
      <c r="M17" s="85"/>
      <c r="N17" s="85"/>
      <c r="O17" s="85"/>
      <c r="P17" s="85"/>
    </row>
    <row r="18" spans="1:16" ht="15">
      <c r="A18" s="85" t="s">
        <v>323</v>
      </c>
      <c r="B18" s="85">
        <v>1</v>
      </c>
      <c r="C18" s="85"/>
      <c r="D18" s="85"/>
      <c r="E18" s="85"/>
      <c r="F18" s="85"/>
      <c r="G18" s="85"/>
      <c r="H18" s="85"/>
      <c r="I18" s="85"/>
      <c r="J18" s="85"/>
      <c r="K18" s="85"/>
      <c r="L18" s="85"/>
      <c r="M18" s="85"/>
      <c r="N18" s="85"/>
      <c r="O18" s="85"/>
      <c r="P18" s="85"/>
    </row>
    <row r="21" spans="1:16" ht="15" customHeight="1">
      <c r="A21" s="13" t="s">
        <v>891</v>
      </c>
      <c r="B21" s="13" t="s">
        <v>861</v>
      </c>
      <c r="C21" s="13" t="s">
        <v>898</v>
      </c>
      <c r="D21" s="13" t="s">
        <v>864</v>
      </c>
      <c r="E21" s="13" t="s">
        <v>899</v>
      </c>
      <c r="F21" s="13" t="s">
        <v>866</v>
      </c>
      <c r="G21" s="13" t="s">
        <v>900</v>
      </c>
      <c r="H21" s="13" t="s">
        <v>868</v>
      </c>
      <c r="I21" s="13" t="s">
        <v>901</v>
      </c>
      <c r="J21" s="13" t="s">
        <v>870</v>
      </c>
      <c r="K21" s="13" t="s">
        <v>902</v>
      </c>
      <c r="L21" s="13" t="s">
        <v>872</v>
      </c>
      <c r="M21" s="13" t="s">
        <v>903</v>
      </c>
      <c r="N21" s="13" t="s">
        <v>874</v>
      </c>
      <c r="O21" s="13" t="s">
        <v>904</v>
      </c>
      <c r="P21" s="13" t="s">
        <v>875</v>
      </c>
    </row>
    <row r="22" spans="1:16" ht="15">
      <c r="A22" s="85" t="s">
        <v>329</v>
      </c>
      <c r="B22" s="85">
        <v>50</v>
      </c>
      <c r="C22" s="85" t="s">
        <v>329</v>
      </c>
      <c r="D22" s="85">
        <v>14</v>
      </c>
      <c r="E22" s="85" t="s">
        <v>329</v>
      </c>
      <c r="F22" s="85">
        <v>8</v>
      </c>
      <c r="G22" s="85" t="s">
        <v>329</v>
      </c>
      <c r="H22" s="85">
        <v>10</v>
      </c>
      <c r="I22" s="85" t="s">
        <v>329</v>
      </c>
      <c r="J22" s="85">
        <v>10</v>
      </c>
      <c r="K22" s="85" t="s">
        <v>329</v>
      </c>
      <c r="L22" s="85">
        <v>5</v>
      </c>
      <c r="M22" s="85" t="s">
        <v>329</v>
      </c>
      <c r="N22" s="85">
        <v>2</v>
      </c>
      <c r="O22" s="85" t="s">
        <v>329</v>
      </c>
      <c r="P22" s="85">
        <v>1</v>
      </c>
    </row>
    <row r="23" spans="1:16" ht="15">
      <c r="A23" s="85" t="s">
        <v>892</v>
      </c>
      <c r="B23" s="85">
        <v>3</v>
      </c>
      <c r="C23" s="85"/>
      <c r="D23" s="85"/>
      <c r="E23" s="85" t="s">
        <v>892</v>
      </c>
      <c r="F23" s="85">
        <v>2</v>
      </c>
      <c r="G23" s="85"/>
      <c r="H23" s="85"/>
      <c r="I23" s="85" t="s">
        <v>894</v>
      </c>
      <c r="J23" s="85">
        <v>1</v>
      </c>
      <c r="K23" s="85"/>
      <c r="L23" s="85"/>
      <c r="M23" s="85"/>
      <c r="N23" s="85"/>
      <c r="O23" s="85"/>
      <c r="P23" s="85"/>
    </row>
    <row r="24" spans="1:16" ht="15">
      <c r="A24" s="85" t="s">
        <v>893</v>
      </c>
      <c r="B24" s="85">
        <v>1</v>
      </c>
      <c r="C24" s="85"/>
      <c r="D24" s="85"/>
      <c r="E24" s="85" t="s">
        <v>893</v>
      </c>
      <c r="F24" s="85">
        <v>1</v>
      </c>
      <c r="G24" s="85"/>
      <c r="H24" s="85"/>
      <c r="I24" s="85" t="s">
        <v>892</v>
      </c>
      <c r="J24" s="85">
        <v>1</v>
      </c>
      <c r="K24" s="85"/>
      <c r="L24" s="85"/>
      <c r="M24" s="85"/>
      <c r="N24" s="85"/>
      <c r="O24" s="85"/>
      <c r="P24" s="85"/>
    </row>
    <row r="25" spans="1:16" ht="15">
      <c r="A25" s="85" t="s">
        <v>894</v>
      </c>
      <c r="B25" s="85">
        <v>1</v>
      </c>
      <c r="C25" s="85"/>
      <c r="D25" s="85"/>
      <c r="E25" s="85"/>
      <c r="F25" s="85"/>
      <c r="G25" s="85"/>
      <c r="H25" s="85"/>
      <c r="I25" s="85" t="s">
        <v>895</v>
      </c>
      <c r="J25" s="85">
        <v>1</v>
      </c>
      <c r="K25" s="85"/>
      <c r="L25" s="85"/>
      <c r="M25" s="85"/>
      <c r="N25" s="85"/>
      <c r="O25" s="85"/>
      <c r="P25" s="85"/>
    </row>
    <row r="26" spans="1:16" ht="15">
      <c r="A26" s="85" t="s">
        <v>895</v>
      </c>
      <c r="B26" s="85">
        <v>1</v>
      </c>
      <c r="C26" s="85"/>
      <c r="D26" s="85"/>
      <c r="E26" s="85"/>
      <c r="F26" s="85"/>
      <c r="G26" s="85"/>
      <c r="H26" s="85"/>
      <c r="I26" s="85" t="s">
        <v>896</v>
      </c>
      <c r="J26" s="85">
        <v>1</v>
      </c>
      <c r="K26" s="85"/>
      <c r="L26" s="85"/>
      <c r="M26" s="85"/>
      <c r="N26" s="85"/>
      <c r="O26" s="85"/>
      <c r="P26" s="85"/>
    </row>
    <row r="27" spans="1:16" ht="15">
      <c r="A27" s="85" t="s">
        <v>896</v>
      </c>
      <c r="B27" s="85">
        <v>1</v>
      </c>
      <c r="C27" s="85"/>
      <c r="D27" s="85"/>
      <c r="E27" s="85"/>
      <c r="F27" s="85"/>
      <c r="G27" s="85"/>
      <c r="H27" s="85"/>
      <c r="I27" s="85" t="s">
        <v>897</v>
      </c>
      <c r="J27" s="85">
        <v>1</v>
      </c>
      <c r="K27" s="85"/>
      <c r="L27" s="85"/>
      <c r="M27" s="85"/>
      <c r="N27" s="85"/>
      <c r="O27" s="85"/>
      <c r="P27" s="85"/>
    </row>
    <row r="28" spans="1:16" ht="15">
      <c r="A28" s="85" t="s">
        <v>897</v>
      </c>
      <c r="B28" s="85">
        <v>1</v>
      </c>
      <c r="C28" s="85"/>
      <c r="D28" s="85"/>
      <c r="E28" s="85"/>
      <c r="F28" s="85"/>
      <c r="G28" s="85"/>
      <c r="H28" s="85"/>
      <c r="I28" s="85"/>
      <c r="J28" s="85"/>
      <c r="K28" s="85"/>
      <c r="L28" s="85"/>
      <c r="M28" s="85"/>
      <c r="N28" s="85"/>
      <c r="O28" s="85"/>
      <c r="P28" s="85"/>
    </row>
    <row r="31" spans="1:16" ht="15" customHeight="1">
      <c r="A31" s="13" t="s">
        <v>908</v>
      </c>
      <c r="B31" s="13" t="s">
        <v>861</v>
      </c>
      <c r="C31" s="13" t="s">
        <v>917</v>
      </c>
      <c r="D31" s="13" t="s">
        <v>864</v>
      </c>
      <c r="E31" s="13" t="s">
        <v>924</v>
      </c>
      <c r="F31" s="13" t="s">
        <v>866</v>
      </c>
      <c r="G31" s="13" t="s">
        <v>931</v>
      </c>
      <c r="H31" s="13" t="s">
        <v>868</v>
      </c>
      <c r="I31" s="13" t="s">
        <v>937</v>
      </c>
      <c r="J31" s="13" t="s">
        <v>870</v>
      </c>
      <c r="K31" s="13" t="s">
        <v>938</v>
      </c>
      <c r="L31" s="13" t="s">
        <v>872</v>
      </c>
      <c r="M31" s="13" t="s">
        <v>945</v>
      </c>
      <c r="N31" s="13" t="s">
        <v>874</v>
      </c>
      <c r="O31" s="13" t="s">
        <v>955</v>
      </c>
      <c r="P31" s="13" t="s">
        <v>875</v>
      </c>
    </row>
    <row r="32" spans="1:16" ht="15">
      <c r="A32" s="91" t="s">
        <v>909</v>
      </c>
      <c r="B32" s="91">
        <v>76</v>
      </c>
      <c r="C32" s="91" t="s">
        <v>329</v>
      </c>
      <c r="D32" s="91">
        <v>14</v>
      </c>
      <c r="E32" s="91" t="s">
        <v>243</v>
      </c>
      <c r="F32" s="91">
        <v>8</v>
      </c>
      <c r="G32" s="91" t="s">
        <v>329</v>
      </c>
      <c r="H32" s="91">
        <v>10</v>
      </c>
      <c r="I32" s="91" t="s">
        <v>329</v>
      </c>
      <c r="J32" s="91">
        <v>10</v>
      </c>
      <c r="K32" s="91" t="s">
        <v>329</v>
      </c>
      <c r="L32" s="91">
        <v>5</v>
      </c>
      <c r="M32" s="91" t="s">
        <v>946</v>
      </c>
      <c r="N32" s="91">
        <v>4</v>
      </c>
      <c r="O32" s="91" t="s">
        <v>941</v>
      </c>
      <c r="P32" s="91">
        <v>4</v>
      </c>
    </row>
    <row r="33" spans="1:16" ht="15">
      <c r="A33" s="91" t="s">
        <v>910</v>
      </c>
      <c r="B33" s="91">
        <v>21</v>
      </c>
      <c r="C33" s="91" t="s">
        <v>916</v>
      </c>
      <c r="D33" s="91">
        <v>7</v>
      </c>
      <c r="E33" s="91" t="s">
        <v>329</v>
      </c>
      <c r="F33" s="91">
        <v>8</v>
      </c>
      <c r="G33" s="91" t="s">
        <v>231</v>
      </c>
      <c r="H33" s="91">
        <v>9</v>
      </c>
      <c r="I33" s="91" t="s">
        <v>243</v>
      </c>
      <c r="J33" s="91">
        <v>10</v>
      </c>
      <c r="K33" s="91" t="s">
        <v>939</v>
      </c>
      <c r="L33" s="91">
        <v>4</v>
      </c>
      <c r="M33" s="91" t="s">
        <v>914</v>
      </c>
      <c r="N33" s="91">
        <v>4</v>
      </c>
      <c r="O33" s="91" t="s">
        <v>956</v>
      </c>
      <c r="P33" s="91">
        <v>4</v>
      </c>
    </row>
    <row r="34" spans="1:16" ht="15">
      <c r="A34" s="91" t="s">
        <v>911</v>
      </c>
      <c r="B34" s="91">
        <v>0</v>
      </c>
      <c r="C34" s="91" t="s">
        <v>914</v>
      </c>
      <c r="D34" s="91">
        <v>6</v>
      </c>
      <c r="E34" s="91" t="s">
        <v>915</v>
      </c>
      <c r="F34" s="91">
        <v>6</v>
      </c>
      <c r="G34" s="91" t="s">
        <v>243</v>
      </c>
      <c r="H34" s="91">
        <v>8</v>
      </c>
      <c r="I34" s="91" t="s">
        <v>234</v>
      </c>
      <c r="J34" s="91">
        <v>6</v>
      </c>
      <c r="K34" s="91" t="s">
        <v>940</v>
      </c>
      <c r="L34" s="91">
        <v>3</v>
      </c>
      <c r="M34" s="91" t="s">
        <v>947</v>
      </c>
      <c r="N34" s="91">
        <v>3</v>
      </c>
      <c r="O34" s="91" t="s">
        <v>957</v>
      </c>
      <c r="P34" s="91">
        <v>3</v>
      </c>
    </row>
    <row r="35" spans="1:16" ht="15">
      <c r="A35" s="91" t="s">
        <v>912</v>
      </c>
      <c r="B35" s="91">
        <v>1926</v>
      </c>
      <c r="C35" s="91" t="s">
        <v>918</v>
      </c>
      <c r="D35" s="91">
        <v>5</v>
      </c>
      <c r="E35" s="91" t="s">
        <v>914</v>
      </c>
      <c r="F35" s="91">
        <v>4</v>
      </c>
      <c r="G35" s="91" t="s">
        <v>914</v>
      </c>
      <c r="H35" s="91">
        <v>6</v>
      </c>
      <c r="I35" s="91" t="s">
        <v>914</v>
      </c>
      <c r="J35" s="91">
        <v>5</v>
      </c>
      <c r="K35" s="91" t="s">
        <v>941</v>
      </c>
      <c r="L35" s="91">
        <v>3</v>
      </c>
      <c r="M35" s="91" t="s">
        <v>948</v>
      </c>
      <c r="N35" s="91">
        <v>3</v>
      </c>
      <c r="O35" s="91" t="s">
        <v>958</v>
      </c>
      <c r="P35" s="91">
        <v>2</v>
      </c>
    </row>
    <row r="36" spans="1:16" ht="15">
      <c r="A36" s="91" t="s">
        <v>913</v>
      </c>
      <c r="B36" s="91">
        <v>2023</v>
      </c>
      <c r="C36" s="91" t="s">
        <v>919</v>
      </c>
      <c r="D36" s="91">
        <v>5</v>
      </c>
      <c r="E36" s="91" t="s">
        <v>925</v>
      </c>
      <c r="F36" s="91">
        <v>4</v>
      </c>
      <c r="G36" s="91" t="s">
        <v>927</v>
      </c>
      <c r="H36" s="91">
        <v>4</v>
      </c>
      <c r="I36" s="91" t="s">
        <v>915</v>
      </c>
      <c r="J36" s="91">
        <v>4</v>
      </c>
      <c r="K36" s="91" t="s">
        <v>933</v>
      </c>
      <c r="L36" s="91">
        <v>3</v>
      </c>
      <c r="M36" s="91" t="s">
        <v>949</v>
      </c>
      <c r="N36" s="91">
        <v>3</v>
      </c>
      <c r="O36" s="91" t="s">
        <v>959</v>
      </c>
      <c r="P36" s="91">
        <v>2</v>
      </c>
    </row>
    <row r="37" spans="1:16" ht="15">
      <c r="A37" s="91" t="s">
        <v>329</v>
      </c>
      <c r="B37" s="91">
        <v>50</v>
      </c>
      <c r="C37" s="91" t="s">
        <v>920</v>
      </c>
      <c r="D37" s="91">
        <v>5</v>
      </c>
      <c r="E37" s="91" t="s">
        <v>926</v>
      </c>
      <c r="F37" s="91">
        <v>3</v>
      </c>
      <c r="G37" s="91" t="s">
        <v>932</v>
      </c>
      <c r="H37" s="91">
        <v>4</v>
      </c>
      <c r="I37" s="91" t="s">
        <v>933</v>
      </c>
      <c r="J37" s="91">
        <v>4</v>
      </c>
      <c r="K37" s="91" t="s">
        <v>915</v>
      </c>
      <c r="L37" s="91">
        <v>3</v>
      </c>
      <c r="M37" s="91" t="s">
        <v>950</v>
      </c>
      <c r="N37" s="91">
        <v>3</v>
      </c>
      <c r="O37" s="91" t="s">
        <v>944</v>
      </c>
      <c r="P37" s="91">
        <v>2</v>
      </c>
    </row>
    <row r="38" spans="1:16" ht="15">
      <c r="A38" s="91" t="s">
        <v>914</v>
      </c>
      <c r="B38" s="91">
        <v>27</v>
      </c>
      <c r="C38" s="91" t="s">
        <v>915</v>
      </c>
      <c r="D38" s="91">
        <v>4</v>
      </c>
      <c r="E38" s="91" t="s">
        <v>927</v>
      </c>
      <c r="F38" s="91">
        <v>3</v>
      </c>
      <c r="G38" s="91" t="s">
        <v>933</v>
      </c>
      <c r="H38" s="91">
        <v>4</v>
      </c>
      <c r="I38" s="91" t="s">
        <v>229</v>
      </c>
      <c r="J38" s="91">
        <v>4</v>
      </c>
      <c r="K38" s="91" t="s">
        <v>227</v>
      </c>
      <c r="L38" s="91">
        <v>2</v>
      </c>
      <c r="M38" s="91" t="s">
        <v>951</v>
      </c>
      <c r="N38" s="91">
        <v>3</v>
      </c>
      <c r="O38" s="91" t="s">
        <v>939</v>
      </c>
      <c r="P38" s="91">
        <v>2</v>
      </c>
    </row>
    <row r="39" spans="1:16" ht="15">
      <c r="A39" s="91" t="s">
        <v>243</v>
      </c>
      <c r="B39" s="91">
        <v>26</v>
      </c>
      <c r="C39" s="91" t="s">
        <v>921</v>
      </c>
      <c r="D39" s="91">
        <v>4</v>
      </c>
      <c r="E39" s="91" t="s">
        <v>928</v>
      </c>
      <c r="F39" s="91">
        <v>3</v>
      </c>
      <c r="G39" s="91" t="s">
        <v>934</v>
      </c>
      <c r="H39" s="91">
        <v>4</v>
      </c>
      <c r="I39" s="91" t="s">
        <v>231</v>
      </c>
      <c r="J39" s="91">
        <v>4</v>
      </c>
      <c r="K39" s="91" t="s">
        <v>942</v>
      </c>
      <c r="L39" s="91">
        <v>2</v>
      </c>
      <c r="M39" s="91" t="s">
        <v>952</v>
      </c>
      <c r="N39" s="91">
        <v>3</v>
      </c>
      <c r="O39" s="91" t="s">
        <v>960</v>
      </c>
      <c r="P39" s="91">
        <v>2</v>
      </c>
    </row>
    <row r="40" spans="1:16" ht="15">
      <c r="A40" s="91" t="s">
        <v>915</v>
      </c>
      <c r="B40" s="91">
        <v>17</v>
      </c>
      <c r="C40" s="91" t="s">
        <v>922</v>
      </c>
      <c r="D40" s="91">
        <v>4</v>
      </c>
      <c r="E40" s="91" t="s">
        <v>929</v>
      </c>
      <c r="F40" s="91">
        <v>2</v>
      </c>
      <c r="G40" s="91" t="s">
        <v>935</v>
      </c>
      <c r="H40" s="91">
        <v>4</v>
      </c>
      <c r="I40" s="91" t="s">
        <v>235</v>
      </c>
      <c r="J40" s="91">
        <v>3</v>
      </c>
      <c r="K40" s="91" t="s">
        <v>943</v>
      </c>
      <c r="L40" s="91">
        <v>2</v>
      </c>
      <c r="M40" s="91" t="s">
        <v>953</v>
      </c>
      <c r="N40" s="91">
        <v>3</v>
      </c>
      <c r="O40" s="91" t="s">
        <v>961</v>
      </c>
      <c r="P40" s="91">
        <v>2</v>
      </c>
    </row>
    <row r="41" spans="1:16" ht="15">
      <c r="A41" s="91" t="s">
        <v>916</v>
      </c>
      <c r="B41" s="91">
        <v>16</v>
      </c>
      <c r="C41" s="91" t="s">
        <v>923</v>
      </c>
      <c r="D41" s="91">
        <v>4</v>
      </c>
      <c r="E41" s="91" t="s">
        <v>930</v>
      </c>
      <c r="F41" s="91">
        <v>2</v>
      </c>
      <c r="G41" s="91" t="s">
        <v>936</v>
      </c>
      <c r="H41" s="91">
        <v>4</v>
      </c>
      <c r="I41" s="91" t="s">
        <v>916</v>
      </c>
      <c r="J41" s="91">
        <v>3</v>
      </c>
      <c r="K41" s="91" t="s">
        <v>944</v>
      </c>
      <c r="L41" s="91">
        <v>2</v>
      </c>
      <c r="M41" s="91" t="s">
        <v>954</v>
      </c>
      <c r="N41" s="91">
        <v>3</v>
      </c>
      <c r="O41" s="91"/>
      <c r="P41" s="91"/>
    </row>
    <row r="44" spans="1:16" ht="15" customHeight="1">
      <c r="A44" s="13" t="s">
        <v>970</v>
      </c>
      <c r="B44" s="13" t="s">
        <v>861</v>
      </c>
      <c r="C44" s="13" t="s">
        <v>981</v>
      </c>
      <c r="D44" s="13" t="s">
        <v>864</v>
      </c>
      <c r="E44" s="13" t="s">
        <v>986</v>
      </c>
      <c r="F44" s="13" t="s">
        <v>866</v>
      </c>
      <c r="G44" s="13" t="s">
        <v>988</v>
      </c>
      <c r="H44" s="13" t="s">
        <v>868</v>
      </c>
      <c r="I44" s="13" t="s">
        <v>996</v>
      </c>
      <c r="J44" s="13" t="s">
        <v>870</v>
      </c>
      <c r="K44" s="13" t="s">
        <v>1000</v>
      </c>
      <c r="L44" s="13" t="s">
        <v>872</v>
      </c>
      <c r="M44" s="13" t="s">
        <v>1010</v>
      </c>
      <c r="N44" s="13" t="s">
        <v>874</v>
      </c>
      <c r="O44" s="13" t="s">
        <v>1017</v>
      </c>
      <c r="P44" s="13" t="s">
        <v>875</v>
      </c>
    </row>
    <row r="45" spans="1:16" ht="15">
      <c r="A45" s="91" t="s">
        <v>971</v>
      </c>
      <c r="B45" s="91">
        <v>7</v>
      </c>
      <c r="C45" s="91" t="s">
        <v>973</v>
      </c>
      <c r="D45" s="91">
        <v>5</v>
      </c>
      <c r="E45" s="91" t="s">
        <v>987</v>
      </c>
      <c r="F45" s="91">
        <v>2</v>
      </c>
      <c r="G45" s="91" t="s">
        <v>972</v>
      </c>
      <c r="H45" s="91">
        <v>5</v>
      </c>
      <c r="I45" s="91" t="s">
        <v>975</v>
      </c>
      <c r="J45" s="91">
        <v>2</v>
      </c>
      <c r="K45" s="91" t="s">
        <v>971</v>
      </c>
      <c r="L45" s="91">
        <v>3</v>
      </c>
      <c r="M45" s="91" t="s">
        <v>977</v>
      </c>
      <c r="N45" s="91">
        <v>3</v>
      </c>
      <c r="O45" s="91" t="s">
        <v>1018</v>
      </c>
      <c r="P45" s="91">
        <v>3</v>
      </c>
    </row>
    <row r="46" spans="1:16" ht="15">
      <c r="A46" s="91" t="s">
        <v>972</v>
      </c>
      <c r="B46" s="91">
        <v>7</v>
      </c>
      <c r="C46" s="91" t="s">
        <v>982</v>
      </c>
      <c r="D46" s="91">
        <v>3</v>
      </c>
      <c r="E46" s="91"/>
      <c r="F46" s="91"/>
      <c r="G46" s="91" t="s">
        <v>974</v>
      </c>
      <c r="H46" s="91">
        <v>3</v>
      </c>
      <c r="I46" s="91" t="s">
        <v>997</v>
      </c>
      <c r="J46" s="91">
        <v>2</v>
      </c>
      <c r="K46" s="91" t="s">
        <v>1001</v>
      </c>
      <c r="L46" s="91">
        <v>2</v>
      </c>
      <c r="M46" s="91" t="s">
        <v>978</v>
      </c>
      <c r="N46" s="91">
        <v>3</v>
      </c>
      <c r="O46" s="91" t="s">
        <v>1019</v>
      </c>
      <c r="P46" s="91">
        <v>2</v>
      </c>
    </row>
    <row r="47" spans="1:16" ht="15">
      <c r="A47" s="91" t="s">
        <v>973</v>
      </c>
      <c r="B47" s="91">
        <v>6</v>
      </c>
      <c r="C47" s="91" t="s">
        <v>983</v>
      </c>
      <c r="D47" s="91">
        <v>2</v>
      </c>
      <c r="E47" s="91"/>
      <c r="F47" s="91"/>
      <c r="G47" s="91" t="s">
        <v>989</v>
      </c>
      <c r="H47" s="91">
        <v>2</v>
      </c>
      <c r="I47" s="91" t="s">
        <v>998</v>
      </c>
      <c r="J47" s="91">
        <v>2</v>
      </c>
      <c r="K47" s="91" t="s">
        <v>1002</v>
      </c>
      <c r="L47" s="91">
        <v>2</v>
      </c>
      <c r="M47" s="91" t="s">
        <v>979</v>
      </c>
      <c r="N47" s="91">
        <v>3</v>
      </c>
      <c r="O47" s="91" t="s">
        <v>1020</v>
      </c>
      <c r="P47" s="91">
        <v>2</v>
      </c>
    </row>
    <row r="48" spans="1:16" ht="15">
      <c r="A48" s="91" t="s">
        <v>974</v>
      </c>
      <c r="B48" s="91">
        <v>5</v>
      </c>
      <c r="C48" s="91" t="s">
        <v>984</v>
      </c>
      <c r="D48" s="91">
        <v>2</v>
      </c>
      <c r="E48" s="91"/>
      <c r="F48" s="91"/>
      <c r="G48" s="91" t="s">
        <v>990</v>
      </c>
      <c r="H48" s="91">
        <v>2</v>
      </c>
      <c r="I48" s="91" t="s">
        <v>999</v>
      </c>
      <c r="J48" s="91">
        <v>2</v>
      </c>
      <c r="K48" s="91" t="s">
        <v>1003</v>
      </c>
      <c r="L48" s="91">
        <v>2</v>
      </c>
      <c r="M48" s="91" t="s">
        <v>980</v>
      </c>
      <c r="N48" s="91">
        <v>3</v>
      </c>
      <c r="O48" s="91" t="s">
        <v>1021</v>
      </c>
      <c r="P48" s="91">
        <v>2</v>
      </c>
    </row>
    <row r="49" spans="1:16" ht="15">
      <c r="A49" s="91" t="s">
        <v>975</v>
      </c>
      <c r="B49" s="91">
        <v>5</v>
      </c>
      <c r="C49" s="91" t="s">
        <v>976</v>
      </c>
      <c r="D49" s="91">
        <v>2</v>
      </c>
      <c r="E49" s="91"/>
      <c r="F49" s="91"/>
      <c r="G49" s="91" t="s">
        <v>991</v>
      </c>
      <c r="H49" s="91">
        <v>2</v>
      </c>
      <c r="I49" s="91" t="s">
        <v>972</v>
      </c>
      <c r="J49" s="91">
        <v>2</v>
      </c>
      <c r="K49" s="91" t="s">
        <v>1004</v>
      </c>
      <c r="L49" s="91">
        <v>2</v>
      </c>
      <c r="M49" s="91" t="s">
        <v>1011</v>
      </c>
      <c r="N49" s="91">
        <v>3</v>
      </c>
      <c r="O49" s="91" t="s">
        <v>1022</v>
      </c>
      <c r="P49" s="91">
        <v>2</v>
      </c>
    </row>
    <row r="50" spans="1:16" ht="15">
      <c r="A50" s="91" t="s">
        <v>976</v>
      </c>
      <c r="B50" s="91">
        <v>5</v>
      </c>
      <c r="C50" s="91" t="s">
        <v>971</v>
      </c>
      <c r="D50" s="91">
        <v>2</v>
      </c>
      <c r="E50" s="91"/>
      <c r="F50" s="91"/>
      <c r="G50" s="91" t="s">
        <v>992</v>
      </c>
      <c r="H50" s="91">
        <v>2</v>
      </c>
      <c r="I50" s="91" t="s">
        <v>974</v>
      </c>
      <c r="J50" s="91">
        <v>2</v>
      </c>
      <c r="K50" s="91" t="s">
        <v>1005</v>
      </c>
      <c r="L50" s="91">
        <v>2</v>
      </c>
      <c r="M50" s="91" t="s">
        <v>1012</v>
      </c>
      <c r="N50" s="91">
        <v>3</v>
      </c>
      <c r="O50" s="91" t="s">
        <v>971</v>
      </c>
      <c r="P50" s="91">
        <v>2</v>
      </c>
    </row>
    <row r="51" spans="1:16" ht="15">
      <c r="A51" s="91" t="s">
        <v>977</v>
      </c>
      <c r="B51" s="91">
        <v>4</v>
      </c>
      <c r="C51" s="91" t="s">
        <v>985</v>
      </c>
      <c r="D51" s="91">
        <v>2</v>
      </c>
      <c r="E51" s="91"/>
      <c r="F51" s="91"/>
      <c r="G51" s="91" t="s">
        <v>975</v>
      </c>
      <c r="H51" s="91">
        <v>2</v>
      </c>
      <c r="I51" s="91"/>
      <c r="J51" s="91"/>
      <c r="K51" s="91" t="s">
        <v>1006</v>
      </c>
      <c r="L51" s="91">
        <v>2</v>
      </c>
      <c r="M51" s="91" t="s">
        <v>1013</v>
      </c>
      <c r="N51" s="91">
        <v>3</v>
      </c>
      <c r="O51" s="91" t="s">
        <v>1023</v>
      </c>
      <c r="P51" s="91">
        <v>2</v>
      </c>
    </row>
    <row r="52" spans="1:16" ht="15">
      <c r="A52" s="91" t="s">
        <v>978</v>
      </c>
      <c r="B52" s="91">
        <v>4</v>
      </c>
      <c r="C52" s="91"/>
      <c r="D52" s="91"/>
      <c r="E52" s="91"/>
      <c r="F52" s="91"/>
      <c r="G52" s="91" t="s">
        <v>993</v>
      </c>
      <c r="H52" s="91">
        <v>2</v>
      </c>
      <c r="I52" s="91"/>
      <c r="J52" s="91"/>
      <c r="K52" s="91" t="s">
        <v>1007</v>
      </c>
      <c r="L52" s="91">
        <v>2</v>
      </c>
      <c r="M52" s="91" t="s">
        <v>1014</v>
      </c>
      <c r="N52" s="91">
        <v>3</v>
      </c>
      <c r="O52" s="91" t="s">
        <v>1024</v>
      </c>
      <c r="P52" s="91">
        <v>2</v>
      </c>
    </row>
    <row r="53" spans="1:16" ht="15">
      <c r="A53" s="91" t="s">
        <v>979</v>
      </c>
      <c r="B53" s="91">
        <v>4</v>
      </c>
      <c r="C53" s="91"/>
      <c r="D53" s="91"/>
      <c r="E53" s="91"/>
      <c r="F53" s="91"/>
      <c r="G53" s="91" t="s">
        <v>994</v>
      </c>
      <c r="H53" s="91">
        <v>2</v>
      </c>
      <c r="I53" s="91"/>
      <c r="J53" s="91"/>
      <c r="K53" s="91" t="s">
        <v>1008</v>
      </c>
      <c r="L53" s="91">
        <v>2</v>
      </c>
      <c r="M53" s="91" t="s">
        <v>1015</v>
      </c>
      <c r="N53" s="91">
        <v>3</v>
      </c>
      <c r="O53" s="91" t="s">
        <v>1025</v>
      </c>
      <c r="P53" s="91">
        <v>2</v>
      </c>
    </row>
    <row r="54" spans="1:16" ht="15">
      <c r="A54" s="91" t="s">
        <v>980</v>
      </c>
      <c r="B54" s="91">
        <v>4</v>
      </c>
      <c r="C54" s="91"/>
      <c r="D54" s="91"/>
      <c r="E54" s="91"/>
      <c r="F54" s="91"/>
      <c r="G54" s="91" t="s">
        <v>995</v>
      </c>
      <c r="H54" s="91">
        <v>2</v>
      </c>
      <c r="I54" s="91"/>
      <c r="J54" s="91"/>
      <c r="K54" s="91" t="s">
        <v>1009</v>
      </c>
      <c r="L54" s="91">
        <v>2</v>
      </c>
      <c r="M54" s="91" t="s">
        <v>1016</v>
      </c>
      <c r="N54" s="91">
        <v>3</v>
      </c>
      <c r="O54" s="91"/>
      <c r="P54" s="91"/>
    </row>
    <row r="57" spans="1:16" ht="15" customHeight="1">
      <c r="A57" s="13" t="s">
        <v>1033</v>
      </c>
      <c r="B57" s="13" t="s">
        <v>861</v>
      </c>
      <c r="C57" s="85" t="s">
        <v>1035</v>
      </c>
      <c r="D57" s="85" t="s">
        <v>864</v>
      </c>
      <c r="E57" s="13" t="s">
        <v>1036</v>
      </c>
      <c r="F57" s="13" t="s">
        <v>866</v>
      </c>
      <c r="G57" s="13" t="s">
        <v>1039</v>
      </c>
      <c r="H57" s="13" t="s">
        <v>868</v>
      </c>
      <c r="I57" s="13" t="s">
        <v>1041</v>
      </c>
      <c r="J57" s="13" t="s">
        <v>870</v>
      </c>
      <c r="K57" s="13" t="s">
        <v>1043</v>
      </c>
      <c r="L57" s="13" t="s">
        <v>872</v>
      </c>
      <c r="M57" s="85" t="s">
        <v>1045</v>
      </c>
      <c r="N57" s="85" t="s">
        <v>874</v>
      </c>
      <c r="O57" s="85" t="s">
        <v>1047</v>
      </c>
      <c r="P57" s="85" t="s">
        <v>875</v>
      </c>
    </row>
    <row r="58" spans="1:16" ht="15">
      <c r="A58" s="85" t="s">
        <v>243</v>
      </c>
      <c r="B58" s="85">
        <v>10</v>
      </c>
      <c r="C58" s="85"/>
      <c r="D58" s="85"/>
      <c r="E58" s="85" t="s">
        <v>243</v>
      </c>
      <c r="F58" s="85">
        <v>7</v>
      </c>
      <c r="G58" s="85" t="s">
        <v>243</v>
      </c>
      <c r="H58" s="85">
        <v>3</v>
      </c>
      <c r="I58" s="85" t="s">
        <v>230</v>
      </c>
      <c r="J58" s="85">
        <v>1</v>
      </c>
      <c r="K58" s="85" t="s">
        <v>227</v>
      </c>
      <c r="L58" s="85">
        <v>1</v>
      </c>
      <c r="M58" s="85"/>
      <c r="N58" s="85"/>
      <c r="O58" s="85"/>
      <c r="P58" s="85"/>
    </row>
    <row r="59" spans="1:16" ht="15">
      <c r="A59" s="85" t="s">
        <v>229</v>
      </c>
      <c r="B59" s="85">
        <v>2</v>
      </c>
      <c r="C59" s="85"/>
      <c r="D59" s="85"/>
      <c r="E59" s="85"/>
      <c r="F59" s="85"/>
      <c r="G59" s="85" t="s">
        <v>231</v>
      </c>
      <c r="H59" s="85">
        <v>1</v>
      </c>
      <c r="I59" s="85" t="s">
        <v>229</v>
      </c>
      <c r="J59" s="85">
        <v>1</v>
      </c>
      <c r="K59" s="85"/>
      <c r="L59" s="85"/>
      <c r="M59" s="85"/>
      <c r="N59" s="85"/>
      <c r="O59" s="85"/>
      <c r="P59" s="85"/>
    </row>
    <row r="60" spans="1:16" ht="15">
      <c r="A60" s="85" t="s">
        <v>231</v>
      </c>
      <c r="B60" s="85">
        <v>1</v>
      </c>
      <c r="C60" s="85"/>
      <c r="D60" s="85"/>
      <c r="E60" s="85"/>
      <c r="F60" s="85"/>
      <c r="G60" s="85" t="s">
        <v>247</v>
      </c>
      <c r="H60" s="85">
        <v>1</v>
      </c>
      <c r="I60" s="85" t="s">
        <v>233</v>
      </c>
      <c r="J60" s="85">
        <v>1</v>
      </c>
      <c r="K60" s="85"/>
      <c r="L60" s="85"/>
      <c r="M60" s="85"/>
      <c r="N60" s="85"/>
      <c r="O60" s="85"/>
      <c r="P60" s="85"/>
    </row>
    <row r="61" spans="1:16" ht="15">
      <c r="A61" s="85" t="s">
        <v>235</v>
      </c>
      <c r="B61" s="85">
        <v>1</v>
      </c>
      <c r="C61" s="85"/>
      <c r="D61" s="85"/>
      <c r="E61" s="85"/>
      <c r="F61" s="85"/>
      <c r="G61" s="85" t="s">
        <v>229</v>
      </c>
      <c r="H61" s="85">
        <v>1</v>
      </c>
      <c r="I61" s="85" t="s">
        <v>234</v>
      </c>
      <c r="J61" s="85">
        <v>1</v>
      </c>
      <c r="K61" s="85"/>
      <c r="L61" s="85"/>
      <c r="M61" s="85"/>
      <c r="N61" s="85"/>
      <c r="O61" s="85"/>
      <c r="P61" s="85"/>
    </row>
    <row r="62" spans="1:16" ht="15">
      <c r="A62" s="85" t="s">
        <v>234</v>
      </c>
      <c r="B62" s="85">
        <v>1</v>
      </c>
      <c r="C62" s="85"/>
      <c r="D62" s="85"/>
      <c r="E62" s="85"/>
      <c r="F62" s="85"/>
      <c r="G62" s="85"/>
      <c r="H62" s="85"/>
      <c r="I62" s="85" t="s">
        <v>235</v>
      </c>
      <c r="J62" s="85">
        <v>1</v>
      </c>
      <c r="K62" s="85"/>
      <c r="L62" s="85"/>
      <c r="M62" s="85"/>
      <c r="N62" s="85"/>
      <c r="O62" s="85"/>
      <c r="P62" s="85"/>
    </row>
    <row r="63" spans="1:16" ht="15">
      <c r="A63" s="85" t="s">
        <v>233</v>
      </c>
      <c r="B63" s="85">
        <v>1</v>
      </c>
      <c r="C63" s="85"/>
      <c r="D63" s="85"/>
      <c r="E63" s="85"/>
      <c r="F63" s="85"/>
      <c r="G63" s="85"/>
      <c r="H63" s="85"/>
      <c r="I63" s="85"/>
      <c r="J63" s="85"/>
      <c r="K63" s="85"/>
      <c r="L63" s="85"/>
      <c r="M63" s="85"/>
      <c r="N63" s="85"/>
      <c r="O63" s="85"/>
      <c r="P63" s="85"/>
    </row>
    <row r="64" spans="1:16" ht="15">
      <c r="A64" s="85" t="s">
        <v>230</v>
      </c>
      <c r="B64" s="85">
        <v>1</v>
      </c>
      <c r="C64" s="85"/>
      <c r="D64" s="85"/>
      <c r="E64" s="85"/>
      <c r="F64" s="85"/>
      <c r="G64" s="85"/>
      <c r="H64" s="85"/>
      <c r="I64" s="85"/>
      <c r="J64" s="85"/>
      <c r="K64" s="85"/>
      <c r="L64" s="85"/>
      <c r="M64" s="85"/>
      <c r="N64" s="85"/>
      <c r="O64" s="85"/>
      <c r="P64" s="85"/>
    </row>
    <row r="65" spans="1:16" ht="15">
      <c r="A65" s="85" t="s">
        <v>247</v>
      </c>
      <c r="B65" s="85">
        <v>1</v>
      </c>
      <c r="C65" s="85"/>
      <c r="D65" s="85"/>
      <c r="E65" s="85"/>
      <c r="F65" s="85"/>
      <c r="G65" s="85"/>
      <c r="H65" s="85"/>
      <c r="I65" s="85"/>
      <c r="J65" s="85"/>
      <c r="K65" s="85"/>
      <c r="L65" s="85"/>
      <c r="M65" s="85"/>
      <c r="N65" s="85"/>
      <c r="O65" s="85"/>
      <c r="P65" s="85"/>
    </row>
    <row r="66" spans="1:16" ht="15">
      <c r="A66" s="85" t="s">
        <v>227</v>
      </c>
      <c r="B66" s="85">
        <v>1</v>
      </c>
      <c r="C66" s="85"/>
      <c r="D66" s="85"/>
      <c r="E66" s="85"/>
      <c r="F66" s="85"/>
      <c r="G66" s="85"/>
      <c r="H66" s="85"/>
      <c r="I66" s="85"/>
      <c r="J66" s="85"/>
      <c r="K66" s="85"/>
      <c r="L66" s="85"/>
      <c r="M66" s="85"/>
      <c r="N66" s="85"/>
      <c r="O66" s="85"/>
      <c r="P66" s="85"/>
    </row>
    <row r="69" spans="1:16" ht="15" customHeight="1">
      <c r="A69" s="13" t="s">
        <v>1034</v>
      </c>
      <c r="B69" s="13" t="s">
        <v>861</v>
      </c>
      <c r="C69" s="85" t="s">
        <v>1037</v>
      </c>
      <c r="D69" s="85" t="s">
        <v>864</v>
      </c>
      <c r="E69" s="13" t="s">
        <v>1038</v>
      </c>
      <c r="F69" s="13" t="s">
        <v>866</v>
      </c>
      <c r="G69" s="13" t="s">
        <v>1040</v>
      </c>
      <c r="H69" s="13" t="s">
        <v>868</v>
      </c>
      <c r="I69" s="13" t="s">
        <v>1042</v>
      </c>
      <c r="J69" s="13" t="s">
        <v>870</v>
      </c>
      <c r="K69" s="13" t="s">
        <v>1044</v>
      </c>
      <c r="L69" s="13" t="s">
        <v>872</v>
      </c>
      <c r="M69" s="13" t="s">
        <v>1046</v>
      </c>
      <c r="N69" s="13" t="s">
        <v>874</v>
      </c>
      <c r="O69" s="13" t="s">
        <v>1048</v>
      </c>
      <c r="P69" s="13" t="s">
        <v>875</v>
      </c>
    </row>
    <row r="70" spans="1:16" ht="15">
      <c r="A70" s="85" t="s">
        <v>243</v>
      </c>
      <c r="B70" s="85">
        <v>16</v>
      </c>
      <c r="C70" s="85"/>
      <c r="D70" s="85"/>
      <c r="E70" s="85" t="s">
        <v>231</v>
      </c>
      <c r="F70" s="85">
        <v>1</v>
      </c>
      <c r="G70" s="85" t="s">
        <v>231</v>
      </c>
      <c r="H70" s="85">
        <v>8</v>
      </c>
      <c r="I70" s="85" t="s">
        <v>243</v>
      </c>
      <c r="J70" s="85">
        <v>10</v>
      </c>
      <c r="K70" s="85" t="s">
        <v>224</v>
      </c>
      <c r="L70" s="85">
        <v>1</v>
      </c>
      <c r="M70" s="85" t="s">
        <v>236</v>
      </c>
      <c r="N70" s="85">
        <v>2</v>
      </c>
      <c r="O70" s="85" t="s">
        <v>240</v>
      </c>
      <c r="P70" s="85">
        <v>1</v>
      </c>
    </row>
    <row r="71" spans="1:16" ht="15">
      <c r="A71" s="85" t="s">
        <v>231</v>
      </c>
      <c r="B71" s="85">
        <v>13</v>
      </c>
      <c r="C71" s="85"/>
      <c r="D71" s="85"/>
      <c r="E71" s="85" t="s">
        <v>243</v>
      </c>
      <c r="F71" s="85">
        <v>1</v>
      </c>
      <c r="G71" s="85" t="s">
        <v>243</v>
      </c>
      <c r="H71" s="85">
        <v>5</v>
      </c>
      <c r="I71" s="85" t="s">
        <v>234</v>
      </c>
      <c r="J71" s="85">
        <v>5</v>
      </c>
      <c r="K71" s="85" t="s">
        <v>227</v>
      </c>
      <c r="L71" s="85">
        <v>1</v>
      </c>
      <c r="M71" s="85"/>
      <c r="N71" s="85"/>
      <c r="O71" s="85"/>
      <c r="P71" s="85"/>
    </row>
    <row r="72" spans="1:16" ht="15">
      <c r="A72" s="85" t="s">
        <v>234</v>
      </c>
      <c r="B72" s="85">
        <v>7</v>
      </c>
      <c r="C72" s="85"/>
      <c r="D72" s="85"/>
      <c r="E72" s="85" t="s">
        <v>242</v>
      </c>
      <c r="F72" s="85">
        <v>1</v>
      </c>
      <c r="G72" s="85" t="s">
        <v>234</v>
      </c>
      <c r="H72" s="85">
        <v>2</v>
      </c>
      <c r="I72" s="85" t="s">
        <v>231</v>
      </c>
      <c r="J72" s="85">
        <v>4</v>
      </c>
      <c r="K72" s="85" t="s">
        <v>244</v>
      </c>
      <c r="L72" s="85">
        <v>1</v>
      </c>
      <c r="M72" s="85"/>
      <c r="N72" s="85"/>
      <c r="O72" s="85"/>
      <c r="P72" s="85"/>
    </row>
    <row r="73" spans="1:16" ht="15">
      <c r="A73" s="85" t="s">
        <v>229</v>
      </c>
      <c r="B73" s="85">
        <v>4</v>
      </c>
      <c r="C73" s="85"/>
      <c r="D73" s="85"/>
      <c r="E73" s="85"/>
      <c r="F73" s="85"/>
      <c r="G73" s="85" t="s">
        <v>235</v>
      </c>
      <c r="H73" s="85">
        <v>1</v>
      </c>
      <c r="I73" s="85" t="s">
        <v>229</v>
      </c>
      <c r="J73" s="85">
        <v>3</v>
      </c>
      <c r="K73" s="85"/>
      <c r="L73" s="85"/>
      <c r="M73" s="85"/>
      <c r="N73" s="85"/>
      <c r="O73" s="85"/>
      <c r="P73" s="85"/>
    </row>
    <row r="74" spans="1:16" ht="15">
      <c r="A74" s="85" t="s">
        <v>236</v>
      </c>
      <c r="B74" s="85">
        <v>3</v>
      </c>
      <c r="C74" s="85"/>
      <c r="D74" s="85"/>
      <c r="E74" s="85"/>
      <c r="F74" s="85"/>
      <c r="G74" s="85" t="s">
        <v>229</v>
      </c>
      <c r="H74" s="85">
        <v>1</v>
      </c>
      <c r="I74" s="85" t="s">
        <v>235</v>
      </c>
      <c r="J74" s="85">
        <v>2</v>
      </c>
      <c r="K74" s="85"/>
      <c r="L74" s="85"/>
      <c r="M74" s="85"/>
      <c r="N74" s="85"/>
      <c r="O74" s="85"/>
      <c r="P74" s="85"/>
    </row>
    <row r="75" spans="1:16" ht="15">
      <c r="A75" s="85" t="s">
        <v>235</v>
      </c>
      <c r="B75" s="85">
        <v>3</v>
      </c>
      <c r="C75" s="85"/>
      <c r="D75" s="85"/>
      <c r="E75" s="85"/>
      <c r="F75" s="85"/>
      <c r="G75" s="85" t="s">
        <v>246</v>
      </c>
      <c r="H75" s="85">
        <v>1</v>
      </c>
      <c r="I75" s="85" t="s">
        <v>230</v>
      </c>
      <c r="J75" s="85">
        <v>1</v>
      </c>
      <c r="K75" s="85"/>
      <c r="L75" s="85"/>
      <c r="M75" s="85"/>
      <c r="N75" s="85"/>
      <c r="O75" s="85"/>
      <c r="P75" s="85"/>
    </row>
    <row r="76" spans="1:16" ht="15">
      <c r="A76" s="85" t="s">
        <v>240</v>
      </c>
      <c r="B76" s="85">
        <v>1</v>
      </c>
      <c r="C76" s="85"/>
      <c r="D76" s="85"/>
      <c r="E76" s="85"/>
      <c r="F76" s="85"/>
      <c r="G76" s="85" t="s">
        <v>245</v>
      </c>
      <c r="H76" s="85">
        <v>1</v>
      </c>
      <c r="I76" s="85" t="s">
        <v>236</v>
      </c>
      <c r="J76" s="85">
        <v>1</v>
      </c>
      <c r="K76" s="85"/>
      <c r="L76" s="85"/>
      <c r="M76" s="85"/>
      <c r="N76" s="85"/>
      <c r="O76" s="85"/>
      <c r="P76" s="85"/>
    </row>
    <row r="77" spans="1:16" ht="15">
      <c r="A77" s="85" t="s">
        <v>249</v>
      </c>
      <c r="B77" s="85">
        <v>1</v>
      </c>
      <c r="C77" s="85"/>
      <c r="D77" s="85"/>
      <c r="E77" s="85"/>
      <c r="F77" s="85"/>
      <c r="G77" s="85"/>
      <c r="H77" s="85"/>
      <c r="I77" s="85" t="s">
        <v>232</v>
      </c>
      <c r="J77" s="85">
        <v>1</v>
      </c>
      <c r="K77" s="85"/>
      <c r="L77" s="85"/>
      <c r="M77" s="85"/>
      <c r="N77" s="85"/>
      <c r="O77" s="85"/>
      <c r="P77" s="85"/>
    </row>
    <row r="78" spans="1:16" ht="15">
      <c r="A78" s="85" t="s">
        <v>248</v>
      </c>
      <c r="B78" s="85">
        <v>1</v>
      </c>
      <c r="C78" s="85"/>
      <c r="D78" s="85"/>
      <c r="E78" s="85"/>
      <c r="F78" s="85"/>
      <c r="G78" s="85"/>
      <c r="H78" s="85"/>
      <c r="I78" s="85" t="s">
        <v>250</v>
      </c>
      <c r="J78" s="85">
        <v>1</v>
      </c>
      <c r="K78" s="85"/>
      <c r="L78" s="85"/>
      <c r="M78" s="85"/>
      <c r="N78" s="85"/>
      <c r="O78" s="85"/>
      <c r="P78" s="85"/>
    </row>
    <row r="79" spans="1:16" ht="15">
      <c r="A79" s="85" t="s">
        <v>251</v>
      </c>
      <c r="B79" s="85">
        <v>1</v>
      </c>
      <c r="C79" s="85"/>
      <c r="D79" s="85"/>
      <c r="E79" s="85"/>
      <c r="F79" s="85"/>
      <c r="G79" s="85"/>
      <c r="H79" s="85"/>
      <c r="I79" s="85" t="s">
        <v>233</v>
      </c>
      <c r="J79" s="85">
        <v>1</v>
      </c>
      <c r="K79" s="85"/>
      <c r="L79" s="85"/>
      <c r="M79" s="85"/>
      <c r="N79" s="85"/>
      <c r="O79" s="85"/>
      <c r="P79" s="85"/>
    </row>
    <row r="82" spans="1:16" ht="15" customHeight="1">
      <c r="A82" s="13" t="s">
        <v>1057</v>
      </c>
      <c r="B82" s="13" t="s">
        <v>861</v>
      </c>
      <c r="C82" s="13" t="s">
        <v>1058</v>
      </c>
      <c r="D82" s="13" t="s">
        <v>864</v>
      </c>
      <c r="E82" s="13" t="s">
        <v>1059</v>
      </c>
      <c r="F82" s="13" t="s">
        <v>866</v>
      </c>
      <c r="G82" s="13" t="s">
        <v>1060</v>
      </c>
      <c r="H82" s="13" t="s">
        <v>868</v>
      </c>
      <c r="I82" s="13" t="s">
        <v>1061</v>
      </c>
      <c r="J82" s="13" t="s">
        <v>870</v>
      </c>
      <c r="K82" s="13" t="s">
        <v>1062</v>
      </c>
      <c r="L82" s="13" t="s">
        <v>872</v>
      </c>
      <c r="M82" s="13" t="s">
        <v>1063</v>
      </c>
      <c r="N82" s="13" t="s">
        <v>874</v>
      </c>
      <c r="O82" s="13" t="s">
        <v>1064</v>
      </c>
      <c r="P82" s="13" t="s">
        <v>875</v>
      </c>
    </row>
    <row r="83" spans="1:16" ht="15">
      <c r="A83" s="125" t="s">
        <v>235</v>
      </c>
      <c r="B83" s="85">
        <v>112204</v>
      </c>
      <c r="C83" s="125" t="s">
        <v>213</v>
      </c>
      <c r="D83" s="85">
        <v>28737</v>
      </c>
      <c r="E83" s="125" t="s">
        <v>243</v>
      </c>
      <c r="F83" s="85">
        <v>20789</v>
      </c>
      <c r="G83" s="125" t="s">
        <v>235</v>
      </c>
      <c r="H83" s="85">
        <v>112204</v>
      </c>
      <c r="I83" s="125" t="s">
        <v>249</v>
      </c>
      <c r="J83" s="85">
        <v>61943</v>
      </c>
      <c r="K83" s="125" t="s">
        <v>228</v>
      </c>
      <c r="L83" s="85">
        <v>40794</v>
      </c>
      <c r="M83" s="125" t="s">
        <v>236</v>
      </c>
      <c r="N83" s="85">
        <v>39033</v>
      </c>
      <c r="O83" s="125" t="s">
        <v>240</v>
      </c>
      <c r="P83" s="85">
        <v>20</v>
      </c>
    </row>
    <row r="84" spans="1:16" ht="15">
      <c r="A84" s="125" t="s">
        <v>249</v>
      </c>
      <c r="B84" s="85">
        <v>61943</v>
      </c>
      <c r="C84" s="125" t="s">
        <v>222</v>
      </c>
      <c r="D84" s="85">
        <v>4564</v>
      </c>
      <c r="E84" s="125" t="s">
        <v>238</v>
      </c>
      <c r="F84" s="85">
        <v>17134</v>
      </c>
      <c r="G84" s="125" t="s">
        <v>234</v>
      </c>
      <c r="H84" s="85">
        <v>19615</v>
      </c>
      <c r="I84" s="125" t="s">
        <v>248</v>
      </c>
      <c r="J84" s="85">
        <v>53083</v>
      </c>
      <c r="K84" s="125" t="s">
        <v>244</v>
      </c>
      <c r="L84" s="85">
        <v>2412</v>
      </c>
      <c r="M84" s="125" t="s">
        <v>215</v>
      </c>
      <c r="N84" s="85">
        <v>466</v>
      </c>
      <c r="O84" s="125" t="s">
        <v>241</v>
      </c>
      <c r="P84" s="85">
        <v>18</v>
      </c>
    </row>
    <row r="85" spans="1:16" ht="15">
      <c r="A85" s="125" t="s">
        <v>248</v>
      </c>
      <c r="B85" s="85">
        <v>53083</v>
      </c>
      <c r="C85" s="125" t="s">
        <v>212</v>
      </c>
      <c r="D85" s="85">
        <v>1590</v>
      </c>
      <c r="E85" s="125" t="s">
        <v>233</v>
      </c>
      <c r="F85" s="85">
        <v>14857</v>
      </c>
      <c r="G85" s="125" t="s">
        <v>246</v>
      </c>
      <c r="H85" s="85">
        <v>1570</v>
      </c>
      <c r="I85" s="125" t="s">
        <v>231</v>
      </c>
      <c r="J85" s="85">
        <v>46918</v>
      </c>
      <c r="K85" s="125" t="s">
        <v>227</v>
      </c>
      <c r="L85" s="85">
        <v>168</v>
      </c>
      <c r="M85" s="125" t="s">
        <v>237</v>
      </c>
      <c r="N85" s="85">
        <v>65</v>
      </c>
      <c r="O85" s="125"/>
      <c r="P85" s="85"/>
    </row>
    <row r="86" spans="1:16" ht="15">
      <c r="A86" s="125" t="s">
        <v>231</v>
      </c>
      <c r="B86" s="85">
        <v>46918</v>
      </c>
      <c r="C86" s="125" t="s">
        <v>216</v>
      </c>
      <c r="D86" s="85">
        <v>411</v>
      </c>
      <c r="E86" s="125" t="s">
        <v>214</v>
      </c>
      <c r="F86" s="85">
        <v>14693</v>
      </c>
      <c r="G86" s="125" t="s">
        <v>245</v>
      </c>
      <c r="H86" s="85">
        <v>1569</v>
      </c>
      <c r="I86" s="125" t="s">
        <v>250</v>
      </c>
      <c r="J86" s="85">
        <v>3506</v>
      </c>
      <c r="K86" s="125" t="s">
        <v>224</v>
      </c>
      <c r="L86" s="85">
        <v>97</v>
      </c>
      <c r="M86" s="125"/>
      <c r="N86" s="85"/>
      <c r="O86" s="125"/>
      <c r="P86" s="85"/>
    </row>
    <row r="87" spans="1:16" ht="15">
      <c r="A87" s="125" t="s">
        <v>228</v>
      </c>
      <c r="B87" s="85">
        <v>40794</v>
      </c>
      <c r="C87" s="125" t="s">
        <v>220</v>
      </c>
      <c r="D87" s="85">
        <v>317</v>
      </c>
      <c r="E87" s="125" t="s">
        <v>230</v>
      </c>
      <c r="F87" s="85">
        <v>5705</v>
      </c>
      <c r="G87" s="125" t="s">
        <v>229</v>
      </c>
      <c r="H87" s="85">
        <v>530</v>
      </c>
      <c r="I87" s="125" t="s">
        <v>251</v>
      </c>
      <c r="J87" s="85">
        <v>61</v>
      </c>
      <c r="K87" s="125"/>
      <c r="L87" s="85"/>
      <c r="M87" s="125"/>
      <c r="N87" s="85"/>
      <c r="O87" s="125"/>
      <c r="P87" s="85"/>
    </row>
    <row r="88" spans="1:16" ht="15">
      <c r="A88" s="125" t="s">
        <v>236</v>
      </c>
      <c r="B88" s="85">
        <v>39033</v>
      </c>
      <c r="C88" s="125" t="s">
        <v>218</v>
      </c>
      <c r="D88" s="85">
        <v>104</v>
      </c>
      <c r="E88" s="125" t="s">
        <v>242</v>
      </c>
      <c r="F88" s="85">
        <v>918</v>
      </c>
      <c r="G88" s="125" t="s">
        <v>247</v>
      </c>
      <c r="H88" s="85">
        <v>495</v>
      </c>
      <c r="I88" s="125"/>
      <c r="J88" s="85"/>
      <c r="K88" s="125"/>
      <c r="L88" s="85"/>
      <c r="M88" s="125"/>
      <c r="N88" s="85"/>
      <c r="O88" s="125"/>
      <c r="P88" s="85"/>
    </row>
    <row r="89" spans="1:16" ht="15">
      <c r="A89" s="125" t="s">
        <v>213</v>
      </c>
      <c r="B89" s="85">
        <v>28737</v>
      </c>
      <c r="C89" s="125" t="s">
        <v>221</v>
      </c>
      <c r="D89" s="85">
        <v>88</v>
      </c>
      <c r="E89" s="125" t="s">
        <v>232</v>
      </c>
      <c r="F89" s="85">
        <v>189</v>
      </c>
      <c r="G89" s="125"/>
      <c r="H89" s="85"/>
      <c r="I89" s="125"/>
      <c r="J89" s="85"/>
      <c r="K89" s="125"/>
      <c r="L89" s="85"/>
      <c r="M89" s="125"/>
      <c r="N89" s="85"/>
      <c r="O89" s="125"/>
      <c r="P89" s="85"/>
    </row>
    <row r="90" spans="1:16" ht="15">
      <c r="A90" s="125" t="s">
        <v>243</v>
      </c>
      <c r="B90" s="85">
        <v>20789</v>
      </c>
      <c r="C90" s="125" t="s">
        <v>217</v>
      </c>
      <c r="D90" s="85">
        <v>73</v>
      </c>
      <c r="E90" s="125" t="s">
        <v>239</v>
      </c>
      <c r="F90" s="85">
        <v>27</v>
      </c>
      <c r="G90" s="125"/>
      <c r="H90" s="85"/>
      <c r="I90" s="125"/>
      <c r="J90" s="85"/>
      <c r="K90" s="125"/>
      <c r="L90" s="85"/>
      <c r="M90" s="125"/>
      <c r="N90" s="85"/>
      <c r="O90" s="125"/>
      <c r="P90" s="85"/>
    </row>
    <row r="91" spans="1:16" ht="15">
      <c r="A91" s="125" t="s">
        <v>234</v>
      </c>
      <c r="B91" s="85">
        <v>19615</v>
      </c>
      <c r="C91" s="125" t="s">
        <v>219</v>
      </c>
      <c r="D91" s="85">
        <v>24</v>
      </c>
      <c r="E91" s="125"/>
      <c r="F91" s="85"/>
      <c r="G91" s="125"/>
      <c r="H91" s="85"/>
      <c r="I91" s="125"/>
      <c r="J91" s="85"/>
      <c r="K91" s="125"/>
      <c r="L91" s="85"/>
      <c r="M91" s="125"/>
      <c r="N91" s="85"/>
      <c r="O91" s="125"/>
      <c r="P91" s="85"/>
    </row>
    <row r="92" spans="1:16" ht="15">
      <c r="A92" s="125" t="s">
        <v>238</v>
      </c>
      <c r="B92" s="85">
        <v>17134</v>
      </c>
      <c r="C92" s="125" t="s">
        <v>225</v>
      </c>
      <c r="D92" s="85">
        <v>12</v>
      </c>
      <c r="E92" s="125"/>
      <c r="F92" s="85"/>
      <c r="G92" s="125"/>
      <c r="H92" s="85"/>
      <c r="I92" s="125"/>
      <c r="J92" s="85"/>
      <c r="K92" s="125"/>
      <c r="L92" s="85"/>
      <c r="M92" s="125"/>
      <c r="N92" s="85"/>
      <c r="O92" s="125"/>
      <c r="P92" s="85"/>
    </row>
  </sheetData>
  <hyperlinks>
    <hyperlink ref="A2" r:id="rId1" display="https://techpathways.london/"/>
    <hyperlink ref="A3" r:id="rId2" display="https://declara.com/collection/8b9606cc-7109-4d19-b856-4d4ffd90f9b5/post"/>
    <hyperlink ref="A4" r:id="rId3" display="https://sloanreview.mit.edu/article/why-great-leaders-focus-on-mastering-relationships/"/>
    <hyperlink ref="A5" r:id="rId4" display="https://solve.mit.edu/articles/the-potential-of-technology-to-scale-global-education-and-build-21st-century-skills"/>
    <hyperlink ref="A6" r:id="rId5" display="https://sites.google.com/view/eternalpolymath/rhetoric/the-multimodal-research-project?authuser=0"/>
    <hyperlink ref="A7" r:id="rId6" display="https://www.gov.uk/government/publications/uk-digital-strategy/2-digital-skills-and-inclusion-giving-everyone-access-to-the-digital-skills-they-need"/>
    <hyperlink ref="A8" r:id="rId7" display="https://assets.publishing.service.gov.uk/government/uploads/system/uploads/attachment_data/file/492889/DCMSDigitalSkillsReportJan2016.pdf"/>
    <hyperlink ref="A9" r:id="rId8" display="https://www.facebook.com/groups/studentdebategroup/"/>
    <hyperlink ref="C2" r:id="rId9" display="https://www.facebook.com/groups/studentdebategroup/"/>
    <hyperlink ref="E2" r:id="rId10" display="https://techpathways.london/"/>
    <hyperlink ref="E3" r:id="rId11" display="https://sites.google.com/view/eternalpolymath/rhetoric/the-multimodal-research-project?authuser=0"/>
    <hyperlink ref="I2" r:id="rId12" display="https://solve.mit.edu/articles/the-potential-of-technology-to-scale-global-education-and-build-21st-century-skills"/>
    <hyperlink ref="I3" r:id="rId13" display="https://sloanreview.mit.edu/article/why-great-leaders-focus-on-mastering-relationships/"/>
    <hyperlink ref="I4" r:id="rId14" display="https://declara.com/collection/8b9606cc-7109-4d19-b856-4d4ffd90f9b5/post"/>
    <hyperlink ref="M2" r:id="rId15" display="https://www.gov.uk/government/publications/uk-digital-strategy/2-digital-skills-and-inclusion-giving-everyone-access-to-the-digital-skills-they-need"/>
    <hyperlink ref="M3" r:id="rId16" display="https://assets.publishing.service.gov.uk/government/uploads/system/uploads/attachment_data/file/492889/DCMSDigitalSkillsReportJan2016.pdf"/>
  </hyperlinks>
  <printOptions/>
  <pageMargins left="0.7" right="0.7" top="0.75" bottom="0.75" header="0.3" footer="0.3"/>
  <pageSetup orientation="portrait" paperSize="9"/>
  <tableParts>
    <tablePart r:id="rId19"/>
    <tablePart r:id="rId23"/>
    <tablePart r:id="rId17"/>
    <tablePart r:id="rId18"/>
    <tablePart r:id="rId20"/>
    <tablePart r:id="rId21"/>
    <tablePart r:id="rId24"/>
    <tablePart r:id="rId2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2019-03-11T23:55:43Z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