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<sst xmlns="http://schemas.openxmlformats.org/spreadsheetml/2006/main" count="3765" uniqueCount="1068">
  <si>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</si>
  <si>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</si>
  <si>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</si>
  <si>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</si>
  <si>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</si>
  <si>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</si>
  <si>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</si>
  <si>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</si>
  <si>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</si>
  <si>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</si>
  <si>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</si>
  <si>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</si>
  <si>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</si>
  <si>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</si>
  <si>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</si>
  <si>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</si>
  <si>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</si>
  <si>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</si>
  <si>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</si>
  <si>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</si>
  <si>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</si>
  <si>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</si>
  <si>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</si>
  <si>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</si>
  <si>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</si>
  <si>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</si>
  <si>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</si>
  <si>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</si>
  <si>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</si>
  <si>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</si>
  <si>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</si>
  <si>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</si>
  <si>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</si>
  <si>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</si>
  <si>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</si>
  <si>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</si>
  <si>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</si>
  <si>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</si>
  <si>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</si>
  <si>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</si>
  <si>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</si>
  <si>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</si>
  <si>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</si>
  <si>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</si>
  <si>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</si>
  <si>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</si>
  <si>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</si>
  <si>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</si>
  <si>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</si>
  <si>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</si>
  <si>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</si>
  <si>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</si>
  <si>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</si>
  <si>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</si>
  <si>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</si>
  <si>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</si>
  <si>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</si>
  <si>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</si>
  <si>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</si>
  <si>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</si>
  <si>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</si>
  <si>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</si>
  <si>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</si>
  <si>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</si>
  <si>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</si>
  <si>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</si>
  <si>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</si>
  <si>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</si>
  <si>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</si>
  <si>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</si>
  <si>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</si>
  <si>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</si>
  <si>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</si>
  <si>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</si>
  <si>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</si>
  <si>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</si>
  <si>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</si>
  <si>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</si>
  <si>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</si>
  <si>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</si>
  <si>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</si>
  <si>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</si>
  <si>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</si>
  <si>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</si>
  <si>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</si>
  <si>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</si>
  <si>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</si>
  <si>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</si>
  <si>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</si>
  <si>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</si>
  <si>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</si>
  <si>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</si>
  <si>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</si>
  <si>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</si>
  <si>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</si>
  <si>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</si>
  <si>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</si>
  <si>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</si>
  <si>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</si>
  <si>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</si>
  <si>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</si>
  <si>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</si>
  <si>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</si>
  <si>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</si>
  <si>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</si>
  <si>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</si>
  <si>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</si>
  <si>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</si>
  <si>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</si>
  <si>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</si>
  <si>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</si>
  <si>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</si>
  <si>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</si>
  <si>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</si>
  <si>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</si>
  <si>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</si>
  <si>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</si>
  <si>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</si>
  <si>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</si>
  <si>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</si>
  <si>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</si>
  <si>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</si>
  <si>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</si>
  <si>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</si>
  <si>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</si>
  <si>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</si>
  <si>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</si>
  <si>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</si>
  <si>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</si>
  <si>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</si>
  <si>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</si>
  <si>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</si>
  <si>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</si>
  <si>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</si>
  <si>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</si>
  <si>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</si>
  <si>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</si>
  <si>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</si>
  <si>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</si>
  <si>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</si>
  <si>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</si>
  <si>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</si>
  <si>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</si>
  <si>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</si>
  <si>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</si>
  <si>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</si>
  <si>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</si>
  <si>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</si>
  <si>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</si>
  <si>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</si>
  <si>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</si>
  <si>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</si>
  <si>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</si>
  <si>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</si>
  <si>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</si>
  <si>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</si>
  <si>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</si>
  <si>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</si>
  <si>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</si>
  <si>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</si>
  <si>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</si>
  <si>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</si>
  <si>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</si>
  <si>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</si>
  <si>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</si>
  <si>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</si>
  <si>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</si>
  <si>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</si>
  <si>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</si>
  <si>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</si>
  <si>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</si>
  <si>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</si>
  <si>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</si>
  <si>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</si>
  <si>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</si>
  <si>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</si>
  <si>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</si>
  <si>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</si>
  <si>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</si>
  <si>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</si>
  <si>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</si>
  <si>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</si>
  <si>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</si>
  <si>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</si>
  <si>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</si>
  <si>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</si>
  <si>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</si>
  <si>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</si>
  <si>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</si>
  <si>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</si>
  <si>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</si>
  <si>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</si>
  <si>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</si>
  <si>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</si>
  <si>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</si>
  <si>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</si>
  <si>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</si>
  <si>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</si>
  <si>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</si>
  <si>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</si>
  <si>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</si>
  <si>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</si>
  <si>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</si>
  <si>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</si>
  <si>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</si>
  <si>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</si>
  <si>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</si>
  <si>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</si>
  <si>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</si>
  <si>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</si>
  <si>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</si>
  <si>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</si>
  <si>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ninjasaysgoes</t>
  </si>
  <si>
    <t>vellinglenni</t>
  </si>
  <si>
    <t>sourcepov</t>
  </si>
  <si>
    <t>kilby76</t>
  </si>
  <si>
    <t>twittarrpirate</t>
  </si>
  <si>
    <t>podcastjourneys</t>
  </si>
  <si>
    <t>teacherslens</t>
  </si>
  <si>
    <t>chamberlainusoh</t>
  </si>
  <si>
    <t>patkizo</t>
  </si>
  <si>
    <t>nykorrin</t>
  </si>
  <si>
    <t>pengolaker</t>
  </si>
  <si>
    <t>kaashhyap</t>
  </si>
  <si>
    <t>akshayk23762714</t>
  </si>
  <si>
    <t>womenspowerbook</t>
  </si>
  <si>
    <t>tomferrebee</t>
  </si>
  <si>
    <t>chrisdaviscng</t>
  </si>
  <si>
    <t>jc_james_clark</t>
  </si>
  <si>
    <t>faithatheismnub</t>
  </si>
  <si>
    <t>youtube</t>
  </si>
  <si>
    <t>smexaminer</t>
  </si>
  <si>
    <t>classtechtips</t>
  </si>
  <si>
    <t>Mentions</t>
  </si>
  <si>
    <t>Replies to</t>
  </si>
  <si>
    <t>Read My Lips original song about love https://t.co/0RQIvd5Doq via @YouTube
#youtube #love #song #youtubechat #mediachat #subscribe #view #entertaining #musicvideo #lyrics #lyrics #video #lyricsvideo #newartists #new #hot #sad #ReadMyLips https://t.co/9qk3jXhFzZ</t>
  </si>
  <si>
    <t>RT @NinjaSaysGoes: Read My Lips original song about love https://t.co/0RQIvd5Doq via @YouTube
#youtube #love #song #youtubechat #mediachat…</t>
  </si>
  <si>
    <t>Wish I could Elana. Maybe next year? Perhaps #smmw19 + @smexaminer should look at a Twitter Chat topic | Still plenty of kick left in the space :) c: #smchat (coming up on 10 years) + #mediachat #blogchat #custserv #twittersmarter + others https://t.co/9aJfLa0Lwe</t>
  </si>
  <si>
    <t>A7) Some of my favorite chats are #MobileChatLive #TwitterSmarter #SproutChat #BrandChat #PodcastChat #NostalgiaChat #CMchat #CollegeCash #SocialRoadTrip #GoalChat #MediaChat</t>
  </si>
  <si>
    <t>RT @kilby76: A7) Some of my favorite chats are #MobileChatLive #TwitterSmarter #SproutChat #BrandChat #PodcastChat #NostalgiaChat #CMchat #â€¦</t>
  </si>
  <si>
    <t>from a 2016 #podcast w/ Monica Burns @ClassTechTips scannable technologies in the classroom thinking through #AR and #mixedReality future potentials
https://t.co/eJhRUUv72k #edtech #makerEd #edchat #medialiteracy #mediachat #createEdu https://t.co/31PbtFvlqU</t>
  </si>
  <si>
    <t>RT @PodcastJourneys: from a 2016 #podcast w/ Monica Burns @ClassTechTips scannable technologies in the classroom thinking through #AR and #â€¦</t>
  </si>
  <si>
    <t>The President has powers to suspend the #CBNGov. -Pres Jonathan #MediaChat</t>
  </si>
  <si>
    <t>RT @chamberlainusoh: The President has powers to suspend the #CBNGov. -Pres Jonathan #MediaChat</t>
  </si>
  <si>
    <t>@PengoLaker #mediachat on Volt discord. Perfect timing, I stayed subbed :wink:</t>
  </si>
  <si>
    <t>RT @Nykorrin: @PengoLaker #mediachat on Volt discord. Perfect timing, I stayed subbed :wink:</t>
  </si>
  <si>
    <t>Good Morning India.Wish you many many happy returns of the day to my child_xD83D__xDC96_my angelo_xD83D__xDC9E_one of my little cute pie✡
#Atlantakaashhyap #GargiPanditt #SalmanKhan #SocialMediaDay #Tweet #bestfriend #astroloji #mediachat #like #follo4follo https://t.co/rBzTsgTNkq</t>
  </si>
  <si>
    <t>RT @kaashhyap: Good Morning India.Wish you many many happy returns of the day to my child_xD83D__xDC96_my angelo_xD83D__xDC9E_one of my little cute pie✡
#Atlantakaas…</t>
  </si>
  <si>
    <t>#victory #mediachat #RT Global insight in 1 hand site:Will #Trump or #Hilary be good for USA https://t.co/bJE0WOgfS3 https://t.co/pVWDyCP0hw</t>
  </si>
  <si>
    <t>RT @chrisdaviscng: mind-blowing statistics on #podcast listening in the US opening some great questions on what this means for #learningspa…</t>
  </si>
  <si>
    <t>like #Bauhaus #theater as #RedThread connecting symbolic forms https://t.co/nzYWiXx4ja #edchat #makerEd #mediachat https://t.co/virAL5fTpD</t>
  </si>
  <si>
    <t>RT @chrisdaviscng: like #Bauhaus #theater as #RedThread connecting symbolic forms https://t.co/nzYWiXx4ja #edchat #makerEd #mediachat https…</t>
  </si>
  <si>
    <t>mind-blowing statistics on #podcast listening in the US opening some great questions on what this means for #learningspaces 
https://t.co/WxrYhw4PWS #podcastPD #edchat #podcast #mediachat #medialiteracy #literacy https://t.co/WxvMyZdSoC</t>
  </si>
  <si>
    <t>the case for conceptual #Art a rapid fire #medialiteracy study of The Idea over the artifact
https://t.co/M9RbJg39Ot #media #mediachat #edtech #k12 #makerEd #literacy #sign #mythology #rolandbarthes https://t.co/56qeCjwO7q</t>
  </si>
  <si>
    <t>RT @chrisdaviscng: the case for conceptual #Art a rapid fire #medialiteracy study of The Idea over the artifact
https://t.co/M9RbJg39Ot #m…</t>
  </si>
  <si>
    <t>#victory #mediachat #RT Global insight in 1 hand site:Will #Trump or #Hilary be good for USA https://t.co/8nHKrCJbac https://t.co/U0AtWy74pr</t>
  </si>
  <si>
    <t>https://www.youtube.com/watch?v=hRORU8KZEgw&amp;feature=youtu.be</t>
  </si>
  <si>
    <t>https://twitter.com/elanaleoni/status/1097560128050601986</t>
  </si>
  <si>
    <t>https://soundcloud.com/chris-davis-276158228/monica-burns-on-scannable-technologies-in-the-classroom</t>
  </si>
  <si>
    <t>http://womenspowerbook.org/articles/The-American-Presidential-Elections-2016-Will-Hillary-or-Trump-Win-in-The-Social-Media-And-The-Main-Media-Battle-womens-power-book.htm</t>
  </si>
  <si>
    <t>http://www.americantheatre.org/2014/12/11/change-by-degrees/</t>
  </si>
  <si>
    <t>http://www.edisonresearch.com/wp-content/uploads/2019/03/Infinite-Dial-2019-PDF-1.pdf</t>
  </si>
  <si>
    <t>https://www.youtube.com/watch?v=VHLs76HLon4</t>
  </si>
  <si>
    <t>youtube.com</t>
  </si>
  <si>
    <t>twitter.com</t>
  </si>
  <si>
    <t>soundcloud.com</t>
  </si>
  <si>
    <t>womenspowerbook.org</t>
  </si>
  <si>
    <t>americantheatre.org</t>
  </si>
  <si>
    <t>edisonresearch.com</t>
  </si>
  <si>
    <t>youtube love song youtubechat mediachat subscribe view entertaining musicvideo lyrics lyrics video lyricsvideo newartists new hot sad readmylips</t>
  </si>
  <si>
    <t>youtube love song youtubechat mediachat</t>
  </si>
  <si>
    <t>smmw19 smchat mediachat blogchat custserv twittersmarter</t>
  </si>
  <si>
    <t>mobilechatlive twittersmarter sproutchat brandchat podcastchat nostalgiachat cmchat collegecash socialroadtrip goalchat mediachat</t>
  </si>
  <si>
    <t>mobilechatlive twittersmarter sproutchat brandchat podcastchat nostalgiachat cmchat</t>
  </si>
  <si>
    <t>podcast ar mixedreality edtech makered edchat medialiteracy mediachat createedu</t>
  </si>
  <si>
    <t>podcast ar</t>
  </si>
  <si>
    <t>cbngov mediachat</t>
  </si>
  <si>
    <t>mediachat</t>
  </si>
  <si>
    <t>atlantakaashhyap gargipanditt salmankhan socialmediaday tweet bestfriend astroloji mediachat like follo4follo</t>
  </si>
  <si>
    <t>victory mediachat rt trump hilary</t>
  </si>
  <si>
    <t>podcast</t>
  </si>
  <si>
    <t>bauhaus theater redthread edchat makered mediachat</t>
  </si>
  <si>
    <t>podcast learningspaces podcastpd edchat podcast mediachat medialiteracy literacy</t>
  </si>
  <si>
    <t>art medialiteracy media mediachat edtech k12 makered literacy sign mythology rolandbarthes</t>
  </si>
  <si>
    <t>art medialiteracy</t>
  </si>
  <si>
    <t>https://pbs.twimg.com/ext_tw_video_thumb/1095304294847242240/pu/img/ptX-rx2pZb-WLZv8.jpg</t>
  </si>
  <si>
    <t>https://pbs.twimg.com/media/D0leHi8W0AA5t8s.jpg</t>
  </si>
  <si>
    <t>https://pbs.twimg.com/media/Dg56mWdUYAEFbZq.jpg</t>
  </si>
  <si>
    <t>https://pbs.twimg.com/media/C2dAKP2WIAATDzT.jpg</t>
  </si>
  <si>
    <t>https://pbs.twimg.com/media/CpoDppFVIAAZv8w.jpg</t>
  </si>
  <si>
    <t>https://pbs.twimg.com/media/D1HASaaUwAAE5YI.png</t>
  </si>
  <si>
    <t>https://pbs.twimg.com/media/D1KSP47WwAELap7.jpg</t>
  </si>
  <si>
    <t>https://pbs.twimg.com/media/C2dkJtkXcAA0cBx.jpg</t>
  </si>
  <si>
    <t>http://pbs.twimg.com/profile_images/1098649527706361862/jjtkB5PT_normal.jpg</t>
  </si>
  <si>
    <t>http://pbs.twimg.com/profile_images/378800000754819969/3e583b99b8930159a50b93171790080d_normal.jpeg</t>
  </si>
  <si>
    <t>http://pbs.twimg.com/profile_images/875868965829922817/t0Hlk3P1_normal.jpg</t>
  </si>
  <si>
    <t>http://pbs.twimg.com/profile_images/1511564454/beach_avatar_twitter_normal.jpg</t>
  </si>
  <si>
    <t>http://pbs.twimg.com/profile_images/707658279669764096/4Ip7EJC9_normal.jpg</t>
  </si>
  <si>
    <t>http://pbs.twimg.com/profile_images/826383570046373888/GePYYAoR_normal.jpg</t>
  </si>
  <si>
    <t>http://pbs.twimg.com/profile_images/956752261551554560/7LhGeQJb_normal.jpg</t>
  </si>
  <si>
    <t>http://pbs.twimg.com/profile_images/1074162718641315841/8XozTGRp_normal.jpg</t>
  </si>
  <si>
    <t>http://pbs.twimg.com/profile_images/1044715518085615617/ygrdSjww_normal.jpg</t>
  </si>
  <si>
    <t>http://pbs.twimg.com/profile_images/1104097119823192064/c-j1yoIE_normal.jpg</t>
  </si>
  <si>
    <t>http://pbs.twimg.com/profile_images/630342102698864640/DazLccgs_normal.jpg</t>
  </si>
  <si>
    <t>http://pbs.twimg.com/profile_images/1061753821305733120/btZSZfFL_normal.jpg</t>
  </si>
  <si>
    <t>http://pbs.twimg.com/profile_images/1038109730441441280/BwaACACI_normal.jpg</t>
  </si>
  <si>
    <t>https://twitter.com/#!/ninjasaysgoes/status/1095305170890772480</t>
  </si>
  <si>
    <t>https://twitter.com/#!/vellinglenni/status/1100667570988953606</t>
  </si>
  <si>
    <t>https://twitter.com/#!/sourcepov/status/1101412498178260994</t>
  </si>
  <si>
    <t>https://twitter.com/#!/kilby76/status/1081034091619790848</t>
  </si>
  <si>
    <t>https://twitter.com/#!/twittarrpirate/status/1101951299199819776</t>
  </si>
  <si>
    <t>https://twitter.com/#!/podcastjourneys/status/1101515162991906816</t>
  </si>
  <si>
    <t>https://twitter.com/#!/teacherslens/status/1102340009070342146</t>
  </si>
  <si>
    <t>https://twitter.com/#!/chamberlainusoh/status/438018685849333760</t>
  </si>
  <si>
    <t>https://twitter.com/#!/patkizo/status/1102617633378263040</t>
  </si>
  <si>
    <t>https://twitter.com/#!/nykorrin/status/1102843076387594242</t>
  </si>
  <si>
    <t>https://twitter.com/#!/pengolaker/status/1102863729689915392</t>
  </si>
  <si>
    <t>https://twitter.com/#!/kaashhyap/status/1012881779529637888</t>
  </si>
  <si>
    <t>https://twitter.com/#!/akshayk23762714/status/1103125355123101696</t>
  </si>
  <si>
    <t>https://twitter.com/#!/womenspowerbook/status/1100360841311019008</t>
  </si>
  <si>
    <t>https://twitter.com/#!/womenspowerbook/status/1101456056817987585</t>
  </si>
  <si>
    <t>https://twitter.com/#!/womenspowerbook/status/1102544224770240512</t>
  </si>
  <si>
    <t>https://twitter.com/#!/womenspowerbook/status/1103626355764314112</t>
  </si>
  <si>
    <t>https://twitter.com/#!/tomferrebee/status/1103949949711106048</t>
  </si>
  <si>
    <t>https://twitter.com/#!/chrisdaviscng/status/763927358583676929</t>
  </si>
  <si>
    <t>https://twitter.com/#!/chrisdaviscng/status/1103860002756812803</t>
  </si>
  <si>
    <t>https://twitter.com/#!/chrisdaviscng/status/1103874826253393920</t>
  </si>
  <si>
    <t>https://twitter.com/#!/chrisdaviscng/status/1104105684180832256</t>
  </si>
  <si>
    <t>https://twitter.com/#!/jc_james_clark/status/1104107337294450689</t>
  </si>
  <si>
    <t>https://twitter.com/#!/faithatheismnub/status/1099858783436722184</t>
  </si>
  <si>
    <t>https://twitter.com/#!/faithatheismnub/status/1100561163463598080</t>
  </si>
  <si>
    <t>https://twitter.com/#!/faithatheismnub/status/1101281909135556608</t>
  </si>
  <si>
    <t>https://twitter.com/#!/faithatheismnub/status/1102006445757923328</t>
  </si>
  <si>
    <t>https://twitter.com/#!/faithatheismnub/status/1102731461080350729</t>
  </si>
  <si>
    <t>https://twitter.com/#!/faithatheismnub/status/1103441137921150981</t>
  </si>
  <si>
    <t>https://twitter.com/#!/faithatheismnub/status/1104158541567414272</t>
  </si>
  <si>
    <t>1095305170890772480</t>
  </si>
  <si>
    <t>1100667570988953606</t>
  </si>
  <si>
    <t>1101412498178260994</t>
  </si>
  <si>
    <t>1081034091619790848</t>
  </si>
  <si>
    <t>1101951299199819776</t>
  </si>
  <si>
    <t>1101515162991906816</t>
  </si>
  <si>
    <t>1102340009070342146</t>
  </si>
  <si>
    <t>438018685849333760</t>
  </si>
  <si>
    <t>1102617633378263040</t>
  </si>
  <si>
    <t>1102843076387594242</t>
  </si>
  <si>
    <t>1102863729689915392</t>
  </si>
  <si>
    <t>1012881779529637888</t>
  </si>
  <si>
    <t>1103125355123101696</t>
  </si>
  <si>
    <t>1100360841311019008</t>
  </si>
  <si>
    <t>1101456056817987585</t>
  </si>
  <si>
    <t>1102544224770240512</t>
  </si>
  <si>
    <t>1103626355764314112</t>
  </si>
  <si>
    <t>1103949949711106048</t>
  </si>
  <si>
    <t>763927358583676929</t>
  </si>
  <si>
    <t>1103860002756812803</t>
  </si>
  <si>
    <t>1103874826253393920</t>
  </si>
  <si>
    <t>1104105684180832256</t>
  </si>
  <si>
    <t>1104107337294450689</t>
  </si>
  <si>
    <t>1099858783436722184</t>
  </si>
  <si>
    <t>1100561163463598080</t>
  </si>
  <si>
    <t>1101281909135556608</t>
  </si>
  <si>
    <t>1102006445757923328</t>
  </si>
  <si>
    <t>1102731461080350729</t>
  </si>
  <si>
    <t>1103441137921150981</t>
  </si>
  <si>
    <t>1104158541567414272</t>
  </si>
  <si>
    <t>1102762055038197760</t>
  </si>
  <si>
    <t>1103870786505334784</t>
  </si>
  <si>
    <t/>
  </si>
  <si>
    <t>878353753375518721</t>
  </si>
  <si>
    <t>278666824</t>
  </si>
  <si>
    <t>en</t>
  </si>
  <si>
    <t>1097560128050601986</t>
  </si>
  <si>
    <t>Twitter for iPhone</t>
  </si>
  <si>
    <t>Twitter Web App</t>
  </si>
  <si>
    <t>TweetDeck</t>
  </si>
  <si>
    <t>Twitter Web Client</t>
  </si>
  <si>
    <t>Twitter for iPad</t>
  </si>
  <si>
    <t>Twitter for Android</t>
  </si>
  <si>
    <t>Tweet Suite</t>
  </si>
  <si>
    <t>James Clark 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</si>
  <si>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</si>
  <si>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</si>
  <si>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</si>
  <si>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</si>
  <si>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</si>
  <si>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</si>
  <si>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</si>
  <si>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</si>
  <si>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</si>
  <si>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</si>
  <si>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</si>
  <si>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</si>
  <si>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</si>
  <si>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</si>
  <si>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</si>
  <si>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</si>
  <si>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</si>
  <si>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</si>
  <si>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</si>
  <si>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</si>
  <si>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</si>
  <si>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</si>
  <si>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SuperSexyNinjaMan</t>
  </si>
  <si>
    <t>YouTube</t>
  </si>
  <si>
    <t>Helena D. Bryleigh</t>
  </si>
  <si>
    <t>Chris Jones</t>
  </si>
  <si>
    <t>Social Media Examiner</t>
  </si>
  <si>
    <t>Aaron Kilby</t>
  </si>
  <si>
    <t>Gretchen Vaughn</t>
  </si>
  <si>
    <t>JourneysInPodcasting</t>
  </si>
  <si>
    <t>Monica Burns, Ed.D.</t>
  </si>
  <si>
    <t>Chris Davis</t>
  </si>
  <si>
    <t>ChamberlainCTV</t>
  </si>
  <si>
    <t>Patrick Imudia</t>
  </si>
  <si>
    <t>Nykorrin _xD83C__xDDFA__xD83C__xDDF8_</t>
  </si>
  <si>
    <t>ATLANTA KAASHHYAP ℹOCEANSS</t>
  </si>
  <si>
    <t>Akshay kashyap</t>
  </si>
  <si>
    <t>Women's Power' Book</t>
  </si>
  <si>
    <t>Tom Ferrebee</t>
  </si>
  <si>
    <t>James Clark</t>
  </si>
  <si>
    <t>Faith Atheism Nub</t>
  </si>
  <si>
    <t>I bring joy to the universe like aliens and squirrels! _xD83D__xDE01_</t>
  </si>
  <si>
    <t>Pivoting to video.</t>
  </si>
  <si>
    <t>_xD83D__xDC3B_</t>
  </si>
  <si>
    <t>Thinker. Instigator. Explorer of edges. Author @collabdna | Passions: #learning #complexity #possibility #coffee | Host: #globalchat dialogs #smchat #orgdna</t>
  </si>
  <si>
    <t>Join thousands of fellow marketers at the mega-conference designed to inspire and empower you--Social Media Marketing World 2019. #SMMW19</t>
  </si>
  <si>
    <t>Vice President of Sales &amp; Marketing at @artisancolour. Founder and Host of @Media_Chat at #MediaChat! Major Coffee Addict &amp; Love #Bacon!</t>
  </si>
  <si>
    <t>GDI Voter. Outdoor Educator. Cultural Competency Trainer &amp; Author. Chronic Pain Warrior. Toastmaster. Host of #TMTweetChat (coming soon to @TMTweetChat!).</t>
  </si>
  <si>
    <t>Podcasting as alternative PD for teachers by teachers.Child of @chrisdaviscng @techy__boy @natleona We talk Innovation, Edtech, Design thinking, Learning spaces</t>
  </si>
  <si>
    <t>Dr. Monica Burns, #EdTech &amp; Curriculum Consultant, Author of #TasksBeforeApps, Speaker + PD facilitator, ADE — monica@classtechtips.com</t>
  </si>
  <si>
    <t>the world through the lens of a teacher</t>
  </si>
  <si>
    <t>Recipient of NMMA Programme presenter of the year* I love the Lord* Producer #Sunrisedaily*IVLP Alumnus Retweet not an endorsement Glass = Half full</t>
  </si>
  <si>
    <t>“If opportunity doesn’t knock, build a door.” Thank you Lord...#CFC</t>
  </si>
  <si>
    <t>Owner @VoltHardcore | Sr. Admin @ArkHQNetwork</t>
  </si>
  <si>
    <t>this is pretty much just for retweets, giveaways, YouTube (https://t.co/HESIRf8Au5), and getting my friends an extra follower. 1000 sub youtuber</t>
  </si>
  <si>
    <t>_xD83C__xDF1F__xD83C__xDF1F__xD83C__xDF1F__xD83C__xDF1F__xD83C__xDF1F__xD83C__xDF1F__xD83C__xDF1F_
_xD83D__xDD3A_️Power of number 7_xD83D__xDD3A_️INSTA- atlantakaashhyapofficial_xD83D__xDD3A_️FACEBOOK- atlanta kaashhyap_xD83D__xDD3A_️#atlanta_kaashhyap_xD83D__xDD3A_️#astrologer_indianaa</t>
  </si>
  <si>
    <t>#लक्ष्यहमारामोदीदोबारा। @NarendraModi श्री मोदी जी हमारी जान है। श्री मोदी जी हमे गर्व है के आप हमारे प्रधानमंत्री है130 करोड़ देशवासियों का गौरव हैं आप।</t>
  </si>
  <si>
    <t>Inspired by JohnGreen's #book topping NewYork #chart we air history's FIRST PastPresentFuture gluing one #author BOOK &amp; await critique Follow- Get 3D icon in DM</t>
  </si>
  <si>
    <t>educator, classical guitarist, drummer, photographer, video documentarian, runner, swimmer, salsa dancer, hacky sack enthusiast, believer, beat boxer wanabe</t>
  </si>
  <si>
    <t>Data Quality Professional. Member of the @K12Prospects Data Quality team. Assisting in delivering the most accurate data of all schools and districts nationwide</t>
  </si>
  <si>
    <t>Tracing unreal book ‘FEMOCRACY’ &amp; seeing beauty in PLURAL views, we discuss faiths- #Christianity #Islam #Judaism &amp; #Hinduism, &amp; #Atheism. Follow &amp; get 3D icons</t>
  </si>
  <si>
    <t>San Bruno, CA</t>
  </si>
  <si>
    <t>Charlotte, NC</t>
  </si>
  <si>
    <t>The Social Media Jungle</t>
  </si>
  <si>
    <t>Phoenix, AZ</t>
  </si>
  <si>
    <t>Landlubber in Denver, Colorado</t>
  </si>
  <si>
    <t>Bogotá, Colombia</t>
  </si>
  <si>
    <t>New Jersey &amp; ✈️</t>
  </si>
  <si>
    <t>Somewhere in this World....</t>
  </si>
  <si>
    <t>United States</t>
  </si>
  <si>
    <t>California, USA</t>
  </si>
  <si>
    <t xml:space="preserve">MUMBAI,INDIA </t>
  </si>
  <si>
    <t>Uttar Pradesh, India</t>
  </si>
  <si>
    <t>UK</t>
  </si>
  <si>
    <t>Bogota</t>
  </si>
  <si>
    <t>unite</t>
  </si>
  <si>
    <t>https://www.youtube.com/channel/UCZhLBJxWmPqefMFG2wCJkSQ</t>
  </si>
  <si>
    <t>https://t.co/F3fLcfn45H</t>
  </si>
  <si>
    <t>https://bit.ly/2MWa8bj</t>
  </si>
  <si>
    <t>http://sourcePOV.com</t>
  </si>
  <si>
    <t>https://t.co/3S7cFaU5jR</t>
  </si>
  <si>
    <t>http://www.linkedin.com/in/aaronkilby</t>
  </si>
  <si>
    <t>https://t.co/J2VIYdL9vA</t>
  </si>
  <si>
    <t>https://t.co/CrrAFAftDN</t>
  </si>
  <si>
    <t>http://www.ClassTechTips.com</t>
  </si>
  <si>
    <t>https://t.co/lJmMq6v1rW</t>
  </si>
  <si>
    <t>https://t.co/e9si2M0F00</t>
  </si>
  <si>
    <t>https://t.co/xKhpozTMP9</t>
  </si>
  <si>
    <t>https://t.co/laGHUfHjdg</t>
  </si>
  <si>
    <t>http://www.WomensPowerBook.Org</t>
  </si>
  <si>
    <t>https://t.co/lJmMq6dqAo</t>
  </si>
  <si>
    <t>https://t.co/ww1ToE54yc</t>
  </si>
  <si>
    <t>http://www.womenspowerbook.org</t>
  </si>
  <si>
    <t>https://pbs.twimg.com/profile_banners/1036880051998842886/1537588895</t>
  </si>
  <si>
    <t>https://pbs.twimg.com/profile_banners/10228272/1544543885</t>
  </si>
  <si>
    <t>https://pbs.twimg.com/profile_banners/1093061985074331648/1550773442</t>
  </si>
  <si>
    <t>https://pbs.twimg.com/profile_banners/20545925/1398734570</t>
  </si>
  <si>
    <t>https://pbs.twimg.com/profile_banners/53925101/1399383763</t>
  </si>
  <si>
    <t>https://pbs.twimg.com/profile_banners/19848777/1356410122</t>
  </si>
  <si>
    <t>https://pbs.twimg.com/profile_banners/304717980/1500496093</t>
  </si>
  <si>
    <t>https://pbs.twimg.com/profile_banners/4112480669/1446646966</t>
  </si>
  <si>
    <t>https://pbs.twimg.com/profile_banners/575792221/1507470166</t>
  </si>
  <si>
    <t>https://pbs.twimg.com/profile_banners/3000201888/1457553856</t>
  </si>
  <si>
    <t>https://pbs.twimg.com/profile_banners/248827135/1489506062</t>
  </si>
  <si>
    <t>https://pbs.twimg.com/profile_banners/135131671/1409004002</t>
  </si>
  <si>
    <t>https://pbs.twimg.com/profile_banners/869275465197821953/1550657060</t>
  </si>
  <si>
    <t>https://pbs.twimg.com/profile_banners/878353753375518721/1539396003</t>
  </si>
  <si>
    <t>https://pbs.twimg.com/profile_banners/981853123814670337/1522927755</t>
  </si>
  <si>
    <t>https://pbs.twimg.com/profile_banners/991301073024335872/1525682759</t>
  </si>
  <si>
    <t>https://pbs.twimg.com/profile_banners/328638472/1493583065</t>
  </si>
  <si>
    <t>https://pbs.twimg.com/profile_banners/278666824/1454281143</t>
  </si>
  <si>
    <t>https://pbs.twimg.com/profile_banners/1038107559817830400/1536340145</t>
  </si>
  <si>
    <t>https://pbs.twimg.com/profile_banners/725719130184232961/1493600845</t>
  </si>
  <si>
    <t>http://abs.twimg.com/images/themes/theme14/bg.gif</t>
  </si>
  <si>
    <t>http://abs.twimg.com/images/themes/theme6/bg.gif</t>
  </si>
  <si>
    <t>http://abs.twimg.com/images/themes/theme1/bg.png</t>
  </si>
  <si>
    <t>http://abs.twimg.com/images/themes/theme9/bg.gif</t>
  </si>
  <si>
    <t>http://abs.twimg.com/images/themes/theme15/bg.png</t>
  </si>
  <si>
    <t>http://pbs.twimg.com/profile_images/1069099408212410369/BisW6x1f_normal.jpg</t>
  </si>
  <si>
    <t>http://pbs.twimg.com/profile_images/1013436760859299847/aQltRN9T_normal.jpg</t>
  </si>
  <si>
    <t>http://pbs.twimg.com/profile_images/463673794716909569/DvZl4mU3_normal.png</t>
  </si>
  <si>
    <t>http://pbs.twimg.com/profile_images/689807592680464384/Dxd-2Onn_normal.png</t>
  </si>
  <si>
    <t>http://pbs.twimg.com/profile_images/860554653540515840/SFaGLjOv_normal.jpg</t>
  </si>
  <si>
    <t>http://pbs.twimg.com/profile_images/981856292015751168/dfVH-5iW_normal.jpg</t>
  </si>
  <si>
    <t>http://pbs.twimg.com/profile_images/1523706394/WPB_normal.gif</t>
  </si>
  <si>
    <t>http://pbs.twimg.com/profile_images/725743571240914944/5d1EM5fU_normal.jpg</t>
  </si>
  <si>
    <t>Open Twitter Page for This Person</t>
  </si>
  <si>
    <t>https://twitter.com/ninjasaysgoes</t>
  </si>
  <si>
    <t>https://twitter.com/youtube</t>
  </si>
  <si>
    <t>https://twitter.com/vellinglenni</t>
  </si>
  <si>
    <t>https://twitter.com/sourcepov</t>
  </si>
  <si>
    <t>https://twitter.com/smexaminer</t>
  </si>
  <si>
    <t>https://twitter.com/kilby76</t>
  </si>
  <si>
    <t>https://twitter.com/twittarrpirate</t>
  </si>
  <si>
    <t>https://twitter.com/podcastjourneys</t>
  </si>
  <si>
    <t>https://twitter.com/classtechtips</t>
  </si>
  <si>
    <t>https://twitter.com/teacherslens</t>
  </si>
  <si>
    <t>https://twitter.com/chamberlainusoh</t>
  </si>
  <si>
    <t>https://twitter.com/patkizo</t>
  </si>
  <si>
    <t>https://twitter.com/nykorrin</t>
  </si>
  <si>
    <t>https://twitter.com/pengolaker</t>
  </si>
  <si>
    <t>https://twitter.com/kaashhyap</t>
  </si>
  <si>
    <t>https://twitter.com/akshayk23762714</t>
  </si>
  <si>
    <t>https://twitter.com/womenspowerbook</t>
  </si>
  <si>
    <t>https://twitter.com/tomferrebee</t>
  </si>
  <si>
    <t>https://twitter.com/chrisdaviscng</t>
  </si>
  <si>
    <t>https://twitter.com/jc_james_clark</t>
  </si>
  <si>
    <t>https://twitter.com/faithatheismnub</t>
  </si>
  <si>
    <t>ninjasaysgoes
Read My Lips original song about
love https://t.co/0RQIvd5Doq via
@YouTube #youtube #love #song #youtubechat
#mediachat #subscribe #view #entertaining
#musicvideo #lyrics #lyrics #video
#lyricsvideo #newartists #new #hot
#sad #ReadMyLips https://t.co/9qk3jXhFzZ</t>
  </si>
  <si>
    <t xml:space="preserve">youtube
</t>
  </si>
  <si>
    <t>vellinglenni
RT @NinjaSaysGoes: Read My Lips
original song about love https://t.co/0RQIvd5Doq
via @YouTube #youtube #love #song
#youtubechat #mediachat…</t>
  </si>
  <si>
    <t>sourcepov
Wish I could Elana. Maybe next
year? Perhaps #smmw19 + @smexaminer
should look at a Twitter Chat topic
| Still plenty of kick left in
the space :) c: #smchat (coming
up on 10 years) + #mediachat #blogchat
#custserv #twittersmarter + others
https://t.co/9aJfLa0Lwe</t>
  </si>
  <si>
    <t xml:space="preserve">smexaminer
</t>
  </si>
  <si>
    <t>kilby76
A7) Some of my favorite chats are
#MobileChatLive #TwitterSmarter
#SproutChat #BrandChat #PodcastChat
#NostalgiaChat #CMchat #CollegeCash
#SocialRoadTrip #GoalChat #MediaChat</t>
  </si>
  <si>
    <t>twittarrpirate
RT @kilby76: A7) Some of my favorite
chats are #MobileChatLive #TwitterSmarter
#SproutChat #BrandChat #PodcastChat
#NostalgiaChat #CMchat #â€¦</t>
  </si>
  <si>
    <t>podcastjourneys
from a 2016 #podcast w/ Monica
Burns @ClassTechTips scannable
technologies in the classroom thinking
through #AR and #mixedReality future
potentials https://t.co/eJhRUUv72k
#edtech #makerEd #edchat #medialiteracy
#mediachat #createEdu https://t.co/31PbtFvlqU</t>
  </si>
  <si>
    <t xml:space="preserve">classtechtips
</t>
  </si>
  <si>
    <t>teacherslens
RT @PodcastJourneys: from a 2016
#podcast w/ Monica Burns @ClassTechTips
scannable technologies in the classroom
thinking through #AR and #â€¦</t>
  </si>
  <si>
    <t>chamberlainusoh
The President has powers to suspend
the #CBNGov. -Pres Jonathan #MediaChat</t>
  </si>
  <si>
    <t>patkizo
RT @chamberlainusoh: The President
has powers to suspend the #CBNGov.
-Pres Jonathan #MediaChat</t>
  </si>
  <si>
    <t>nykorrin
@PengoLaker #mediachat on Volt
discord. Perfect timing, I stayed
subbed :wink:</t>
  </si>
  <si>
    <t>pengolaker
RT @Nykorrin: @PengoLaker #mediachat
on Volt discord. Perfect timing,
I stayed subbed :wink:</t>
  </si>
  <si>
    <t>kaashhyap
Good Morning India.Wish you many
many happy returns of the day to
my child_xD83D__xDC96_my angelo_xD83D__xDC9E_one of my
little cute pie✡ #Atlantakaashhyap
#GargiPanditt #SalmanKhan #SocialMediaDay
#Tweet #bestfriend #astroloji #mediachat
#like #follo4follo https://t.co/rBzTsgTNkq</t>
  </si>
  <si>
    <t>akshayk23762714
RT @kaashhyap: Good Morning India.Wish
you many many happy returns of
the day to my child_xD83D__xDC96_my angelo_xD83D__xDC9E_one
of my little cute pie✡ #Atlantakaas…</t>
  </si>
  <si>
    <t>womenspowerbook
#victory #mediachat #RT Global
insight in 1 hand site:Will #Trump
or #Hilary be good for USA https://t.co/bJE0WOgfS3
https://t.co/pVWDyCP0hw</t>
  </si>
  <si>
    <t>tomferrebee
RT @chrisdaviscng: mind-blowing
statistics on #podcast listening
in the US opening some great questions
on what this means for #learningspa…</t>
  </si>
  <si>
    <t>chrisdaviscng
the case for conceptual #Art a
rapid fire #medialiteracy study
of The Idea over the artifact https://t.co/M9RbJg39Ot
#media #mediachat #edtech #k12
#makerEd #literacy #sign #mythology
#rolandbarthes https://t.co/56qeCjwO7q</t>
  </si>
  <si>
    <t>jc_james_clark
RT @chrisdaviscng: the case for
conceptual #Art a rapid fire #medialiteracy
study of The Idea over the artifact
https://t.co/M9RbJg39Ot #m…</t>
  </si>
  <si>
    <t>faithatheismnub
#victory #mediachat #RT Global
insight in 1 hand site:Will #Trump
or #Hilary be good for USA https://t.co/8nHKrCJbac
https://t.co/U0AtWy74pr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</si>
  <si>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</si>
  <si>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</si>
  <si>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</si>
  <si>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</si>
  <si>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</si>
  <si>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</si>
  <si>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</si>
  <si>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</si>
  <si>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</si>
  <si>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</si>
  <si>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</si>
  <si>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</si>
  <si>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</si>
  <si>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</si>
  <si>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</si>
  <si>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</si>
  <si>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</si>
  <si>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</si>
  <si>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</si>
  <si>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</si>
  <si>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</si>
  <si>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</si>
  <si>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</si>
  <si>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</si>
  <si>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</si>
  <si>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</si>
  <si>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</si>
  <si>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</si>
  <si>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</si>
  <si>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</si>
  <si>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</si>
  <si>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</si>
  <si>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</si>
  <si>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</si>
  <si>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</si>
  <si>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</si>
  <si>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</si>
  <si>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</si>
  <si>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</si>
  <si>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</si>
  <si>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</si>
  <si>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</si>
  <si>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</si>
  <si>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</si>
  <si>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</si>
  <si>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</si>
  <si>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</si>
  <si>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</si>
  <si>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</si>
  <si>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</si>
  <si>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</si>
  <si>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</si>
  <si>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</si>
  <si>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</si>
  <si>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</si>
  <si>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</si>
  <si>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</si>
  <si>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</si>
  <si>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</si>
  <si>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</si>
  <si>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</si>
  <si>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</si>
  <si>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</si>
  <si>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</si>
  <si>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</si>
  <si>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</si>
  <si>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</si>
  <si>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</si>
  <si>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</si>
  <si>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</si>
  <si>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</si>
  <si>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</si>
  <si>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</si>
  <si>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</si>
  <si>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</si>
  <si>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</si>
  <si>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</si>
  <si>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</si>
  <si>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</si>
  <si>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</si>
  <si>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</si>
  <si>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</si>
  <si>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</si>
  <si>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</si>
  <si>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</si>
  <si>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</si>
  <si>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</si>
  <si>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</si>
  <si>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</si>
  <si>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https://www.youtube.com/watch?v=VHLs76HLon4 http://www.americantheatre.org/2014/12/11/change-by-degrees/ http://www.edisonresearch.com/wp-content/uploads/2019/03/Infinite-Dial-2019-PDF-1.pdf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</si>
  <si>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</si>
  <si>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</si>
  <si>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</si>
  <si>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</si>
  <si>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</si>
  <si>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</si>
  <si>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</si>
  <si>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</si>
  <si>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</si>
  <si>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</si>
  <si>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</si>
  <si>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youtube.com americantheatre.org edisonresearch.com</t>
  </si>
  <si>
    <t>Top Hashtags in Tweet in Entire Graph</t>
  </si>
  <si>
    <t>victory</t>
  </si>
  <si>
    <t>rt</t>
  </si>
  <si>
    <t>trump</t>
  </si>
  <si>
    <t>hilary</t>
  </si>
  <si>
    <t>medialiteracy</t>
  </si>
  <si>
    <t>makered</t>
  </si>
  <si>
    <t>edchat</t>
  </si>
  <si>
    <t>twittersmarter</t>
  </si>
  <si>
    <t>Top Hashtags in Tweet in G1</t>
  </si>
  <si>
    <t>art</t>
  </si>
  <si>
    <t>literacy</t>
  </si>
  <si>
    <t>bauhaus</t>
  </si>
  <si>
    <t>theater</t>
  </si>
  <si>
    <t>redthread</t>
  </si>
  <si>
    <t>Top Hashtags in Tweet in G2</t>
  </si>
  <si>
    <t>ar</t>
  </si>
  <si>
    <t>mixedreality</t>
  </si>
  <si>
    <t>edtech</t>
  </si>
  <si>
    <t>createedu</t>
  </si>
  <si>
    <t>Top Hashtags in Tweet in G3</t>
  </si>
  <si>
    <t>love</t>
  </si>
  <si>
    <t>song</t>
  </si>
  <si>
    <t>youtubechat</t>
  </si>
  <si>
    <t>lyrics</t>
  </si>
  <si>
    <t>subscribe</t>
  </si>
  <si>
    <t>view</t>
  </si>
  <si>
    <t>entertaining</t>
  </si>
  <si>
    <t>musicvideo</t>
  </si>
  <si>
    <t>Top Hashtags in Tweet in G4</t>
  </si>
  <si>
    <t>atlantakaashhyap</t>
  </si>
  <si>
    <t>gargipanditt</t>
  </si>
  <si>
    <t>salmankhan</t>
  </si>
  <si>
    <t>socialmediaday</t>
  </si>
  <si>
    <t>tweet</t>
  </si>
  <si>
    <t>bestfriend</t>
  </si>
  <si>
    <t>astroloji</t>
  </si>
  <si>
    <t>like</t>
  </si>
  <si>
    <t>follo4follo</t>
  </si>
  <si>
    <t>Top Hashtags in Tweet in G5</t>
  </si>
  <si>
    <t>Top Hashtags in Tweet in G6</t>
  </si>
  <si>
    <t>cbngov</t>
  </si>
  <si>
    <t>Top Hashtags in Tweet in G7</t>
  </si>
  <si>
    <t>mobilechatlive</t>
  </si>
  <si>
    <t>sproutchat</t>
  </si>
  <si>
    <t>brandchat</t>
  </si>
  <si>
    <t>podcastchat</t>
  </si>
  <si>
    <t>nostalgiachat</t>
  </si>
  <si>
    <t>cmchat</t>
  </si>
  <si>
    <t>collegecash</t>
  </si>
  <si>
    <t>socialroadtrip</t>
  </si>
  <si>
    <t>goalchat</t>
  </si>
  <si>
    <t>Top Hashtags in Tweet in G8</t>
  </si>
  <si>
    <t>smmw19</t>
  </si>
  <si>
    <t>smchat</t>
  </si>
  <si>
    <t>blogchat</t>
  </si>
  <si>
    <t>custserv</t>
  </si>
  <si>
    <t>Top Hashtags in Tweet in G9</t>
  </si>
  <si>
    <t>Top Hashtags in Tweet</t>
  </si>
  <si>
    <t>mediachat medialiteracy makered edchat podcast art literacy bauhaus theater redthread</t>
  </si>
  <si>
    <t>youtube love song youtubechat mediachat lyrics subscribe view entertaining musicvideo</t>
  </si>
  <si>
    <t>mobilechatlive twittersmarter sproutchat brandchat podcastchat nostalgiachat cmchat collegecash socialroadtrip goalchat</t>
  </si>
  <si>
    <t>Top Words in Tweet in Entire Graph</t>
  </si>
  <si>
    <t>Words in Sentiment List#1: Positive</t>
  </si>
  <si>
    <t>Words in Sentiment List#2: Negative</t>
  </si>
  <si>
    <t>Words in Sentiment List#3: Angry/Violent</t>
  </si>
  <si>
    <t>Non-categorized Words</t>
  </si>
  <si>
    <t>Total Words</t>
  </si>
  <si>
    <t>good</t>
  </si>
  <si>
    <t>global</t>
  </si>
  <si>
    <t>insight</t>
  </si>
  <si>
    <t>Top Words in Tweet in G1</t>
  </si>
  <si>
    <t>case</t>
  </si>
  <si>
    <t>conceptual</t>
  </si>
  <si>
    <t>rapid</t>
  </si>
  <si>
    <t>Top Words in Tweet in G2</t>
  </si>
  <si>
    <t>2016</t>
  </si>
  <si>
    <t>w</t>
  </si>
  <si>
    <t>monica</t>
  </si>
  <si>
    <t>burns</t>
  </si>
  <si>
    <t>scannable</t>
  </si>
  <si>
    <t>technologies</t>
  </si>
  <si>
    <t>classroom</t>
  </si>
  <si>
    <t>thinking</t>
  </si>
  <si>
    <t>Top Words in Tweet in G3</t>
  </si>
  <si>
    <t>read</t>
  </si>
  <si>
    <t>lips</t>
  </si>
  <si>
    <t>original</t>
  </si>
  <si>
    <t>Top Words in Tweet in G4</t>
  </si>
  <si>
    <t>many</t>
  </si>
  <si>
    <t>morning</t>
  </si>
  <si>
    <t>india</t>
  </si>
  <si>
    <t>wish</t>
  </si>
  <si>
    <t>happy</t>
  </si>
  <si>
    <t>returns</t>
  </si>
  <si>
    <t>day</t>
  </si>
  <si>
    <t>child</t>
  </si>
  <si>
    <t>angelo</t>
  </si>
  <si>
    <t>Top Words in Tweet in G5</t>
  </si>
  <si>
    <t>volt</t>
  </si>
  <si>
    <t>discord</t>
  </si>
  <si>
    <t>perfect</t>
  </si>
  <si>
    <t>timing</t>
  </si>
  <si>
    <t>stayed</t>
  </si>
  <si>
    <t>subbed</t>
  </si>
  <si>
    <t>wink</t>
  </si>
  <si>
    <t>Top Words in Tweet in G6</t>
  </si>
  <si>
    <t>president</t>
  </si>
  <si>
    <t>powers</t>
  </si>
  <si>
    <t>suspend</t>
  </si>
  <si>
    <t>pres</t>
  </si>
  <si>
    <t>jonathan</t>
  </si>
  <si>
    <t>Top Words in Tweet in G7</t>
  </si>
  <si>
    <t>a7</t>
  </si>
  <si>
    <t>favorite</t>
  </si>
  <si>
    <t>chats</t>
  </si>
  <si>
    <t>Top Words in Tweet in G8</t>
  </si>
  <si>
    <t>Top Words in Tweet in G9</t>
  </si>
  <si>
    <t>1</t>
  </si>
  <si>
    <t>hand</t>
  </si>
  <si>
    <t>site</t>
  </si>
  <si>
    <t>Top Words in Tweet</t>
  </si>
  <si>
    <t>mediachat chrisdaviscng medialiteracy makered edchat podcast case conceptual art rapid</t>
  </si>
  <si>
    <t>2016 podcast w monica burns classtechtips scannable technologies classroom thinking</t>
  </si>
  <si>
    <t>song love youtube read lips original youtubechat mediachat lyrics</t>
  </si>
  <si>
    <t>many good morning india wish happy returns day child angelo</t>
  </si>
  <si>
    <t>pengolaker mediachat volt discord perfect timing stayed subbed wink</t>
  </si>
  <si>
    <t>president powers suspend cbngov pres jonathan mediachat</t>
  </si>
  <si>
    <t>a7 favorite chats mobilechatlive twittersmarter sproutchat brandchat podcastchat nostalgiachat cmchat</t>
  </si>
  <si>
    <t>victory mediachat global insight 1 hand site trump hilary good</t>
  </si>
  <si>
    <t>Top Word Pairs in Tweet in Entire Graph</t>
  </si>
  <si>
    <t>victory,mediachat</t>
  </si>
  <si>
    <t>mediachat,global</t>
  </si>
  <si>
    <t>global,insight</t>
  </si>
  <si>
    <t>insight,1</t>
  </si>
  <si>
    <t>1,hand</t>
  </si>
  <si>
    <t>hand,site</t>
  </si>
  <si>
    <t>site,trump</t>
  </si>
  <si>
    <t>trump,hilary</t>
  </si>
  <si>
    <t>hilary,good</t>
  </si>
  <si>
    <t>good,usa</t>
  </si>
  <si>
    <t>Top Word Pairs in Tweet in G1</t>
  </si>
  <si>
    <t>case,conceptual</t>
  </si>
  <si>
    <t>conceptual,art</t>
  </si>
  <si>
    <t>art,rapid</t>
  </si>
  <si>
    <t>rapid,fire</t>
  </si>
  <si>
    <t>fire,medialiteracy</t>
  </si>
  <si>
    <t>medialiteracy,study</t>
  </si>
  <si>
    <t>study,idea</t>
  </si>
  <si>
    <t>idea,over</t>
  </si>
  <si>
    <t>over,artifact</t>
  </si>
  <si>
    <t>bauhaus,theater</t>
  </si>
  <si>
    <t>Top Word Pairs in Tweet in G2</t>
  </si>
  <si>
    <t>2016,podcast</t>
  </si>
  <si>
    <t>podcast,w</t>
  </si>
  <si>
    <t>w,monica</t>
  </si>
  <si>
    <t>monica,burns</t>
  </si>
  <si>
    <t>burns,classtechtips</t>
  </si>
  <si>
    <t>classtechtips,scannable</t>
  </si>
  <si>
    <t>scannable,technologies</t>
  </si>
  <si>
    <t>technologies,classroom</t>
  </si>
  <si>
    <t>classroom,thinking</t>
  </si>
  <si>
    <t>thinking,through</t>
  </si>
  <si>
    <t>Top Word Pairs in Tweet in G3</t>
  </si>
  <si>
    <t>read,lips</t>
  </si>
  <si>
    <t>lips,original</t>
  </si>
  <si>
    <t>original,song</t>
  </si>
  <si>
    <t>song,love</t>
  </si>
  <si>
    <t>love,youtube</t>
  </si>
  <si>
    <t>youtube,youtube</t>
  </si>
  <si>
    <t>youtube,love</t>
  </si>
  <si>
    <t>love,song</t>
  </si>
  <si>
    <t>song,youtubechat</t>
  </si>
  <si>
    <t>youtubechat,mediachat</t>
  </si>
  <si>
    <t>Top Word Pairs in Tweet in G4</t>
  </si>
  <si>
    <t>good,morning</t>
  </si>
  <si>
    <t>morning,india</t>
  </si>
  <si>
    <t>india,wish</t>
  </si>
  <si>
    <t>wish,many</t>
  </si>
  <si>
    <t>many,many</t>
  </si>
  <si>
    <t>many,happy</t>
  </si>
  <si>
    <t>happy,returns</t>
  </si>
  <si>
    <t>returns,day</t>
  </si>
  <si>
    <t>day,child</t>
  </si>
  <si>
    <t>child,angelo</t>
  </si>
  <si>
    <t>Top Word Pairs in Tweet in G5</t>
  </si>
  <si>
    <t>pengolaker,mediachat</t>
  </si>
  <si>
    <t>mediachat,volt</t>
  </si>
  <si>
    <t>volt,discord</t>
  </si>
  <si>
    <t>discord,perfect</t>
  </si>
  <si>
    <t>perfect,timing</t>
  </si>
  <si>
    <t>timing,stayed</t>
  </si>
  <si>
    <t>stayed,subbed</t>
  </si>
  <si>
    <t>subbed,wink</t>
  </si>
  <si>
    <t>Top Word Pairs in Tweet in G6</t>
  </si>
  <si>
    <t>president,powers</t>
  </si>
  <si>
    <t>powers,suspend</t>
  </si>
  <si>
    <t>suspend,cbngov</t>
  </si>
  <si>
    <t>cbngov,pres</t>
  </si>
  <si>
    <t>pres,jonathan</t>
  </si>
  <si>
    <t>jonathan,mediachat</t>
  </si>
  <si>
    <t>Top Word Pairs in Tweet in G7</t>
  </si>
  <si>
    <t>a7,favorite</t>
  </si>
  <si>
    <t>favorite,chats</t>
  </si>
  <si>
    <t>chats,mobilechatlive</t>
  </si>
  <si>
    <t>mobilechatlive,twittersmarter</t>
  </si>
  <si>
    <t>twittersmarter,sproutchat</t>
  </si>
  <si>
    <t>sproutchat,brandchat</t>
  </si>
  <si>
    <t>brandchat,podcastchat</t>
  </si>
  <si>
    <t>podcastchat,nostalgiachat</t>
  </si>
  <si>
    <t>nostalgiachat,cmchat</t>
  </si>
  <si>
    <t>Top Word Pairs in Tweet in G8</t>
  </si>
  <si>
    <t>Top Word Pairs in Tweet in G9</t>
  </si>
  <si>
    <t>Top Word Pairs in Tweet</t>
  </si>
  <si>
    <t>case,conceptual  conceptual,art  art,rapid  rapid,fire  fire,medialiteracy  medialiteracy,study  study,idea  idea,over  over,artifact  bauhaus,theater</t>
  </si>
  <si>
    <t>2016,podcast  podcast,w  w,monica  monica,burns  burns,classtechtips  classtechtips,scannable  scannable,technologies  technologies,classroom  classroom,thinking  thinking,through</t>
  </si>
  <si>
    <t>read,lips  lips,original  original,song  song,love  love,youtube  youtube,youtube  youtube,love  love,song  song,youtubechat  youtubechat,mediachat</t>
  </si>
  <si>
    <t>good,morning  morning,india  india,wish  wish,many  many,many  many,happy  happy,returns  returns,day  day,child  child,angelo</t>
  </si>
  <si>
    <t>pengolaker,mediachat  mediachat,volt  volt,discord  discord,perfect  perfect,timing  timing,stayed  stayed,subbed  subbed,wink</t>
  </si>
  <si>
    <t>president,powers  powers,suspend  suspend,cbngov  cbngov,pres  pres,jonathan  jonathan,mediachat</t>
  </si>
  <si>
    <t>a7,favorite  favorite,chats  chats,mobilechatlive  mobilechatlive,twittersmarter  twittersmarter,sproutchat  sproutchat,brandchat  brandchat,podcastchat  podcastchat,nostalgiachat  nostalgiachat,cmchat</t>
  </si>
  <si>
    <t>victory,mediachat  mediachat,global  global,insight  insight,1  1,hand  hand,site  site,trump  trump,hilary  hilary,good  good,usa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</si>
  <si>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</si>
  <si>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</si>
  <si>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</si>
  <si>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</si>
  <si>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</si>
  <si>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</si>
  <si>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</si>
  <si>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</si>
  <si>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</si>
  <si>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</si>
  <si>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</si>
  <si>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</si>
  <si>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</si>
  <si>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</si>
  <si>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</si>
  <si>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</si>
  <si>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</si>
  <si>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</si>
  <si>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</si>
  <si>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</si>
  <si>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</si>
  <si>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</si>
  <si>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classtechtips podcastjourneys</t>
  </si>
  <si>
    <t>youtube ninjasaysgoes</t>
  </si>
  <si>
    <t>nykorrin pengolaker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</si>
  <si>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</si>
  <si>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</si>
  <si>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</si>
  <si>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</si>
  <si>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</si>
  <si>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</si>
  <si>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</si>
  <si>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</si>
  <si>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</si>
  <si>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</si>
  <si>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</si>
  <si>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jc_james_clark chrisdaviscng tomferrebee</t>
  </si>
  <si>
    <t>classtechtips teacherslens podcastjourneys</t>
  </si>
  <si>
    <t>youtube ninjasaysgoes vellinglenni</t>
  </si>
  <si>
    <t>akshayk23762714 kaashhyap</t>
  </si>
  <si>
    <t>chamberlainusoh patkizo</t>
  </si>
  <si>
    <t>kilby76 twittarrpirate</t>
  </si>
  <si>
    <t>smexaminer sourcepov</t>
  </si>
  <si>
    <t>womenspowerbook faithatheismnub</t>
  </si>
  <si>
    <t>Top URLs in Tweet by Count</t>
  </si>
  <si>
    <t>http://www.americantheatre.org/2014/12/11/change-by-degrees/ https://www.youtube.com/watch?v=VHLs76HLon4 http://www.edisonresearch.com/wp-content/uploads/2019/03/Infinite-Dial-2019-PDF-1.pdf</t>
  </si>
  <si>
    <t>Top URLs in Tweet by Salience</t>
  </si>
  <si>
    <t>Top Domains in Tweet by Count</t>
  </si>
  <si>
    <t>americantheatre.org youtube.com edisonresearch.com</t>
  </si>
  <si>
    <t>Top Domains in Tweet by Salience</t>
  </si>
  <si>
    <t>Top Hashtags in Tweet by Count</t>
  </si>
  <si>
    <t>lyrics youtube love song youtubechat mediachat subscribe view entertaining musicvideo</t>
  </si>
  <si>
    <t>mediachat makered edchat medialiteracy literacy podcast bauhaus theater redthread art</t>
  </si>
  <si>
    <t>Top Hashtags in Tweet by Salience</t>
  </si>
  <si>
    <t>podcast medialiteracy literacy bauhaus theater redthread art media edtech k12</t>
  </si>
  <si>
    <t>Top Words in Tweet by Count</t>
  </si>
  <si>
    <t>song love youtube lyrics read lips original via youtubechat subscribe</t>
  </si>
  <si>
    <t>song love youtube ninjasaysgoes read lips original via youtubechat</t>
  </si>
  <si>
    <t>wish elana maybe next year perhaps smmw19 smexaminer look twitter</t>
  </si>
  <si>
    <t>kilby76 a7 favorite chats mobilechatlive twittersmarter sproutchat brandchat podcastchat nostalgiachat</t>
  </si>
  <si>
    <t>podcastjourneys 2016 podcast w monica burns classtechtips scannable technologies classroom</t>
  </si>
  <si>
    <t>president powers suspend cbngov pres jonathan</t>
  </si>
  <si>
    <t>chamberlainusoh president powers suspend cbngov pres jonathan</t>
  </si>
  <si>
    <t>pengolaker volt discord perfect timing stayed subbed wink</t>
  </si>
  <si>
    <t>nykorrin pengolaker volt discord perfect timing stayed subbed wink</t>
  </si>
  <si>
    <t>many kaashhyap good morning india wish happy returns day child</t>
  </si>
  <si>
    <t>victory global insight 1 hand site trump hilary good usa</t>
  </si>
  <si>
    <t>chrisdaviscng mind blowing statistics podcast listening opening great questions means</t>
  </si>
  <si>
    <t>makered edchat medialiteracy literacy podcast bauhaus theater redthread connecting symbolic</t>
  </si>
  <si>
    <t>chrisdaviscng case conceptual art rapid fire medialiteracy study idea over</t>
  </si>
  <si>
    <t>Top Words in Tweet by Salience</t>
  </si>
  <si>
    <t>podcast medialiteracy literacy bauhaus theater redthread connecting symbolic forms case</t>
  </si>
  <si>
    <t>Top Word Pairs in Tweet by Count</t>
  </si>
  <si>
    <t>read,lips  lips,original  original,song  song,love  love,via  via,youtube  youtube,youtube  youtube,love  love,song  song,youtubechat</t>
  </si>
  <si>
    <t>ninjasaysgoes,read  read,lips  lips,original  original,song  song,love  love,via  via,youtube  youtube,youtube  youtube,love  love,song</t>
  </si>
  <si>
    <t>wish,elana  elana,maybe  maybe,next  next,year  year,perhaps  perhaps,smmw19  smmw19,smexaminer  smexaminer,look  look,twitter  twitter,chat</t>
  </si>
  <si>
    <t>a7,favorite  favorite,chats  chats,mobilechatlive  mobilechatlive,twittersmarter  twittersmarter,sproutchat  sproutchat,brandchat  brandchat,podcastchat  podcastchat,nostalgiachat  nostalgiachat,cmchat  cmchat,collegecash</t>
  </si>
  <si>
    <t>kilby76,a7  a7,favorite  favorite,chats  chats,mobilechatlive  mobilechatlive,twittersmarter  twittersmarter,sproutchat  sproutchat,brandchat  brandchat,podcastchat  podcastchat,nostalgiachat  nostalgiachat,cmchat</t>
  </si>
  <si>
    <t>podcastjourneys,2016  2016,podcast  podcast,w  w,monica  monica,burns  burns,classtechtips  classtechtips,scannable  scannable,technologies  technologies,classroom  classroom,thinking</t>
  </si>
  <si>
    <t>chamberlainusoh,president  president,powers  powers,suspend  suspend,cbngov  cbngov,pres  pres,jonathan  jonathan,mediachat</t>
  </si>
  <si>
    <t>nykorrin,pengolaker  pengolaker,mediachat  mediachat,volt  volt,discord  discord,perfect  perfect,timing  timing,stayed  stayed,subbed  subbed,wink</t>
  </si>
  <si>
    <t>kaashhyap,good  good,morning  morning,india  india,wish  wish,many  many,many  many,happy  happy,returns  returns,day  day,child</t>
  </si>
  <si>
    <t>chrisdaviscng,mind  mind,blowing  blowing,statistics  statistics,podcast  podcast,listening  listening,opening  opening,great  great,questions  questions,means  means,learningspa</t>
  </si>
  <si>
    <t>bauhaus,theater  theater,redthread  redthread,connecting  connecting,symbolic  symbolic,forms  forms,edchat  edchat,makered  makered,mediachat  case,conceptual  conceptual,art</t>
  </si>
  <si>
    <t>chrisdaviscng,case  case,conceptual  conceptual,art  art,rapid  rapid,fire  fire,medialiteracy  medialiteracy,study  study,idea  idea,over  over,artifact</t>
  </si>
  <si>
    <t>Top Word Pairs in Tweet by Salience</t>
  </si>
  <si>
    <t>Word</t>
  </si>
  <si>
    <t>usa</t>
  </si>
  <si>
    <t>fire</t>
  </si>
  <si>
    <t>study</t>
  </si>
  <si>
    <t>idea</t>
  </si>
  <si>
    <t>over</t>
  </si>
  <si>
    <t>artifact</t>
  </si>
  <si>
    <t>mind</t>
  </si>
  <si>
    <t>blowing</t>
  </si>
  <si>
    <t>statistics</t>
  </si>
  <si>
    <t>listening</t>
  </si>
  <si>
    <t>opening</t>
  </si>
  <si>
    <t>great</t>
  </si>
  <si>
    <t>questions</t>
  </si>
  <si>
    <t>means</t>
  </si>
  <si>
    <t>connecting</t>
  </si>
  <si>
    <t>symbolic</t>
  </si>
  <si>
    <t>forms</t>
  </si>
  <si>
    <t>one</t>
  </si>
  <si>
    <t>little</t>
  </si>
  <si>
    <t>cute</t>
  </si>
  <si>
    <t>pie</t>
  </si>
  <si>
    <t>through</t>
  </si>
  <si>
    <t>â</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</si>
  <si>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</si>
  <si>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</si>
  <si>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</si>
  <si>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</si>
  <si>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</si>
  <si>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</si>
  <si>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</si>
  <si>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</si>
  <si>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</si>
  <si>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</si>
  <si>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</si>
  <si>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</si>
  <si>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</si>
  <si>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</si>
  <si>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</si>
  <si>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</si>
  <si>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</si>
  <si>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</si>
  <si>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</si>
  <si>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</si>
  <si>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</si>
  <si>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</si>
  <si>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</si>
  <si>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</si>
  <si>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</si>
  <si>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</si>
  <si>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</si>
  <si>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</si>
  <si>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</si>
  <si>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</si>
  <si>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</si>
  <si>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2014</t>
  </si>
  <si>
    <t>Feb</t>
  </si>
  <si>
    <t>24-Feb</t>
  </si>
  <si>
    <t>6 PM</t>
  </si>
  <si>
    <t>Aug</t>
  </si>
  <si>
    <t>12-Aug</t>
  </si>
  <si>
    <t>2 AM</t>
  </si>
  <si>
    <t>2018</t>
  </si>
  <si>
    <t>Jun</t>
  </si>
  <si>
    <t>30-Jun</t>
  </si>
  <si>
    <t>2019</t>
  </si>
  <si>
    <t>Jan</t>
  </si>
  <si>
    <t>4-Jan</t>
  </si>
  <si>
    <t>3 AM</t>
  </si>
  <si>
    <t>12-Feb</t>
  </si>
  <si>
    <t>12 PM</t>
  </si>
  <si>
    <t>25-Feb</t>
  </si>
  <si>
    <t>26-Feb</t>
  </si>
  <si>
    <t>11 AM</t>
  </si>
  <si>
    <t>27-Feb</t>
  </si>
  <si>
    <t>1 AM</t>
  </si>
  <si>
    <t>8 AM</t>
  </si>
  <si>
    <t>Mar</t>
  </si>
  <si>
    <t>1-Mar</t>
  </si>
  <si>
    <t>12 AM</t>
  </si>
  <si>
    <t>9 AM</t>
  </si>
  <si>
    <t>4 PM</t>
  </si>
  <si>
    <t>2-Mar</t>
  </si>
  <si>
    <t>9 PM</t>
  </si>
  <si>
    <t>3-Mar</t>
  </si>
  <si>
    <t>10 PM</t>
  </si>
  <si>
    <t>4-Mar</t>
  </si>
  <si>
    <t>5 PM</t>
  </si>
  <si>
    <t>5-Mar</t>
  </si>
  <si>
    <t>6-Mar</t>
  </si>
  <si>
    <t>11 PM</t>
  </si>
  <si>
    <t>7-Mar</t>
  </si>
  <si>
    <t>8-Mar</t>
  </si>
  <si>
    <t>4 AM</t>
  </si>
  <si>
    <t>7 PM</t>
  </si>
  <si>
    <t>128, 128, 128</t>
  </si>
  <si>
    <t>Red</t>
  </si>
  <si>
    <t>G1: mediachat chrisdaviscng medialiteracy makered edchat podcast case conceptual art rapid</t>
  </si>
  <si>
    <t>G2: 2016 podcast w monica burns classtechtips scannable technologies classroom thinking</t>
  </si>
  <si>
    <t>G3: song love youtube read lips original youtubechat mediachat lyrics</t>
  </si>
  <si>
    <t>G4: many good morning india wish happy returns day child angelo</t>
  </si>
  <si>
    <t>G5: pengolaker mediachat volt discord perfect timing stayed subbed wink</t>
  </si>
  <si>
    <t>G6: president powers suspend cbngov pres jonathan mediachat</t>
  </si>
  <si>
    <t>G7: a7 favorite chats mobilechatlive twittersmarter sproutchat brandchat podcastchat nostalgiachat cmchat</t>
  </si>
  <si>
    <t>G9: victory mediachat global insight 1 hand site trump hilary good</t>
  </si>
  <si>
    <t>Autofill Workbook Results</t>
  </si>
  <si>
    <t>Edge Weight▓1▓4▓0▓True▓Gray▓Red▓▓Edge Weight▓1▓4▓0▓3▓10▓False▓Edge Weight▓1▓4▓0▓35▓12▓False▓▓0▓0▓0▓True▓Black▓Black▓▓Followers▓2▓520325▓0▓162▓1000▓False▓▓0▓0▓0▓0▓0▓False▓▓0▓0▓0▓0▓0▓False▓▓0▓0▓0▓0▓0▓False</t>
  </si>
  <si>
    <t>GraphSource░GraphServerTwitterSearch▓GraphTerm░mediachat▓ImportDescription░The graph represents a network of 21 Twitter users whose tweets in the requested range contained "mediachat", or who were replied to or mentioned in those tweets.  The network was obtained from the NodeXL Graph Server on Monday, 11 March 2019 at 07:35 UTC.
The requested start date was Sunday, 10 March 2019 at 01:01 UTC and the maximum number of days (going backward) was 14.
The maximum number of tweets collected was 5,000.
The tweets in the network were tweeted over the 11-day, 20-hour, 45-minute period from Monday, 25 February 2019 at 02:29 UTC to Friday, 08 March 2019 at 23:14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</si>
</sst>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965619"/>
        <c:axId val="59363980"/>
      </c:barChart>
      <c:catAx>
        <c:axId val="289656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363980"/>
        <c:crosses val="autoZero"/>
        <c:auto val="1"/>
        <c:lblOffset val="100"/>
        <c:noMultiLvlLbl val="0"/>
      </c:catAx>
      <c:valAx>
        <c:axId val="59363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5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29"/>
                <c:pt idx="0">
                  <c:v>6 PM
24-Feb
Feb
2014</c:v>
                </c:pt>
                <c:pt idx="1">
                  <c:v>2 AM
12-Aug
Aug
2016</c:v>
                </c:pt>
                <c:pt idx="2">
                  <c:v>2 AM
30-Jun
Jun
2018</c:v>
                </c:pt>
                <c:pt idx="3">
                  <c:v>3 AM
4-Jan
Jan
2019</c:v>
                </c:pt>
                <c:pt idx="4">
                  <c:v>12 PM
12-Feb
Feb</c:v>
                </c:pt>
                <c:pt idx="5">
                  <c:v>2 AM
25-Feb</c:v>
                </c:pt>
                <c:pt idx="6">
                  <c:v>11 AM
26-Feb</c:v>
                </c:pt>
                <c:pt idx="7">
                  <c:v>1 AM
27-Feb</c:v>
                </c:pt>
                <c:pt idx="8">
                  <c:v>8 AM</c:v>
                </c:pt>
                <c:pt idx="9">
                  <c:v>12 AM
1-Mar
Mar</c:v>
                </c:pt>
                <c:pt idx="10">
                  <c:v>9 AM</c:v>
                </c:pt>
                <c:pt idx="11">
                  <c:v>12 PM</c:v>
                </c:pt>
                <c:pt idx="12">
                  <c:v>4 PM</c:v>
                </c:pt>
                <c:pt idx="13">
                  <c:v>9 PM
2-Mar</c:v>
                </c:pt>
                <c:pt idx="14">
                  <c:v>12 AM
3-Mar</c:v>
                </c:pt>
                <c:pt idx="15">
                  <c:v>10 PM</c:v>
                </c:pt>
                <c:pt idx="16">
                  <c:v>12 PM
4-Mar</c:v>
                </c:pt>
                <c:pt idx="17">
                  <c:v>5 PM</c:v>
                </c:pt>
                <c:pt idx="18">
                  <c:v>12 AM
5-Mar</c:v>
                </c:pt>
                <c:pt idx="19">
                  <c:v>8 AM</c:v>
                </c:pt>
                <c:pt idx="20">
                  <c:v>9 AM</c:v>
                </c:pt>
                <c:pt idx="21">
                  <c:v>2 AM
6-Mar</c:v>
                </c:pt>
                <c:pt idx="22">
                  <c:v>11 PM</c:v>
                </c:pt>
                <c:pt idx="23">
                  <c:v>12 PM
7-Mar</c:v>
                </c:pt>
                <c:pt idx="24">
                  <c:v>3 AM
8-Mar</c:v>
                </c:pt>
                <c:pt idx="25">
                  <c:v>4 AM</c:v>
                </c:pt>
                <c:pt idx="26">
                  <c:v>9 AM</c:v>
                </c:pt>
                <c:pt idx="27">
                  <c:v>7 PM</c:v>
                </c:pt>
                <c:pt idx="28">
                  <c:v>11 PM</c:v>
                </c:pt>
              </c:strCache>
            </c:strRef>
          </c:cat>
          <c:val>
            <c:numRef>
              <c:f>'Time Series'!$B$26:$B$81</c:f>
              <c:numCache>
                <c:formatCode>General</c:formatCode>
                <c:ptCount val="2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numCache>
            </c:numRef>
          </c:val>
        </c:ser>
        <c:axId val="50531133"/>
        <c:axId val="52127014"/>
      </c:barChart>
      <c:catAx>
        <c:axId val="50531133"/>
        <c:scaling>
          <c:orientation val="minMax"/>
        </c:scaling>
        <c:axPos val="b"/>
        <c:delete val="0"/>
        <c:numFmt formatCode="General" sourceLinked="1"/>
        <c:majorTickMark val="out"/>
        <c:minorTickMark val="none"/>
        <c:tickLblPos val="nextTo"/>
        <c:crossAx val="52127014"/>
        <c:crosses val="autoZero"/>
        <c:auto val="1"/>
        <c:lblOffset val="100"/>
        <c:noMultiLvlLbl val="0"/>
      </c:catAx>
      <c:valAx>
        <c:axId val="52127014"/>
        <c:scaling>
          <c:orientation val="minMax"/>
        </c:scaling>
        <c:axPos val="l"/>
        <c:majorGridlines/>
        <c:delete val="0"/>
        <c:numFmt formatCode="General" sourceLinked="1"/>
        <c:majorTickMark val="out"/>
        <c:minorTickMark val="none"/>
        <c:tickLblPos val="nextTo"/>
        <c:crossAx val="505311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513773"/>
        <c:axId val="43753046"/>
      </c:barChart>
      <c:catAx>
        <c:axId val="645137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753046"/>
        <c:crosses val="autoZero"/>
        <c:auto val="1"/>
        <c:lblOffset val="100"/>
        <c:noMultiLvlLbl val="0"/>
      </c:catAx>
      <c:valAx>
        <c:axId val="43753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13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8233095"/>
        <c:axId val="54335808"/>
      </c:barChart>
      <c:catAx>
        <c:axId val="582330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335808"/>
        <c:crosses val="autoZero"/>
        <c:auto val="1"/>
        <c:lblOffset val="100"/>
        <c:noMultiLvlLbl val="0"/>
      </c:catAx>
      <c:valAx>
        <c:axId val="54335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33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260225"/>
        <c:axId val="39124298"/>
      </c:barChart>
      <c:catAx>
        <c:axId val="192602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124298"/>
        <c:crosses val="autoZero"/>
        <c:auto val="1"/>
        <c:lblOffset val="100"/>
        <c:noMultiLvlLbl val="0"/>
      </c:catAx>
      <c:valAx>
        <c:axId val="39124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60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574363"/>
        <c:axId val="14951540"/>
      </c:barChart>
      <c:catAx>
        <c:axId val="165743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951540"/>
        <c:crosses val="autoZero"/>
        <c:auto val="1"/>
        <c:lblOffset val="100"/>
        <c:noMultiLvlLbl val="0"/>
      </c:catAx>
      <c:valAx>
        <c:axId val="14951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74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6133"/>
        <c:axId val="3115198"/>
      </c:barChart>
      <c:catAx>
        <c:axId val="3461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15198"/>
        <c:crosses val="autoZero"/>
        <c:auto val="1"/>
        <c:lblOffset val="100"/>
        <c:noMultiLvlLbl val="0"/>
      </c:catAx>
      <c:valAx>
        <c:axId val="3115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8036783"/>
        <c:axId val="51004456"/>
      </c:barChart>
      <c:catAx>
        <c:axId val="280367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004456"/>
        <c:crosses val="autoZero"/>
        <c:auto val="1"/>
        <c:lblOffset val="100"/>
        <c:noMultiLvlLbl val="0"/>
      </c:catAx>
      <c:valAx>
        <c:axId val="51004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36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386921"/>
        <c:axId val="37720242"/>
      </c:barChart>
      <c:catAx>
        <c:axId val="563869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720242"/>
        <c:crosses val="autoZero"/>
        <c:auto val="1"/>
        <c:lblOffset val="100"/>
        <c:noMultiLvlLbl val="0"/>
      </c:catAx>
      <c:valAx>
        <c:axId val="37720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6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37859"/>
        <c:axId val="35440732"/>
      </c:barChart>
      <c:catAx>
        <c:axId val="3937859"/>
        <c:scaling>
          <c:orientation val="minMax"/>
        </c:scaling>
        <c:axPos val="b"/>
        <c:delete val="1"/>
        <c:majorTickMark val="out"/>
        <c:minorTickMark val="none"/>
        <c:tickLblPos val="none"/>
        <c:crossAx val="35440732"/>
        <c:crosses val="autoZero"/>
        <c:auto val="1"/>
        <c:lblOffset val="100"/>
        <c:noMultiLvlLbl val="0"/>
      </c:catAx>
      <c:valAx>
        <c:axId val="35440732"/>
        <c:scaling>
          <c:orientation val="minMax"/>
        </c:scaling>
        <c:axPos val="l"/>
        <c:delete val="1"/>
        <c:majorTickMark val="out"/>
        <c:minorTickMark val="none"/>
        <c:tickLblPos val="none"/>
        <c:crossAx val="39378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Smith" refreshedVersion="5">
  <cacheSource type="worksheet">
    <worksheetSource ref="A2:BL3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youtube love song youtubechat mediachat subscribe view entertaining musicvideo lyrics lyrics video lyricsvideo newartists new hot sad readmylips"/>
        <s v="youtube love song youtubechat mediachat"/>
        <s v="smmw19 smchat mediachat blogchat custserv twittersmarter"/>
        <s v="mobilechatlive twittersmarter sproutchat brandchat podcastchat nostalgiachat cmchat collegecash socialroadtrip goalchat mediachat"/>
        <s v="mobilechatlive twittersmarter sproutchat brandchat podcastchat nostalgiachat cmchat"/>
        <s v="podcast ar mixedreality edtech makered edchat medialiteracy mediachat createedu"/>
        <s v="podcast ar"/>
        <s v="cbngov mediachat"/>
        <s v="mediachat"/>
        <s v="atlantakaashhyap gargipanditt salmankhan socialmediaday tweet bestfriend astroloji mediachat like follo4follo"/>
        <m/>
        <s v="victory mediachat rt trump hilary"/>
        <s v="podcast"/>
        <s v="bauhaus theater redthread edchat makered mediachat"/>
        <s v="podcast learningspaces podcastpd edchat podcast mediachat medialiteracy literacy"/>
        <s v="art medialiteracy media mediachat edtech k12 makered literacy sign mythology rolandbarthes"/>
        <s v="art medialitera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19-02-12T12:54:37.000"/>
        <d v="2019-02-27T08:02:52.000"/>
        <d v="2019-03-01T09:22:57.000"/>
        <d v="2019-01-04T03:46:26.000"/>
        <d v="2019-03-02T21:03:57.000"/>
        <d v="2019-03-01T16:10:54.000"/>
        <d v="2019-03-03T22:48:33.000"/>
        <d v="2014-02-24T18:32:47.000"/>
        <d v="2019-03-04T17:11:44.000"/>
        <d v="2019-03-05T08:07:33.000"/>
        <d v="2019-03-05T09:29:38.000"/>
        <d v="2018-06-30T02:13:29.000"/>
        <d v="2019-03-06T02:49:14.000"/>
        <d v="2019-02-26T11:44:02.000"/>
        <d v="2019-03-01T12:16:02.000"/>
        <d v="2019-03-04T12:20:02.000"/>
        <d v="2019-03-07T12:00:02.000"/>
        <d v="2019-03-08T09:25:53.000"/>
        <d v="2016-08-12T02:37:30.000"/>
        <d v="2019-03-08T03:28:28.000"/>
        <d v="2019-03-08T04:27:22.000"/>
        <d v="2019-03-08T19:44:43.000"/>
        <d v="2019-03-08T19:51:17.000"/>
        <d v="2019-02-25T02:29:03.000"/>
        <d v="2019-02-27T01:00:03.000"/>
        <d v="2019-03-01T00:44:02.000"/>
        <d v="2019-03-03T00:43:05.000"/>
        <d v="2019-03-05T00:44:02.000"/>
        <d v="2019-03-06T23:44:02.000"/>
        <d v="2019-03-08T23:14:45.000"/>
      </sharedItems>
      <fieldGroup par="66" base="22">
        <rangePr groupBy="hours" autoEnd="1" autoStart="1" startDate="2014-02-24T18:32:47.000" endDate="2019-03-08T23:14:45.000"/>
        <groupItems count="26">
          <s v="&lt;2/24/2014"/>
          <s v="12 AM"/>
          <s v="1 AM"/>
          <s v="2 AM"/>
          <s v="3 AM"/>
          <s v="4 AM"/>
          <s v="5 AM"/>
          <s v="6 AM"/>
          <s v="7 AM"/>
          <s v="8 AM"/>
          <s v="9 AM"/>
          <s v="10 AM"/>
          <s v="11 AM"/>
          <s v="12 PM"/>
          <s v="1 PM"/>
          <s v="2 PM"/>
          <s v="3 PM"/>
          <s v="4 PM"/>
          <s v="5 PM"/>
          <s v="6 PM"/>
          <s v="7 PM"/>
          <s v="8 PM"/>
          <s v="9 PM"/>
          <s v="10 PM"/>
          <s v="11 PM"/>
          <s v="&gt;3/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02-24T18:32:47.000" endDate="2019-03-08T23:14:45.000"/>
        <groupItems count="368">
          <s v="&lt;2/24/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8/2019"/>
        </groupItems>
      </fieldGroup>
    </cacheField>
    <cacheField name="Months" databaseField="0">
      <sharedItems containsMixedTypes="0" count="0"/>
      <fieldGroup base="22">
        <rangePr groupBy="months" autoEnd="1" autoStart="1" startDate="2014-02-24T18:32:47.000" endDate="2019-03-08T23:14:45.000"/>
        <groupItems count="14">
          <s v="&lt;2/24/2014"/>
          <s v="Jan"/>
          <s v="Feb"/>
          <s v="Mar"/>
          <s v="Apr"/>
          <s v="May"/>
          <s v="Jun"/>
          <s v="Jul"/>
          <s v="Aug"/>
          <s v="Sep"/>
          <s v="Oct"/>
          <s v="Nov"/>
          <s v="Dec"/>
          <s v="&gt;3/8/2019"/>
        </groupItems>
      </fieldGroup>
    </cacheField>
    <cacheField name="Years" databaseField="0">
      <sharedItems containsMixedTypes="0" count="0"/>
      <fieldGroup base="22">
        <rangePr groupBy="years" autoEnd="1" autoStart="1" startDate="2014-02-24T18:32:47.000" endDate="2019-03-08T23:14:45.000"/>
        <groupItems count="8">
          <s v="&lt;2/24/2014"/>
          <s v="2014"/>
          <s v="2015"/>
          <s v="2016"/>
          <s v="2017"/>
          <s v="2018"/>
          <s v="2019"/>
          <s v="&gt;3/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ninjasaysgoes"/>
    <s v="youtube"/>
    <m/>
    <m/>
    <m/>
    <m/>
    <m/>
    <m/>
    <m/>
    <m/>
    <s v="No"/>
    <n v="3"/>
    <m/>
    <m/>
    <x v="0"/>
    <d v="2019-02-12T12:54:37.000"/>
    <s v="Read My Lips original song about love https://t.co/0RQIvd5Doq via @YouTube_x000a__x000a_#youtube #love #song #youtubechat #mediachat #subscribe #view #entertaining #musicvideo #lyrics #lyrics #video #lyricsvideo #newartists #new #hot #sad #ReadMyLips https://t.co/9qk3jXhFzZ"/>
    <s v="https://www.youtube.com/watch?v=hRORU8KZEgw&amp;feature=youtu.be"/>
    <s v="youtube.com"/>
    <x v="0"/>
    <s v="https://pbs.twimg.com/ext_tw_video_thumb/1095304294847242240/pu/img/ptX-rx2pZb-WLZv8.jpg"/>
    <s v="https://pbs.twimg.com/ext_tw_video_thumb/1095304294847242240/pu/img/ptX-rx2pZb-WLZv8.jpg"/>
    <x v="0"/>
    <s v="https://twitter.com/#!/ninjasaysgoes/status/1095305170890772480"/>
    <m/>
    <m/>
    <s v="1095305170890772480"/>
    <m/>
    <b v="0"/>
    <n v="3"/>
    <s v=""/>
    <b v="0"/>
    <s v="en"/>
    <m/>
    <s v=""/>
    <b v="0"/>
    <n v="3"/>
    <s v=""/>
    <s v="Twitter for iPhone"/>
    <b v="0"/>
    <s v="1095305170890772480"/>
    <s v="Retweet"/>
    <n v="0"/>
    <n v="0"/>
    <m/>
    <m/>
    <m/>
    <m/>
    <m/>
    <m/>
    <m/>
    <m/>
    <n v="1"/>
    <s v="3"/>
    <s v="3"/>
    <n v="4"/>
    <n v="14.814814814814815"/>
    <n v="1"/>
    <n v="3.7037037037037037"/>
    <n v="0"/>
    <n v="0"/>
    <n v="22"/>
    <n v="81.48148148148148"/>
    <n v="27"/>
  </r>
  <r>
    <s v="vellinglenni"/>
    <s v="youtube"/>
    <m/>
    <m/>
    <m/>
    <m/>
    <m/>
    <m/>
    <m/>
    <m/>
    <s v="No"/>
    <n v="4"/>
    <m/>
    <m/>
    <x v="0"/>
    <d v="2019-02-27T08:02:52.000"/>
    <s v="RT @NinjaSaysGoes: Read My Lips original song about love https://t.co/0RQIvd5Doq via @YouTube_x000a__x000a_#youtube #love #song #youtubechat #mediachat…"/>
    <s v="https://www.youtube.com/watch?v=hRORU8KZEgw&amp;feature=youtu.be"/>
    <s v="youtube.com"/>
    <x v="1"/>
    <m/>
    <s v="http://pbs.twimg.com/profile_images/1098649527706361862/jjtkB5PT_normal.jpg"/>
    <x v="1"/>
    <s v="https://twitter.com/#!/vellinglenni/status/1100667570988953606"/>
    <m/>
    <m/>
    <s v="1100667570988953606"/>
    <m/>
    <b v="0"/>
    <n v="0"/>
    <s v=""/>
    <b v="0"/>
    <s v="en"/>
    <m/>
    <s v=""/>
    <b v="0"/>
    <n v="3"/>
    <s v="1095305170890772480"/>
    <s v="Twitter Web App"/>
    <b v="0"/>
    <s v="1095305170890772480"/>
    <s v="Tweet"/>
    <n v="0"/>
    <n v="0"/>
    <m/>
    <m/>
    <m/>
    <m/>
    <m/>
    <m/>
    <m/>
    <m/>
    <n v="1"/>
    <s v="3"/>
    <s v="3"/>
    <m/>
    <m/>
    <m/>
    <m/>
    <m/>
    <m/>
    <m/>
    <m/>
    <m/>
  </r>
  <r>
    <s v="sourcepov"/>
    <s v="smexaminer"/>
    <m/>
    <m/>
    <m/>
    <m/>
    <m/>
    <m/>
    <m/>
    <m/>
    <s v="No"/>
    <n v="6"/>
    <m/>
    <m/>
    <x v="0"/>
    <d v="2019-03-01T09:22:57.000"/>
    <s v="Wish I could Elana. Maybe next year? Perhaps #smmw19 + @smexaminer should look at a Twitter Chat topic | Still plenty of kick left in the space :) c: #smchat (coming up on 10 years) + #mediachat #blogchat #custserv #twittersmarter + others https://t.co/9aJfLa0Lwe"/>
    <s v="https://twitter.com/elanaleoni/status/1097560128050601986"/>
    <s v="twitter.com"/>
    <x v="2"/>
    <m/>
    <s v="http://pbs.twimg.com/profile_images/378800000754819969/3e583b99b8930159a50b93171790080d_normal.jpeg"/>
    <x v="2"/>
    <s v="https://twitter.com/#!/sourcepov/status/1101412498178260994"/>
    <m/>
    <m/>
    <s v="1101412498178260994"/>
    <m/>
    <b v="0"/>
    <n v="0"/>
    <s v=""/>
    <b v="1"/>
    <s v="en"/>
    <m/>
    <s v="1097560128050601986"/>
    <b v="0"/>
    <n v="0"/>
    <s v=""/>
    <s v="TweetDeck"/>
    <b v="0"/>
    <s v="1101412498178260994"/>
    <s v="Tweet"/>
    <n v="0"/>
    <n v="0"/>
    <m/>
    <m/>
    <m/>
    <m/>
    <m/>
    <m/>
    <m/>
    <m/>
    <n v="1"/>
    <s v="8"/>
    <s v="8"/>
    <n v="0"/>
    <n v="0"/>
    <n v="0"/>
    <n v="0"/>
    <n v="0"/>
    <n v="0"/>
    <n v="37"/>
    <n v="100"/>
    <n v="37"/>
  </r>
  <r>
    <s v="kilby76"/>
    <s v="kilby76"/>
    <m/>
    <m/>
    <m/>
    <m/>
    <m/>
    <m/>
    <m/>
    <m/>
    <s v="No"/>
    <n v="7"/>
    <m/>
    <m/>
    <x v="1"/>
    <d v="2019-01-04T03:46:26.000"/>
    <s v="A7) Some of my favorite chats are #MobileChatLive #TwitterSmarter #SproutChat #BrandChat #PodcastChat #NostalgiaChat #CMchat #CollegeCash #SocialRoadTrip #GoalChat #MediaChat"/>
    <m/>
    <m/>
    <x v="3"/>
    <m/>
    <s v="http://pbs.twimg.com/profile_images/875868965829922817/t0Hlk3P1_normal.jpg"/>
    <x v="3"/>
    <s v="https://twitter.com/#!/kilby76/status/1081034091619790848"/>
    <m/>
    <m/>
    <s v="1081034091619790848"/>
    <m/>
    <b v="0"/>
    <n v="19"/>
    <s v=""/>
    <b v="0"/>
    <s v="en"/>
    <m/>
    <s v=""/>
    <b v="0"/>
    <n v="6"/>
    <s v=""/>
    <s v="Twitter Web Client"/>
    <b v="0"/>
    <s v="1081034091619790848"/>
    <s v="Retweet"/>
    <n v="0"/>
    <n v="0"/>
    <m/>
    <m/>
    <m/>
    <m/>
    <m/>
    <m/>
    <m/>
    <m/>
    <n v="1"/>
    <s v="7"/>
    <s v="7"/>
    <n v="1"/>
    <n v="5.555555555555555"/>
    <n v="0"/>
    <n v="0"/>
    <n v="0"/>
    <n v="0"/>
    <n v="17"/>
    <n v="94.44444444444444"/>
    <n v="18"/>
  </r>
  <r>
    <s v="twittarrpirate"/>
    <s v="kilby76"/>
    <m/>
    <m/>
    <m/>
    <m/>
    <m/>
    <m/>
    <m/>
    <m/>
    <s v="No"/>
    <n v="8"/>
    <m/>
    <m/>
    <x v="0"/>
    <d v="2019-03-02T21:03:57.000"/>
    <s v="RT @kilby76: A7) Some of my favorite chats are #MobileChatLive #TwitterSmarter #SproutChat #BrandChat #PodcastChat #NostalgiaChat #CMchat #â€¦"/>
    <m/>
    <m/>
    <x v="4"/>
    <m/>
    <s v="http://pbs.twimg.com/profile_images/1511564454/beach_avatar_twitter_normal.jpg"/>
    <x v="4"/>
    <s v="https://twitter.com/#!/twittarrpirate/status/1101951299199819776"/>
    <m/>
    <m/>
    <s v="1101951299199819776"/>
    <m/>
    <b v="0"/>
    <n v="0"/>
    <s v=""/>
    <b v="0"/>
    <s v="en"/>
    <m/>
    <s v=""/>
    <b v="0"/>
    <n v="6"/>
    <s v="1081034091619790848"/>
    <s v="Twitter for iPad"/>
    <b v="0"/>
    <s v="1081034091619790848"/>
    <s v="Tweet"/>
    <n v="0"/>
    <n v="0"/>
    <m/>
    <m/>
    <m/>
    <m/>
    <m/>
    <m/>
    <m/>
    <m/>
    <n v="1"/>
    <s v="7"/>
    <s v="7"/>
    <n v="1"/>
    <n v="5.882352941176471"/>
    <n v="0"/>
    <n v="0"/>
    <n v="0"/>
    <n v="0"/>
    <n v="16"/>
    <n v="94.11764705882354"/>
    <n v="17"/>
  </r>
  <r>
    <s v="podcastjourneys"/>
    <s v="classtechtips"/>
    <m/>
    <m/>
    <m/>
    <m/>
    <m/>
    <m/>
    <m/>
    <m/>
    <s v="No"/>
    <n v="9"/>
    <m/>
    <m/>
    <x v="0"/>
    <d v="2019-03-01T16:10:54.000"/>
    <s v="from a 2016 #podcast w/ Monica Burns @ClassTechTips scannable technologies in the classroom thinking through #AR and #mixedReality future potentials_x000a__x000a_https://t.co/eJhRUUv72k #edtech #makerEd #edchat #medialiteracy #mediachat #createEdu https://t.co/31PbtFvlqU"/>
    <s v="https://soundcloud.com/chris-davis-276158228/monica-burns-on-scannable-technologies-in-the-classroom"/>
    <s v="soundcloud.com"/>
    <x v="5"/>
    <s v="https://pbs.twimg.com/media/D0leHi8W0AA5t8s.jpg"/>
    <s v="https://pbs.twimg.com/media/D0leHi8W0AA5t8s.jpg"/>
    <x v="5"/>
    <s v="https://twitter.com/#!/podcastjourneys/status/1101515162991906816"/>
    <m/>
    <m/>
    <s v="1101515162991906816"/>
    <m/>
    <b v="0"/>
    <n v="1"/>
    <s v=""/>
    <b v="0"/>
    <s v="en"/>
    <m/>
    <s v=""/>
    <b v="0"/>
    <n v="0"/>
    <s v=""/>
    <s v="TweetDeck"/>
    <b v="0"/>
    <s v="1101515162991906816"/>
    <s v="Tweet"/>
    <n v="0"/>
    <n v="0"/>
    <m/>
    <m/>
    <m/>
    <m/>
    <m/>
    <m/>
    <m/>
    <m/>
    <n v="1"/>
    <s v="2"/>
    <s v="2"/>
    <n v="0"/>
    <n v="0"/>
    <n v="1"/>
    <n v="3.8461538461538463"/>
    <n v="0"/>
    <n v="0"/>
    <n v="25"/>
    <n v="96.15384615384616"/>
    <n v="26"/>
  </r>
  <r>
    <s v="teacherslens"/>
    <s v="classtechtips"/>
    <m/>
    <m/>
    <m/>
    <m/>
    <m/>
    <m/>
    <m/>
    <m/>
    <s v="No"/>
    <n v="10"/>
    <m/>
    <m/>
    <x v="0"/>
    <d v="2019-03-03T22:48:33.000"/>
    <s v="RT @PodcastJourneys: from a 2016 #podcast w/ Monica Burns @ClassTechTips scannable technologies in the classroom thinking through #AR and #â€¦"/>
    <m/>
    <m/>
    <x v="6"/>
    <m/>
    <s v="http://pbs.twimg.com/profile_images/707658279669764096/4Ip7EJC9_normal.jpg"/>
    <x v="6"/>
    <s v="https://twitter.com/#!/teacherslens/status/1102340009070342146"/>
    <m/>
    <m/>
    <s v="1102340009070342146"/>
    <m/>
    <b v="0"/>
    <n v="0"/>
    <s v=""/>
    <b v="0"/>
    <s v="en"/>
    <m/>
    <s v=""/>
    <b v="0"/>
    <n v="1"/>
    <s v="1101515162991906816"/>
    <s v="TweetDeck"/>
    <b v="0"/>
    <s v="1101515162991906816"/>
    <s v="Tweet"/>
    <n v="0"/>
    <n v="0"/>
    <m/>
    <m/>
    <m/>
    <m/>
    <m/>
    <m/>
    <m/>
    <m/>
    <n v="1"/>
    <s v="2"/>
    <s v="2"/>
    <m/>
    <m/>
    <m/>
    <m/>
    <m/>
    <m/>
    <m/>
    <m/>
    <m/>
  </r>
  <r>
    <s v="chamberlainusoh"/>
    <s v="chamberlainusoh"/>
    <m/>
    <m/>
    <m/>
    <m/>
    <m/>
    <m/>
    <m/>
    <m/>
    <s v="No"/>
    <n v="12"/>
    <m/>
    <m/>
    <x v="1"/>
    <d v="2014-02-24T18:32:47.000"/>
    <s v="The President has powers to suspend the #CBNGov. -Pres Jonathan #MediaChat"/>
    <m/>
    <m/>
    <x v="7"/>
    <m/>
    <s v="http://pbs.twimg.com/profile_images/826383570046373888/GePYYAoR_normal.jpg"/>
    <x v="7"/>
    <s v="https://twitter.com/#!/chamberlainusoh/status/438018685849333760"/>
    <m/>
    <m/>
    <s v="438018685849333760"/>
    <m/>
    <b v="0"/>
    <n v="0"/>
    <s v=""/>
    <b v="0"/>
    <s v="en"/>
    <m/>
    <s v=""/>
    <b v="0"/>
    <n v="7"/>
    <s v=""/>
    <s v="Twitter for iPad"/>
    <b v="0"/>
    <s v="438018685849333760"/>
    <s v="Retweet"/>
    <n v="0"/>
    <n v="0"/>
    <m/>
    <m/>
    <m/>
    <m/>
    <m/>
    <m/>
    <m/>
    <m/>
    <n v="1"/>
    <s v="6"/>
    <s v="6"/>
    <n v="0"/>
    <n v="0"/>
    <n v="0"/>
    <n v="0"/>
    <n v="0"/>
    <n v="0"/>
    <n v="11"/>
    <n v="100"/>
    <n v="11"/>
  </r>
  <r>
    <s v="patkizo"/>
    <s v="chamberlainusoh"/>
    <m/>
    <m/>
    <m/>
    <m/>
    <m/>
    <m/>
    <m/>
    <m/>
    <s v="No"/>
    <n v="13"/>
    <m/>
    <m/>
    <x v="0"/>
    <d v="2019-03-04T17:11:44.000"/>
    <s v="RT @chamberlainusoh: The President has powers to suspend the #CBNGov. -Pres Jonathan #MediaChat"/>
    <m/>
    <m/>
    <x v="7"/>
    <m/>
    <s v="http://pbs.twimg.com/profile_images/956752261551554560/7LhGeQJb_normal.jpg"/>
    <x v="8"/>
    <s v="https://twitter.com/#!/patkizo/status/1102617633378263040"/>
    <m/>
    <m/>
    <s v="1102617633378263040"/>
    <m/>
    <b v="0"/>
    <n v="0"/>
    <s v=""/>
    <b v="0"/>
    <s v="en"/>
    <m/>
    <s v=""/>
    <b v="0"/>
    <n v="7"/>
    <s v="438018685849333760"/>
    <s v="Twitter for Android"/>
    <b v="0"/>
    <s v="438018685849333760"/>
    <s v="Tweet"/>
    <n v="0"/>
    <n v="0"/>
    <m/>
    <m/>
    <m/>
    <m/>
    <m/>
    <m/>
    <m/>
    <m/>
    <n v="1"/>
    <s v="6"/>
    <s v="6"/>
    <n v="0"/>
    <n v="0"/>
    <n v="0"/>
    <n v="0"/>
    <n v="0"/>
    <n v="0"/>
    <n v="13"/>
    <n v="100"/>
    <n v="13"/>
  </r>
  <r>
    <s v="nykorrin"/>
    <s v="pengolaker"/>
    <m/>
    <m/>
    <m/>
    <m/>
    <m/>
    <m/>
    <m/>
    <m/>
    <s v="Yes"/>
    <n v="14"/>
    <m/>
    <m/>
    <x v="2"/>
    <d v="2019-03-05T08:07:33.000"/>
    <s v="@PengoLaker #mediachat on Volt discord. Perfect timing, I stayed subbed :wink:"/>
    <m/>
    <m/>
    <x v="8"/>
    <m/>
    <s v="http://pbs.twimg.com/profile_images/1074162718641315841/8XozTGRp_normal.jpg"/>
    <x v="9"/>
    <s v="https://twitter.com/#!/nykorrin/status/1102843076387594242"/>
    <m/>
    <m/>
    <s v="1102843076387594242"/>
    <s v="1102762055038197760"/>
    <b v="0"/>
    <n v="1"/>
    <s v="878353753375518721"/>
    <b v="0"/>
    <s v="en"/>
    <m/>
    <s v=""/>
    <b v="0"/>
    <n v="1"/>
    <s v=""/>
    <s v="Twitter for Android"/>
    <b v="0"/>
    <s v="1102762055038197760"/>
    <s v="Tweet"/>
    <n v="0"/>
    <n v="0"/>
    <m/>
    <m/>
    <m/>
    <m/>
    <m/>
    <m/>
    <m/>
    <m/>
    <n v="1"/>
    <s v="5"/>
    <s v="5"/>
    <n v="1"/>
    <n v="9.090909090909092"/>
    <n v="1"/>
    <n v="9.090909090909092"/>
    <n v="0"/>
    <n v="0"/>
    <n v="9"/>
    <n v="81.81818181818181"/>
    <n v="11"/>
  </r>
  <r>
    <s v="pengolaker"/>
    <s v="nykorrin"/>
    <m/>
    <m/>
    <m/>
    <m/>
    <m/>
    <m/>
    <m/>
    <m/>
    <s v="Yes"/>
    <n v="15"/>
    <m/>
    <m/>
    <x v="0"/>
    <d v="2019-03-05T09:29:38.000"/>
    <s v="RT @Nykorrin: @PengoLaker #mediachat on Volt discord. Perfect timing, I stayed subbed :wink:"/>
    <m/>
    <m/>
    <x v="8"/>
    <m/>
    <s v="http://pbs.twimg.com/profile_images/1044715518085615617/ygrdSjww_normal.jpg"/>
    <x v="10"/>
    <s v="https://twitter.com/#!/pengolaker/status/1102863729689915392"/>
    <m/>
    <m/>
    <s v="1102863729689915392"/>
    <m/>
    <b v="0"/>
    <n v="0"/>
    <s v=""/>
    <b v="0"/>
    <s v="en"/>
    <m/>
    <s v=""/>
    <b v="0"/>
    <n v="1"/>
    <s v="1102843076387594242"/>
    <s v="Twitter for iPhone"/>
    <b v="0"/>
    <s v="1102843076387594242"/>
    <s v="Tweet"/>
    <n v="0"/>
    <n v="0"/>
    <m/>
    <m/>
    <m/>
    <m/>
    <m/>
    <m/>
    <m/>
    <m/>
    <n v="1"/>
    <s v="5"/>
    <s v="5"/>
    <n v="1"/>
    <n v="7.6923076923076925"/>
    <n v="1"/>
    <n v="7.6923076923076925"/>
    <n v="0"/>
    <n v="0"/>
    <n v="11"/>
    <n v="84.61538461538461"/>
    <n v="13"/>
  </r>
  <r>
    <s v="kaashhyap"/>
    <s v="kaashhyap"/>
    <m/>
    <m/>
    <m/>
    <m/>
    <m/>
    <m/>
    <m/>
    <m/>
    <s v="No"/>
    <n v="16"/>
    <m/>
    <m/>
    <x v="1"/>
    <d v="2018-06-30T02:13:29.000"/>
    <s v="Good Morning India.Wish you many many happy returns of the day to my child💖my angelo💞one of my little cute pie✡_x000a_#Atlantakaashhyap #GargiPanditt #SalmanKhan #SocialMediaDay #Tweet #bestfriend #astroloji #mediachat #like #follo4follo https://t.co/rBzTsgTNkq"/>
    <m/>
    <m/>
    <x v="9"/>
    <s v="https://pbs.twimg.com/media/Dg56mWdUYAEFbZq.jpg"/>
    <s v="https://pbs.twimg.com/media/Dg56mWdUYAEFbZq.jpg"/>
    <x v="11"/>
    <s v="https://twitter.com/#!/kaashhyap/status/1012881779529637888"/>
    <m/>
    <m/>
    <s v="1012881779529637888"/>
    <m/>
    <b v="0"/>
    <n v="7"/>
    <s v=""/>
    <b v="0"/>
    <s v="en"/>
    <m/>
    <s v=""/>
    <b v="0"/>
    <n v="1"/>
    <s v=""/>
    <s v="Twitter for Android"/>
    <b v="0"/>
    <s v="1012881779529637888"/>
    <s v="Retweet"/>
    <n v="0"/>
    <n v="0"/>
    <m/>
    <m/>
    <m/>
    <m/>
    <m/>
    <m/>
    <m/>
    <m/>
    <n v="1"/>
    <s v="4"/>
    <s v="4"/>
    <n v="4"/>
    <n v="12.121212121212121"/>
    <n v="0"/>
    <n v="0"/>
    <n v="0"/>
    <n v="0"/>
    <n v="29"/>
    <n v="87.87878787878788"/>
    <n v="33"/>
  </r>
  <r>
    <s v="akshayk23762714"/>
    <s v="kaashhyap"/>
    <m/>
    <m/>
    <m/>
    <m/>
    <m/>
    <m/>
    <m/>
    <m/>
    <s v="No"/>
    <n v="17"/>
    <m/>
    <m/>
    <x v="0"/>
    <d v="2019-03-06T02:49:14.000"/>
    <s v="RT @kaashhyap: Good Morning India.Wish you many many happy returns of the day to my child💖my angelo💞one of my little cute pie✡_x000a_#Atlantakaas…"/>
    <m/>
    <m/>
    <x v="10"/>
    <m/>
    <s v="http://pbs.twimg.com/profile_images/1104097119823192064/c-j1yoIE_normal.jpg"/>
    <x v="12"/>
    <s v="https://twitter.com/#!/akshayk23762714/status/1103125355123101696"/>
    <m/>
    <m/>
    <s v="1103125355123101696"/>
    <m/>
    <b v="0"/>
    <n v="0"/>
    <s v=""/>
    <b v="0"/>
    <s v="en"/>
    <m/>
    <s v=""/>
    <b v="0"/>
    <n v="1"/>
    <s v="1012881779529637888"/>
    <s v="Twitter for Android"/>
    <b v="0"/>
    <s v="1012881779529637888"/>
    <s v="Tweet"/>
    <n v="0"/>
    <n v="0"/>
    <m/>
    <m/>
    <m/>
    <m/>
    <m/>
    <m/>
    <m/>
    <m/>
    <n v="1"/>
    <s v="4"/>
    <s v="4"/>
    <n v="3"/>
    <n v="11.538461538461538"/>
    <n v="0"/>
    <n v="0"/>
    <n v="0"/>
    <n v="0"/>
    <n v="23"/>
    <n v="88.46153846153847"/>
    <n v="26"/>
  </r>
  <r>
    <s v="womenspowerbook"/>
    <s v="womenspowerbook"/>
    <m/>
    <m/>
    <m/>
    <m/>
    <m/>
    <m/>
    <m/>
    <m/>
    <s v="No"/>
    <n v="18"/>
    <m/>
    <m/>
    <x v="1"/>
    <d v="2019-02-26T11:44: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1"/>
    <s v="https://pbs.twimg.com/media/C2dAKP2WIAATDzT.jpg"/>
    <s v="https://pbs.twimg.com/media/C2dAKP2WIAATDzT.jpg"/>
    <x v="13"/>
    <s v="https://twitter.com/#!/womenspowerbook/status/1100360841311019008"/>
    <m/>
    <m/>
    <s v="1100360841311019008"/>
    <m/>
    <b v="0"/>
    <n v="0"/>
    <s v=""/>
    <b v="0"/>
    <s v="en"/>
    <m/>
    <s v=""/>
    <b v="0"/>
    <n v="0"/>
    <s v=""/>
    <s v="Tweet Suite"/>
    <b v="0"/>
    <s v="1100360841311019008"/>
    <s v="Tweet"/>
    <n v="0"/>
    <n v="0"/>
    <m/>
    <m/>
    <m/>
    <m/>
    <m/>
    <m/>
    <m/>
    <m/>
    <n v="4"/>
    <s v="9"/>
    <s v="9"/>
    <n v="3"/>
    <n v="17.647058823529413"/>
    <n v="0"/>
    <n v="0"/>
    <n v="0"/>
    <n v="0"/>
    <n v="14"/>
    <n v="82.3529411764706"/>
    <n v="17"/>
  </r>
  <r>
    <s v="womenspowerbook"/>
    <s v="womenspowerbook"/>
    <m/>
    <m/>
    <m/>
    <m/>
    <m/>
    <m/>
    <m/>
    <m/>
    <s v="No"/>
    <n v="19"/>
    <m/>
    <m/>
    <x v="1"/>
    <d v="2019-03-01T12:16: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1"/>
    <s v="https://pbs.twimg.com/media/C2dAKP2WIAATDzT.jpg"/>
    <s v="https://pbs.twimg.com/media/C2dAKP2WIAATDzT.jpg"/>
    <x v="14"/>
    <s v="https://twitter.com/#!/womenspowerbook/status/1101456056817987585"/>
    <m/>
    <m/>
    <s v="1101456056817987585"/>
    <m/>
    <b v="0"/>
    <n v="0"/>
    <s v=""/>
    <b v="0"/>
    <s v="en"/>
    <m/>
    <s v=""/>
    <b v="0"/>
    <n v="0"/>
    <s v=""/>
    <s v="Tweet Suite"/>
    <b v="0"/>
    <s v="1101456056817987585"/>
    <s v="Tweet"/>
    <n v="0"/>
    <n v="0"/>
    <m/>
    <m/>
    <m/>
    <m/>
    <m/>
    <m/>
    <m/>
    <m/>
    <n v="4"/>
    <s v="9"/>
    <s v="9"/>
    <n v="3"/>
    <n v="17.647058823529413"/>
    <n v="0"/>
    <n v="0"/>
    <n v="0"/>
    <n v="0"/>
    <n v="14"/>
    <n v="82.3529411764706"/>
    <n v="17"/>
  </r>
  <r>
    <s v="womenspowerbook"/>
    <s v="womenspowerbook"/>
    <m/>
    <m/>
    <m/>
    <m/>
    <m/>
    <m/>
    <m/>
    <m/>
    <s v="No"/>
    <n v="20"/>
    <m/>
    <m/>
    <x v="1"/>
    <d v="2019-03-04T12:20: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1"/>
    <s v="https://pbs.twimg.com/media/C2dAKP2WIAATDzT.jpg"/>
    <s v="https://pbs.twimg.com/media/C2dAKP2WIAATDzT.jpg"/>
    <x v="15"/>
    <s v="https://twitter.com/#!/womenspowerbook/status/1102544224770240512"/>
    <m/>
    <m/>
    <s v="1102544224770240512"/>
    <m/>
    <b v="0"/>
    <n v="0"/>
    <s v=""/>
    <b v="0"/>
    <s v="en"/>
    <m/>
    <s v=""/>
    <b v="0"/>
    <n v="0"/>
    <s v=""/>
    <s v="Tweet Suite"/>
    <b v="0"/>
    <s v="1102544224770240512"/>
    <s v="Tweet"/>
    <n v="0"/>
    <n v="0"/>
    <m/>
    <m/>
    <m/>
    <m/>
    <m/>
    <m/>
    <m/>
    <m/>
    <n v="4"/>
    <s v="9"/>
    <s v="9"/>
    <n v="3"/>
    <n v="17.647058823529413"/>
    <n v="0"/>
    <n v="0"/>
    <n v="0"/>
    <n v="0"/>
    <n v="14"/>
    <n v="82.3529411764706"/>
    <n v="17"/>
  </r>
  <r>
    <s v="womenspowerbook"/>
    <s v="womenspowerbook"/>
    <m/>
    <m/>
    <m/>
    <m/>
    <m/>
    <m/>
    <m/>
    <m/>
    <s v="No"/>
    <n v="21"/>
    <m/>
    <m/>
    <x v="1"/>
    <d v="2019-03-07T12:00: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1"/>
    <s v="https://pbs.twimg.com/media/C2dAKP2WIAATDzT.jpg"/>
    <s v="https://pbs.twimg.com/media/C2dAKP2WIAATDzT.jpg"/>
    <x v="16"/>
    <s v="https://twitter.com/#!/womenspowerbook/status/1103626355764314112"/>
    <m/>
    <m/>
    <s v="1103626355764314112"/>
    <m/>
    <b v="0"/>
    <n v="0"/>
    <s v=""/>
    <b v="0"/>
    <s v="en"/>
    <m/>
    <s v=""/>
    <b v="0"/>
    <n v="0"/>
    <s v=""/>
    <s v="Tweet Suite"/>
    <b v="0"/>
    <s v="1103626355764314112"/>
    <s v="Tweet"/>
    <n v="0"/>
    <n v="0"/>
    <m/>
    <m/>
    <m/>
    <m/>
    <m/>
    <m/>
    <m/>
    <m/>
    <n v="4"/>
    <s v="9"/>
    <s v="9"/>
    <n v="3"/>
    <n v="17.647058823529413"/>
    <n v="0"/>
    <n v="0"/>
    <n v="0"/>
    <n v="0"/>
    <n v="14"/>
    <n v="82.3529411764706"/>
    <n v="17"/>
  </r>
  <r>
    <s v="tomferrebee"/>
    <s v="chrisdaviscng"/>
    <m/>
    <m/>
    <m/>
    <m/>
    <m/>
    <m/>
    <m/>
    <m/>
    <s v="No"/>
    <n v="22"/>
    <m/>
    <m/>
    <x v="0"/>
    <d v="2019-03-08T09:25:53.000"/>
    <s v="RT @chrisdaviscng: mind-blowing statistics on #podcast listening in the US opening some great questions on what this means for #learningspa…"/>
    <m/>
    <m/>
    <x v="12"/>
    <m/>
    <s v="http://pbs.twimg.com/profile_images/630342102698864640/DazLccgs_normal.jpg"/>
    <x v="17"/>
    <s v="https://twitter.com/#!/tomferrebee/status/1103949949711106048"/>
    <m/>
    <m/>
    <s v="1103949949711106048"/>
    <m/>
    <b v="0"/>
    <n v="0"/>
    <s v=""/>
    <b v="0"/>
    <s v="en"/>
    <m/>
    <s v=""/>
    <b v="0"/>
    <n v="1"/>
    <s v="1103874826253393920"/>
    <s v="Twitter for iPhone"/>
    <b v="0"/>
    <s v="1103874826253393920"/>
    <s v="Tweet"/>
    <n v="0"/>
    <n v="0"/>
    <m/>
    <m/>
    <m/>
    <m/>
    <m/>
    <m/>
    <m/>
    <m/>
    <n v="1"/>
    <s v="1"/>
    <s v="1"/>
    <n v="1"/>
    <n v="4.761904761904762"/>
    <n v="0"/>
    <n v="0"/>
    <n v="0"/>
    <n v="0"/>
    <n v="20"/>
    <n v="95.23809523809524"/>
    <n v="21"/>
  </r>
  <r>
    <s v="chrisdaviscng"/>
    <s v="chrisdaviscng"/>
    <m/>
    <m/>
    <m/>
    <m/>
    <m/>
    <m/>
    <m/>
    <m/>
    <s v="No"/>
    <n v="23"/>
    <m/>
    <m/>
    <x v="1"/>
    <d v="2016-08-12T02:37:30.000"/>
    <s v="like #Bauhaus #theater as #RedThread connecting symbolic forms https://t.co/nzYWiXx4ja #edchat #makerEd #mediachat https://t.co/virAL5fTpD"/>
    <s v="http://www.americantheatre.org/2014/12/11/change-by-degrees/"/>
    <s v="americantheatre.org"/>
    <x v="13"/>
    <s v="https://pbs.twimg.com/media/CpoDppFVIAAZv8w.jpg"/>
    <s v="https://pbs.twimg.com/media/CpoDppFVIAAZv8w.jpg"/>
    <x v="18"/>
    <s v="https://twitter.com/#!/chrisdaviscng/status/763927358583676929"/>
    <m/>
    <m/>
    <s v="763927358583676929"/>
    <m/>
    <b v="0"/>
    <n v="2"/>
    <s v=""/>
    <b v="0"/>
    <s v="en"/>
    <m/>
    <s v=""/>
    <b v="0"/>
    <n v="1"/>
    <s v=""/>
    <s v="TweetDeck"/>
    <b v="0"/>
    <s v="763927358583676929"/>
    <s v="Retweet"/>
    <n v="0"/>
    <n v="0"/>
    <m/>
    <m/>
    <m/>
    <m/>
    <m/>
    <m/>
    <m/>
    <m/>
    <n v="4"/>
    <s v="1"/>
    <s v="1"/>
    <n v="1"/>
    <n v="9.090909090909092"/>
    <n v="0"/>
    <n v="0"/>
    <n v="0"/>
    <n v="0"/>
    <n v="10"/>
    <n v="90.9090909090909"/>
    <n v="11"/>
  </r>
  <r>
    <s v="chrisdaviscng"/>
    <s v="chrisdaviscng"/>
    <m/>
    <m/>
    <m/>
    <m/>
    <m/>
    <m/>
    <m/>
    <m/>
    <s v="No"/>
    <n v="24"/>
    <m/>
    <m/>
    <x v="1"/>
    <d v="2019-03-08T03:28:28.000"/>
    <s v="RT @chrisdaviscng: like #Bauhaus #theater as #RedThread connecting symbolic forms https://t.co/nzYWiXx4ja #edchat #makerEd #mediachat https…"/>
    <s v="http://www.americantheatre.org/2014/12/11/change-by-degrees/"/>
    <s v="americantheatre.org"/>
    <x v="13"/>
    <m/>
    <s v="http://pbs.twimg.com/profile_images/1061753821305733120/btZSZfFL_normal.jpg"/>
    <x v="19"/>
    <s v="https://twitter.com/#!/chrisdaviscng/status/1103860002756812803"/>
    <m/>
    <m/>
    <s v="1103860002756812803"/>
    <m/>
    <b v="0"/>
    <n v="0"/>
    <s v=""/>
    <b v="0"/>
    <s v="en"/>
    <m/>
    <s v=""/>
    <b v="0"/>
    <n v="1"/>
    <s v="763927358583676929"/>
    <s v="Twitter Web Client"/>
    <b v="0"/>
    <s v="763927358583676929"/>
    <s v="Tweet"/>
    <n v="0"/>
    <n v="0"/>
    <m/>
    <m/>
    <m/>
    <m/>
    <m/>
    <m/>
    <m/>
    <m/>
    <n v="4"/>
    <s v="1"/>
    <s v="1"/>
    <n v="1"/>
    <n v="7.142857142857143"/>
    <n v="0"/>
    <n v="0"/>
    <n v="0"/>
    <n v="0"/>
    <n v="13"/>
    <n v="92.85714285714286"/>
    <n v="14"/>
  </r>
  <r>
    <s v="chrisdaviscng"/>
    <s v="chrisdaviscng"/>
    <m/>
    <m/>
    <m/>
    <m/>
    <m/>
    <m/>
    <m/>
    <m/>
    <s v="No"/>
    <n v="25"/>
    <m/>
    <m/>
    <x v="1"/>
    <d v="2019-03-08T04:27:22.000"/>
    <s v="mind-blowing statistics on #podcast listening in the US opening some great questions on what this means for #learningspaces _x000a__x000a_https://t.co/WxrYhw4PWS #podcastPD #edchat #podcast #mediachat #medialiteracy #literacy https://t.co/WxvMyZdSoC"/>
    <s v="http://www.edisonresearch.com/wp-content/uploads/2019/03/Infinite-Dial-2019-PDF-1.pdf"/>
    <s v="edisonresearch.com"/>
    <x v="14"/>
    <s v="https://pbs.twimg.com/media/D1HASaaUwAAE5YI.png"/>
    <s v="https://pbs.twimg.com/media/D1HASaaUwAAE5YI.png"/>
    <x v="20"/>
    <s v="https://twitter.com/#!/chrisdaviscng/status/1103874826253393920"/>
    <m/>
    <m/>
    <s v="1103874826253393920"/>
    <s v="1103870786505334784"/>
    <b v="0"/>
    <n v="2"/>
    <s v="278666824"/>
    <b v="0"/>
    <s v="en"/>
    <m/>
    <s v=""/>
    <b v="0"/>
    <n v="1"/>
    <s v=""/>
    <s v="TweetDeck"/>
    <b v="0"/>
    <s v="1103870786505334784"/>
    <s v="Tweet"/>
    <n v="0"/>
    <n v="0"/>
    <m/>
    <m/>
    <m/>
    <m/>
    <m/>
    <m/>
    <m/>
    <m/>
    <n v="4"/>
    <s v="1"/>
    <s v="1"/>
    <n v="1"/>
    <n v="4"/>
    <n v="0"/>
    <n v="0"/>
    <n v="0"/>
    <n v="0"/>
    <n v="24"/>
    <n v="96"/>
    <n v="25"/>
  </r>
  <r>
    <s v="chrisdaviscng"/>
    <s v="chrisdaviscng"/>
    <m/>
    <m/>
    <m/>
    <m/>
    <m/>
    <m/>
    <m/>
    <m/>
    <s v="No"/>
    <n v="26"/>
    <m/>
    <m/>
    <x v="1"/>
    <d v="2019-03-08T19:44:43.000"/>
    <s v="the case for conceptual #Art a rapid fire #medialiteracy study of The Idea over the artifact_x000a__x000a_https://t.co/M9RbJg39Ot #media #mediachat #edtech #k12 #makerEd #literacy #sign #mythology #rolandbarthes https://t.co/56qeCjwO7q"/>
    <s v="https://www.youtube.com/watch?v=VHLs76HLon4"/>
    <s v="youtube.com"/>
    <x v="15"/>
    <s v="https://pbs.twimg.com/media/D1KSP47WwAELap7.jpg"/>
    <s v="https://pbs.twimg.com/media/D1KSP47WwAELap7.jpg"/>
    <x v="21"/>
    <s v="https://twitter.com/#!/chrisdaviscng/status/1104105684180832256"/>
    <m/>
    <m/>
    <s v="1104105684180832256"/>
    <m/>
    <b v="0"/>
    <n v="0"/>
    <s v=""/>
    <b v="0"/>
    <s v="en"/>
    <m/>
    <s v=""/>
    <b v="0"/>
    <n v="1"/>
    <s v=""/>
    <s v="TweetDeck"/>
    <b v="0"/>
    <s v="1104105684180832256"/>
    <s v="Tweet"/>
    <n v="0"/>
    <n v="0"/>
    <m/>
    <m/>
    <m/>
    <m/>
    <m/>
    <m/>
    <m/>
    <m/>
    <n v="4"/>
    <s v="1"/>
    <s v="1"/>
    <n v="1"/>
    <n v="4"/>
    <n v="0"/>
    <n v="0"/>
    <n v="0"/>
    <n v="0"/>
    <n v="24"/>
    <n v="96"/>
    <n v="25"/>
  </r>
  <r>
    <s v="jc_james_clark"/>
    <s v="chrisdaviscng"/>
    <m/>
    <m/>
    <m/>
    <m/>
    <m/>
    <m/>
    <m/>
    <m/>
    <s v="No"/>
    <n v="27"/>
    <m/>
    <m/>
    <x v="0"/>
    <d v="2019-03-08T19:51:17.000"/>
    <s v="RT @chrisdaviscng: the case for conceptual #Art a rapid fire #medialiteracy study of The Idea over the artifact_x000a__x000a_https://t.co/M9RbJg39Ot #m…"/>
    <s v="https://www.youtube.com/watch?v=VHLs76HLon4"/>
    <s v="youtube.com"/>
    <x v="16"/>
    <m/>
    <s v="http://pbs.twimg.com/profile_images/1038109730441441280/BwaACACI_normal.jpg"/>
    <x v="22"/>
    <s v="https://twitter.com/#!/jc_james_clark/status/1104107337294450689"/>
    <m/>
    <m/>
    <s v="1104107337294450689"/>
    <m/>
    <b v="0"/>
    <n v="0"/>
    <s v=""/>
    <b v="0"/>
    <s v="en"/>
    <m/>
    <s v=""/>
    <b v="0"/>
    <n v="1"/>
    <s v="1104105684180832256"/>
    <s v="James Clark App"/>
    <b v="0"/>
    <s v="1104105684180832256"/>
    <s v="Tweet"/>
    <n v="0"/>
    <n v="0"/>
    <m/>
    <m/>
    <m/>
    <m/>
    <m/>
    <m/>
    <m/>
    <m/>
    <n v="1"/>
    <s v="1"/>
    <s v="1"/>
    <n v="1"/>
    <n v="5.2631578947368425"/>
    <n v="0"/>
    <n v="0"/>
    <n v="0"/>
    <n v="0"/>
    <n v="18"/>
    <n v="94.73684210526316"/>
    <n v="19"/>
  </r>
  <r>
    <s v="faithatheismnub"/>
    <s v="faithatheismnub"/>
    <m/>
    <m/>
    <m/>
    <m/>
    <m/>
    <m/>
    <m/>
    <m/>
    <s v="No"/>
    <n v="28"/>
    <m/>
    <m/>
    <x v="1"/>
    <d v="2019-02-25T02:29: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1"/>
    <s v="https://pbs.twimg.com/media/C2dkJtkXcAA0cBx.jpg"/>
    <s v="https://pbs.twimg.com/media/C2dkJtkXcAA0cBx.jpg"/>
    <x v="23"/>
    <s v="https://twitter.com/#!/faithatheismnub/status/1099858783436722184"/>
    <m/>
    <m/>
    <s v="1099858783436722184"/>
    <m/>
    <b v="0"/>
    <n v="0"/>
    <s v=""/>
    <b v="0"/>
    <s v="en"/>
    <m/>
    <s v=""/>
    <b v="0"/>
    <n v="0"/>
    <s v=""/>
    <s v="Tweet Suite"/>
    <b v="0"/>
    <s v="1099858783436722184"/>
    <s v="Tweet"/>
    <n v="0"/>
    <n v="0"/>
    <m/>
    <m/>
    <m/>
    <m/>
    <m/>
    <m/>
    <m/>
    <m/>
    <n v="7"/>
    <s v="9"/>
    <s v="9"/>
    <n v="3"/>
    <n v="17.647058823529413"/>
    <n v="0"/>
    <n v="0"/>
    <n v="0"/>
    <n v="0"/>
    <n v="14"/>
    <n v="82.3529411764706"/>
    <n v="17"/>
  </r>
  <r>
    <s v="faithatheismnub"/>
    <s v="faithatheismnub"/>
    <m/>
    <m/>
    <m/>
    <m/>
    <m/>
    <m/>
    <m/>
    <m/>
    <s v="No"/>
    <n v="29"/>
    <m/>
    <m/>
    <x v="1"/>
    <d v="2019-02-27T01:00: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1"/>
    <s v="https://pbs.twimg.com/media/C2dkJtkXcAA0cBx.jpg"/>
    <s v="https://pbs.twimg.com/media/C2dkJtkXcAA0cBx.jpg"/>
    <x v="24"/>
    <s v="https://twitter.com/#!/faithatheismnub/status/1100561163463598080"/>
    <m/>
    <m/>
    <s v="1100561163463598080"/>
    <m/>
    <b v="0"/>
    <n v="0"/>
    <s v=""/>
    <b v="0"/>
    <s v="en"/>
    <m/>
    <s v=""/>
    <b v="0"/>
    <n v="0"/>
    <s v=""/>
    <s v="Tweet Suite"/>
    <b v="0"/>
    <s v="1100561163463598080"/>
    <s v="Tweet"/>
    <n v="0"/>
    <n v="0"/>
    <m/>
    <m/>
    <m/>
    <m/>
    <m/>
    <m/>
    <m/>
    <m/>
    <n v="7"/>
    <s v="9"/>
    <s v="9"/>
    <n v="3"/>
    <n v="17.647058823529413"/>
    <n v="0"/>
    <n v="0"/>
    <n v="0"/>
    <n v="0"/>
    <n v="14"/>
    <n v="82.3529411764706"/>
    <n v="17"/>
  </r>
  <r>
    <s v="faithatheismnub"/>
    <s v="faithatheismnub"/>
    <m/>
    <m/>
    <m/>
    <m/>
    <m/>
    <m/>
    <m/>
    <m/>
    <s v="No"/>
    <n v="30"/>
    <m/>
    <m/>
    <x v="1"/>
    <d v="2019-03-01T00:44: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1"/>
    <s v="https://pbs.twimg.com/media/C2dkJtkXcAA0cBx.jpg"/>
    <s v="https://pbs.twimg.com/media/C2dkJtkXcAA0cBx.jpg"/>
    <x v="25"/>
    <s v="https://twitter.com/#!/faithatheismnub/status/1101281909135556608"/>
    <m/>
    <m/>
    <s v="1101281909135556608"/>
    <m/>
    <b v="0"/>
    <n v="0"/>
    <s v=""/>
    <b v="0"/>
    <s v="en"/>
    <m/>
    <s v=""/>
    <b v="0"/>
    <n v="0"/>
    <s v=""/>
    <s v="Tweet Suite"/>
    <b v="0"/>
    <s v="1101281909135556608"/>
    <s v="Tweet"/>
    <n v="0"/>
    <n v="0"/>
    <m/>
    <m/>
    <m/>
    <m/>
    <m/>
    <m/>
    <m/>
    <m/>
    <n v="7"/>
    <s v="9"/>
    <s v="9"/>
    <n v="3"/>
    <n v="17.647058823529413"/>
    <n v="0"/>
    <n v="0"/>
    <n v="0"/>
    <n v="0"/>
    <n v="14"/>
    <n v="82.3529411764706"/>
    <n v="17"/>
  </r>
  <r>
    <s v="faithatheismnub"/>
    <s v="faithatheismnub"/>
    <m/>
    <m/>
    <m/>
    <m/>
    <m/>
    <m/>
    <m/>
    <m/>
    <s v="No"/>
    <n v="31"/>
    <m/>
    <m/>
    <x v="1"/>
    <d v="2019-03-03T00:43:05.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1"/>
    <s v="https://pbs.twimg.com/media/C2dkJtkXcAA0cBx.jpg"/>
    <s v="https://pbs.twimg.com/media/C2dkJtkXcAA0cBx.jpg"/>
    <x v="26"/>
    <s v="https://twitter.com/#!/faithatheismnub/status/1102006445757923328"/>
    <m/>
    <m/>
    <s v="1102006445757923328"/>
    <m/>
    <b v="0"/>
    <n v="0"/>
    <s v=""/>
    <b v="0"/>
    <s v="en"/>
    <m/>
    <s v=""/>
    <b v="0"/>
    <n v="0"/>
    <s v=""/>
    <s v="Tweet Suite"/>
    <b v="0"/>
    <s v="1102006445757923328"/>
    <s v="Tweet"/>
    <n v="0"/>
    <n v="0"/>
    <m/>
    <m/>
    <m/>
    <m/>
    <m/>
    <m/>
    <m/>
    <m/>
    <n v="7"/>
    <s v="9"/>
    <s v="9"/>
    <n v="3"/>
    <n v="17.647058823529413"/>
    <n v="0"/>
    <n v="0"/>
    <n v="0"/>
    <n v="0"/>
    <n v="14"/>
    <n v="82.3529411764706"/>
    <n v="17"/>
  </r>
  <r>
    <s v="faithatheismnub"/>
    <s v="faithatheismnub"/>
    <m/>
    <m/>
    <m/>
    <m/>
    <m/>
    <m/>
    <m/>
    <m/>
    <s v="No"/>
    <n v="32"/>
    <m/>
    <m/>
    <x v="1"/>
    <d v="2019-03-05T00:44: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1"/>
    <s v="https://pbs.twimg.com/media/C2dkJtkXcAA0cBx.jpg"/>
    <s v="https://pbs.twimg.com/media/C2dkJtkXcAA0cBx.jpg"/>
    <x v="27"/>
    <s v="https://twitter.com/#!/faithatheismnub/status/1102731461080350729"/>
    <m/>
    <m/>
    <s v="1102731461080350729"/>
    <m/>
    <b v="0"/>
    <n v="0"/>
    <s v=""/>
    <b v="0"/>
    <s v="en"/>
    <m/>
    <s v=""/>
    <b v="0"/>
    <n v="0"/>
    <s v=""/>
    <s v="Tweet Suite"/>
    <b v="0"/>
    <s v="1102731461080350729"/>
    <s v="Tweet"/>
    <n v="0"/>
    <n v="0"/>
    <m/>
    <m/>
    <m/>
    <m/>
    <m/>
    <m/>
    <m/>
    <m/>
    <n v="7"/>
    <s v="9"/>
    <s v="9"/>
    <n v="3"/>
    <n v="17.647058823529413"/>
    <n v="0"/>
    <n v="0"/>
    <n v="0"/>
    <n v="0"/>
    <n v="14"/>
    <n v="82.3529411764706"/>
    <n v="17"/>
  </r>
  <r>
    <s v="faithatheismnub"/>
    <s v="faithatheismnub"/>
    <m/>
    <m/>
    <m/>
    <m/>
    <m/>
    <m/>
    <m/>
    <m/>
    <s v="No"/>
    <n v="33"/>
    <m/>
    <m/>
    <x v="1"/>
    <d v="2019-03-06T23:44: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1"/>
    <s v="https://pbs.twimg.com/media/C2dkJtkXcAA0cBx.jpg"/>
    <s v="https://pbs.twimg.com/media/C2dkJtkXcAA0cBx.jpg"/>
    <x v="28"/>
    <s v="https://twitter.com/#!/faithatheismnub/status/1103441137921150981"/>
    <m/>
    <m/>
    <s v="1103441137921150981"/>
    <m/>
    <b v="0"/>
    <n v="0"/>
    <s v=""/>
    <b v="0"/>
    <s v="en"/>
    <m/>
    <s v=""/>
    <b v="0"/>
    <n v="0"/>
    <s v=""/>
    <s v="Tweet Suite"/>
    <b v="0"/>
    <s v="1103441137921150981"/>
    <s v="Tweet"/>
    <n v="0"/>
    <n v="0"/>
    <m/>
    <m/>
    <m/>
    <m/>
    <m/>
    <m/>
    <m/>
    <m/>
    <n v="7"/>
    <s v="9"/>
    <s v="9"/>
    <n v="3"/>
    <n v="17.647058823529413"/>
    <n v="0"/>
    <n v="0"/>
    <n v="0"/>
    <n v="0"/>
    <n v="14"/>
    <n v="82.3529411764706"/>
    <n v="17"/>
  </r>
  <r>
    <s v="faithatheismnub"/>
    <s v="faithatheismnub"/>
    <m/>
    <m/>
    <m/>
    <m/>
    <m/>
    <m/>
    <m/>
    <m/>
    <s v="No"/>
    <n v="34"/>
    <m/>
    <m/>
    <x v="1"/>
    <d v="2019-03-08T23:14:45.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1"/>
    <s v="https://pbs.twimg.com/media/C2dkJtkXcAA0cBx.jpg"/>
    <s v="https://pbs.twimg.com/media/C2dkJtkXcAA0cBx.jpg"/>
    <x v="29"/>
    <s v="https://twitter.com/#!/faithatheismnub/status/1104158541567414272"/>
    <m/>
    <m/>
    <s v="1104158541567414272"/>
    <m/>
    <b v="0"/>
    <n v="0"/>
    <s v=""/>
    <b v="0"/>
    <s v="en"/>
    <m/>
    <s v=""/>
    <b v="0"/>
    <n v="0"/>
    <s v=""/>
    <s v="Tweet Suite"/>
    <b v="0"/>
    <s v="1104158541567414272"/>
    <s v="Tweet"/>
    <n v="0"/>
    <n v="0"/>
    <m/>
    <m/>
    <m/>
    <m/>
    <m/>
    <m/>
    <m/>
    <m/>
    <n v="7"/>
    <s v="9"/>
    <s v="9"/>
    <n v="3"/>
    <n v="17.647058823529413"/>
    <n v="0"/>
    <n v="0"/>
    <n v="0"/>
    <n v="0"/>
    <n v="14"/>
    <n v="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6"/>
    <field x="65"/>
    <field x="64"/>
    <field x="22"/>
  </rowFields>
  <rowItems count="56">
    <i>
      <x v="1"/>
    </i>
    <i r="1">
      <x v="2"/>
    </i>
    <i r="2">
      <x v="55"/>
    </i>
    <i r="3">
      <x v="19"/>
    </i>
    <i>
      <x v="3"/>
    </i>
    <i r="1">
      <x v="8"/>
    </i>
    <i r="2">
      <x v="225"/>
    </i>
    <i r="3">
      <x v="3"/>
    </i>
    <i>
      <x v="5"/>
    </i>
    <i r="1">
      <x v="6"/>
    </i>
    <i r="2">
      <x v="182"/>
    </i>
    <i r="3">
      <x v="3"/>
    </i>
    <i>
      <x v="6"/>
    </i>
    <i r="1">
      <x v="1"/>
    </i>
    <i r="2">
      <x v="4"/>
    </i>
    <i r="3">
      <x v="4"/>
    </i>
    <i r="1">
      <x v="2"/>
    </i>
    <i r="2">
      <x v="43"/>
    </i>
    <i r="3">
      <x v="13"/>
    </i>
    <i r="2">
      <x v="56"/>
    </i>
    <i r="3">
      <x v="3"/>
    </i>
    <i r="2">
      <x v="57"/>
    </i>
    <i r="3">
      <x v="12"/>
    </i>
    <i r="2">
      <x v="58"/>
    </i>
    <i r="3">
      <x v="2"/>
    </i>
    <i r="3">
      <x v="9"/>
    </i>
    <i r="1">
      <x v="3"/>
    </i>
    <i r="2">
      <x v="61"/>
    </i>
    <i r="3">
      <x v="1"/>
    </i>
    <i r="3">
      <x v="10"/>
    </i>
    <i r="3">
      <x v="13"/>
    </i>
    <i r="3">
      <x v="17"/>
    </i>
    <i r="2">
      <x v="62"/>
    </i>
    <i r="3">
      <x v="22"/>
    </i>
    <i r="2">
      <x v="63"/>
    </i>
    <i r="3">
      <x v="1"/>
    </i>
    <i r="3">
      <x v="23"/>
    </i>
    <i r="2">
      <x v="64"/>
    </i>
    <i r="3">
      <x v="13"/>
    </i>
    <i r="3">
      <x v="18"/>
    </i>
    <i r="2">
      <x v="65"/>
    </i>
    <i r="3">
      <x v="1"/>
    </i>
    <i r="3">
      <x v="9"/>
    </i>
    <i r="3">
      <x v="10"/>
    </i>
    <i r="2">
      <x v="66"/>
    </i>
    <i r="3">
      <x v="3"/>
    </i>
    <i r="3">
      <x v="24"/>
    </i>
    <i r="2">
      <x v="67"/>
    </i>
    <i r="3">
      <x v="13"/>
    </i>
    <i r="2">
      <x v="68"/>
    </i>
    <i r="3">
      <x v="4"/>
    </i>
    <i r="3">
      <x v="5"/>
    </i>
    <i r="3">
      <x v="10"/>
    </i>
    <i r="3">
      <x v="20"/>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7">
        <i x="16" s="1"/>
        <i x="15" s="1"/>
        <i x="9" s="1"/>
        <i x="13" s="1"/>
        <i x="7" s="1"/>
        <i x="8" s="1"/>
        <i x="4" s="1"/>
        <i x="3" s="1"/>
        <i x="12" s="1"/>
        <i x="6" s="1"/>
        <i x="5" s="1"/>
        <i x="14" s="1"/>
        <i x="2" s="1"/>
        <i x="11" s="1"/>
        <i x="1" s="1"/>
        <i x="0"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4" totalsRowShown="0" headerRowDxfId="476" dataDxfId="475">
  <autoFilter ref="A2:BL34"/>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346" dataDxfId="345">
  <autoFilter ref="A2:C11"/>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8" totalsRowShown="0" headerRowDxfId="339" dataDxfId="338">
  <autoFilter ref="A1:T8"/>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1:T17" totalsRowShown="0" headerRowDxfId="317" dataDxfId="316">
  <autoFilter ref="A11:T17"/>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0:T30" totalsRowShown="0" headerRowDxfId="295" dataDxfId="294">
  <autoFilter ref="A20:T30"/>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3:T43" totalsRowShown="0" headerRowDxfId="272" dataDxfId="271">
  <autoFilter ref="A33:T43"/>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6:T56" totalsRowShown="0" headerRowDxfId="249" dataDxfId="248">
  <autoFilter ref="A46:T56"/>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9:T60" totalsRowShown="0" headerRowDxfId="226" dataDxfId="225">
  <autoFilter ref="A59:T60"/>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3:T73" totalsRowShown="0" headerRowDxfId="223" dataDxfId="222">
  <autoFilter ref="A63:T73"/>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6:T86" totalsRowShown="0" headerRowDxfId="180" dataDxfId="179">
  <autoFilter ref="A76:T86"/>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 totalsRowShown="0" headerRowDxfId="423" dataDxfId="422">
  <autoFilter ref="A2:BS23"/>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06" totalsRowShown="0" headerRowDxfId="147" dataDxfId="146">
  <autoFilter ref="A1:G20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87" totalsRowShown="0" headerRowDxfId="138" dataDxfId="137">
  <autoFilter ref="A1:L18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2" totalsRowShown="0" headerRowDxfId="64" dataDxfId="63">
  <autoFilter ref="A2:BL3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77" dataDxfId="376">
  <autoFilter ref="A1:C22"/>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hRORU8KZEgw&amp;feature=youtu.be" TargetMode="External" /><Relationship Id="rId2" Type="http://schemas.openxmlformats.org/officeDocument/2006/relationships/hyperlink" Target="https://www.youtube.com/watch?v=hRORU8KZEgw&amp;feature=youtu.be" TargetMode="External" /><Relationship Id="rId3" Type="http://schemas.openxmlformats.org/officeDocument/2006/relationships/hyperlink" Target="https://www.youtube.com/watch?v=hRORU8KZEgw&amp;feature=youtu.be" TargetMode="External" /><Relationship Id="rId4" Type="http://schemas.openxmlformats.org/officeDocument/2006/relationships/hyperlink" Target="https://twitter.com/elanaleoni/status/1097560128050601986" TargetMode="External" /><Relationship Id="rId5" Type="http://schemas.openxmlformats.org/officeDocument/2006/relationships/hyperlink" Target="https://soundcloud.com/chris-davis-276158228/monica-burns-on-scannable-technologies-in-the-classroom" TargetMode="External" /><Relationship Id="rId6" Type="http://schemas.openxmlformats.org/officeDocument/2006/relationships/hyperlink" Target="http://womenspowerbook.org/articles/The-American-Presidential-Elections-2016-Will-Hillary-or-Trump-Win-in-The-Social-Media-And-The-Main-Media-Battle-womens-power-book.htm" TargetMode="External" /><Relationship Id="rId7" Type="http://schemas.openxmlformats.org/officeDocument/2006/relationships/hyperlink" Target="http://womenspowerbook.org/articles/The-American-Presidential-Elections-2016-Will-Hillary-or-Trump-Win-in-The-Social-Media-And-The-Main-Media-Battle-womens-power-book.htm" TargetMode="External" /><Relationship Id="rId8" Type="http://schemas.openxmlformats.org/officeDocument/2006/relationships/hyperlink" Target="http://womenspowerbook.org/articles/The-American-Presidential-Elections-2016-Will-Hillary-or-Trump-Win-in-The-Social-Media-And-The-Main-Media-Battle-womens-power-book.htm" TargetMode="External" /><Relationship Id="rId9" Type="http://schemas.openxmlformats.org/officeDocument/2006/relationships/hyperlink" Target="http://womenspowerbook.org/articles/The-American-Presidential-Elections-2016-Will-Hillary-or-Trump-Win-in-The-Social-Media-And-The-Main-Media-Battle-womens-power-book.htm" TargetMode="External" /><Relationship Id="rId10" Type="http://schemas.openxmlformats.org/officeDocument/2006/relationships/hyperlink" Target="http://www.americantheatre.org/2014/12/11/change-by-degrees/" TargetMode="External" /><Relationship Id="rId11" Type="http://schemas.openxmlformats.org/officeDocument/2006/relationships/hyperlink" Target="http://www.americantheatre.org/2014/12/11/change-by-degrees/" TargetMode="External" /><Relationship Id="rId12" Type="http://schemas.openxmlformats.org/officeDocument/2006/relationships/hyperlink" Target="http://www.edisonresearch.com/wp-content/uploads/2019/03/Infinite-Dial-2019-PDF-1.pdf" TargetMode="External" /><Relationship Id="rId13" Type="http://schemas.openxmlformats.org/officeDocument/2006/relationships/hyperlink" Target="https://www.youtube.com/watch?v=VHLs76HLon4" TargetMode="External" /><Relationship Id="rId14" Type="http://schemas.openxmlformats.org/officeDocument/2006/relationships/hyperlink" Target="https://www.youtube.com/watch?v=VHLs76HLon4" TargetMode="External" /><Relationship Id="rId15" Type="http://schemas.openxmlformats.org/officeDocument/2006/relationships/hyperlink" Target="http://womenspowerbook.org/articles/The-American-Presidential-Elections-2016-Will-Hillary-or-Trump-Win-in-The-Social-Media-And-The-Main-Media-Battle-womens-power-book.htm" TargetMode="External" /><Relationship Id="rId16" Type="http://schemas.openxmlformats.org/officeDocument/2006/relationships/hyperlink" Target="http://womenspowerbook.org/articles/The-American-Presidential-Elections-2016-Will-Hillary-or-Trump-Win-in-The-Social-Media-And-The-Main-Media-Battle-womens-power-book.htm" TargetMode="External" /><Relationship Id="rId17" Type="http://schemas.openxmlformats.org/officeDocument/2006/relationships/hyperlink" Target="http://womenspowerbook.org/articles/The-American-Presidential-Elections-2016-Will-Hillary-or-Trump-Win-in-The-Social-Media-And-The-Main-Media-Battle-womens-power-book.htm" TargetMode="External" /><Relationship Id="rId18" Type="http://schemas.openxmlformats.org/officeDocument/2006/relationships/hyperlink" Target="http://womenspowerbook.org/articles/The-American-Presidential-Elections-2016-Will-Hillary-or-Trump-Win-in-The-Social-Media-And-The-Main-Media-Battle-womens-power-book.htm" TargetMode="External" /><Relationship Id="rId19" Type="http://schemas.openxmlformats.org/officeDocument/2006/relationships/hyperlink" Target="http://womenspowerbook.org/articles/The-American-Presidential-Elections-2016-Will-Hillary-or-Trump-Win-in-The-Social-Media-And-The-Main-Media-Battle-womens-power-book.htm" TargetMode="External" /><Relationship Id="rId20" Type="http://schemas.openxmlformats.org/officeDocument/2006/relationships/hyperlink" Target="http://womenspowerbook.org/articles/The-American-Presidential-Elections-2016-Will-Hillary-or-Trump-Win-in-The-Social-Media-And-The-Main-Media-Battle-womens-power-book.htm" TargetMode="External" /><Relationship Id="rId21" Type="http://schemas.openxmlformats.org/officeDocument/2006/relationships/hyperlink" Target="http://womenspowerbook.org/articles/The-American-Presidential-Elections-2016-Will-Hillary-or-Trump-Win-in-The-Social-Media-And-The-Main-Media-Battle-womens-power-book.htm" TargetMode="External" /><Relationship Id="rId22" Type="http://schemas.openxmlformats.org/officeDocument/2006/relationships/hyperlink" Target="https://pbs.twimg.com/ext_tw_video_thumb/1095304294847242240/pu/img/ptX-rx2pZb-WLZv8.jpg" TargetMode="External" /><Relationship Id="rId23" Type="http://schemas.openxmlformats.org/officeDocument/2006/relationships/hyperlink" Target="https://pbs.twimg.com/media/D0leHi8W0AA5t8s.jpg" TargetMode="External" /><Relationship Id="rId24" Type="http://schemas.openxmlformats.org/officeDocument/2006/relationships/hyperlink" Target="https://pbs.twimg.com/media/Dg56mWdUYAEFbZq.jpg" TargetMode="External" /><Relationship Id="rId25" Type="http://schemas.openxmlformats.org/officeDocument/2006/relationships/hyperlink" Target="https://pbs.twimg.com/media/C2dAKP2WIAATDzT.jpg" TargetMode="External" /><Relationship Id="rId26" Type="http://schemas.openxmlformats.org/officeDocument/2006/relationships/hyperlink" Target="https://pbs.twimg.com/media/C2dAKP2WIAATDzT.jpg" TargetMode="External" /><Relationship Id="rId27" Type="http://schemas.openxmlformats.org/officeDocument/2006/relationships/hyperlink" Target="https://pbs.twimg.com/media/C2dAKP2WIAATDzT.jpg" TargetMode="External" /><Relationship Id="rId28" Type="http://schemas.openxmlformats.org/officeDocument/2006/relationships/hyperlink" Target="https://pbs.twimg.com/media/C2dAKP2WIAATDzT.jpg" TargetMode="External" /><Relationship Id="rId29" Type="http://schemas.openxmlformats.org/officeDocument/2006/relationships/hyperlink" Target="https://pbs.twimg.com/media/CpoDppFVIAAZv8w.jpg" TargetMode="External" /><Relationship Id="rId30" Type="http://schemas.openxmlformats.org/officeDocument/2006/relationships/hyperlink" Target="https://pbs.twimg.com/media/D1HASaaUwAAE5YI.png" TargetMode="External" /><Relationship Id="rId31" Type="http://schemas.openxmlformats.org/officeDocument/2006/relationships/hyperlink" Target="https://pbs.twimg.com/media/D1KSP47WwAELap7.jpg" TargetMode="External" /><Relationship Id="rId32" Type="http://schemas.openxmlformats.org/officeDocument/2006/relationships/hyperlink" Target="https://pbs.twimg.com/media/C2dkJtkXcAA0cBx.jpg" TargetMode="External" /><Relationship Id="rId33" Type="http://schemas.openxmlformats.org/officeDocument/2006/relationships/hyperlink" Target="https://pbs.twimg.com/media/C2dkJtkXcAA0cBx.jpg" TargetMode="External" /><Relationship Id="rId34" Type="http://schemas.openxmlformats.org/officeDocument/2006/relationships/hyperlink" Target="https://pbs.twimg.com/media/C2dkJtkXcAA0cBx.jpg" TargetMode="External" /><Relationship Id="rId35" Type="http://schemas.openxmlformats.org/officeDocument/2006/relationships/hyperlink" Target="https://pbs.twimg.com/media/C2dkJtkXcAA0cBx.jpg" TargetMode="External" /><Relationship Id="rId36" Type="http://schemas.openxmlformats.org/officeDocument/2006/relationships/hyperlink" Target="https://pbs.twimg.com/media/C2dkJtkXcAA0cBx.jpg" TargetMode="External" /><Relationship Id="rId37" Type="http://schemas.openxmlformats.org/officeDocument/2006/relationships/hyperlink" Target="https://pbs.twimg.com/media/C2dkJtkXcAA0cBx.jpg" TargetMode="External" /><Relationship Id="rId38" Type="http://schemas.openxmlformats.org/officeDocument/2006/relationships/hyperlink" Target="https://pbs.twimg.com/media/C2dkJtkXcAA0cBx.jpg" TargetMode="External" /><Relationship Id="rId39" Type="http://schemas.openxmlformats.org/officeDocument/2006/relationships/hyperlink" Target="https://pbs.twimg.com/ext_tw_video_thumb/1095304294847242240/pu/img/ptX-rx2pZb-WLZv8.jpg" TargetMode="External" /><Relationship Id="rId40" Type="http://schemas.openxmlformats.org/officeDocument/2006/relationships/hyperlink" Target="http://pbs.twimg.com/profile_images/1098649527706361862/jjtkB5PT_normal.jpg" TargetMode="External" /><Relationship Id="rId41" Type="http://schemas.openxmlformats.org/officeDocument/2006/relationships/hyperlink" Target="http://pbs.twimg.com/profile_images/1098649527706361862/jjtkB5PT_normal.jpg" TargetMode="External" /><Relationship Id="rId42" Type="http://schemas.openxmlformats.org/officeDocument/2006/relationships/hyperlink" Target="http://pbs.twimg.com/profile_images/378800000754819969/3e583b99b8930159a50b93171790080d_normal.jpeg" TargetMode="External" /><Relationship Id="rId43" Type="http://schemas.openxmlformats.org/officeDocument/2006/relationships/hyperlink" Target="http://pbs.twimg.com/profile_images/875868965829922817/t0Hlk3P1_normal.jpg" TargetMode="External" /><Relationship Id="rId44" Type="http://schemas.openxmlformats.org/officeDocument/2006/relationships/hyperlink" Target="http://pbs.twimg.com/profile_images/1511564454/beach_avatar_twitter_normal.jpg" TargetMode="External" /><Relationship Id="rId45" Type="http://schemas.openxmlformats.org/officeDocument/2006/relationships/hyperlink" Target="https://pbs.twimg.com/media/D0leHi8W0AA5t8s.jpg" TargetMode="External" /><Relationship Id="rId46" Type="http://schemas.openxmlformats.org/officeDocument/2006/relationships/hyperlink" Target="http://pbs.twimg.com/profile_images/707658279669764096/4Ip7EJC9_normal.jpg" TargetMode="External" /><Relationship Id="rId47" Type="http://schemas.openxmlformats.org/officeDocument/2006/relationships/hyperlink" Target="http://pbs.twimg.com/profile_images/707658279669764096/4Ip7EJC9_normal.jpg" TargetMode="External" /><Relationship Id="rId48" Type="http://schemas.openxmlformats.org/officeDocument/2006/relationships/hyperlink" Target="http://pbs.twimg.com/profile_images/826383570046373888/GePYYAoR_normal.jpg" TargetMode="External" /><Relationship Id="rId49" Type="http://schemas.openxmlformats.org/officeDocument/2006/relationships/hyperlink" Target="http://pbs.twimg.com/profile_images/956752261551554560/7LhGeQJb_normal.jpg" TargetMode="External" /><Relationship Id="rId50" Type="http://schemas.openxmlformats.org/officeDocument/2006/relationships/hyperlink" Target="http://pbs.twimg.com/profile_images/1074162718641315841/8XozTGRp_normal.jpg" TargetMode="External" /><Relationship Id="rId51" Type="http://schemas.openxmlformats.org/officeDocument/2006/relationships/hyperlink" Target="http://pbs.twimg.com/profile_images/1044715518085615617/ygrdSjww_normal.jpg" TargetMode="External" /><Relationship Id="rId52" Type="http://schemas.openxmlformats.org/officeDocument/2006/relationships/hyperlink" Target="https://pbs.twimg.com/media/Dg56mWdUYAEFbZq.jpg" TargetMode="External" /><Relationship Id="rId53" Type="http://schemas.openxmlformats.org/officeDocument/2006/relationships/hyperlink" Target="http://pbs.twimg.com/profile_images/1104097119823192064/c-j1yoIE_normal.jpg" TargetMode="External" /><Relationship Id="rId54" Type="http://schemas.openxmlformats.org/officeDocument/2006/relationships/hyperlink" Target="https://pbs.twimg.com/media/C2dAKP2WIAATDzT.jpg" TargetMode="External" /><Relationship Id="rId55" Type="http://schemas.openxmlformats.org/officeDocument/2006/relationships/hyperlink" Target="https://pbs.twimg.com/media/C2dAKP2WIAATDzT.jpg" TargetMode="External" /><Relationship Id="rId56" Type="http://schemas.openxmlformats.org/officeDocument/2006/relationships/hyperlink" Target="https://pbs.twimg.com/media/C2dAKP2WIAATDzT.jpg" TargetMode="External" /><Relationship Id="rId57" Type="http://schemas.openxmlformats.org/officeDocument/2006/relationships/hyperlink" Target="https://pbs.twimg.com/media/C2dAKP2WIAATDzT.jpg" TargetMode="External" /><Relationship Id="rId58" Type="http://schemas.openxmlformats.org/officeDocument/2006/relationships/hyperlink" Target="http://pbs.twimg.com/profile_images/630342102698864640/DazLccgs_normal.jpg" TargetMode="External" /><Relationship Id="rId59" Type="http://schemas.openxmlformats.org/officeDocument/2006/relationships/hyperlink" Target="https://pbs.twimg.com/media/CpoDppFVIAAZv8w.jpg" TargetMode="External" /><Relationship Id="rId60" Type="http://schemas.openxmlformats.org/officeDocument/2006/relationships/hyperlink" Target="http://pbs.twimg.com/profile_images/1061753821305733120/btZSZfFL_normal.jpg" TargetMode="External" /><Relationship Id="rId61" Type="http://schemas.openxmlformats.org/officeDocument/2006/relationships/hyperlink" Target="https://pbs.twimg.com/media/D1HASaaUwAAE5YI.png" TargetMode="External" /><Relationship Id="rId62" Type="http://schemas.openxmlformats.org/officeDocument/2006/relationships/hyperlink" Target="https://pbs.twimg.com/media/D1KSP47WwAELap7.jpg" TargetMode="External" /><Relationship Id="rId63" Type="http://schemas.openxmlformats.org/officeDocument/2006/relationships/hyperlink" Target="http://pbs.twimg.com/profile_images/1038109730441441280/BwaACACI_normal.jpg" TargetMode="External" /><Relationship Id="rId64" Type="http://schemas.openxmlformats.org/officeDocument/2006/relationships/hyperlink" Target="https://pbs.twimg.com/media/C2dkJtkXcAA0cBx.jpg" TargetMode="External" /><Relationship Id="rId65" Type="http://schemas.openxmlformats.org/officeDocument/2006/relationships/hyperlink" Target="https://pbs.twimg.com/media/C2dkJtkXcAA0cBx.jpg" TargetMode="External" /><Relationship Id="rId66" Type="http://schemas.openxmlformats.org/officeDocument/2006/relationships/hyperlink" Target="https://pbs.twimg.com/media/C2dkJtkXcAA0cBx.jpg" TargetMode="External" /><Relationship Id="rId67" Type="http://schemas.openxmlformats.org/officeDocument/2006/relationships/hyperlink" Target="https://pbs.twimg.com/media/C2dkJtkXcAA0cBx.jpg" TargetMode="External" /><Relationship Id="rId68" Type="http://schemas.openxmlformats.org/officeDocument/2006/relationships/hyperlink" Target="https://pbs.twimg.com/media/C2dkJtkXcAA0cBx.jpg" TargetMode="External" /><Relationship Id="rId69" Type="http://schemas.openxmlformats.org/officeDocument/2006/relationships/hyperlink" Target="https://pbs.twimg.com/media/C2dkJtkXcAA0cBx.jpg" TargetMode="External" /><Relationship Id="rId70" Type="http://schemas.openxmlformats.org/officeDocument/2006/relationships/hyperlink" Target="https://pbs.twimg.com/media/C2dkJtkXcAA0cBx.jpg" TargetMode="External" /><Relationship Id="rId71" Type="http://schemas.openxmlformats.org/officeDocument/2006/relationships/hyperlink" Target="https://twitter.com/#!/ninjasaysgoes/status/1095305170890772480" TargetMode="External" /><Relationship Id="rId72" Type="http://schemas.openxmlformats.org/officeDocument/2006/relationships/hyperlink" Target="https://twitter.com/#!/vellinglenni/status/1100667570988953606" TargetMode="External" /><Relationship Id="rId73" Type="http://schemas.openxmlformats.org/officeDocument/2006/relationships/hyperlink" Target="https://twitter.com/#!/vellinglenni/status/1100667570988953606" TargetMode="External" /><Relationship Id="rId74" Type="http://schemas.openxmlformats.org/officeDocument/2006/relationships/hyperlink" Target="https://twitter.com/#!/sourcepov/status/1101412498178260994" TargetMode="External" /><Relationship Id="rId75" Type="http://schemas.openxmlformats.org/officeDocument/2006/relationships/hyperlink" Target="https://twitter.com/#!/kilby76/status/1081034091619790848" TargetMode="External" /><Relationship Id="rId76" Type="http://schemas.openxmlformats.org/officeDocument/2006/relationships/hyperlink" Target="https://twitter.com/#!/twittarrpirate/status/1101951299199819776" TargetMode="External" /><Relationship Id="rId77" Type="http://schemas.openxmlformats.org/officeDocument/2006/relationships/hyperlink" Target="https://twitter.com/#!/podcastjourneys/status/1101515162991906816" TargetMode="External" /><Relationship Id="rId78" Type="http://schemas.openxmlformats.org/officeDocument/2006/relationships/hyperlink" Target="https://twitter.com/#!/teacherslens/status/1102340009070342146" TargetMode="External" /><Relationship Id="rId79" Type="http://schemas.openxmlformats.org/officeDocument/2006/relationships/hyperlink" Target="https://twitter.com/#!/teacherslens/status/1102340009070342146" TargetMode="External" /><Relationship Id="rId80" Type="http://schemas.openxmlformats.org/officeDocument/2006/relationships/hyperlink" Target="https://twitter.com/#!/chamberlainusoh/status/438018685849333760" TargetMode="External" /><Relationship Id="rId81" Type="http://schemas.openxmlformats.org/officeDocument/2006/relationships/hyperlink" Target="https://twitter.com/#!/patkizo/status/1102617633378263040" TargetMode="External" /><Relationship Id="rId82" Type="http://schemas.openxmlformats.org/officeDocument/2006/relationships/hyperlink" Target="https://twitter.com/#!/nykorrin/status/1102843076387594242" TargetMode="External" /><Relationship Id="rId83" Type="http://schemas.openxmlformats.org/officeDocument/2006/relationships/hyperlink" Target="https://twitter.com/#!/pengolaker/status/1102863729689915392" TargetMode="External" /><Relationship Id="rId84" Type="http://schemas.openxmlformats.org/officeDocument/2006/relationships/hyperlink" Target="https://twitter.com/#!/kaashhyap/status/1012881779529637888" TargetMode="External" /><Relationship Id="rId85" Type="http://schemas.openxmlformats.org/officeDocument/2006/relationships/hyperlink" Target="https://twitter.com/#!/akshayk23762714/status/1103125355123101696" TargetMode="External" /><Relationship Id="rId86" Type="http://schemas.openxmlformats.org/officeDocument/2006/relationships/hyperlink" Target="https://twitter.com/#!/womenspowerbook/status/1100360841311019008" TargetMode="External" /><Relationship Id="rId87" Type="http://schemas.openxmlformats.org/officeDocument/2006/relationships/hyperlink" Target="https://twitter.com/#!/womenspowerbook/status/1101456056817987585" TargetMode="External" /><Relationship Id="rId88" Type="http://schemas.openxmlformats.org/officeDocument/2006/relationships/hyperlink" Target="https://twitter.com/#!/womenspowerbook/status/1102544224770240512" TargetMode="External" /><Relationship Id="rId89" Type="http://schemas.openxmlformats.org/officeDocument/2006/relationships/hyperlink" Target="https://twitter.com/#!/womenspowerbook/status/1103626355764314112" TargetMode="External" /><Relationship Id="rId90" Type="http://schemas.openxmlformats.org/officeDocument/2006/relationships/hyperlink" Target="https://twitter.com/#!/tomferrebee/status/1103949949711106048" TargetMode="External" /><Relationship Id="rId91" Type="http://schemas.openxmlformats.org/officeDocument/2006/relationships/hyperlink" Target="https://twitter.com/#!/chrisdaviscng/status/763927358583676929" TargetMode="External" /><Relationship Id="rId92" Type="http://schemas.openxmlformats.org/officeDocument/2006/relationships/hyperlink" Target="https://twitter.com/#!/chrisdaviscng/status/1103860002756812803" TargetMode="External" /><Relationship Id="rId93" Type="http://schemas.openxmlformats.org/officeDocument/2006/relationships/hyperlink" Target="https://twitter.com/#!/chrisdaviscng/status/1103874826253393920" TargetMode="External" /><Relationship Id="rId94" Type="http://schemas.openxmlformats.org/officeDocument/2006/relationships/hyperlink" Target="https://twitter.com/#!/chrisdaviscng/status/1104105684180832256" TargetMode="External" /><Relationship Id="rId95" Type="http://schemas.openxmlformats.org/officeDocument/2006/relationships/hyperlink" Target="https://twitter.com/#!/jc_james_clark/status/1104107337294450689" TargetMode="External" /><Relationship Id="rId96" Type="http://schemas.openxmlformats.org/officeDocument/2006/relationships/hyperlink" Target="https://twitter.com/#!/faithatheismnub/status/1099858783436722184" TargetMode="External" /><Relationship Id="rId97" Type="http://schemas.openxmlformats.org/officeDocument/2006/relationships/hyperlink" Target="https://twitter.com/#!/faithatheismnub/status/1100561163463598080" TargetMode="External" /><Relationship Id="rId98" Type="http://schemas.openxmlformats.org/officeDocument/2006/relationships/hyperlink" Target="https://twitter.com/#!/faithatheismnub/status/1101281909135556608" TargetMode="External" /><Relationship Id="rId99" Type="http://schemas.openxmlformats.org/officeDocument/2006/relationships/hyperlink" Target="https://twitter.com/#!/faithatheismnub/status/1102006445757923328" TargetMode="External" /><Relationship Id="rId100" Type="http://schemas.openxmlformats.org/officeDocument/2006/relationships/hyperlink" Target="https://twitter.com/#!/faithatheismnub/status/1102731461080350729" TargetMode="External" /><Relationship Id="rId101" Type="http://schemas.openxmlformats.org/officeDocument/2006/relationships/hyperlink" Target="https://twitter.com/#!/faithatheismnub/status/1103441137921150981" TargetMode="External" /><Relationship Id="rId102" Type="http://schemas.openxmlformats.org/officeDocument/2006/relationships/hyperlink" Target="https://twitter.com/#!/faithatheismnub/status/1104158541567414272" TargetMode="External" /><Relationship Id="rId103" Type="http://schemas.openxmlformats.org/officeDocument/2006/relationships/comments" Target="../comments1.xml" /><Relationship Id="rId104" Type="http://schemas.openxmlformats.org/officeDocument/2006/relationships/vmlDrawing" Target="../drawings/vmlDrawing1.vml" /><Relationship Id="rId105" Type="http://schemas.openxmlformats.org/officeDocument/2006/relationships/table" Target="../tables/table1.xml" /><Relationship Id="rId1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youtube.com/watch?v=hRORU8KZEgw&amp;feature=youtu.be" TargetMode="External" /><Relationship Id="rId2" Type="http://schemas.openxmlformats.org/officeDocument/2006/relationships/hyperlink" Target="https://www.youtube.com/watch?v=hRORU8KZEgw&amp;feature=youtu.be" TargetMode="External" /><Relationship Id="rId3" Type="http://schemas.openxmlformats.org/officeDocument/2006/relationships/hyperlink" Target="https://twitter.com/elanaleoni/status/1097560128050601986" TargetMode="External" /><Relationship Id="rId4" Type="http://schemas.openxmlformats.org/officeDocument/2006/relationships/hyperlink" Target="https://soundcloud.com/chris-davis-276158228/monica-burns-on-scannable-technologies-in-the-classroom" TargetMode="External" /><Relationship Id="rId5" Type="http://schemas.openxmlformats.org/officeDocument/2006/relationships/hyperlink" Target="http://womenspowerbook.org/articles/The-American-Presidential-Elections-2016-Will-Hillary-or-Trump-Win-in-The-Social-Media-And-The-Main-Media-Battle-womens-power-book.htm" TargetMode="External" /><Relationship Id="rId6" Type="http://schemas.openxmlformats.org/officeDocument/2006/relationships/hyperlink" Target="http://womenspowerbook.org/articles/The-American-Presidential-Elections-2016-Will-Hillary-or-Trump-Win-in-The-Social-Media-And-The-Main-Media-Battle-womens-power-book.htm" TargetMode="External" /><Relationship Id="rId7" Type="http://schemas.openxmlformats.org/officeDocument/2006/relationships/hyperlink" Target="http://womenspowerbook.org/articles/The-American-Presidential-Elections-2016-Will-Hillary-or-Trump-Win-in-The-Social-Media-And-The-Main-Media-Battle-womens-power-book.htm" TargetMode="External" /><Relationship Id="rId8" Type="http://schemas.openxmlformats.org/officeDocument/2006/relationships/hyperlink" Target="http://womenspowerbook.org/articles/The-American-Presidential-Elections-2016-Will-Hillary-or-Trump-Win-in-The-Social-Media-And-The-Main-Media-Battle-womens-power-book.htm" TargetMode="External" /><Relationship Id="rId9" Type="http://schemas.openxmlformats.org/officeDocument/2006/relationships/hyperlink" Target="http://www.americantheatre.org/2014/12/11/change-by-degrees/" TargetMode="External" /><Relationship Id="rId10" Type="http://schemas.openxmlformats.org/officeDocument/2006/relationships/hyperlink" Target="http://www.americantheatre.org/2014/12/11/change-by-degrees/" TargetMode="External" /><Relationship Id="rId11" Type="http://schemas.openxmlformats.org/officeDocument/2006/relationships/hyperlink" Target="http://www.edisonresearch.com/wp-content/uploads/2019/03/Infinite-Dial-2019-PDF-1.pdf" TargetMode="External" /><Relationship Id="rId12" Type="http://schemas.openxmlformats.org/officeDocument/2006/relationships/hyperlink" Target="https://www.youtube.com/watch?v=VHLs76HLon4" TargetMode="External" /><Relationship Id="rId13" Type="http://schemas.openxmlformats.org/officeDocument/2006/relationships/hyperlink" Target="https://www.youtube.com/watch?v=VHLs76HLon4" TargetMode="External" /><Relationship Id="rId14" Type="http://schemas.openxmlformats.org/officeDocument/2006/relationships/hyperlink" Target="http://womenspowerbook.org/articles/The-American-Presidential-Elections-2016-Will-Hillary-or-Trump-Win-in-The-Social-Media-And-The-Main-Media-Battle-womens-power-book.htm" TargetMode="External" /><Relationship Id="rId15" Type="http://schemas.openxmlformats.org/officeDocument/2006/relationships/hyperlink" Target="http://womenspowerbook.org/articles/The-American-Presidential-Elections-2016-Will-Hillary-or-Trump-Win-in-The-Social-Media-And-The-Main-Media-Battle-womens-power-book.htm" TargetMode="External" /><Relationship Id="rId16" Type="http://schemas.openxmlformats.org/officeDocument/2006/relationships/hyperlink" Target="http://womenspowerbook.org/articles/The-American-Presidential-Elections-2016-Will-Hillary-or-Trump-Win-in-The-Social-Media-And-The-Main-Media-Battle-womens-power-book.htm" TargetMode="External" /><Relationship Id="rId17" Type="http://schemas.openxmlformats.org/officeDocument/2006/relationships/hyperlink" Target="http://womenspowerbook.org/articles/The-American-Presidential-Elections-2016-Will-Hillary-or-Trump-Win-in-The-Social-Media-And-The-Main-Media-Battle-womens-power-book.htm" TargetMode="External" /><Relationship Id="rId18" Type="http://schemas.openxmlformats.org/officeDocument/2006/relationships/hyperlink" Target="http://womenspowerbook.org/articles/The-American-Presidential-Elections-2016-Will-Hillary-or-Trump-Win-in-The-Social-Media-And-The-Main-Media-Battle-womens-power-book.htm" TargetMode="External" /><Relationship Id="rId19" Type="http://schemas.openxmlformats.org/officeDocument/2006/relationships/hyperlink" Target="http://womenspowerbook.org/articles/The-American-Presidential-Elections-2016-Will-Hillary-or-Trump-Win-in-The-Social-Media-And-The-Main-Media-Battle-womens-power-book.htm" TargetMode="External" /><Relationship Id="rId20" Type="http://schemas.openxmlformats.org/officeDocument/2006/relationships/hyperlink" Target="http://womenspowerbook.org/articles/The-American-Presidential-Elections-2016-Will-Hillary-or-Trump-Win-in-The-Social-Media-And-The-Main-Media-Battle-womens-power-book.htm" TargetMode="External" /><Relationship Id="rId21" Type="http://schemas.openxmlformats.org/officeDocument/2006/relationships/hyperlink" Target="https://pbs.twimg.com/ext_tw_video_thumb/1095304294847242240/pu/img/ptX-rx2pZb-WLZv8.jpg" TargetMode="External" /><Relationship Id="rId22" Type="http://schemas.openxmlformats.org/officeDocument/2006/relationships/hyperlink" Target="https://pbs.twimg.com/media/D0leHi8W0AA5t8s.jpg" TargetMode="External" /><Relationship Id="rId23" Type="http://schemas.openxmlformats.org/officeDocument/2006/relationships/hyperlink" Target="https://pbs.twimg.com/media/Dg56mWdUYAEFbZq.jpg" TargetMode="External" /><Relationship Id="rId24" Type="http://schemas.openxmlformats.org/officeDocument/2006/relationships/hyperlink" Target="https://pbs.twimg.com/media/C2dAKP2WIAATDzT.jpg" TargetMode="External" /><Relationship Id="rId25" Type="http://schemas.openxmlformats.org/officeDocument/2006/relationships/hyperlink" Target="https://pbs.twimg.com/media/C2dAKP2WIAATDzT.jpg" TargetMode="External" /><Relationship Id="rId26" Type="http://schemas.openxmlformats.org/officeDocument/2006/relationships/hyperlink" Target="https://pbs.twimg.com/media/C2dAKP2WIAATDzT.jpg" TargetMode="External" /><Relationship Id="rId27" Type="http://schemas.openxmlformats.org/officeDocument/2006/relationships/hyperlink" Target="https://pbs.twimg.com/media/C2dAKP2WIAATDzT.jpg" TargetMode="External" /><Relationship Id="rId28" Type="http://schemas.openxmlformats.org/officeDocument/2006/relationships/hyperlink" Target="https://pbs.twimg.com/media/CpoDppFVIAAZv8w.jpg" TargetMode="External" /><Relationship Id="rId29" Type="http://schemas.openxmlformats.org/officeDocument/2006/relationships/hyperlink" Target="https://pbs.twimg.com/media/D1HASaaUwAAE5YI.png" TargetMode="External" /><Relationship Id="rId30" Type="http://schemas.openxmlformats.org/officeDocument/2006/relationships/hyperlink" Target="https://pbs.twimg.com/media/D1KSP47WwAELap7.jpg" TargetMode="External" /><Relationship Id="rId31" Type="http://schemas.openxmlformats.org/officeDocument/2006/relationships/hyperlink" Target="https://pbs.twimg.com/media/C2dkJtkXcAA0cBx.jpg" TargetMode="External" /><Relationship Id="rId32" Type="http://schemas.openxmlformats.org/officeDocument/2006/relationships/hyperlink" Target="https://pbs.twimg.com/media/C2dkJtkXcAA0cBx.jpg" TargetMode="External" /><Relationship Id="rId33" Type="http://schemas.openxmlformats.org/officeDocument/2006/relationships/hyperlink" Target="https://pbs.twimg.com/media/C2dkJtkXcAA0cBx.jpg" TargetMode="External" /><Relationship Id="rId34" Type="http://schemas.openxmlformats.org/officeDocument/2006/relationships/hyperlink" Target="https://pbs.twimg.com/media/C2dkJtkXcAA0cBx.jpg" TargetMode="External" /><Relationship Id="rId35" Type="http://schemas.openxmlformats.org/officeDocument/2006/relationships/hyperlink" Target="https://pbs.twimg.com/media/C2dkJtkXcAA0cBx.jpg" TargetMode="External" /><Relationship Id="rId36" Type="http://schemas.openxmlformats.org/officeDocument/2006/relationships/hyperlink" Target="https://pbs.twimg.com/media/C2dkJtkXcAA0cBx.jpg" TargetMode="External" /><Relationship Id="rId37" Type="http://schemas.openxmlformats.org/officeDocument/2006/relationships/hyperlink" Target="https://pbs.twimg.com/media/C2dkJtkXcAA0cBx.jpg" TargetMode="External" /><Relationship Id="rId38" Type="http://schemas.openxmlformats.org/officeDocument/2006/relationships/hyperlink" Target="https://pbs.twimg.com/ext_tw_video_thumb/1095304294847242240/pu/img/ptX-rx2pZb-WLZv8.jpg" TargetMode="External" /><Relationship Id="rId39" Type="http://schemas.openxmlformats.org/officeDocument/2006/relationships/hyperlink" Target="http://pbs.twimg.com/profile_images/1098649527706361862/jjtkB5PT_normal.jpg" TargetMode="External" /><Relationship Id="rId40" Type="http://schemas.openxmlformats.org/officeDocument/2006/relationships/hyperlink" Target="http://pbs.twimg.com/profile_images/378800000754819969/3e583b99b8930159a50b93171790080d_normal.jpeg" TargetMode="External" /><Relationship Id="rId41" Type="http://schemas.openxmlformats.org/officeDocument/2006/relationships/hyperlink" Target="http://pbs.twimg.com/profile_images/875868965829922817/t0Hlk3P1_normal.jpg" TargetMode="External" /><Relationship Id="rId42" Type="http://schemas.openxmlformats.org/officeDocument/2006/relationships/hyperlink" Target="http://pbs.twimg.com/profile_images/1511564454/beach_avatar_twitter_normal.jpg" TargetMode="External" /><Relationship Id="rId43" Type="http://schemas.openxmlformats.org/officeDocument/2006/relationships/hyperlink" Target="https://pbs.twimg.com/media/D0leHi8W0AA5t8s.jpg" TargetMode="External" /><Relationship Id="rId44" Type="http://schemas.openxmlformats.org/officeDocument/2006/relationships/hyperlink" Target="http://pbs.twimg.com/profile_images/707658279669764096/4Ip7EJC9_normal.jpg" TargetMode="External" /><Relationship Id="rId45" Type="http://schemas.openxmlformats.org/officeDocument/2006/relationships/hyperlink" Target="http://pbs.twimg.com/profile_images/826383570046373888/GePYYAoR_normal.jpg" TargetMode="External" /><Relationship Id="rId46" Type="http://schemas.openxmlformats.org/officeDocument/2006/relationships/hyperlink" Target="http://pbs.twimg.com/profile_images/956752261551554560/7LhGeQJb_normal.jpg" TargetMode="External" /><Relationship Id="rId47" Type="http://schemas.openxmlformats.org/officeDocument/2006/relationships/hyperlink" Target="http://pbs.twimg.com/profile_images/1074162718641315841/8XozTGRp_normal.jpg" TargetMode="External" /><Relationship Id="rId48" Type="http://schemas.openxmlformats.org/officeDocument/2006/relationships/hyperlink" Target="http://pbs.twimg.com/profile_images/1044715518085615617/ygrdSjww_normal.jpg" TargetMode="External" /><Relationship Id="rId49" Type="http://schemas.openxmlformats.org/officeDocument/2006/relationships/hyperlink" Target="https://pbs.twimg.com/media/Dg56mWdUYAEFbZq.jpg" TargetMode="External" /><Relationship Id="rId50" Type="http://schemas.openxmlformats.org/officeDocument/2006/relationships/hyperlink" Target="http://pbs.twimg.com/profile_images/1104097119823192064/c-j1yoIE_normal.jpg" TargetMode="External" /><Relationship Id="rId51" Type="http://schemas.openxmlformats.org/officeDocument/2006/relationships/hyperlink" Target="https://pbs.twimg.com/media/C2dAKP2WIAATDzT.jpg" TargetMode="External" /><Relationship Id="rId52" Type="http://schemas.openxmlformats.org/officeDocument/2006/relationships/hyperlink" Target="https://pbs.twimg.com/media/C2dAKP2WIAATDzT.jpg" TargetMode="External" /><Relationship Id="rId53" Type="http://schemas.openxmlformats.org/officeDocument/2006/relationships/hyperlink" Target="https://pbs.twimg.com/media/C2dAKP2WIAATDzT.jpg" TargetMode="External" /><Relationship Id="rId54" Type="http://schemas.openxmlformats.org/officeDocument/2006/relationships/hyperlink" Target="https://pbs.twimg.com/media/C2dAKP2WIAATDzT.jpg" TargetMode="External" /><Relationship Id="rId55" Type="http://schemas.openxmlformats.org/officeDocument/2006/relationships/hyperlink" Target="http://pbs.twimg.com/profile_images/630342102698864640/DazLccgs_normal.jpg" TargetMode="External" /><Relationship Id="rId56" Type="http://schemas.openxmlformats.org/officeDocument/2006/relationships/hyperlink" Target="https://pbs.twimg.com/media/CpoDppFVIAAZv8w.jpg" TargetMode="External" /><Relationship Id="rId57" Type="http://schemas.openxmlformats.org/officeDocument/2006/relationships/hyperlink" Target="http://pbs.twimg.com/profile_images/1061753821305733120/btZSZfFL_normal.jpg" TargetMode="External" /><Relationship Id="rId58" Type="http://schemas.openxmlformats.org/officeDocument/2006/relationships/hyperlink" Target="https://pbs.twimg.com/media/D1HASaaUwAAE5YI.png" TargetMode="External" /><Relationship Id="rId59" Type="http://schemas.openxmlformats.org/officeDocument/2006/relationships/hyperlink" Target="https://pbs.twimg.com/media/D1KSP47WwAELap7.jpg" TargetMode="External" /><Relationship Id="rId60" Type="http://schemas.openxmlformats.org/officeDocument/2006/relationships/hyperlink" Target="http://pbs.twimg.com/profile_images/1038109730441441280/BwaACACI_normal.jpg" TargetMode="External" /><Relationship Id="rId61" Type="http://schemas.openxmlformats.org/officeDocument/2006/relationships/hyperlink" Target="https://pbs.twimg.com/media/C2dkJtkXcAA0cBx.jpg" TargetMode="External" /><Relationship Id="rId62" Type="http://schemas.openxmlformats.org/officeDocument/2006/relationships/hyperlink" Target="https://pbs.twimg.com/media/C2dkJtkXcAA0cBx.jpg" TargetMode="External" /><Relationship Id="rId63" Type="http://schemas.openxmlformats.org/officeDocument/2006/relationships/hyperlink" Target="https://pbs.twimg.com/media/C2dkJtkXcAA0cBx.jpg" TargetMode="External" /><Relationship Id="rId64" Type="http://schemas.openxmlformats.org/officeDocument/2006/relationships/hyperlink" Target="https://pbs.twimg.com/media/C2dkJtkXcAA0cBx.jpg" TargetMode="External" /><Relationship Id="rId65" Type="http://schemas.openxmlformats.org/officeDocument/2006/relationships/hyperlink" Target="https://pbs.twimg.com/media/C2dkJtkXcAA0cBx.jpg" TargetMode="External" /><Relationship Id="rId66" Type="http://schemas.openxmlformats.org/officeDocument/2006/relationships/hyperlink" Target="https://pbs.twimg.com/media/C2dkJtkXcAA0cBx.jpg" TargetMode="External" /><Relationship Id="rId67" Type="http://schemas.openxmlformats.org/officeDocument/2006/relationships/hyperlink" Target="https://pbs.twimg.com/media/C2dkJtkXcAA0cBx.jpg" TargetMode="External" /><Relationship Id="rId68" Type="http://schemas.openxmlformats.org/officeDocument/2006/relationships/hyperlink" Target="https://twitter.com/#!/ninjasaysgoes/status/1095305170890772480" TargetMode="External" /><Relationship Id="rId69" Type="http://schemas.openxmlformats.org/officeDocument/2006/relationships/hyperlink" Target="https://twitter.com/#!/vellinglenni/status/1100667570988953606" TargetMode="External" /><Relationship Id="rId70" Type="http://schemas.openxmlformats.org/officeDocument/2006/relationships/hyperlink" Target="https://twitter.com/#!/sourcepov/status/1101412498178260994" TargetMode="External" /><Relationship Id="rId71" Type="http://schemas.openxmlformats.org/officeDocument/2006/relationships/hyperlink" Target="https://twitter.com/#!/kilby76/status/1081034091619790848" TargetMode="External" /><Relationship Id="rId72" Type="http://schemas.openxmlformats.org/officeDocument/2006/relationships/hyperlink" Target="https://twitter.com/#!/twittarrpirate/status/1101951299199819776" TargetMode="External" /><Relationship Id="rId73" Type="http://schemas.openxmlformats.org/officeDocument/2006/relationships/hyperlink" Target="https://twitter.com/#!/podcastjourneys/status/1101515162991906816" TargetMode="External" /><Relationship Id="rId74" Type="http://schemas.openxmlformats.org/officeDocument/2006/relationships/hyperlink" Target="https://twitter.com/#!/teacherslens/status/1102340009070342146" TargetMode="External" /><Relationship Id="rId75" Type="http://schemas.openxmlformats.org/officeDocument/2006/relationships/hyperlink" Target="https://twitter.com/#!/chamberlainusoh/status/438018685849333760" TargetMode="External" /><Relationship Id="rId76" Type="http://schemas.openxmlformats.org/officeDocument/2006/relationships/hyperlink" Target="https://twitter.com/#!/patkizo/status/1102617633378263040" TargetMode="External" /><Relationship Id="rId77" Type="http://schemas.openxmlformats.org/officeDocument/2006/relationships/hyperlink" Target="https://twitter.com/#!/nykorrin/status/1102843076387594242" TargetMode="External" /><Relationship Id="rId78" Type="http://schemas.openxmlformats.org/officeDocument/2006/relationships/hyperlink" Target="https://twitter.com/#!/pengolaker/status/1102863729689915392" TargetMode="External" /><Relationship Id="rId79" Type="http://schemas.openxmlformats.org/officeDocument/2006/relationships/hyperlink" Target="https://twitter.com/#!/kaashhyap/status/1012881779529637888" TargetMode="External" /><Relationship Id="rId80" Type="http://schemas.openxmlformats.org/officeDocument/2006/relationships/hyperlink" Target="https://twitter.com/#!/akshayk23762714/status/1103125355123101696" TargetMode="External" /><Relationship Id="rId81" Type="http://schemas.openxmlformats.org/officeDocument/2006/relationships/hyperlink" Target="https://twitter.com/#!/womenspowerbook/status/1100360841311019008" TargetMode="External" /><Relationship Id="rId82" Type="http://schemas.openxmlformats.org/officeDocument/2006/relationships/hyperlink" Target="https://twitter.com/#!/womenspowerbook/status/1101456056817987585" TargetMode="External" /><Relationship Id="rId83" Type="http://schemas.openxmlformats.org/officeDocument/2006/relationships/hyperlink" Target="https://twitter.com/#!/womenspowerbook/status/1102544224770240512" TargetMode="External" /><Relationship Id="rId84" Type="http://schemas.openxmlformats.org/officeDocument/2006/relationships/hyperlink" Target="https://twitter.com/#!/womenspowerbook/status/1103626355764314112" TargetMode="External" /><Relationship Id="rId85" Type="http://schemas.openxmlformats.org/officeDocument/2006/relationships/hyperlink" Target="https://twitter.com/#!/tomferrebee/status/1103949949711106048" TargetMode="External" /><Relationship Id="rId86" Type="http://schemas.openxmlformats.org/officeDocument/2006/relationships/hyperlink" Target="https://twitter.com/#!/chrisdaviscng/status/763927358583676929" TargetMode="External" /><Relationship Id="rId87" Type="http://schemas.openxmlformats.org/officeDocument/2006/relationships/hyperlink" Target="https://twitter.com/#!/chrisdaviscng/status/1103860002756812803" TargetMode="External" /><Relationship Id="rId88" Type="http://schemas.openxmlformats.org/officeDocument/2006/relationships/hyperlink" Target="https://twitter.com/#!/chrisdaviscng/status/1103874826253393920" TargetMode="External" /><Relationship Id="rId89" Type="http://schemas.openxmlformats.org/officeDocument/2006/relationships/hyperlink" Target="https://twitter.com/#!/chrisdaviscng/status/1104105684180832256" TargetMode="External" /><Relationship Id="rId90" Type="http://schemas.openxmlformats.org/officeDocument/2006/relationships/hyperlink" Target="https://twitter.com/#!/jc_james_clark/status/1104107337294450689" TargetMode="External" /><Relationship Id="rId91" Type="http://schemas.openxmlformats.org/officeDocument/2006/relationships/hyperlink" Target="https://twitter.com/#!/faithatheismnub/status/1099858783436722184" TargetMode="External" /><Relationship Id="rId92" Type="http://schemas.openxmlformats.org/officeDocument/2006/relationships/hyperlink" Target="https://twitter.com/#!/faithatheismnub/status/1100561163463598080" TargetMode="External" /><Relationship Id="rId93" Type="http://schemas.openxmlformats.org/officeDocument/2006/relationships/hyperlink" Target="https://twitter.com/#!/faithatheismnub/status/1101281909135556608" TargetMode="External" /><Relationship Id="rId94" Type="http://schemas.openxmlformats.org/officeDocument/2006/relationships/hyperlink" Target="https://twitter.com/#!/faithatheismnub/status/1102006445757923328" TargetMode="External" /><Relationship Id="rId95" Type="http://schemas.openxmlformats.org/officeDocument/2006/relationships/hyperlink" Target="https://twitter.com/#!/faithatheismnub/status/1102731461080350729" TargetMode="External" /><Relationship Id="rId96" Type="http://schemas.openxmlformats.org/officeDocument/2006/relationships/hyperlink" Target="https://twitter.com/#!/faithatheismnub/status/1103441137921150981" TargetMode="External" /><Relationship Id="rId97" Type="http://schemas.openxmlformats.org/officeDocument/2006/relationships/hyperlink" Target="https://twitter.com/#!/faithatheismnub/status/1104158541567414272" TargetMode="External" /><Relationship Id="rId98" Type="http://schemas.openxmlformats.org/officeDocument/2006/relationships/comments" Target="../comments12.xml" /><Relationship Id="rId99" Type="http://schemas.openxmlformats.org/officeDocument/2006/relationships/vmlDrawing" Target="../drawings/vmlDrawing6.vml" /><Relationship Id="rId100" Type="http://schemas.openxmlformats.org/officeDocument/2006/relationships/table" Target="../tables/table22.xml" /><Relationship Id="rId10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youtube.com/channel/UCZhLBJxWmPqefMFG2wCJkSQ" TargetMode="External" /><Relationship Id="rId2" Type="http://schemas.openxmlformats.org/officeDocument/2006/relationships/hyperlink" Target="https://t.co/F3fLcfn45H" TargetMode="External" /><Relationship Id="rId3" Type="http://schemas.openxmlformats.org/officeDocument/2006/relationships/hyperlink" Target="https://bit.ly/2MWa8bj" TargetMode="External" /><Relationship Id="rId4" Type="http://schemas.openxmlformats.org/officeDocument/2006/relationships/hyperlink" Target="http://sourcepov.com/" TargetMode="External" /><Relationship Id="rId5" Type="http://schemas.openxmlformats.org/officeDocument/2006/relationships/hyperlink" Target="https://t.co/3S7cFaU5jR" TargetMode="External" /><Relationship Id="rId6" Type="http://schemas.openxmlformats.org/officeDocument/2006/relationships/hyperlink" Target="http://www.linkedin.com/in/aaronkilby" TargetMode="External" /><Relationship Id="rId7" Type="http://schemas.openxmlformats.org/officeDocument/2006/relationships/hyperlink" Target="https://t.co/J2VIYdL9vA" TargetMode="External" /><Relationship Id="rId8" Type="http://schemas.openxmlformats.org/officeDocument/2006/relationships/hyperlink" Target="https://t.co/CrrAFAftDN" TargetMode="External" /><Relationship Id="rId9" Type="http://schemas.openxmlformats.org/officeDocument/2006/relationships/hyperlink" Target="http://www.classtechtips.com/" TargetMode="External" /><Relationship Id="rId10" Type="http://schemas.openxmlformats.org/officeDocument/2006/relationships/hyperlink" Target="https://t.co/lJmMq6v1rW" TargetMode="External" /><Relationship Id="rId11" Type="http://schemas.openxmlformats.org/officeDocument/2006/relationships/hyperlink" Target="https://t.co/e9si2M0F00" TargetMode="External" /><Relationship Id="rId12" Type="http://schemas.openxmlformats.org/officeDocument/2006/relationships/hyperlink" Target="https://t.co/xKhpozTMP9" TargetMode="External" /><Relationship Id="rId13" Type="http://schemas.openxmlformats.org/officeDocument/2006/relationships/hyperlink" Target="https://t.co/laGHUfHjdg" TargetMode="External" /><Relationship Id="rId14" Type="http://schemas.openxmlformats.org/officeDocument/2006/relationships/hyperlink" Target="http://www.womenspowerbook.org/" TargetMode="External" /><Relationship Id="rId15" Type="http://schemas.openxmlformats.org/officeDocument/2006/relationships/hyperlink" Target="https://t.co/lJmMq6dqAo" TargetMode="External" /><Relationship Id="rId16" Type="http://schemas.openxmlformats.org/officeDocument/2006/relationships/hyperlink" Target="https://t.co/ww1ToE54yc" TargetMode="External" /><Relationship Id="rId17" Type="http://schemas.openxmlformats.org/officeDocument/2006/relationships/hyperlink" Target="http://www.womenspowerbook.org/" TargetMode="External" /><Relationship Id="rId18" Type="http://schemas.openxmlformats.org/officeDocument/2006/relationships/hyperlink" Target="https://pbs.twimg.com/profile_banners/1036880051998842886/1537588895" TargetMode="External" /><Relationship Id="rId19" Type="http://schemas.openxmlformats.org/officeDocument/2006/relationships/hyperlink" Target="https://pbs.twimg.com/profile_banners/10228272/1544543885" TargetMode="External" /><Relationship Id="rId20" Type="http://schemas.openxmlformats.org/officeDocument/2006/relationships/hyperlink" Target="https://pbs.twimg.com/profile_banners/1093061985074331648/1550773442" TargetMode="External" /><Relationship Id="rId21" Type="http://schemas.openxmlformats.org/officeDocument/2006/relationships/hyperlink" Target="https://pbs.twimg.com/profile_banners/20545925/1398734570" TargetMode="External" /><Relationship Id="rId22" Type="http://schemas.openxmlformats.org/officeDocument/2006/relationships/hyperlink" Target="https://pbs.twimg.com/profile_banners/53925101/1399383763" TargetMode="External" /><Relationship Id="rId23" Type="http://schemas.openxmlformats.org/officeDocument/2006/relationships/hyperlink" Target="https://pbs.twimg.com/profile_banners/19848777/1356410122" TargetMode="External" /><Relationship Id="rId24" Type="http://schemas.openxmlformats.org/officeDocument/2006/relationships/hyperlink" Target="https://pbs.twimg.com/profile_banners/304717980/1500496093" TargetMode="External" /><Relationship Id="rId25" Type="http://schemas.openxmlformats.org/officeDocument/2006/relationships/hyperlink" Target="https://pbs.twimg.com/profile_banners/4112480669/1446646966" TargetMode="External" /><Relationship Id="rId26" Type="http://schemas.openxmlformats.org/officeDocument/2006/relationships/hyperlink" Target="https://pbs.twimg.com/profile_banners/575792221/1507470166" TargetMode="External" /><Relationship Id="rId27" Type="http://schemas.openxmlformats.org/officeDocument/2006/relationships/hyperlink" Target="https://pbs.twimg.com/profile_banners/3000201888/1457553856" TargetMode="External" /><Relationship Id="rId28" Type="http://schemas.openxmlformats.org/officeDocument/2006/relationships/hyperlink" Target="https://pbs.twimg.com/profile_banners/248827135/1489506062" TargetMode="External" /><Relationship Id="rId29" Type="http://schemas.openxmlformats.org/officeDocument/2006/relationships/hyperlink" Target="https://pbs.twimg.com/profile_banners/135131671/1409004002" TargetMode="External" /><Relationship Id="rId30" Type="http://schemas.openxmlformats.org/officeDocument/2006/relationships/hyperlink" Target="https://pbs.twimg.com/profile_banners/869275465197821953/1550657060" TargetMode="External" /><Relationship Id="rId31" Type="http://schemas.openxmlformats.org/officeDocument/2006/relationships/hyperlink" Target="https://pbs.twimg.com/profile_banners/878353753375518721/1539396003" TargetMode="External" /><Relationship Id="rId32" Type="http://schemas.openxmlformats.org/officeDocument/2006/relationships/hyperlink" Target="https://pbs.twimg.com/profile_banners/981853123814670337/1522927755" TargetMode="External" /><Relationship Id="rId33" Type="http://schemas.openxmlformats.org/officeDocument/2006/relationships/hyperlink" Target="https://pbs.twimg.com/profile_banners/991301073024335872/1525682759" TargetMode="External" /><Relationship Id="rId34" Type="http://schemas.openxmlformats.org/officeDocument/2006/relationships/hyperlink" Target="https://pbs.twimg.com/profile_banners/328638472/1493583065" TargetMode="External" /><Relationship Id="rId35" Type="http://schemas.openxmlformats.org/officeDocument/2006/relationships/hyperlink" Target="https://pbs.twimg.com/profile_banners/278666824/1454281143" TargetMode="External" /><Relationship Id="rId36" Type="http://schemas.openxmlformats.org/officeDocument/2006/relationships/hyperlink" Target="https://pbs.twimg.com/profile_banners/1038107559817830400/1536340145" TargetMode="External" /><Relationship Id="rId37" Type="http://schemas.openxmlformats.org/officeDocument/2006/relationships/hyperlink" Target="https://pbs.twimg.com/profile_banners/725719130184232961/1493600845" TargetMode="External" /><Relationship Id="rId38" Type="http://schemas.openxmlformats.org/officeDocument/2006/relationships/hyperlink" Target="http://abs.twimg.com/images/themes/theme14/bg.gif" TargetMode="External" /><Relationship Id="rId39" Type="http://schemas.openxmlformats.org/officeDocument/2006/relationships/hyperlink" Target="http://abs.twimg.com/images/themes/theme6/bg.gif"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9/bg.gif"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6/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5/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pbs.twimg.com/profile_images/1069099408212410369/BisW6x1f_normal.jpg" TargetMode="External" /><Relationship Id="rId54" Type="http://schemas.openxmlformats.org/officeDocument/2006/relationships/hyperlink" Target="http://pbs.twimg.com/profile_images/1013436760859299847/aQltRN9T_normal.jpg" TargetMode="External" /><Relationship Id="rId55" Type="http://schemas.openxmlformats.org/officeDocument/2006/relationships/hyperlink" Target="http://pbs.twimg.com/profile_images/1098649527706361862/jjtkB5PT_normal.jpg" TargetMode="External" /><Relationship Id="rId56" Type="http://schemas.openxmlformats.org/officeDocument/2006/relationships/hyperlink" Target="http://pbs.twimg.com/profile_images/378800000754819969/3e583b99b8930159a50b93171790080d_normal.jpeg" TargetMode="External" /><Relationship Id="rId57" Type="http://schemas.openxmlformats.org/officeDocument/2006/relationships/hyperlink" Target="http://pbs.twimg.com/profile_images/463673794716909569/DvZl4mU3_normal.png" TargetMode="External" /><Relationship Id="rId58" Type="http://schemas.openxmlformats.org/officeDocument/2006/relationships/hyperlink" Target="http://pbs.twimg.com/profile_images/875868965829922817/t0Hlk3P1_normal.jpg" TargetMode="External" /><Relationship Id="rId59" Type="http://schemas.openxmlformats.org/officeDocument/2006/relationships/hyperlink" Target="http://pbs.twimg.com/profile_images/1511564454/beach_avatar_twitter_normal.jpg" TargetMode="External" /><Relationship Id="rId60" Type="http://schemas.openxmlformats.org/officeDocument/2006/relationships/hyperlink" Target="http://pbs.twimg.com/profile_images/689807592680464384/Dxd-2Onn_normal.png" TargetMode="External" /><Relationship Id="rId61" Type="http://schemas.openxmlformats.org/officeDocument/2006/relationships/hyperlink" Target="http://pbs.twimg.com/profile_images/860554653540515840/SFaGLjOv_normal.jpg" TargetMode="External" /><Relationship Id="rId62" Type="http://schemas.openxmlformats.org/officeDocument/2006/relationships/hyperlink" Target="http://pbs.twimg.com/profile_images/707658279669764096/4Ip7EJC9_normal.jpg" TargetMode="External" /><Relationship Id="rId63" Type="http://schemas.openxmlformats.org/officeDocument/2006/relationships/hyperlink" Target="http://pbs.twimg.com/profile_images/826383570046373888/GePYYAoR_normal.jpg" TargetMode="External" /><Relationship Id="rId64" Type="http://schemas.openxmlformats.org/officeDocument/2006/relationships/hyperlink" Target="http://pbs.twimg.com/profile_images/956752261551554560/7LhGeQJb_normal.jpg" TargetMode="External" /><Relationship Id="rId65" Type="http://schemas.openxmlformats.org/officeDocument/2006/relationships/hyperlink" Target="http://pbs.twimg.com/profile_images/1074162718641315841/8XozTGRp_normal.jpg" TargetMode="External" /><Relationship Id="rId66" Type="http://schemas.openxmlformats.org/officeDocument/2006/relationships/hyperlink" Target="http://pbs.twimg.com/profile_images/1044715518085615617/ygrdSjww_normal.jpg" TargetMode="External" /><Relationship Id="rId67" Type="http://schemas.openxmlformats.org/officeDocument/2006/relationships/hyperlink" Target="http://pbs.twimg.com/profile_images/981856292015751168/dfVH-5iW_normal.jpg" TargetMode="External" /><Relationship Id="rId68" Type="http://schemas.openxmlformats.org/officeDocument/2006/relationships/hyperlink" Target="http://pbs.twimg.com/profile_images/1104097119823192064/c-j1yoIE_normal.jpg" TargetMode="External" /><Relationship Id="rId69" Type="http://schemas.openxmlformats.org/officeDocument/2006/relationships/hyperlink" Target="http://pbs.twimg.com/profile_images/1523706394/WPB_normal.gif" TargetMode="External" /><Relationship Id="rId70" Type="http://schemas.openxmlformats.org/officeDocument/2006/relationships/hyperlink" Target="http://pbs.twimg.com/profile_images/630342102698864640/DazLccgs_normal.jpg" TargetMode="External" /><Relationship Id="rId71" Type="http://schemas.openxmlformats.org/officeDocument/2006/relationships/hyperlink" Target="http://pbs.twimg.com/profile_images/1061753821305733120/btZSZfFL_normal.jpg" TargetMode="External" /><Relationship Id="rId72" Type="http://schemas.openxmlformats.org/officeDocument/2006/relationships/hyperlink" Target="http://pbs.twimg.com/profile_images/1038109730441441280/BwaACACI_normal.jpg" TargetMode="External" /><Relationship Id="rId73" Type="http://schemas.openxmlformats.org/officeDocument/2006/relationships/hyperlink" Target="http://pbs.twimg.com/profile_images/725743571240914944/5d1EM5fU_normal.jpg" TargetMode="External" /><Relationship Id="rId74" Type="http://schemas.openxmlformats.org/officeDocument/2006/relationships/hyperlink" Target="https://twitter.com/ninjasaysgoes" TargetMode="External" /><Relationship Id="rId75" Type="http://schemas.openxmlformats.org/officeDocument/2006/relationships/hyperlink" Target="https://twitter.com/youtube" TargetMode="External" /><Relationship Id="rId76" Type="http://schemas.openxmlformats.org/officeDocument/2006/relationships/hyperlink" Target="https://twitter.com/vellinglenni" TargetMode="External" /><Relationship Id="rId77" Type="http://schemas.openxmlformats.org/officeDocument/2006/relationships/hyperlink" Target="https://twitter.com/sourcepov" TargetMode="External" /><Relationship Id="rId78" Type="http://schemas.openxmlformats.org/officeDocument/2006/relationships/hyperlink" Target="https://twitter.com/smexaminer" TargetMode="External" /><Relationship Id="rId79" Type="http://schemas.openxmlformats.org/officeDocument/2006/relationships/hyperlink" Target="https://twitter.com/kilby76" TargetMode="External" /><Relationship Id="rId80" Type="http://schemas.openxmlformats.org/officeDocument/2006/relationships/hyperlink" Target="https://twitter.com/twittarrpirate" TargetMode="External" /><Relationship Id="rId81" Type="http://schemas.openxmlformats.org/officeDocument/2006/relationships/hyperlink" Target="https://twitter.com/podcastjourneys" TargetMode="External" /><Relationship Id="rId82" Type="http://schemas.openxmlformats.org/officeDocument/2006/relationships/hyperlink" Target="https://twitter.com/classtechtips" TargetMode="External" /><Relationship Id="rId83" Type="http://schemas.openxmlformats.org/officeDocument/2006/relationships/hyperlink" Target="https://twitter.com/teacherslens" TargetMode="External" /><Relationship Id="rId84" Type="http://schemas.openxmlformats.org/officeDocument/2006/relationships/hyperlink" Target="https://twitter.com/chamberlainusoh" TargetMode="External" /><Relationship Id="rId85" Type="http://schemas.openxmlformats.org/officeDocument/2006/relationships/hyperlink" Target="https://twitter.com/patkizo" TargetMode="External" /><Relationship Id="rId86" Type="http://schemas.openxmlformats.org/officeDocument/2006/relationships/hyperlink" Target="https://twitter.com/nykorrin" TargetMode="External" /><Relationship Id="rId87" Type="http://schemas.openxmlformats.org/officeDocument/2006/relationships/hyperlink" Target="https://twitter.com/pengolaker" TargetMode="External" /><Relationship Id="rId88" Type="http://schemas.openxmlformats.org/officeDocument/2006/relationships/hyperlink" Target="https://twitter.com/kaashhyap" TargetMode="External" /><Relationship Id="rId89" Type="http://schemas.openxmlformats.org/officeDocument/2006/relationships/hyperlink" Target="https://twitter.com/akshayk23762714" TargetMode="External" /><Relationship Id="rId90" Type="http://schemas.openxmlformats.org/officeDocument/2006/relationships/hyperlink" Target="https://twitter.com/womenspowerbook" TargetMode="External" /><Relationship Id="rId91" Type="http://schemas.openxmlformats.org/officeDocument/2006/relationships/hyperlink" Target="https://twitter.com/tomferrebee" TargetMode="External" /><Relationship Id="rId92" Type="http://schemas.openxmlformats.org/officeDocument/2006/relationships/hyperlink" Target="https://twitter.com/chrisdaviscng" TargetMode="External" /><Relationship Id="rId93" Type="http://schemas.openxmlformats.org/officeDocument/2006/relationships/hyperlink" Target="https://twitter.com/jc_james_clark" TargetMode="External" /><Relationship Id="rId94" Type="http://schemas.openxmlformats.org/officeDocument/2006/relationships/hyperlink" Target="https://twitter.com/faithatheismnub" TargetMode="External" /><Relationship Id="rId95" Type="http://schemas.openxmlformats.org/officeDocument/2006/relationships/comments" Target="../comments2.xml" /><Relationship Id="rId96" Type="http://schemas.openxmlformats.org/officeDocument/2006/relationships/vmlDrawing" Target="../drawings/vmlDrawing2.vml" /><Relationship Id="rId97" Type="http://schemas.openxmlformats.org/officeDocument/2006/relationships/table" Target="../tables/table2.xml" /><Relationship Id="rId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www.youtube.com/watch?v=VHLs76HLon4" TargetMode="External" /><Relationship Id="rId3" Type="http://schemas.openxmlformats.org/officeDocument/2006/relationships/hyperlink" Target="http://www.americantheatre.org/2014/12/11/change-by-degrees/" TargetMode="External" /><Relationship Id="rId4" Type="http://schemas.openxmlformats.org/officeDocument/2006/relationships/hyperlink" Target="https://www.youtube.com/watch?v=hRORU8KZEgw&amp;feature=youtu.be" TargetMode="External" /><Relationship Id="rId5" Type="http://schemas.openxmlformats.org/officeDocument/2006/relationships/hyperlink" Target="http://www.edisonresearch.com/wp-content/uploads/2019/03/Infinite-Dial-2019-PDF-1.pdf" TargetMode="External" /><Relationship Id="rId6" Type="http://schemas.openxmlformats.org/officeDocument/2006/relationships/hyperlink" Target="https://soundcloud.com/chris-davis-276158228/monica-burns-on-scannable-technologies-in-the-classroom" TargetMode="External" /><Relationship Id="rId7" Type="http://schemas.openxmlformats.org/officeDocument/2006/relationships/hyperlink" Target="https://twitter.com/elanaleoni/status/1097560128050601986" TargetMode="External" /><Relationship Id="rId8" Type="http://schemas.openxmlformats.org/officeDocument/2006/relationships/hyperlink" Target="https://www.youtube.com/watch?v=VHLs76HLon4" TargetMode="External" /><Relationship Id="rId9" Type="http://schemas.openxmlformats.org/officeDocument/2006/relationships/hyperlink" Target="http://www.americantheatre.org/2014/12/11/change-by-degrees/" TargetMode="External" /><Relationship Id="rId10" Type="http://schemas.openxmlformats.org/officeDocument/2006/relationships/hyperlink" Target="http://www.edisonresearch.com/wp-content/uploads/2019/03/Infinite-Dial-2019-PDF-1.pdf" TargetMode="External" /><Relationship Id="rId11" Type="http://schemas.openxmlformats.org/officeDocument/2006/relationships/hyperlink" Target="https://soundcloud.com/chris-davis-276158228/monica-burns-on-scannable-technologies-in-the-classroom" TargetMode="External" /><Relationship Id="rId12" Type="http://schemas.openxmlformats.org/officeDocument/2006/relationships/hyperlink" Target="https://www.youtube.com/watch?v=hRORU8KZEgw&amp;feature=youtu.be" TargetMode="External" /><Relationship Id="rId13" Type="http://schemas.openxmlformats.org/officeDocument/2006/relationships/hyperlink" Target="https://twitter.com/elanaleoni/status/1097560128050601986" TargetMode="External" /><Relationship Id="rId14" Type="http://schemas.openxmlformats.org/officeDocument/2006/relationships/hyperlink" Target="http://womenspowerbook.org/articles/The-American-Presidential-Elections-2016-Will-Hillary-or-Trump-Win-in-The-Social-Media-And-The-Main-Media-Battle-womens-power-book.htm" TargetMode="External" /><Relationship Id="rId15" Type="http://schemas.openxmlformats.org/officeDocument/2006/relationships/table" Target="../tables/table12.xml" /><Relationship Id="rId16" Type="http://schemas.openxmlformats.org/officeDocument/2006/relationships/table" Target="../tables/table13.xml" /><Relationship Id="rId17" Type="http://schemas.openxmlformats.org/officeDocument/2006/relationships/table" Target="../tables/table14.xml" /><Relationship Id="rId18" Type="http://schemas.openxmlformats.org/officeDocument/2006/relationships/table" Target="../tables/table15.xml" /><Relationship Id="rId19" Type="http://schemas.openxmlformats.org/officeDocument/2006/relationships/table" Target="../tables/table16.xml" /><Relationship Id="rId20" Type="http://schemas.openxmlformats.org/officeDocument/2006/relationships/table" Target="../tables/table17.xml" /><Relationship Id="rId21" Type="http://schemas.openxmlformats.org/officeDocument/2006/relationships/table" Target="../tables/table18.xml" /><Relationship Id="rId2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588</v>
      </c>
      <c r="BB2" s="13" t="s">
        <v>608</v>
      </c>
      <c r="BC2" s="13" t="s">
        <v>609</v>
      </c>
      <c r="BD2" s="67" t="s">
        <v>999</v>
      </c>
      <c r="BE2" s="67" t="s">
        <v>1000</v>
      </c>
      <c r="BF2" s="67" t="s">
        <v>1001</v>
      </c>
      <c r="BG2" s="67" t="s">
        <v>1002</v>
      </c>
      <c r="BH2" s="67" t="s">
        <v>1003</v>
      </c>
      <c r="BI2" s="67" t="s">
        <v>1004</v>
      </c>
      <c r="BJ2" s="67" t="s">
        <v>1005</v>
      </c>
      <c r="BK2" s="67" t="s">
        <v>1006</v>
      </c>
      <c r="BL2" s="67" t="s">
        <v>1007</v>
      </c>
    </row>
    <row r="3" spans="1:64" ht="15" customHeight="1">
      <c r="A3" s="84" t="s">
        <v>212</v>
      </c>
      <c r="B3" s="84" t="s">
        <v>230</v>
      </c>
      <c r="C3" s="53" t="s">
        <v>1055</v>
      </c>
      <c r="D3" s="54">
        <v>3</v>
      </c>
      <c r="E3" s="65" t="s">
        <v>132</v>
      </c>
      <c r="F3" s="55">
        <v>35</v>
      </c>
      <c r="G3" s="53"/>
      <c r="H3" s="57"/>
      <c r="I3" s="56"/>
      <c r="J3" s="56"/>
      <c r="K3" s="36" t="s">
        <v>65</v>
      </c>
      <c r="L3" s="62">
        <v>3</v>
      </c>
      <c r="M3" s="62"/>
      <c r="N3" s="63"/>
      <c r="O3" s="85" t="s">
        <v>233</v>
      </c>
      <c r="P3" s="87">
        <v>43508.53792824074</v>
      </c>
      <c r="Q3" s="85" t="s">
        <v>235</v>
      </c>
      <c r="R3" s="89" t="s">
        <v>256</v>
      </c>
      <c r="S3" s="85" t="s">
        <v>263</v>
      </c>
      <c r="T3" s="85" t="s">
        <v>269</v>
      </c>
      <c r="U3" s="89" t="s">
        <v>285</v>
      </c>
      <c r="V3" s="89" t="s">
        <v>285</v>
      </c>
      <c r="W3" s="87">
        <v>43508.53792824074</v>
      </c>
      <c r="X3" s="89" t="s">
        <v>306</v>
      </c>
      <c r="Y3" s="85"/>
      <c r="Z3" s="85"/>
      <c r="AA3" s="91" t="s">
        <v>336</v>
      </c>
      <c r="AB3" s="85"/>
      <c r="AC3" s="85" t="b">
        <v>0</v>
      </c>
      <c r="AD3" s="85">
        <v>3</v>
      </c>
      <c r="AE3" s="91" t="s">
        <v>368</v>
      </c>
      <c r="AF3" s="85" t="b">
        <v>0</v>
      </c>
      <c r="AG3" s="85" t="s">
        <v>371</v>
      </c>
      <c r="AH3" s="85"/>
      <c r="AI3" s="91" t="s">
        <v>368</v>
      </c>
      <c r="AJ3" s="85" t="b">
        <v>0</v>
      </c>
      <c r="AK3" s="85">
        <v>3</v>
      </c>
      <c r="AL3" s="91" t="s">
        <v>368</v>
      </c>
      <c r="AM3" s="85" t="s">
        <v>373</v>
      </c>
      <c r="AN3" s="85" t="b">
        <v>0</v>
      </c>
      <c r="AO3" s="91" t="s">
        <v>336</v>
      </c>
      <c r="AP3" s="85" t="s">
        <v>381</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4</v>
      </c>
      <c r="BE3" s="52">
        <v>14.814814814814815</v>
      </c>
      <c r="BF3" s="51">
        <v>1</v>
      </c>
      <c r="BG3" s="52">
        <v>3.7037037037037037</v>
      </c>
      <c r="BH3" s="51">
        <v>0</v>
      </c>
      <c r="BI3" s="52">
        <v>0</v>
      </c>
      <c r="BJ3" s="51">
        <v>22</v>
      </c>
      <c r="BK3" s="52">
        <v>81.48148148148148</v>
      </c>
      <c r="BL3" s="51">
        <v>27</v>
      </c>
    </row>
    <row r="4" spans="1:64" ht="15" customHeight="1">
      <c r="A4" s="84" t="s">
        <v>213</v>
      </c>
      <c r="B4" s="84" t="s">
        <v>230</v>
      </c>
      <c r="C4" s="53" t="s">
        <v>1055</v>
      </c>
      <c r="D4" s="54">
        <v>3</v>
      </c>
      <c r="E4" s="65" t="s">
        <v>132</v>
      </c>
      <c r="F4" s="55">
        <v>35</v>
      </c>
      <c r="G4" s="53"/>
      <c r="H4" s="57"/>
      <c r="I4" s="56"/>
      <c r="J4" s="56"/>
      <c r="K4" s="36" t="s">
        <v>65</v>
      </c>
      <c r="L4" s="83">
        <v>4</v>
      </c>
      <c r="M4" s="83"/>
      <c r="N4" s="63"/>
      <c r="O4" s="86" t="s">
        <v>233</v>
      </c>
      <c r="P4" s="88">
        <v>43523.335324074076</v>
      </c>
      <c r="Q4" s="86" t="s">
        <v>236</v>
      </c>
      <c r="R4" s="90" t="s">
        <v>256</v>
      </c>
      <c r="S4" s="86" t="s">
        <v>263</v>
      </c>
      <c r="T4" s="86" t="s">
        <v>270</v>
      </c>
      <c r="U4" s="86"/>
      <c r="V4" s="90" t="s">
        <v>293</v>
      </c>
      <c r="W4" s="88">
        <v>43523.335324074076</v>
      </c>
      <c r="X4" s="90" t="s">
        <v>307</v>
      </c>
      <c r="Y4" s="86"/>
      <c r="Z4" s="86"/>
      <c r="AA4" s="92" t="s">
        <v>337</v>
      </c>
      <c r="AB4" s="86"/>
      <c r="AC4" s="86" t="b">
        <v>0</v>
      </c>
      <c r="AD4" s="86">
        <v>0</v>
      </c>
      <c r="AE4" s="92" t="s">
        <v>368</v>
      </c>
      <c r="AF4" s="86" t="b">
        <v>0</v>
      </c>
      <c r="AG4" s="86" t="s">
        <v>371</v>
      </c>
      <c r="AH4" s="86"/>
      <c r="AI4" s="92" t="s">
        <v>368</v>
      </c>
      <c r="AJ4" s="86" t="b">
        <v>0</v>
      </c>
      <c r="AK4" s="86">
        <v>3</v>
      </c>
      <c r="AL4" s="92" t="s">
        <v>336</v>
      </c>
      <c r="AM4" s="86" t="s">
        <v>374</v>
      </c>
      <c r="AN4" s="86" t="b">
        <v>0</v>
      </c>
      <c r="AO4" s="92" t="s">
        <v>336</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c r="BE4" s="52"/>
      <c r="BF4" s="51"/>
      <c r="BG4" s="52"/>
      <c r="BH4" s="51"/>
      <c r="BI4" s="52"/>
      <c r="BJ4" s="51"/>
      <c r="BK4" s="52"/>
      <c r="BL4" s="51"/>
    </row>
    <row r="5" spans="1:64" ht="45">
      <c r="A5" s="84" t="s">
        <v>213</v>
      </c>
      <c r="B5" s="84" t="s">
        <v>212</v>
      </c>
      <c r="C5" s="53" t="s">
        <v>1055</v>
      </c>
      <c r="D5" s="54">
        <v>3</v>
      </c>
      <c r="E5" s="65" t="s">
        <v>132</v>
      </c>
      <c r="F5" s="55">
        <v>35</v>
      </c>
      <c r="G5" s="53"/>
      <c r="H5" s="57"/>
      <c r="I5" s="56"/>
      <c r="J5" s="56"/>
      <c r="K5" s="36" t="s">
        <v>65</v>
      </c>
      <c r="L5" s="83">
        <v>5</v>
      </c>
      <c r="M5" s="83"/>
      <c r="N5" s="63"/>
      <c r="O5" s="86" t="s">
        <v>233</v>
      </c>
      <c r="P5" s="88">
        <v>43523.335324074076</v>
      </c>
      <c r="Q5" s="86" t="s">
        <v>236</v>
      </c>
      <c r="R5" s="90" t="s">
        <v>256</v>
      </c>
      <c r="S5" s="86" t="s">
        <v>263</v>
      </c>
      <c r="T5" s="86" t="s">
        <v>270</v>
      </c>
      <c r="U5" s="86"/>
      <c r="V5" s="90" t="s">
        <v>293</v>
      </c>
      <c r="W5" s="88">
        <v>43523.335324074076</v>
      </c>
      <c r="X5" s="90" t="s">
        <v>307</v>
      </c>
      <c r="Y5" s="86"/>
      <c r="Z5" s="86"/>
      <c r="AA5" s="92" t="s">
        <v>337</v>
      </c>
      <c r="AB5" s="86"/>
      <c r="AC5" s="86" t="b">
        <v>0</v>
      </c>
      <c r="AD5" s="86">
        <v>0</v>
      </c>
      <c r="AE5" s="92" t="s">
        <v>368</v>
      </c>
      <c r="AF5" s="86" t="b">
        <v>0</v>
      </c>
      <c r="AG5" s="86" t="s">
        <v>371</v>
      </c>
      <c r="AH5" s="86"/>
      <c r="AI5" s="92" t="s">
        <v>368</v>
      </c>
      <c r="AJ5" s="86" t="b">
        <v>0</v>
      </c>
      <c r="AK5" s="86">
        <v>3</v>
      </c>
      <c r="AL5" s="92" t="s">
        <v>336</v>
      </c>
      <c r="AM5" s="86" t="s">
        <v>374</v>
      </c>
      <c r="AN5" s="86" t="b">
        <v>0</v>
      </c>
      <c r="AO5" s="92" t="s">
        <v>336</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2</v>
      </c>
      <c r="BE5" s="52">
        <v>12.5</v>
      </c>
      <c r="BF5" s="51">
        <v>0</v>
      </c>
      <c r="BG5" s="52">
        <v>0</v>
      </c>
      <c r="BH5" s="51">
        <v>0</v>
      </c>
      <c r="BI5" s="52">
        <v>0</v>
      </c>
      <c r="BJ5" s="51">
        <v>14</v>
      </c>
      <c r="BK5" s="52">
        <v>87.5</v>
      </c>
      <c r="BL5" s="51">
        <v>16</v>
      </c>
    </row>
    <row r="6" spans="1:64" ht="45">
      <c r="A6" s="84" t="s">
        <v>214</v>
      </c>
      <c r="B6" s="84" t="s">
        <v>231</v>
      </c>
      <c r="C6" s="53" t="s">
        <v>1055</v>
      </c>
      <c r="D6" s="54">
        <v>3</v>
      </c>
      <c r="E6" s="65" t="s">
        <v>132</v>
      </c>
      <c r="F6" s="55">
        <v>35</v>
      </c>
      <c r="G6" s="53"/>
      <c r="H6" s="57"/>
      <c r="I6" s="56"/>
      <c r="J6" s="56"/>
      <c r="K6" s="36" t="s">
        <v>65</v>
      </c>
      <c r="L6" s="83">
        <v>6</v>
      </c>
      <c r="M6" s="83"/>
      <c r="N6" s="63"/>
      <c r="O6" s="86" t="s">
        <v>233</v>
      </c>
      <c r="P6" s="88">
        <v>43525.3909375</v>
      </c>
      <c r="Q6" s="86" t="s">
        <v>237</v>
      </c>
      <c r="R6" s="90" t="s">
        <v>257</v>
      </c>
      <c r="S6" s="86" t="s">
        <v>264</v>
      </c>
      <c r="T6" s="86" t="s">
        <v>271</v>
      </c>
      <c r="U6" s="86"/>
      <c r="V6" s="90" t="s">
        <v>294</v>
      </c>
      <c r="W6" s="88">
        <v>43525.3909375</v>
      </c>
      <c r="X6" s="90" t="s">
        <v>308</v>
      </c>
      <c r="Y6" s="86"/>
      <c r="Z6" s="86"/>
      <c r="AA6" s="92" t="s">
        <v>338</v>
      </c>
      <c r="AB6" s="86"/>
      <c r="AC6" s="86" t="b">
        <v>0</v>
      </c>
      <c r="AD6" s="86">
        <v>0</v>
      </c>
      <c r="AE6" s="92" t="s">
        <v>368</v>
      </c>
      <c r="AF6" s="86" t="b">
        <v>1</v>
      </c>
      <c r="AG6" s="86" t="s">
        <v>371</v>
      </c>
      <c r="AH6" s="86"/>
      <c r="AI6" s="92" t="s">
        <v>372</v>
      </c>
      <c r="AJ6" s="86" t="b">
        <v>0</v>
      </c>
      <c r="AK6" s="86">
        <v>0</v>
      </c>
      <c r="AL6" s="92" t="s">
        <v>368</v>
      </c>
      <c r="AM6" s="86" t="s">
        <v>375</v>
      </c>
      <c r="AN6" s="86" t="b">
        <v>0</v>
      </c>
      <c r="AO6" s="92" t="s">
        <v>338</v>
      </c>
      <c r="AP6" s="86" t="s">
        <v>176</v>
      </c>
      <c r="AQ6" s="86">
        <v>0</v>
      </c>
      <c r="AR6" s="86">
        <v>0</v>
      </c>
      <c r="AS6" s="86"/>
      <c r="AT6" s="86"/>
      <c r="AU6" s="86"/>
      <c r="AV6" s="86"/>
      <c r="AW6" s="86"/>
      <c r="AX6" s="86"/>
      <c r="AY6" s="86"/>
      <c r="AZ6" s="86"/>
      <c r="BA6">
        <v>1</v>
      </c>
      <c r="BB6" s="85" t="str">
        <f>REPLACE(INDEX(GroupVertices[Group],MATCH(Edges[[#This Row],[Vertex 1]],GroupVertices[Vertex],0)),1,1,"")</f>
        <v>8</v>
      </c>
      <c r="BC6" s="85" t="str">
        <f>REPLACE(INDEX(GroupVertices[Group],MATCH(Edges[[#This Row],[Vertex 2]],GroupVertices[Vertex],0)),1,1,"")</f>
        <v>8</v>
      </c>
      <c r="BD6" s="51">
        <v>0</v>
      </c>
      <c r="BE6" s="52">
        <v>0</v>
      </c>
      <c r="BF6" s="51">
        <v>0</v>
      </c>
      <c r="BG6" s="52">
        <v>0</v>
      </c>
      <c r="BH6" s="51">
        <v>0</v>
      </c>
      <c r="BI6" s="52">
        <v>0</v>
      </c>
      <c r="BJ6" s="51">
        <v>37</v>
      </c>
      <c r="BK6" s="52">
        <v>100</v>
      </c>
      <c r="BL6" s="51">
        <v>37</v>
      </c>
    </row>
    <row r="7" spans="1:64" ht="45">
      <c r="A7" s="84" t="s">
        <v>215</v>
      </c>
      <c r="B7" s="84" t="s">
        <v>215</v>
      </c>
      <c r="C7" s="53" t="s">
        <v>1055</v>
      </c>
      <c r="D7" s="54">
        <v>3</v>
      </c>
      <c r="E7" s="65" t="s">
        <v>132</v>
      </c>
      <c r="F7" s="55">
        <v>35</v>
      </c>
      <c r="G7" s="53"/>
      <c r="H7" s="57"/>
      <c r="I7" s="56"/>
      <c r="J7" s="56"/>
      <c r="K7" s="36" t="s">
        <v>65</v>
      </c>
      <c r="L7" s="83">
        <v>7</v>
      </c>
      <c r="M7" s="83"/>
      <c r="N7" s="63"/>
      <c r="O7" s="86" t="s">
        <v>176</v>
      </c>
      <c r="P7" s="88">
        <v>43469.15724537037</v>
      </c>
      <c r="Q7" s="86" t="s">
        <v>238</v>
      </c>
      <c r="R7" s="86"/>
      <c r="S7" s="86"/>
      <c r="T7" s="86" t="s">
        <v>272</v>
      </c>
      <c r="U7" s="86"/>
      <c r="V7" s="90" t="s">
        <v>295</v>
      </c>
      <c r="W7" s="88">
        <v>43469.15724537037</v>
      </c>
      <c r="X7" s="90" t="s">
        <v>309</v>
      </c>
      <c r="Y7" s="86"/>
      <c r="Z7" s="86"/>
      <c r="AA7" s="92" t="s">
        <v>339</v>
      </c>
      <c r="AB7" s="86"/>
      <c r="AC7" s="86" t="b">
        <v>0</v>
      </c>
      <c r="AD7" s="86">
        <v>19</v>
      </c>
      <c r="AE7" s="92" t="s">
        <v>368</v>
      </c>
      <c r="AF7" s="86" t="b">
        <v>0</v>
      </c>
      <c r="AG7" s="86" t="s">
        <v>371</v>
      </c>
      <c r="AH7" s="86"/>
      <c r="AI7" s="92" t="s">
        <v>368</v>
      </c>
      <c r="AJ7" s="86" t="b">
        <v>0</v>
      </c>
      <c r="AK7" s="86">
        <v>6</v>
      </c>
      <c r="AL7" s="92" t="s">
        <v>368</v>
      </c>
      <c r="AM7" s="86" t="s">
        <v>376</v>
      </c>
      <c r="AN7" s="86" t="b">
        <v>0</v>
      </c>
      <c r="AO7" s="92" t="s">
        <v>339</v>
      </c>
      <c r="AP7" s="86" t="s">
        <v>381</v>
      </c>
      <c r="AQ7" s="86">
        <v>0</v>
      </c>
      <c r="AR7" s="86">
        <v>0</v>
      </c>
      <c r="AS7" s="86"/>
      <c r="AT7" s="86"/>
      <c r="AU7" s="86"/>
      <c r="AV7" s="86"/>
      <c r="AW7" s="86"/>
      <c r="AX7" s="86"/>
      <c r="AY7" s="86"/>
      <c r="AZ7" s="86"/>
      <c r="BA7">
        <v>1</v>
      </c>
      <c r="BB7" s="85" t="str">
        <f>REPLACE(INDEX(GroupVertices[Group],MATCH(Edges[[#This Row],[Vertex 1]],GroupVertices[Vertex],0)),1,1,"")</f>
        <v>7</v>
      </c>
      <c r="BC7" s="85" t="str">
        <f>REPLACE(INDEX(GroupVertices[Group],MATCH(Edges[[#This Row],[Vertex 2]],GroupVertices[Vertex],0)),1,1,"")</f>
        <v>7</v>
      </c>
      <c r="BD7" s="51">
        <v>1</v>
      </c>
      <c r="BE7" s="52">
        <v>5.555555555555555</v>
      </c>
      <c r="BF7" s="51">
        <v>0</v>
      </c>
      <c r="BG7" s="52">
        <v>0</v>
      </c>
      <c r="BH7" s="51">
        <v>0</v>
      </c>
      <c r="BI7" s="52">
        <v>0</v>
      </c>
      <c r="BJ7" s="51">
        <v>17</v>
      </c>
      <c r="BK7" s="52">
        <v>94.44444444444444</v>
      </c>
      <c r="BL7" s="51">
        <v>18</v>
      </c>
    </row>
    <row r="8" spans="1:64" ht="45">
      <c r="A8" s="84" t="s">
        <v>216</v>
      </c>
      <c r="B8" s="84" t="s">
        <v>215</v>
      </c>
      <c r="C8" s="53" t="s">
        <v>1055</v>
      </c>
      <c r="D8" s="54">
        <v>3</v>
      </c>
      <c r="E8" s="65" t="s">
        <v>132</v>
      </c>
      <c r="F8" s="55">
        <v>35</v>
      </c>
      <c r="G8" s="53"/>
      <c r="H8" s="57"/>
      <c r="I8" s="56"/>
      <c r="J8" s="56"/>
      <c r="K8" s="36" t="s">
        <v>65</v>
      </c>
      <c r="L8" s="83">
        <v>8</v>
      </c>
      <c r="M8" s="83"/>
      <c r="N8" s="63"/>
      <c r="O8" s="86" t="s">
        <v>233</v>
      </c>
      <c r="P8" s="88">
        <v>43526.87774305556</v>
      </c>
      <c r="Q8" s="86" t="s">
        <v>239</v>
      </c>
      <c r="R8" s="86"/>
      <c r="S8" s="86"/>
      <c r="T8" s="86" t="s">
        <v>273</v>
      </c>
      <c r="U8" s="86"/>
      <c r="V8" s="90" t="s">
        <v>296</v>
      </c>
      <c r="W8" s="88">
        <v>43526.87774305556</v>
      </c>
      <c r="X8" s="90" t="s">
        <v>310</v>
      </c>
      <c r="Y8" s="86"/>
      <c r="Z8" s="86"/>
      <c r="AA8" s="92" t="s">
        <v>340</v>
      </c>
      <c r="AB8" s="86"/>
      <c r="AC8" s="86" t="b">
        <v>0</v>
      </c>
      <c r="AD8" s="86">
        <v>0</v>
      </c>
      <c r="AE8" s="92" t="s">
        <v>368</v>
      </c>
      <c r="AF8" s="86" t="b">
        <v>0</v>
      </c>
      <c r="AG8" s="86" t="s">
        <v>371</v>
      </c>
      <c r="AH8" s="86"/>
      <c r="AI8" s="92" t="s">
        <v>368</v>
      </c>
      <c r="AJ8" s="86" t="b">
        <v>0</v>
      </c>
      <c r="AK8" s="86">
        <v>6</v>
      </c>
      <c r="AL8" s="92" t="s">
        <v>339</v>
      </c>
      <c r="AM8" s="86" t="s">
        <v>377</v>
      </c>
      <c r="AN8" s="86" t="b">
        <v>0</v>
      </c>
      <c r="AO8" s="92" t="s">
        <v>339</v>
      </c>
      <c r="AP8" s="86" t="s">
        <v>176</v>
      </c>
      <c r="AQ8" s="86">
        <v>0</v>
      </c>
      <c r="AR8" s="86">
        <v>0</v>
      </c>
      <c r="AS8" s="86"/>
      <c r="AT8" s="86"/>
      <c r="AU8" s="86"/>
      <c r="AV8" s="86"/>
      <c r="AW8" s="86"/>
      <c r="AX8" s="86"/>
      <c r="AY8" s="86"/>
      <c r="AZ8" s="86"/>
      <c r="BA8">
        <v>1</v>
      </c>
      <c r="BB8" s="85" t="str">
        <f>REPLACE(INDEX(GroupVertices[Group],MATCH(Edges[[#This Row],[Vertex 1]],GroupVertices[Vertex],0)),1,1,"")</f>
        <v>7</v>
      </c>
      <c r="BC8" s="85" t="str">
        <f>REPLACE(INDEX(GroupVertices[Group],MATCH(Edges[[#This Row],[Vertex 2]],GroupVertices[Vertex],0)),1,1,"")</f>
        <v>7</v>
      </c>
      <c r="BD8" s="51">
        <v>1</v>
      </c>
      <c r="BE8" s="52">
        <v>5.882352941176471</v>
      </c>
      <c r="BF8" s="51">
        <v>0</v>
      </c>
      <c r="BG8" s="52">
        <v>0</v>
      </c>
      <c r="BH8" s="51">
        <v>0</v>
      </c>
      <c r="BI8" s="52">
        <v>0</v>
      </c>
      <c r="BJ8" s="51">
        <v>16</v>
      </c>
      <c r="BK8" s="52">
        <v>94.11764705882354</v>
      </c>
      <c r="BL8" s="51">
        <v>17</v>
      </c>
    </row>
    <row r="9" spans="1:64" ht="45">
      <c r="A9" s="84" t="s">
        <v>217</v>
      </c>
      <c r="B9" s="84" t="s">
        <v>232</v>
      </c>
      <c r="C9" s="53" t="s">
        <v>1055</v>
      </c>
      <c r="D9" s="54">
        <v>3</v>
      </c>
      <c r="E9" s="65" t="s">
        <v>132</v>
      </c>
      <c r="F9" s="55">
        <v>35</v>
      </c>
      <c r="G9" s="53"/>
      <c r="H9" s="57"/>
      <c r="I9" s="56"/>
      <c r="J9" s="56"/>
      <c r="K9" s="36" t="s">
        <v>65</v>
      </c>
      <c r="L9" s="83">
        <v>9</v>
      </c>
      <c r="M9" s="83"/>
      <c r="N9" s="63"/>
      <c r="O9" s="86" t="s">
        <v>233</v>
      </c>
      <c r="P9" s="88">
        <v>43525.67423611111</v>
      </c>
      <c r="Q9" s="86" t="s">
        <v>240</v>
      </c>
      <c r="R9" s="90" t="s">
        <v>258</v>
      </c>
      <c r="S9" s="86" t="s">
        <v>265</v>
      </c>
      <c r="T9" s="86" t="s">
        <v>274</v>
      </c>
      <c r="U9" s="90" t="s">
        <v>286</v>
      </c>
      <c r="V9" s="90" t="s">
        <v>286</v>
      </c>
      <c r="W9" s="88">
        <v>43525.67423611111</v>
      </c>
      <c r="X9" s="90" t="s">
        <v>311</v>
      </c>
      <c r="Y9" s="86"/>
      <c r="Z9" s="86"/>
      <c r="AA9" s="92" t="s">
        <v>341</v>
      </c>
      <c r="AB9" s="86"/>
      <c r="AC9" s="86" t="b">
        <v>0</v>
      </c>
      <c r="AD9" s="86">
        <v>1</v>
      </c>
      <c r="AE9" s="92" t="s">
        <v>368</v>
      </c>
      <c r="AF9" s="86" t="b">
        <v>0</v>
      </c>
      <c r="AG9" s="86" t="s">
        <v>371</v>
      </c>
      <c r="AH9" s="86"/>
      <c r="AI9" s="92" t="s">
        <v>368</v>
      </c>
      <c r="AJ9" s="86" t="b">
        <v>0</v>
      </c>
      <c r="AK9" s="86">
        <v>0</v>
      </c>
      <c r="AL9" s="92" t="s">
        <v>368</v>
      </c>
      <c r="AM9" s="86" t="s">
        <v>375</v>
      </c>
      <c r="AN9" s="86" t="b">
        <v>0</v>
      </c>
      <c r="AO9" s="92" t="s">
        <v>341</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0</v>
      </c>
      <c r="BE9" s="52">
        <v>0</v>
      </c>
      <c r="BF9" s="51">
        <v>1</v>
      </c>
      <c r="BG9" s="52">
        <v>3.8461538461538463</v>
      </c>
      <c r="BH9" s="51">
        <v>0</v>
      </c>
      <c r="BI9" s="52">
        <v>0</v>
      </c>
      <c r="BJ9" s="51">
        <v>25</v>
      </c>
      <c r="BK9" s="52">
        <v>96.15384615384616</v>
      </c>
      <c r="BL9" s="51">
        <v>26</v>
      </c>
    </row>
    <row r="10" spans="1:64" ht="45">
      <c r="A10" s="84" t="s">
        <v>218</v>
      </c>
      <c r="B10" s="84" t="s">
        <v>232</v>
      </c>
      <c r="C10" s="53" t="s">
        <v>1055</v>
      </c>
      <c r="D10" s="54">
        <v>3</v>
      </c>
      <c r="E10" s="65" t="s">
        <v>132</v>
      </c>
      <c r="F10" s="55">
        <v>35</v>
      </c>
      <c r="G10" s="53"/>
      <c r="H10" s="57"/>
      <c r="I10" s="56"/>
      <c r="J10" s="56"/>
      <c r="K10" s="36" t="s">
        <v>65</v>
      </c>
      <c r="L10" s="83">
        <v>10</v>
      </c>
      <c r="M10" s="83"/>
      <c r="N10" s="63"/>
      <c r="O10" s="86" t="s">
        <v>233</v>
      </c>
      <c r="P10" s="88">
        <v>43527.95038194444</v>
      </c>
      <c r="Q10" s="86" t="s">
        <v>241</v>
      </c>
      <c r="R10" s="86"/>
      <c r="S10" s="86"/>
      <c r="T10" s="86" t="s">
        <v>275</v>
      </c>
      <c r="U10" s="86"/>
      <c r="V10" s="90" t="s">
        <v>297</v>
      </c>
      <c r="W10" s="88">
        <v>43527.95038194444</v>
      </c>
      <c r="X10" s="90" t="s">
        <v>312</v>
      </c>
      <c r="Y10" s="86"/>
      <c r="Z10" s="86"/>
      <c r="AA10" s="92" t="s">
        <v>342</v>
      </c>
      <c r="AB10" s="86"/>
      <c r="AC10" s="86" t="b">
        <v>0</v>
      </c>
      <c r="AD10" s="86">
        <v>0</v>
      </c>
      <c r="AE10" s="92" t="s">
        <v>368</v>
      </c>
      <c r="AF10" s="86" t="b">
        <v>0</v>
      </c>
      <c r="AG10" s="86" t="s">
        <v>371</v>
      </c>
      <c r="AH10" s="86"/>
      <c r="AI10" s="92" t="s">
        <v>368</v>
      </c>
      <c r="AJ10" s="86" t="b">
        <v>0</v>
      </c>
      <c r="AK10" s="86">
        <v>1</v>
      </c>
      <c r="AL10" s="92" t="s">
        <v>341</v>
      </c>
      <c r="AM10" s="86" t="s">
        <v>375</v>
      </c>
      <c r="AN10" s="86" t="b">
        <v>0</v>
      </c>
      <c r="AO10" s="92" t="s">
        <v>341</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c r="BE10" s="52"/>
      <c r="BF10" s="51"/>
      <c r="BG10" s="52"/>
      <c r="BH10" s="51"/>
      <c r="BI10" s="52"/>
      <c r="BJ10" s="51"/>
      <c r="BK10" s="52"/>
      <c r="BL10" s="51"/>
    </row>
    <row r="11" spans="1:64" ht="45">
      <c r="A11" s="84" t="s">
        <v>218</v>
      </c>
      <c r="B11" s="84" t="s">
        <v>217</v>
      </c>
      <c r="C11" s="53" t="s">
        <v>1055</v>
      </c>
      <c r="D11" s="54">
        <v>3</v>
      </c>
      <c r="E11" s="65" t="s">
        <v>132</v>
      </c>
      <c r="F11" s="55">
        <v>35</v>
      </c>
      <c r="G11" s="53"/>
      <c r="H11" s="57"/>
      <c r="I11" s="56"/>
      <c r="J11" s="56"/>
      <c r="K11" s="36" t="s">
        <v>65</v>
      </c>
      <c r="L11" s="83">
        <v>11</v>
      </c>
      <c r="M11" s="83"/>
      <c r="N11" s="63"/>
      <c r="O11" s="86" t="s">
        <v>233</v>
      </c>
      <c r="P11" s="88">
        <v>43527.95038194444</v>
      </c>
      <c r="Q11" s="86" t="s">
        <v>241</v>
      </c>
      <c r="R11" s="86"/>
      <c r="S11" s="86"/>
      <c r="T11" s="86" t="s">
        <v>275</v>
      </c>
      <c r="U11" s="86"/>
      <c r="V11" s="90" t="s">
        <v>297</v>
      </c>
      <c r="W11" s="88">
        <v>43527.95038194444</v>
      </c>
      <c r="X11" s="90" t="s">
        <v>312</v>
      </c>
      <c r="Y11" s="86"/>
      <c r="Z11" s="86"/>
      <c r="AA11" s="92" t="s">
        <v>342</v>
      </c>
      <c r="AB11" s="86"/>
      <c r="AC11" s="86" t="b">
        <v>0</v>
      </c>
      <c r="AD11" s="86">
        <v>0</v>
      </c>
      <c r="AE11" s="92" t="s">
        <v>368</v>
      </c>
      <c r="AF11" s="86" t="b">
        <v>0</v>
      </c>
      <c r="AG11" s="86" t="s">
        <v>371</v>
      </c>
      <c r="AH11" s="86"/>
      <c r="AI11" s="92" t="s">
        <v>368</v>
      </c>
      <c r="AJ11" s="86" t="b">
        <v>0</v>
      </c>
      <c r="AK11" s="86">
        <v>1</v>
      </c>
      <c r="AL11" s="92" t="s">
        <v>341</v>
      </c>
      <c r="AM11" s="86" t="s">
        <v>375</v>
      </c>
      <c r="AN11" s="86" t="b">
        <v>0</v>
      </c>
      <c r="AO11" s="92" t="s">
        <v>341</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1</v>
      </c>
      <c r="BG11" s="52">
        <v>5</v>
      </c>
      <c r="BH11" s="51">
        <v>0</v>
      </c>
      <c r="BI11" s="52">
        <v>0</v>
      </c>
      <c r="BJ11" s="51">
        <v>19</v>
      </c>
      <c r="BK11" s="52">
        <v>95</v>
      </c>
      <c r="BL11" s="51">
        <v>20</v>
      </c>
    </row>
    <row r="12" spans="1:64" ht="45">
      <c r="A12" s="84" t="s">
        <v>219</v>
      </c>
      <c r="B12" s="84" t="s">
        <v>219</v>
      </c>
      <c r="C12" s="53" t="s">
        <v>1055</v>
      </c>
      <c r="D12" s="54">
        <v>3</v>
      </c>
      <c r="E12" s="65" t="s">
        <v>132</v>
      </c>
      <c r="F12" s="55">
        <v>35</v>
      </c>
      <c r="G12" s="53"/>
      <c r="H12" s="57"/>
      <c r="I12" s="56"/>
      <c r="J12" s="56"/>
      <c r="K12" s="36" t="s">
        <v>65</v>
      </c>
      <c r="L12" s="83">
        <v>12</v>
      </c>
      <c r="M12" s="83"/>
      <c r="N12" s="63"/>
      <c r="O12" s="86" t="s">
        <v>176</v>
      </c>
      <c r="P12" s="88">
        <v>41694.77276620371</v>
      </c>
      <c r="Q12" s="86" t="s">
        <v>242</v>
      </c>
      <c r="R12" s="86"/>
      <c r="S12" s="86"/>
      <c r="T12" s="86" t="s">
        <v>276</v>
      </c>
      <c r="U12" s="86"/>
      <c r="V12" s="90" t="s">
        <v>298</v>
      </c>
      <c r="W12" s="88">
        <v>41694.77276620371</v>
      </c>
      <c r="X12" s="90" t="s">
        <v>313</v>
      </c>
      <c r="Y12" s="86"/>
      <c r="Z12" s="86"/>
      <c r="AA12" s="92" t="s">
        <v>343</v>
      </c>
      <c r="AB12" s="86"/>
      <c r="AC12" s="86" t="b">
        <v>0</v>
      </c>
      <c r="AD12" s="86">
        <v>0</v>
      </c>
      <c r="AE12" s="92" t="s">
        <v>368</v>
      </c>
      <c r="AF12" s="86" t="b">
        <v>0</v>
      </c>
      <c r="AG12" s="86" t="s">
        <v>371</v>
      </c>
      <c r="AH12" s="86"/>
      <c r="AI12" s="92" t="s">
        <v>368</v>
      </c>
      <c r="AJ12" s="86" t="b">
        <v>0</v>
      </c>
      <c r="AK12" s="86">
        <v>7</v>
      </c>
      <c r="AL12" s="92" t="s">
        <v>368</v>
      </c>
      <c r="AM12" s="86" t="s">
        <v>377</v>
      </c>
      <c r="AN12" s="86" t="b">
        <v>0</v>
      </c>
      <c r="AO12" s="92" t="s">
        <v>343</v>
      </c>
      <c r="AP12" s="86" t="s">
        <v>381</v>
      </c>
      <c r="AQ12" s="86">
        <v>0</v>
      </c>
      <c r="AR12" s="86">
        <v>0</v>
      </c>
      <c r="AS12" s="86"/>
      <c r="AT12" s="86"/>
      <c r="AU12" s="86"/>
      <c r="AV12" s="86"/>
      <c r="AW12" s="86"/>
      <c r="AX12" s="86"/>
      <c r="AY12" s="86"/>
      <c r="AZ12" s="86"/>
      <c r="BA12">
        <v>1</v>
      </c>
      <c r="BB12" s="85" t="str">
        <f>REPLACE(INDEX(GroupVertices[Group],MATCH(Edges[[#This Row],[Vertex 1]],GroupVertices[Vertex],0)),1,1,"")</f>
        <v>6</v>
      </c>
      <c r="BC12" s="85" t="str">
        <f>REPLACE(INDEX(GroupVertices[Group],MATCH(Edges[[#This Row],[Vertex 2]],GroupVertices[Vertex],0)),1,1,"")</f>
        <v>6</v>
      </c>
      <c r="BD12" s="51">
        <v>0</v>
      </c>
      <c r="BE12" s="52">
        <v>0</v>
      </c>
      <c r="BF12" s="51">
        <v>0</v>
      </c>
      <c r="BG12" s="52">
        <v>0</v>
      </c>
      <c r="BH12" s="51">
        <v>0</v>
      </c>
      <c r="BI12" s="52">
        <v>0</v>
      </c>
      <c r="BJ12" s="51">
        <v>11</v>
      </c>
      <c r="BK12" s="52">
        <v>100</v>
      </c>
      <c r="BL12" s="51">
        <v>11</v>
      </c>
    </row>
    <row r="13" spans="1:64" ht="45">
      <c r="A13" s="84" t="s">
        <v>220</v>
      </c>
      <c r="B13" s="84" t="s">
        <v>219</v>
      </c>
      <c r="C13" s="53" t="s">
        <v>1055</v>
      </c>
      <c r="D13" s="54">
        <v>3</v>
      </c>
      <c r="E13" s="65" t="s">
        <v>132</v>
      </c>
      <c r="F13" s="55">
        <v>35</v>
      </c>
      <c r="G13" s="53"/>
      <c r="H13" s="57"/>
      <c r="I13" s="56"/>
      <c r="J13" s="56"/>
      <c r="K13" s="36" t="s">
        <v>65</v>
      </c>
      <c r="L13" s="83">
        <v>13</v>
      </c>
      <c r="M13" s="83"/>
      <c r="N13" s="63"/>
      <c r="O13" s="86" t="s">
        <v>233</v>
      </c>
      <c r="P13" s="88">
        <v>43528.71648148148</v>
      </c>
      <c r="Q13" s="86" t="s">
        <v>243</v>
      </c>
      <c r="R13" s="86"/>
      <c r="S13" s="86"/>
      <c r="T13" s="86" t="s">
        <v>276</v>
      </c>
      <c r="U13" s="86"/>
      <c r="V13" s="90" t="s">
        <v>299</v>
      </c>
      <c r="W13" s="88">
        <v>43528.71648148148</v>
      </c>
      <c r="X13" s="90" t="s">
        <v>314</v>
      </c>
      <c r="Y13" s="86"/>
      <c r="Z13" s="86"/>
      <c r="AA13" s="92" t="s">
        <v>344</v>
      </c>
      <c r="AB13" s="86"/>
      <c r="AC13" s="86" t="b">
        <v>0</v>
      </c>
      <c r="AD13" s="86">
        <v>0</v>
      </c>
      <c r="AE13" s="92" t="s">
        <v>368</v>
      </c>
      <c r="AF13" s="86" t="b">
        <v>0</v>
      </c>
      <c r="AG13" s="86" t="s">
        <v>371</v>
      </c>
      <c r="AH13" s="86"/>
      <c r="AI13" s="92" t="s">
        <v>368</v>
      </c>
      <c r="AJ13" s="86" t="b">
        <v>0</v>
      </c>
      <c r="AK13" s="86">
        <v>7</v>
      </c>
      <c r="AL13" s="92" t="s">
        <v>343</v>
      </c>
      <c r="AM13" s="86" t="s">
        <v>378</v>
      </c>
      <c r="AN13" s="86" t="b">
        <v>0</v>
      </c>
      <c r="AO13" s="92" t="s">
        <v>343</v>
      </c>
      <c r="AP13" s="86" t="s">
        <v>176</v>
      </c>
      <c r="AQ13" s="86">
        <v>0</v>
      </c>
      <c r="AR13" s="86">
        <v>0</v>
      </c>
      <c r="AS13" s="86"/>
      <c r="AT13" s="86"/>
      <c r="AU13" s="86"/>
      <c r="AV13" s="86"/>
      <c r="AW13" s="86"/>
      <c r="AX13" s="86"/>
      <c r="AY13" s="86"/>
      <c r="AZ13" s="86"/>
      <c r="BA13">
        <v>1</v>
      </c>
      <c r="BB13" s="85" t="str">
        <f>REPLACE(INDEX(GroupVertices[Group],MATCH(Edges[[#This Row],[Vertex 1]],GroupVertices[Vertex],0)),1,1,"")</f>
        <v>6</v>
      </c>
      <c r="BC13" s="85" t="str">
        <f>REPLACE(INDEX(GroupVertices[Group],MATCH(Edges[[#This Row],[Vertex 2]],GroupVertices[Vertex],0)),1,1,"")</f>
        <v>6</v>
      </c>
      <c r="BD13" s="51">
        <v>0</v>
      </c>
      <c r="BE13" s="52">
        <v>0</v>
      </c>
      <c r="BF13" s="51">
        <v>0</v>
      </c>
      <c r="BG13" s="52">
        <v>0</v>
      </c>
      <c r="BH13" s="51">
        <v>0</v>
      </c>
      <c r="BI13" s="52">
        <v>0</v>
      </c>
      <c r="BJ13" s="51">
        <v>13</v>
      </c>
      <c r="BK13" s="52">
        <v>100</v>
      </c>
      <c r="BL13" s="51">
        <v>13</v>
      </c>
    </row>
    <row r="14" spans="1:64" ht="45">
      <c r="A14" s="84" t="s">
        <v>221</v>
      </c>
      <c r="B14" s="84" t="s">
        <v>222</v>
      </c>
      <c r="C14" s="53" t="s">
        <v>1055</v>
      </c>
      <c r="D14" s="54">
        <v>3</v>
      </c>
      <c r="E14" s="65" t="s">
        <v>132</v>
      </c>
      <c r="F14" s="55">
        <v>35</v>
      </c>
      <c r="G14" s="53"/>
      <c r="H14" s="57"/>
      <c r="I14" s="56"/>
      <c r="J14" s="56"/>
      <c r="K14" s="36" t="s">
        <v>66</v>
      </c>
      <c r="L14" s="83">
        <v>14</v>
      </c>
      <c r="M14" s="83"/>
      <c r="N14" s="63"/>
      <c r="O14" s="86" t="s">
        <v>234</v>
      </c>
      <c r="P14" s="88">
        <v>43529.33857638889</v>
      </c>
      <c r="Q14" s="86" t="s">
        <v>244</v>
      </c>
      <c r="R14" s="86"/>
      <c r="S14" s="86"/>
      <c r="T14" s="86" t="s">
        <v>277</v>
      </c>
      <c r="U14" s="86"/>
      <c r="V14" s="90" t="s">
        <v>300</v>
      </c>
      <c r="W14" s="88">
        <v>43529.33857638889</v>
      </c>
      <c r="X14" s="90" t="s">
        <v>315</v>
      </c>
      <c r="Y14" s="86"/>
      <c r="Z14" s="86"/>
      <c r="AA14" s="92" t="s">
        <v>345</v>
      </c>
      <c r="AB14" s="92" t="s">
        <v>366</v>
      </c>
      <c r="AC14" s="86" t="b">
        <v>0</v>
      </c>
      <c r="AD14" s="86">
        <v>1</v>
      </c>
      <c r="AE14" s="92" t="s">
        <v>369</v>
      </c>
      <c r="AF14" s="86" t="b">
        <v>0</v>
      </c>
      <c r="AG14" s="86" t="s">
        <v>371</v>
      </c>
      <c r="AH14" s="86"/>
      <c r="AI14" s="92" t="s">
        <v>368</v>
      </c>
      <c r="AJ14" s="86" t="b">
        <v>0</v>
      </c>
      <c r="AK14" s="86">
        <v>1</v>
      </c>
      <c r="AL14" s="92" t="s">
        <v>368</v>
      </c>
      <c r="AM14" s="86" t="s">
        <v>378</v>
      </c>
      <c r="AN14" s="86" t="b">
        <v>0</v>
      </c>
      <c r="AO14" s="92" t="s">
        <v>366</v>
      </c>
      <c r="AP14" s="86" t="s">
        <v>176</v>
      </c>
      <c r="AQ14" s="86">
        <v>0</v>
      </c>
      <c r="AR14" s="86">
        <v>0</v>
      </c>
      <c r="AS14" s="86"/>
      <c r="AT14" s="86"/>
      <c r="AU14" s="86"/>
      <c r="AV14" s="86"/>
      <c r="AW14" s="86"/>
      <c r="AX14" s="86"/>
      <c r="AY14" s="86"/>
      <c r="AZ14" s="86"/>
      <c r="BA14">
        <v>1</v>
      </c>
      <c r="BB14" s="85" t="str">
        <f>REPLACE(INDEX(GroupVertices[Group],MATCH(Edges[[#This Row],[Vertex 1]],GroupVertices[Vertex],0)),1,1,"")</f>
        <v>5</v>
      </c>
      <c r="BC14" s="85" t="str">
        <f>REPLACE(INDEX(GroupVertices[Group],MATCH(Edges[[#This Row],[Vertex 2]],GroupVertices[Vertex],0)),1,1,"")</f>
        <v>5</v>
      </c>
      <c r="BD14" s="51">
        <v>1</v>
      </c>
      <c r="BE14" s="52">
        <v>9.090909090909092</v>
      </c>
      <c r="BF14" s="51">
        <v>1</v>
      </c>
      <c r="BG14" s="52">
        <v>9.090909090909092</v>
      </c>
      <c r="BH14" s="51">
        <v>0</v>
      </c>
      <c r="BI14" s="52">
        <v>0</v>
      </c>
      <c r="BJ14" s="51">
        <v>9</v>
      </c>
      <c r="BK14" s="52">
        <v>81.81818181818181</v>
      </c>
      <c r="BL14" s="51">
        <v>11</v>
      </c>
    </row>
    <row r="15" spans="1:64" ht="45">
      <c r="A15" s="84" t="s">
        <v>222</v>
      </c>
      <c r="B15" s="84" t="s">
        <v>221</v>
      </c>
      <c r="C15" s="53" t="s">
        <v>1055</v>
      </c>
      <c r="D15" s="54">
        <v>3</v>
      </c>
      <c r="E15" s="65" t="s">
        <v>132</v>
      </c>
      <c r="F15" s="55">
        <v>35</v>
      </c>
      <c r="G15" s="53"/>
      <c r="H15" s="57"/>
      <c r="I15" s="56"/>
      <c r="J15" s="56"/>
      <c r="K15" s="36" t="s">
        <v>66</v>
      </c>
      <c r="L15" s="83">
        <v>15</v>
      </c>
      <c r="M15" s="83"/>
      <c r="N15" s="63"/>
      <c r="O15" s="86" t="s">
        <v>233</v>
      </c>
      <c r="P15" s="88">
        <v>43529.395578703705</v>
      </c>
      <c r="Q15" s="86" t="s">
        <v>245</v>
      </c>
      <c r="R15" s="86"/>
      <c r="S15" s="86"/>
      <c r="T15" s="86" t="s">
        <v>277</v>
      </c>
      <c r="U15" s="86"/>
      <c r="V15" s="90" t="s">
        <v>301</v>
      </c>
      <c r="W15" s="88">
        <v>43529.395578703705</v>
      </c>
      <c r="X15" s="90" t="s">
        <v>316</v>
      </c>
      <c r="Y15" s="86"/>
      <c r="Z15" s="86"/>
      <c r="AA15" s="92" t="s">
        <v>346</v>
      </c>
      <c r="AB15" s="86"/>
      <c r="AC15" s="86" t="b">
        <v>0</v>
      </c>
      <c r="AD15" s="86">
        <v>0</v>
      </c>
      <c r="AE15" s="92" t="s">
        <v>368</v>
      </c>
      <c r="AF15" s="86" t="b">
        <v>0</v>
      </c>
      <c r="AG15" s="86" t="s">
        <v>371</v>
      </c>
      <c r="AH15" s="86"/>
      <c r="AI15" s="92" t="s">
        <v>368</v>
      </c>
      <c r="AJ15" s="86" t="b">
        <v>0</v>
      </c>
      <c r="AK15" s="86">
        <v>1</v>
      </c>
      <c r="AL15" s="92" t="s">
        <v>345</v>
      </c>
      <c r="AM15" s="86" t="s">
        <v>373</v>
      </c>
      <c r="AN15" s="86" t="b">
        <v>0</v>
      </c>
      <c r="AO15" s="92" t="s">
        <v>345</v>
      </c>
      <c r="AP15" s="86" t="s">
        <v>176</v>
      </c>
      <c r="AQ15" s="86">
        <v>0</v>
      </c>
      <c r="AR15" s="86">
        <v>0</v>
      </c>
      <c r="AS15" s="86"/>
      <c r="AT15" s="86"/>
      <c r="AU15" s="86"/>
      <c r="AV15" s="86"/>
      <c r="AW15" s="86"/>
      <c r="AX15" s="86"/>
      <c r="AY15" s="86"/>
      <c r="AZ15" s="86"/>
      <c r="BA15">
        <v>1</v>
      </c>
      <c r="BB15" s="85" t="str">
        <f>REPLACE(INDEX(GroupVertices[Group],MATCH(Edges[[#This Row],[Vertex 1]],GroupVertices[Vertex],0)),1,1,"")</f>
        <v>5</v>
      </c>
      <c r="BC15" s="85" t="str">
        <f>REPLACE(INDEX(GroupVertices[Group],MATCH(Edges[[#This Row],[Vertex 2]],GroupVertices[Vertex],0)),1,1,"")</f>
        <v>5</v>
      </c>
      <c r="BD15" s="51">
        <v>1</v>
      </c>
      <c r="BE15" s="52">
        <v>7.6923076923076925</v>
      </c>
      <c r="BF15" s="51">
        <v>1</v>
      </c>
      <c r="BG15" s="52">
        <v>7.6923076923076925</v>
      </c>
      <c r="BH15" s="51">
        <v>0</v>
      </c>
      <c r="BI15" s="52">
        <v>0</v>
      </c>
      <c r="BJ15" s="51">
        <v>11</v>
      </c>
      <c r="BK15" s="52">
        <v>84.61538461538461</v>
      </c>
      <c r="BL15" s="51">
        <v>13</v>
      </c>
    </row>
    <row r="16" spans="1:64" ht="45">
      <c r="A16" s="84" t="s">
        <v>223</v>
      </c>
      <c r="B16" s="84" t="s">
        <v>223</v>
      </c>
      <c r="C16" s="53" t="s">
        <v>1055</v>
      </c>
      <c r="D16" s="54">
        <v>3</v>
      </c>
      <c r="E16" s="65" t="s">
        <v>132</v>
      </c>
      <c r="F16" s="55">
        <v>35</v>
      </c>
      <c r="G16" s="53"/>
      <c r="H16" s="57"/>
      <c r="I16" s="56"/>
      <c r="J16" s="56"/>
      <c r="K16" s="36" t="s">
        <v>65</v>
      </c>
      <c r="L16" s="83">
        <v>16</v>
      </c>
      <c r="M16" s="83"/>
      <c r="N16" s="63"/>
      <c r="O16" s="86" t="s">
        <v>176</v>
      </c>
      <c r="P16" s="88">
        <v>43281.09269675926</v>
      </c>
      <c r="Q16" s="86" t="s">
        <v>246</v>
      </c>
      <c r="R16" s="86"/>
      <c r="S16" s="86"/>
      <c r="T16" s="86" t="s">
        <v>278</v>
      </c>
      <c r="U16" s="90" t="s">
        <v>287</v>
      </c>
      <c r="V16" s="90" t="s">
        <v>287</v>
      </c>
      <c r="W16" s="88">
        <v>43281.09269675926</v>
      </c>
      <c r="X16" s="90" t="s">
        <v>317</v>
      </c>
      <c r="Y16" s="86"/>
      <c r="Z16" s="86"/>
      <c r="AA16" s="92" t="s">
        <v>347</v>
      </c>
      <c r="AB16" s="86"/>
      <c r="AC16" s="86" t="b">
        <v>0</v>
      </c>
      <c r="AD16" s="86">
        <v>7</v>
      </c>
      <c r="AE16" s="92" t="s">
        <v>368</v>
      </c>
      <c r="AF16" s="86" t="b">
        <v>0</v>
      </c>
      <c r="AG16" s="86" t="s">
        <v>371</v>
      </c>
      <c r="AH16" s="86"/>
      <c r="AI16" s="92" t="s">
        <v>368</v>
      </c>
      <c r="AJ16" s="86" t="b">
        <v>0</v>
      </c>
      <c r="AK16" s="86">
        <v>1</v>
      </c>
      <c r="AL16" s="92" t="s">
        <v>368</v>
      </c>
      <c r="AM16" s="86" t="s">
        <v>378</v>
      </c>
      <c r="AN16" s="86" t="b">
        <v>0</v>
      </c>
      <c r="AO16" s="92" t="s">
        <v>347</v>
      </c>
      <c r="AP16" s="86" t="s">
        <v>381</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4</v>
      </c>
      <c r="BD16" s="51">
        <v>4</v>
      </c>
      <c r="BE16" s="52">
        <v>12.121212121212121</v>
      </c>
      <c r="BF16" s="51">
        <v>0</v>
      </c>
      <c r="BG16" s="52">
        <v>0</v>
      </c>
      <c r="BH16" s="51">
        <v>0</v>
      </c>
      <c r="BI16" s="52">
        <v>0</v>
      </c>
      <c r="BJ16" s="51">
        <v>29</v>
      </c>
      <c r="BK16" s="52">
        <v>87.87878787878788</v>
      </c>
      <c r="BL16" s="51">
        <v>33</v>
      </c>
    </row>
    <row r="17" spans="1:64" ht="45">
      <c r="A17" s="84" t="s">
        <v>224</v>
      </c>
      <c r="B17" s="84" t="s">
        <v>223</v>
      </c>
      <c r="C17" s="53" t="s">
        <v>1055</v>
      </c>
      <c r="D17" s="54">
        <v>3</v>
      </c>
      <c r="E17" s="65" t="s">
        <v>132</v>
      </c>
      <c r="F17" s="55">
        <v>35</v>
      </c>
      <c r="G17" s="53"/>
      <c r="H17" s="57"/>
      <c r="I17" s="56"/>
      <c r="J17" s="56"/>
      <c r="K17" s="36" t="s">
        <v>65</v>
      </c>
      <c r="L17" s="83">
        <v>17</v>
      </c>
      <c r="M17" s="83"/>
      <c r="N17" s="63"/>
      <c r="O17" s="86" t="s">
        <v>233</v>
      </c>
      <c r="P17" s="88">
        <v>43530.11752314815</v>
      </c>
      <c r="Q17" s="86" t="s">
        <v>247</v>
      </c>
      <c r="R17" s="86"/>
      <c r="S17" s="86"/>
      <c r="T17" s="86"/>
      <c r="U17" s="86"/>
      <c r="V17" s="90" t="s">
        <v>302</v>
      </c>
      <c r="W17" s="88">
        <v>43530.11752314815</v>
      </c>
      <c r="X17" s="90" t="s">
        <v>318</v>
      </c>
      <c r="Y17" s="86"/>
      <c r="Z17" s="86"/>
      <c r="AA17" s="92" t="s">
        <v>348</v>
      </c>
      <c r="AB17" s="86"/>
      <c r="AC17" s="86" t="b">
        <v>0</v>
      </c>
      <c r="AD17" s="86">
        <v>0</v>
      </c>
      <c r="AE17" s="92" t="s">
        <v>368</v>
      </c>
      <c r="AF17" s="86" t="b">
        <v>0</v>
      </c>
      <c r="AG17" s="86" t="s">
        <v>371</v>
      </c>
      <c r="AH17" s="86"/>
      <c r="AI17" s="92" t="s">
        <v>368</v>
      </c>
      <c r="AJ17" s="86" t="b">
        <v>0</v>
      </c>
      <c r="AK17" s="86">
        <v>1</v>
      </c>
      <c r="AL17" s="92" t="s">
        <v>347</v>
      </c>
      <c r="AM17" s="86" t="s">
        <v>378</v>
      </c>
      <c r="AN17" s="86" t="b">
        <v>0</v>
      </c>
      <c r="AO17" s="92" t="s">
        <v>347</v>
      </c>
      <c r="AP17" s="86" t="s">
        <v>176</v>
      </c>
      <c r="AQ17" s="86">
        <v>0</v>
      </c>
      <c r="AR17" s="86">
        <v>0</v>
      </c>
      <c r="AS17" s="86"/>
      <c r="AT17" s="86"/>
      <c r="AU17" s="86"/>
      <c r="AV17" s="86"/>
      <c r="AW17" s="86"/>
      <c r="AX17" s="86"/>
      <c r="AY17" s="86"/>
      <c r="AZ17" s="86"/>
      <c r="BA17">
        <v>1</v>
      </c>
      <c r="BB17" s="85" t="str">
        <f>REPLACE(INDEX(GroupVertices[Group],MATCH(Edges[[#This Row],[Vertex 1]],GroupVertices[Vertex],0)),1,1,"")</f>
        <v>4</v>
      </c>
      <c r="BC17" s="85" t="str">
        <f>REPLACE(INDEX(GroupVertices[Group],MATCH(Edges[[#This Row],[Vertex 2]],GroupVertices[Vertex],0)),1,1,"")</f>
        <v>4</v>
      </c>
      <c r="BD17" s="51">
        <v>3</v>
      </c>
      <c r="BE17" s="52">
        <v>11.538461538461538</v>
      </c>
      <c r="BF17" s="51">
        <v>0</v>
      </c>
      <c r="BG17" s="52">
        <v>0</v>
      </c>
      <c r="BH17" s="51">
        <v>0</v>
      </c>
      <c r="BI17" s="52">
        <v>0</v>
      </c>
      <c r="BJ17" s="51">
        <v>23</v>
      </c>
      <c r="BK17" s="52">
        <v>88.46153846153847</v>
      </c>
      <c r="BL17" s="51">
        <v>26</v>
      </c>
    </row>
    <row r="18" spans="1:64" ht="30">
      <c r="A18" s="84" t="s">
        <v>225</v>
      </c>
      <c r="B18" s="84" t="s">
        <v>225</v>
      </c>
      <c r="C18" s="53" t="s">
        <v>1056</v>
      </c>
      <c r="D18" s="54">
        <v>10</v>
      </c>
      <c r="E18" s="65" t="s">
        <v>136</v>
      </c>
      <c r="F18" s="55">
        <v>12</v>
      </c>
      <c r="G18" s="53"/>
      <c r="H18" s="57"/>
      <c r="I18" s="56"/>
      <c r="J18" s="56"/>
      <c r="K18" s="36" t="s">
        <v>65</v>
      </c>
      <c r="L18" s="83">
        <v>18</v>
      </c>
      <c r="M18" s="83"/>
      <c r="N18" s="63"/>
      <c r="O18" s="86" t="s">
        <v>176</v>
      </c>
      <c r="P18" s="88">
        <v>43522.488912037035</v>
      </c>
      <c r="Q18" s="86" t="s">
        <v>248</v>
      </c>
      <c r="R18" s="90" t="s">
        <v>259</v>
      </c>
      <c r="S18" s="86" t="s">
        <v>266</v>
      </c>
      <c r="T18" s="86" t="s">
        <v>279</v>
      </c>
      <c r="U18" s="90" t="s">
        <v>288</v>
      </c>
      <c r="V18" s="90" t="s">
        <v>288</v>
      </c>
      <c r="W18" s="88">
        <v>43522.488912037035</v>
      </c>
      <c r="X18" s="90" t="s">
        <v>319</v>
      </c>
      <c r="Y18" s="86"/>
      <c r="Z18" s="86"/>
      <c r="AA18" s="92" t="s">
        <v>349</v>
      </c>
      <c r="AB18" s="86"/>
      <c r="AC18" s="86" t="b">
        <v>0</v>
      </c>
      <c r="AD18" s="86">
        <v>0</v>
      </c>
      <c r="AE18" s="92" t="s">
        <v>368</v>
      </c>
      <c r="AF18" s="86" t="b">
        <v>0</v>
      </c>
      <c r="AG18" s="86" t="s">
        <v>371</v>
      </c>
      <c r="AH18" s="86"/>
      <c r="AI18" s="92" t="s">
        <v>368</v>
      </c>
      <c r="AJ18" s="86" t="b">
        <v>0</v>
      </c>
      <c r="AK18" s="86">
        <v>0</v>
      </c>
      <c r="AL18" s="92" t="s">
        <v>368</v>
      </c>
      <c r="AM18" s="86" t="s">
        <v>379</v>
      </c>
      <c r="AN18" s="86" t="b">
        <v>0</v>
      </c>
      <c r="AO18" s="92" t="s">
        <v>349</v>
      </c>
      <c r="AP18" s="86" t="s">
        <v>176</v>
      </c>
      <c r="AQ18" s="86">
        <v>0</v>
      </c>
      <c r="AR18" s="86">
        <v>0</v>
      </c>
      <c r="AS18" s="86"/>
      <c r="AT18" s="86"/>
      <c r="AU18" s="86"/>
      <c r="AV18" s="86"/>
      <c r="AW18" s="86"/>
      <c r="AX18" s="86"/>
      <c r="AY18" s="86"/>
      <c r="AZ18" s="86"/>
      <c r="BA18">
        <v>4</v>
      </c>
      <c r="BB18" s="85" t="str">
        <f>REPLACE(INDEX(GroupVertices[Group],MATCH(Edges[[#This Row],[Vertex 1]],GroupVertices[Vertex],0)),1,1,"")</f>
        <v>9</v>
      </c>
      <c r="BC18" s="85" t="str">
        <f>REPLACE(INDEX(GroupVertices[Group],MATCH(Edges[[#This Row],[Vertex 2]],GroupVertices[Vertex],0)),1,1,"")</f>
        <v>9</v>
      </c>
      <c r="BD18" s="51">
        <v>3</v>
      </c>
      <c r="BE18" s="52">
        <v>17.647058823529413</v>
      </c>
      <c r="BF18" s="51">
        <v>0</v>
      </c>
      <c r="BG18" s="52">
        <v>0</v>
      </c>
      <c r="BH18" s="51">
        <v>0</v>
      </c>
      <c r="BI18" s="52">
        <v>0</v>
      </c>
      <c r="BJ18" s="51">
        <v>14</v>
      </c>
      <c r="BK18" s="52">
        <v>82.3529411764706</v>
      </c>
      <c r="BL18" s="51">
        <v>17</v>
      </c>
    </row>
    <row r="19" spans="1:64" ht="30">
      <c r="A19" s="84" t="s">
        <v>225</v>
      </c>
      <c r="B19" s="84" t="s">
        <v>225</v>
      </c>
      <c r="C19" s="53" t="s">
        <v>1056</v>
      </c>
      <c r="D19" s="54">
        <v>10</v>
      </c>
      <c r="E19" s="65" t="s">
        <v>136</v>
      </c>
      <c r="F19" s="55">
        <v>12</v>
      </c>
      <c r="G19" s="53"/>
      <c r="H19" s="57"/>
      <c r="I19" s="56"/>
      <c r="J19" s="56"/>
      <c r="K19" s="36" t="s">
        <v>65</v>
      </c>
      <c r="L19" s="83">
        <v>19</v>
      </c>
      <c r="M19" s="83"/>
      <c r="N19" s="63"/>
      <c r="O19" s="86" t="s">
        <v>176</v>
      </c>
      <c r="P19" s="88">
        <v>43525.51113425926</v>
      </c>
      <c r="Q19" s="86" t="s">
        <v>248</v>
      </c>
      <c r="R19" s="90" t="s">
        <v>259</v>
      </c>
      <c r="S19" s="86" t="s">
        <v>266</v>
      </c>
      <c r="T19" s="86" t="s">
        <v>279</v>
      </c>
      <c r="U19" s="90" t="s">
        <v>288</v>
      </c>
      <c r="V19" s="90" t="s">
        <v>288</v>
      </c>
      <c r="W19" s="88">
        <v>43525.51113425926</v>
      </c>
      <c r="X19" s="90" t="s">
        <v>320</v>
      </c>
      <c r="Y19" s="86"/>
      <c r="Z19" s="86"/>
      <c r="AA19" s="92" t="s">
        <v>350</v>
      </c>
      <c r="AB19" s="86"/>
      <c r="AC19" s="86" t="b">
        <v>0</v>
      </c>
      <c r="AD19" s="86">
        <v>0</v>
      </c>
      <c r="AE19" s="92" t="s">
        <v>368</v>
      </c>
      <c r="AF19" s="86" t="b">
        <v>0</v>
      </c>
      <c r="AG19" s="86" t="s">
        <v>371</v>
      </c>
      <c r="AH19" s="86"/>
      <c r="AI19" s="92" t="s">
        <v>368</v>
      </c>
      <c r="AJ19" s="86" t="b">
        <v>0</v>
      </c>
      <c r="AK19" s="86">
        <v>0</v>
      </c>
      <c r="AL19" s="92" t="s">
        <v>368</v>
      </c>
      <c r="AM19" s="86" t="s">
        <v>379</v>
      </c>
      <c r="AN19" s="86" t="b">
        <v>0</v>
      </c>
      <c r="AO19" s="92" t="s">
        <v>350</v>
      </c>
      <c r="AP19" s="86" t="s">
        <v>176</v>
      </c>
      <c r="AQ19" s="86">
        <v>0</v>
      </c>
      <c r="AR19" s="86">
        <v>0</v>
      </c>
      <c r="AS19" s="86"/>
      <c r="AT19" s="86"/>
      <c r="AU19" s="86"/>
      <c r="AV19" s="86"/>
      <c r="AW19" s="86"/>
      <c r="AX19" s="86"/>
      <c r="AY19" s="86"/>
      <c r="AZ19" s="86"/>
      <c r="BA19">
        <v>4</v>
      </c>
      <c r="BB19" s="85" t="str">
        <f>REPLACE(INDEX(GroupVertices[Group],MATCH(Edges[[#This Row],[Vertex 1]],GroupVertices[Vertex],0)),1,1,"")</f>
        <v>9</v>
      </c>
      <c r="BC19" s="85" t="str">
        <f>REPLACE(INDEX(GroupVertices[Group],MATCH(Edges[[#This Row],[Vertex 2]],GroupVertices[Vertex],0)),1,1,"")</f>
        <v>9</v>
      </c>
      <c r="BD19" s="51">
        <v>3</v>
      </c>
      <c r="BE19" s="52">
        <v>17.647058823529413</v>
      </c>
      <c r="BF19" s="51">
        <v>0</v>
      </c>
      <c r="BG19" s="52">
        <v>0</v>
      </c>
      <c r="BH19" s="51">
        <v>0</v>
      </c>
      <c r="BI19" s="52">
        <v>0</v>
      </c>
      <c r="BJ19" s="51">
        <v>14</v>
      </c>
      <c r="BK19" s="52">
        <v>82.3529411764706</v>
      </c>
      <c r="BL19" s="51">
        <v>17</v>
      </c>
    </row>
    <row r="20" spans="1:64" ht="30">
      <c r="A20" s="84" t="s">
        <v>225</v>
      </c>
      <c r="B20" s="84" t="s">
        <v>225</v>
      </c>
      <c r="C20" s="53" t="s">
        <v>1056</v>
      </c>
      <c r="D20" s="54">
        <v>10</v>
      </c>
      <c r="E20" s="65" t="s">
        <v>136</v>
      </c>
      <c r="F20" s="55">
        <v>12</v>
      </c>
      <c r="G20" s="53"/>
      <c r="H20" s="57"/>
      <c r="I20" s="56"/>
      <c r="J20" s="56"/>
      <c r="K20" s="36" t="s">
        <v>65</v>
      </c>
      <c r="L20" s="83">
        <v>20</v>
      </c>
      <c r="M20" s="83"/>
      <c r="N20" s="63"/>
      <c r="O20" s="86" t="s">
        <v>176</v>
      </c>
      <c r="P20" s="88">
        <v>43528.51391203704</v>
      </c>
      <c r="Q20" s="86" t="s">
        <v>248</v>
      </c>
      <c r="R20" s="90" t="s">
        <v>259</v>
      </c>
      <c r="S20" s="86" t="s">
        <v>266</v>
      </c>
      <c r="T20" s="86" t="s">
        <v>279</v>
      </c>
      <c r="U20" s="90" t="s">
        <v>288</v>
      </c>
      <c r="V20" s="90" t="s">
        <v>288</v>
      </c>
      <c r="W20" s="88">
        <v>43528.51391203704</v>
      </c>
      <c r="X20" s="90" t="s">
        <v>321</v>
      </c>
      <c r="Y20" s="86"/>
      <c r="Z20" s="86"/>
      <c r="AA20" s="92" t="s">
        <v>351</v>
      </c>
      <c r="AB20" s="86"/>
      <c r="AC20" s="86" t="b">
        <v>0</v>
      </c>
      <c r="AD20" s="86">
        <v>0</v>
      </c>
      <c r="AE20" s="92" t="s">
        <v>368</v>
      </c>
      <c r="AF20" s="86" t="b">
        <v>0</v>
      </c>
      <c r="AG20" s="86" t="s">
        <v>371</v>
      </c>
      <c r="AH20" s="86"/>
      <c r="AI20" s="92" t="s">
        <v>368</v>
      </c>
      <c r="AJ20" s="86" t="b">
        <v>0</v>
      </c>
      <c r="AK20" s="86">
        <v>0</v>
      </c>
      <c r="AL20" s="92" t="s">
        <v>368</v>
      </c>
      <c r="AM20" s="86" t="s">
        <v>379</v>
      </c>
      <c r="AN20" s="86" t="b">
        <v>0</v>
      </c>
      <c r="AO20" s="92" t="s">
        <v>351</v>
      </c>
      <c r="AP20" s="86" t="s">
        <v>176</v>
      </c>
      <c r="AQ20" s="86">
        <v>0</v>
      </c>
      <c r="AR20" s="86">
        <v>0</v>
      </c>
      <c r="AS20" s="86"/>
      <c r="AT20" s="86"/>
      <c r="AU20" s="86"/>
      <c r="AV20" s="86"/>
      <c r="AW20" s="86"/>
      <c r="AX20" s="86"/>
      <c r="AY20" s="86"/>
      <c r="AZ20" s="86"/>
      <c r="BA20">
        <v>4</v>
      </c>
      <c r="BB20" s="85" t="str">
        <f>REPLACE(INDEX(GroupVertices[Group],MATCH(Edges[[#This Row],[Vertex 1]],GroupVertices[Vertex],0)),1,1,"")</f>
        <v>9</v>
      </c>
      <c r="BC20" s="85" t="str">
        <f>REPLACE(INDEX(GroupVertices[Group],MATCH(Edges[[#This Row],[Vertex 2]],GroupVertices[Vertex],0)),1,1,"")</f>
        <v>9</v>
      </c>
      <c r="BD20" s="51">
        <v>3</v>
      </c>
      <c r="BE20" s="52">
        <v>17.647058823529413</v>
      </c>
      <c r="BF20" s="51">
        <v>0</v>
      </c>
      <c r="BG20" s="52">
        <v>0</v>
      </c>
      <c r="BH20" s="51">
        <v>0</v>
      </c>
      <c r="BI20" s="52">
        <v>0</v>
      </c>
      <c r="BJ20" s="51">
        <v>14</v>
      </c>
      <c r="BK20" s="52">
        <v>82.3529411764706</v>
      </c>
      <c r="BL20" s="51">
        <v>17</v>
      </c>
    </row>
    <row r="21" spans="1:64" ht="30">
      <c r="A21" s="84" t="s">
        <v>225</v>
      </c>
      <c r="B21" s="84" t="s">
        <v>225</v>
      </c>
      <c r="C21" s="53" t="s">
        <v>1056</v>
      </c>
      <c r="D21" s="54">
        <v>10</v>
      </c>
      <c r="E21" s="65" t="s">
        <v>136</v>
      </c>
      <c r="F21" s="55">
        <v>12</v>
      </c>
      <c r="G21" s="53"/>
      <c r="H21" s="57"/>
      <c r="I21" s="56"/>
      <c r="J21" s="56"/>
      <c r="K21" s="36" t="s">
        <v>65</v>
      </c>
      <c r="L21" s="83">
        <v>21</v>
      </c>
      <c r="M21" s="83"/>
      <c r="N21" s="63"/>
      <c r="O21" s="86" t="s">
        <v>176</v>
      </c>
      <c r="P21" s="88">
        <v>43531.500023148146</v>
      </c>
      <c r="Q21" s="86" t="s">
        <v>248</v>
      </c>
      <c r="R21" s="90" t="s">
        <v>259</v>
      </c>
      <c r="S21" s="86" t="s">
        <v>266</v>
      </c>
      <c r="T21" s="86" t="s">
        <v>279</v>
      </c>
      <c r="U21" s="90" t="s">
        <v>288</v>
      </c>
      <c r="V21" s="90" t="s">
        <v>288</v>
      </c>
      <c r="W21" s="88">
        <v>43531.500023148146</v>
      </c>
      <c r="X21" s="90" t="s">
        <v>322</v>
      </c>
      <c r="Y21" s="86"/>
      <c r="Z21" s="86"/>
      <c r="AA21" s="92" t="s">
        <v>352</v>
      </c>
      <c r="AB21" s="86"/>
      <c r="AC21" s="86" t="b">
        <v>0</v>
      </c>
      <c r="AD21" s="86">
        <v>0</v>
      </c>
      <c r="AE21" s="92" t="s">
        <v>368</v>
      </c>
      <c r="AF21" s="86" t="b">
        <v>0</v>
      </c>
      <c r="AG21" s="86" t="s">
        <v>371</v>
      </c>
      <c r="AH21" s="86"/>
      <c r="AI21" s="92" t="s">
        <v>368</v>
      </c>
      <c r="AJ21" s="86" t="b">
        <v>0</v>
      </c>
      <c r="AK21" s="86">
        <v>0</v>
      </c>
      <c r="AL21" s="92" t="s">
        <v>368</v>
      </c>
      <c r="AM21" s="86" t="s">
        <v>379</v>
      </c>
      <c r="AN21" s="86" t="b">
        <v>0</v>
      </c>
      <c r="AO21" s="92" t="s">
        <v>352</v>
      </c>
      <c r="AP21" s="86" t="s">
        <v>176</v>
      </c>
      <c r="AQ21" s="86">
        <v>0</v>
      </c>
      <c r="AR21" s="86">
        <v>0</v>
      </c>
      <c r="AS21" s="86"/>
      <c r="AT21" s="86"/>
      <c r="AU21" s="86"/>
      <c r="AV21" s="86"/>
      <c r="AW21" s="86"/>
      <c r="AX21" s="86"/>
      <c r="AY21" s="86"/>
      <c r="AZ21" s="86"/>
      <c r="BA21">
        <v>4</v>
      </c>
      <c r="BB21" s="85" t="str">
        <f>REPLACE(INDEX(GroupVertices[Group],MATCH(Edges[[#This Row],[Vertex 1]],GroupVertices[Vertex],0)),1,1,"")</f>
        <v>9</v>
      </c>
      <c r="BC21" s="85" t="str">
        <f>REPLACE(INDEX(GroupVertices[Group],MATCH(Edges[[#This Row],[Vertex 2]],GroupVertices[Vertex],0)),1,1,"")</f>
        <v>9</v>
      </c>
      <c r="BD21" s="51">
        <v>3</v>
      </c>
      <c r="BE21" s="52">
        <v>17.647058823529413</v>
      </c>
      <c r="BF21" s="51">
        <v>0</v>
      </c>
      <c r="BG21" s="52">
        <v>0</v>
      </c>
      <c r="BH21" s="51">
        <v>0</v>
      </c>
      <c r="BI21" s="52">
        <v>0</v>
      </c>
      <c r="BJ21" s="51">
        <v>14</v>
      </c>
      <c r="BK21" s="52">
        <v>82.3529411764706</v>
      </c>
      <c r="BL21" s="51">
        <v>17</v>
      </c>
    </row>
    <row r="22" spans="1:64" ht="45">
      <c r="A22" s="84" t="s">
        <v>226</v>
      </c>
      <c r="B22" s="84" t="s">
        <v>227</v>
      </c>
      <c r="C22" s="53" t="s">
        <v>1055</v>
      </c>
      <c r="D22" s="54">
        <v>3</v>
      </c>
      <c r="E22" s="65" t="s">
        <v>132</v>
      </c>
      <c r="F22" s="55">
        <v>35</v>
      </c>
      <c r="G22" s="53"/>
      <c r="H22" s="57"/>
      <c r="I22" s="56"/>
      <c r="J22" s="56"/>
      <c r="K22" s="36" t="s">
        <v>65</v>
      </c>
      <c r="L22" s="83">
        <v>22</v>
      </c>
      <c r="M22" s="83"/>
      <c r="N22" s="63"/>
      <c r="O22" s="86" t="s">
        <v>233</v>
      </c>
      <c r="P22" s="88">
        <v>43532.39297453704</v>
      </c>
      <c r="Q22" s="86" t="s">
        <v>249</v>
      </c>
      <c r="R22" s="86"/>
      <c r="S22" s="86"/>
      <c r="T22" s="86" t="s">
        <v>280</v>
      </c>
      <c r="U22" s="86"/>
      <c r="V22" s="90" t="s">
        <v>303</v>
      </c>
      <c r="W22" s="88">
        <v>43532.39297453704</v>
      </c>
      <c r="X22" s="90" t="s">
        <v>323</v>
      </c>
      <c r="Y22" s="86"/>
      <c r="Z22" s="86"/>
      <c r="AA22" s="92" t="s">
        <v>353</v>
      </c>
      <c r="AB22" s="86"/>
      <c r="AC22" s="86" t="b">
        <v>0</v>
      </c>
      <c r="AD22" s="86">
        <v>0</v>
      </c>
      <c r="AE22" s="92" t="s">
        <v>368</v>
      </c>
      <c r="AF22" s="86" t="b">
        <v>0</v>
      </c>
      <c r="AG22" s="86" t="s">
        <v>371</v>
      </c>
      <c r="AH22" s="86"/>
      <c r="AI22" s="92" t="s">
        <v>368</v>
      </c>
      <c r="AJ22" s="86" t="b">
        <v>0</v>
      </c>
      <c r="AK22" s="86">
        <v>1</v>
      </c>
      <c r="AL22" s="92" t="s">
        <v>356</v>
      </c>
      <c r="AM22" s="86" t="s">
        <v>373</v>
      </c>
      <c r="AN22" s="86" t="b">
        <v>0</v>
      </c>
      <c r="AO22" s="92" t="s">
        <v>356</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1</v>
      </c>
      <c r="BE22" s="52">
        <v>4.761904761904762</v>
      </c>
      <c r="BF22" s="51">
        <v>0</v>
      </c>
      <c r="BG22" s="52">
        <v>0</v>
      </c>
      <c r="BH22" s="51">
        <v>0</v>
      </c>
      <c r="BI22" s="52">
        <v>0</v>
      </c>
      <c r="BJ22" s="51">
        <v>20</v>
      </c>
      <c r="BK22" s="52">
        <v>95.23809523809524</v>
      </c>
      <c r="BL22" s="51">
        <v>21</v>
      </c>
    </row>
    <row r="23" spans="1:64" ht="30">
      <c r="A23" s="84" t="s">
        <v>227</v>
      </c>
      <c r="B23" s="84" t="s">
        <v>227</v>
      </c>
      <c r="C23" s="53" t="s">
        <v>1056</v>
      </c>
      <c r="D23" s="54">
        <v>10</v>
      </c>
      <c r="E23" s="65" t="s">
        <v>136</v>
      </c>
      <c r="F23" s="55">
        <v>12</v>
      </c>
      <c r="G23" s="53"/>
      <c r="H23" s="57"/>
      <c r="I23" s="56"/>
      <c r="J23" s="56"/>
      <c r="K23" s="36" t="s">
        <v>65</v>
      </c>
      <c r="L23" s="83">
        <v>23</v>
      </c>
      <c r="M23" s="83"/>
      <c r="N23" s="63"/>
      <c r="O23" s="86" t="s">
        <v>176</v>
      </c>
      <c r="P23" s="88">
        <v>42594.109375</v>
      </c>
      <c r="Q23" s="86" t="s">
        <v>250</v>
      </c>
      <c r="R23" s="90" t="s">
        <v>260</v>
      </c>
      <c r="S23" s="86" t="s">
        <v>267</v>
      </c>
      <c r="T23" s="86" t="s">
        <v>281</v>
      </c>
      <c r="U23" s="90" t="s">
        <v>289</v>
      </c>
      <c r="V23" s="90" t="s">
        <v>289</v>
      </c>
      <c r="W23" s="88">
        <v>42594.109375</v>
      </c>
      <c r="X23" s="90" t="s">
        <v>324</v>
      </c>
      <c r="Y23" s="86"/>
      <c r="Z23" s="86"/>
      <c r="AA23" s="92" t="s">
        <v>354</v>
      </c>
      <c r="AB23" s="86"/>
      <c r="AC23" s="86" t="b">
        <v>0</v>
      </c>
      <c r="AD23" s="86">
        <v>2</v>
      </c>
      <c r="AE23" s="92" t="s">
        <v>368</v>
      </c>
      <c r="AF23" s="86" t="b">
        <v>0</v>
      </c>
      <c r="AG23" s="86" t="s">
        <v>371</v>
      </c>
      <c r="AH23" s="86"/>
      <c r="AI23" s="92" t="s">
        <v>368</v>
      </c>
      <c r="AJ23" s="86" t="b">
        <v>0</v>
      </c>
      <c r="AK23" s="86">
        <v>1</v>
      </c>
      <c r="AL23" s="92" t="s">
        <v>368</v>
      </c>
      <c r="AM23" s="86" t="s">
        <v>375</v>
      </c>
      <c r="AN23" s="86" t="b">
        <v>0</v>
      </c>
      <c r="AO23" s="92" t="s">
        <v>354</v>
      </c>
      <c r="AP23" s="86" t="s">
        <v>381</v>
      </c>
      <c r="AQ23" s="86">
        <v>0</v>
      </c>
      <c r="AR23" s="86">
        <v>0</v>
      </c>
      <c r="AS23" s="86"/>
      <c r="AT23" s="86"/>
      <c r="AU23" s="86"/>
      <c r="AV23" s="86"/>
      <c r="AW23" s="86"/>
      <c r="AX23" s="86"/>
      <c r="AY23" s="86"/>
      <c r="AZ23" s="86"/>
      <c r="BA23">
        <v>4</v>
      </c>
      <c r="BB23" s="85" t="str">
        <f>REPLACE(INDEX(GroupVertices[Group],MATCH(Edges[[#This Row],[Vertex 1]],GroupVertices[Vertex],0)),1,1,"")</f>
        <v>1</v>
      </c>
      <c r="BC23" s="85" t="str">
        <f>REPLACE(INDEX(GroupVertices[Group],MATCH(Edges[[#This Row],[Vertex 2]],GroupVertices[Vertex],0)),1,1,"")</f>
        <v>1</v>
      </c>
      <c r="BD23" s="51">
        <v>1</v>
      </c>
      <c r="BE23" s="52">
        <v>9.090909090909092</v>
      </c>
      <c r="BF23" s="51">
        <v>0</v>
      </c>
      <c r="BG23" s="52">
        <v>0</v>
      </c>
      <c r="BH23" s="51">
        <v>0</v>
      </c>
      <c r="BI23" s="52">
        <v>0</v>
      </c>
      <c r="BJ23" s="51">
        <v>10</v>
      </c>
      <c r="BK23" s="52">
        <v>90.9090909090909</v>
      </c>
      <c r="BL23" s="51">
        <v>11</v>
      </c>
    </row>
    <row r="24" spans="1:64" ht="30">
      <c r="A24" s="84" t="s">
        <v>227</v>
      </c>
      <c r="B24" s="84" t="s">
        <v>227</v>
      </c>
      <c r="C24" s="53" t="s">
        <v>1056</v>
      </c>
      <c r="D24" s="54">
        <v>10</v>
      </c>
      <c r="E24" s="65" t="s">
        <v>136</v>
      </c>
      <c r="F24" s="55">
        <v>12</v>
      </c>
      <c r="G24" s="53"/>
      <c r="H24" s="57"/>
      <c r="I24" s="56"/>
      <c r="J24" s="56"/>
      <c r="K24" s="36" t="s">
        <v>65</v>
      </c>
      <c r="L24" s="83">
        <v>24</v>
      </c>
      <c r="M24" s="83"/>
      <c r="N24" s="63"/>
      <c r="O24" s="86" t="s">
        <v>176</v>
      </c>
      <c r="P24" s="88">
        <v>43532.14476851852</v>
      </c>
      <c r="Q24" s="86" t="s">
        <v>251</v>
      </c>
      <c r="R24" s="90" t="s">
        <v>260</v>
      </c>
      <c r="S24" s="86" t="s">
        <v>267</v>
      </c>
      <c r="T24" s="86" t="s">
        <v>281</v>
      </c>
      <c r="U24" s="86"/>
      <c r="V24" s="90" t="s">
        <v>304</v>
      </c>
      <c r="W24" s="88">
        <v>43532.14476851852</v>
      </c>
      <c r="X24" s="90" t="s">
        <v>325</v>
      </c>
      <c r="Y24" s="86"/>
      <c r="Z24" s="86"/>
      <c r="AA24" s="92" t="s">
        <v>355</v>
      </c>
      <c r="AB24" s="86"/>
      <c r="AC24" s="86" t="b">
        <v>0</v>
      </c>
      <c r="AD24" s="86">
        <v>0</v>
      </c>
      <c r="AE24" s="92" t="s">
        <v>368</v>
      </c>
      <c r="AF24" s="86" t="b">
        <v>0</v>
      </c>
      <c r="AG24" s="86" t="s">
        <v>371</v>
      </c>
      <c r="AH24" s="86"/>
      <c r="AI24" s="92" t="s">
        <v>368</v>
      </c>
      <c r="AJ24" s="86" t="b">
        <v>0</v>
      </c>
      <c r="AK24" s="86">
        <v>1</v>
      </c>
      <c r="AL24" s="92" t="s">
        <v>354</v>
      </c>
      <c r="AM24" s="86" t="s">
        <v>376</v>
      </c>
      <c r="AN24" s="86" t="b">
        <v>0</v>
      </c>
      <c r="AO24" s="92" t="s">
        <v>354</v>
      </c>
      <c r="AP24" s="86" t="s">
        <v>176</v>
      </c>
      <c r="AQ24" s="86">
        <v>0</v>
      </c>
      <c r="AR24" s="86">
        <v>0</v>
      </c>
      <c r="AS24" s="86"/>
      <c r="AT24" s="86"/>
      <c r="AU24" s="86"/>
      <c r="AV24" s="86"/>
      <c r="AW24" s="86"/>
      <c r="AX24" s="86"/>
      <c r="AY24" s="86"/>
      <c r="AZ24" s="86"/>
      <c r="BA24">
        <v>4</v>
      </c>
      <c r="BB24" s="85" t="str">
        <f>REPLACE(INDEX(GroupVertices[Group],MATCH(Edges[[#This Row],[Vertex 1]],GroupVertices[Vertex],0)),1,1,"")</f>
        <v>1</v>
      </c>
      <c r="BC24" s="85" t="str">
        <f>REPLACE(INDEX(GroupVertices[Group],MATCH(Edges[[#This Row],[Vertex 2]],GroupVertices[Vertex],0)),1,1,"")</f>
        <v>1</v>
      </c>
      <c r="BD24" s="51">
        <v>1</v>
      </c>
      <c r="BE24" s="52">
        <v>7.142857142857143</v>
      </c>
      <c r="BF24" s="51">
        <v>0</v>
      </c>
      <c r="BG24" s="52">
        <v>0</v>
      </c>
      <c r="BH24" s="51">
        <v>0</v>
      </c>
      <c r="BI24" s="52">
        <v>0</v>
      </c>
      <c r="BJ24" s="51">
        <v>13</v>
      </c>
      <c r="BK24" s="52">
        <v>92.85714285714286</v>
      </c>
      <c r="BL24" s="51">
        <v>14</v>
      </c>
    </row>
    <row r="25" spans="1:64" ht="30">
      <c r="A25" s="84" t="s">
        <v>227</v>
      </c>
      <c r="B25" s="84" t="s">
        <v>227</v>
      </c>
      <c r="C25" s="53" t="s">
        <v>1056</v>
      </c>
      <c r="D25" s="54">
        <v>10</v>
      </c>
      <c r="E25" s="65" t="s">
        <v>136</v>
      </c>
      <c r="F25" s="55">
        <v>12</v>
      </c>
      <c r="G25" s="53"/>
      <c r="H25" s="57"/>
      <c r="I25" s="56"/>
      <c r="J25" s="56"/>
      <c r="K25" s="36" t="s">
        <v>65</v>
      </c>
      <c r="L25" s="83">
        <v>25</v>
      </c>
      <c r="M25" s="83"/>
      <c r="N25" s="63"/>
      <c r="O25" s="86" t="s">
        <v>176</v>
      </c>
      <c r="P25" s="88">
        <v>43532.1856712963</v>
      </c>
      <c r="Q25" s="86" t="s">
        <v>252</v>
      </c>
      <c r="R25" s="90" t="s">
        <v>261</v>
      </c>
      <c r="S25" s="86" t="s">
        <v>268</v>
      </c>
      <c r="T25" s="86" t="s">
        <v>282</v>
      </c>
      <c r="U25" s="90" t="s">
        <v>290</v>
      </c>
      <c r="V25" s="90" t="s">
        <v>290</v>
      </c>
      <c r="W25" s="88">
        <v>43532.1856712963</v>
      </c>
      <c r="X25" s="90" t="s">
        <v>326</v>
      </c>
      <c r="Y25" s="86"/>
      <c r="Z25" s="86"/>
      <c r="AA25" s="92" t="s">
        <v>356</v>
      </c>
      <c r="AB25" s="92" t="s">
        <v>367</v>
      </c>
      <c r="AC25" s="86" t="b">
        <v>0</v>
      </c>
      <c r="AD25" s="86">
        <v>2</v>
      </c>
      <c r="AE25" s="92" t="s">
        <v>370</v>
      </c>
      <c r="AF25" s="86" t="b">
        <v>0</v>
      </c>
      <c r="AG25" s="86" t="s">
        <v>371</v>
      </c>
      <c r="AH25" s="86"/>
      <c r="AI25" s="92" t="s">
        <v>368</v>
      </c>
      <c r="AJ25" s="86" t="b">
        <v>0</v>
      </c>
      <c r="AK25" s="86">
        <v>1</v>
      </c>
      <c r="AL25" s="92" t="s">
        <v>368</v>
      </c>
      <c r="AM25" s="86" t="s">
        <v>375</v>
      </c>
      <c r="AN25" s="86" t="b">
        <v>0</v>
      </c>
      <c r="AO25" s="92" t="s">
        <v>367</v>
      </c>
      <c r="AP25" s="86" t="s">
        <v>176</v>
      </c>
      <c r="AQ25" s="86">
        <v>0</v>
      </c>
      <c r="AR25" s="86">
        <v>0</v>
      </c>
      <c r="AS25" s="86"/>
      <c r="AT25" s="86"/>
      <c r="AU25" s="86"/>
      <c r="AV25" s="86"/>
      <c r="AW25" s="86"/>
      <c r="AX25" s="86"/>
      <c r="AY25" s="86"/>
      <c r="AZ25" s="86"/>
      <c r="BA25">
        <v>4</v>
      </c>
      <c r="BB25" s="85" t="str">
        <f>REPLACE(INDEX(GroupVertices[Group],MATCH(Edges[[#This Row],[Vertex 1]],GroupVertices[Vertex],0)),1,1,"")</f>
        <v>1</v>
      </c>
      <c r="BC25" s="85" t="str">
        <f>REPLACE(INDEX(GroupVertices[Group],MATCH(Edges[[#This Row],[Vertex 2]],GroupVertices[Vertex],0)),1,1,"")</f>
        <v>1</v>
      </c>
      <c r="BD25" s="51">
        <v>1</v>
      </c>
      <c r="BE25" s="52">
        <v>4</v>
      </c>
      <c r="BF25" s="51">
        <v>0</v>
      </c>
      <c r="BG25" s="52">
        <v>0</v>
      </c>
      <c r="BH25" s="51">
        <v>0</v>
      </c>
      <c r="BI25" s="52">
        <v>0</v>
      </c>
      <c r="BJ25" s="51">
        <v>24</v>
      </c>
      <c r="BK25" s="52">
        <v>96</v>
      </c>
      <c r="BL25" s="51">
        <v>25</v>
      </c>
    </row>
    <row r="26" spans="1:64" ht="30">
      <c r="A26" s="84" t="s">
        <v>227</v>
      </c>
      <c r="B26" s="84" t="s">
        <v>227</v>
      </c>
      <c r="C26" s="53" t="s">
        <v>1056</v>
      </c>
      <c r="D26" s="54">
        <v>10</v>
      </c>
      <c r="E26" s="65" t="s">
        <v>136</v>
      </c>
      <c r="F26" s="55">
        <v>12</v>
      </c>
      <c r="G26" s="53"/>
      <c r="H26" s="57"/>
      <c r="I26" s="56"/>
      <c r="J26" s="56"/>
      <c r="K26" s="36" t="s">
        <v>65</v>
      </c>
      <c r="L26" s="83">
        <v>26</v>
      </c>
      <c r="M26" s="83"/>
      <c r="N26" s="63"/>
      <c r="O26" s="86" t="s">
        <v>176</v>
      </c>
      <c r="P26" s="88">
        <v>43532.82271990741</v>
      </c>
      <c r="Q26" s="86" t="s">
        <v>253</v>
      </c>
      <c r="R26" s="90" t="s">
        <v>262</v>
      </c>
      <c r="S26" s="86" t="s">
        <v>263</v>
      </c>
      <c r="T26" s="86" t="s">
        <v>283</v>
      </c>
      <c r="U26" s="90" t="s">
        <v>291</v>
      </c>
      <c r="V26" s="90" t="s">
        <v>291</v>
      </c>
      <c r="W26" s="88">
        <v>43532.82271990741</v>
      </c>
      <c r="X26" s="90" t="s">
        <v>327</v>
      </c>
      <c r="Y26" s="86"/>
      <c r="Z26" s="86"/>
      <c r="AA26" s="92" t="s">
        <v>357</v>
      </c>
      <c r="AB26" s="86"/>
      <c r="AC26" s="86" t="b">
        <v>0</v>
      </c>
      <c r="AD26" s="86">
        <v>0</v>
      </c>
      <c r="AE26" s="92" t="s">
        <v>368</v>
      </c>
      <c r="AF26" s="86" t="b">
        <v>0</v>
      </c>
      <c r="AG26" s="86" t="s">
        <v>371</v>
      </c>
      <c r="AH26" s="86"/>
      <c r="AI26" s="92" t="s">
        <v>368</v>
      </c>
      <c r="AJ26" s="86" t="b">
        <v>0</v>
      </c>
      <c r="AK26" s="86">
        <v>1</v>
      </c>
      <c r="AL26" s="92" t="s">
        <v>368</v>
      </c>
      <c r="AM26" s="86" t="s">
        <v>375</v>
      </c>
      <c r="AN26" s="86" t="b">
        <v>0</v>
      </c>
      <c r="AO26" s="92" t="s">
        <v>357</v>
      </c>
      <c r="AP26" s="86" t="s">
        <v>176</v>
      </c>
      <c r="AQ26" s="86">
        <v>0</v>
      </c>
      <c r="AR26" s="86">
        <v>0</v>
      </c>
      <c r="AS26" s="86"/>
      <c r="AT26" s="86"/>
      <c r="AU26" s="86"/>
      <c r="AV26" s="86"/>
      <c r="AW26" s="86"/>
      <c r="AX26" s="86"/>
      <c r="AY26" s="86"/>
      <c r="AZ26" s="86"/>
      <c r="BA26">
        <v>4</v>
      </c>
      <c r="BB26" s="85" t="str">
        <f>REPLACE(INDEX(GroupVertices[Group],MATCH(Edges[[#This Row],[Vertex 1]],GroupVertices[Vertex],0)),1,1,"")</f>
        <v>1</v>
      </c>
      <c r="BC26" s="85" t="str">
        <f>REPLACE(INDEX(GroupVertices[Group],MATCH(Edges[[#This Row],[Vertex 2]],GroupVertices[Vertex],0)),1,1,"")</f>
        <v>1</v>
      </c>
      <c r="BD26" s="51">
        <v>1</v>
      </c>
      <c r="BE26" s="52">
        <v>4</v>
      </c>
      <c r="BF26" s="51">
        <v>0</v>
      </c>
      <c r="BG26" s="52">
        <v>0</v>
      </c>
      <c r="BH26" s="51">
        <v>0</v>
      </c>
      <c r="BI26" s="52">
        <v>0</v>
      </c>
      <c r="BJ26" s="51">
        <v>24</v>
      </c>
      <c r="BK26" s="52">
        <v>96</v>
      </c>
      <c r="BL26" s="51">
        <v>25</v>
      </c>
    </row>
    <row r="27" spans="1:64" ht="45">
      <c r="A27" s="84" t="s">
        <v>228</v>
      </c>
      <c r="B27" s="84" t="s">
        <v>227</v>
      </c>
      <c r="C27" s="53" t="s">
        <v>1055</v>
      </c>
      <c r="D27" s="54">
        <v>3</v>
      </c>
      <c r="E27" s="65" t="s">
        <v>132</v>
      </c>
      <c r="F27" s="55">
        <v>35</v>
      </c>
      <c r="G27" s="53"/>
      <c r="H27" s="57"/>
      <c r="I27" s="56"/>
      <c r="J27" s="56"/>
      <c r="K27" s="36" t="s">
        <v>65</v>
      </c>
      <c r="L27" s="83">
        <v>27</v>
      </c>
      <c r="M27" s="83"/>
      <c r="N27" s="63"/>
      <c r="O27" s="86" t="s">
        <v>233</v>
      </c>
      <c r="P27" s="88">
        <v>43532.82728009259</v>
      </c>
      <c r="Q27" s="86" t="s">
        <v>254</v>
      </c>
      <c r="R27" s="90" t="s">
        <v>262</v>
      </c>
      <c r="S27" s="86" t="s">
        <v>263</v>
      </c>
      <c r="T27" s="86" t="s">
        <v>284</v>
      </c>
      <c r="U27" s="86"/>
      <c r="V27" s="90" t="s">
        <v>305</v>
      </c>
      <c r="W27" s="88">
        <v>43532.82728009259</v>
      </c>
      <c r="X27" s="90" t="s">
        <v>328</v>
      </c>
      <c r="Y27" s="86"/>
      <c r="Z27" s="86"/>
      <c r="AA27" s="92" t="s">
        <v>358</v>
      </c>
      <c r="AB27" s="86"/>
      <c r="AC27" s="86" t="b">
        <v>0</v>
      </c>
      <c r="AD27" s="86">
        <v>0</v>
      </c>
      <c r="AE27" s="92" t="s">
        <v>368</v>
      </c>
      <c r="AF27" s="86" t="b">
        <v>0</v>
      </c>
      <c r="AG27" s="86" t="s">
        <v>371</v>
      </c>
      <c r="AH27" s="86"/>
      <c r="AI27" s="92" t="s">
        <v>368</v>
      </c>
      <c r="AJ27" s="86" t="b">
        <v>0</v>
      </c>
      <c r="AK27" s="86">
        <v>1</v>
      </c>
      <c r="AL27" s="92" t="s">
        <v>357</v>
      </c>
      <c r="AM27" s="86" t="s">
        <v>380</v>
      </c>
      <c r="AN27" s="86" t="b">
        <v>0</v>
      </c>
      <c r="AO27" s="92" t="s">
        <v>357</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1</v>
      </c>
      <c r="BE27" s="52">
        <v>5.2631578947368425</v>
      </c>
      <c r="BF27" s="51">
        <v>0</v>
      </c>
      <c r="BG27" s="52">
        <v>0</v>
      </c>
      <c r="BH27" s="51">
        <v>0</v>
      </c>
      <c r="BI27" s="52">
        <v>0</v>
      </c>
      <c r="BJ27" s="51">
        <v>18</v>
      </c>
      <c r="BK27" s="52">
        <v>94.73684210526316</v>
      </c>
      <c r="BL27" s="51">
        <v>19</v>
      </c>
    </row>
    <row r="28" spans="1:64" ht="30">
      <c r="A28" s="84" t="s">
        <v>229</v>
      </c>
      <c r="B28" s="84" t="s">
        <v>229</v>
      </c>
      <c r="C28" s="53" t="s">
        <v>1056</v>
      </c>
      <c r="D28" s="54">
        <v>10</v>
      </c>
      <c r="E28" s="65" t="s">
        <v>136</v>
      </c>
      <c r="F28" s="55">
        <v>12</v>
      </c>
      <c r="G28" s="53"/>
      <c r="H28" s="57"/>
      <c r="I28" s="56"/>
      <c r="J28" s="56"/>
      <c r="K28" s="36" t="s">
        <v>65</v>
      </c>
      <c r="L28" s="83">
        <v>28</v>
      </c>
      <c r="M28" s="83"/>
      <c r="N28" s="63"/>
      <c r="O28" s="86" t="s">
        <v>176</v>
      </c>
      <c r="P28" s="88">
        <v>43521.10350694445</v>
      </c>
      <c r="Q28" s="86" t="s">
        <v>255</v>
      </c>
      <c r="R28" s="90" t="s">
        <v>259</v>
      </c>
      <c r="S28" s="86" t="s">
        <v>266</v>
      </c>
      <c r="T28" s="86" t="s">
        <v>279</v>
      </c>
      <c r="U28" s="90" t="s">
        <v>292</v>
      </c>
      <c r="V28" s="90" t="s">
        <v>292</v>
      </c>
      <c r="W28" s="88">
        <v>43521.10350694445</v>
      </c>
      <c r="X28" s="90" t="s">
        <v>329</v>
      </c>
      <c r="Y28" s="86"/>
      <c r="Z28" s="86"/>
      <c r="AA28" s="92" t="s">
        <v>359</v>
      </c>
      <c r="AB28" s="86"/>
      <c r="AC28" s="86" t="b">
        <v>0</v>
      </c>
      <c r="AD28" s="86">
        <v>0</v>
      </c>
      <c r="AE28" s="92" t="s">
        <v>368</v>
      </c>
      <c r="AF28" s="86" t="b">
        <v>0</v>
      </c>
      <c r="AG28" s="86" t="s">
        <v>371</v>
      </c>
      <c r="AH28" s="86"/>
      <c r="AI28" s="92" t="s">
        <v>368</v>
      </c>
      <c r="AJ28" s="86" t="b">
        <v>0</v>
      </c>
      <c r="AK28" s="86">
        <v>0</v>
      </c>
      <c r="AL28" s="92" t="s">
        <v>368</v>
      </c>
      <c r="AM28" s="86" t="s">
        <v>379</v>
      </c>
      <c r="AN28" s="86" t="b">
        <v>0</v>
      </c>
      <c r="AO28" s="92" t="s">
        <v>359</v>
      </c>
      <c r="AP28" s="86" t="s">
        <v>176</v>
      </c>
      <c r="AQ28" s="86">
        <v>0</v>
      </c>
      <c r="AR28" s="86">
        <v>0</v>
      </c>
      <c r="AS28" s="86"/>
      <c r="AT28" s="86"/>
      <c r="AU28" s="86"/>
      <c r="AV28" s="86"/>
      <c r="AW28" s="86"/>
      <c r="AX28" s="86"/>
      <c r="AY28" s="86"/>
      <c r="AZ28" s="86"/>
      <c r="BA28">
        <v>7</v>
      </c>
      <c r="BB28" s="85" t="str">
        <f>REPLACE(INDEX(GroupVertices[Group],MATCH(Edges[[#This Row],[Vertex 1]],GroupVertices[Vertex],0)),1,1,"")</f>
        <v>9</v>
      </c>
      <c r="BC28" s="85" t="str">
        <f>REPLACE(INDEX(GroupVertices[Group],MATCH(Edges[[#This Row],[Vertex 2]],GroupVertices[Vertex],0)),1,1,"")</f>
        <v>9</v>
      </c>
      <c r="BD28" s="51">
        <v>3</v>
      </c>
      <c r="BE28" s="52">
        <v>17.647058823529413</v>
      </c>
      <c r="BF28" s="51">
        <v>0</v>
      </c>
      <c r="BG28" s="52">
        <v>0</v>
      </c>
      <c r="BH28" s="51">
        <v>0</v>
      </c>
      <c r="BI28" s="52">
        <v>0</v>
      </c>
      <c r="BJ28" s="51">
        <v>14</v>
      </c>
      <c r="BK28" s="52">
        <v>82.3529411764706</v>
      </c>
      <c r="BL28" s="51">
        <v>17</v>
      </c>
    </row>
    <row r="29" spans="1:64" ht="30">
      <c r="A29" s="84" t="s">
        <v>229</v>
      </c>
      <c r="B29" s="84" t="s">
        <v>229</v>
      </c>
      <c r="C29" s="53" t="s">
        <v>1056</v>
      </c>
      <c r="D29" s="54">
        <v>10</v>
      </c>
      <c r="E29" s="65" t="s">
        <v>136</v>
      </c>
      <c r="F29" s="55">
        <v>12</v>
      </c>
      <c r="G29" s="53"/>
      <c r="H29" s="57"/>
      <c r="I29" s="56"/>
      <c r="J29" s="56"/>
      <c r="K29" s="36" t="s">
        <v>65</v>
      </c>
      <c r="L29" s="83">
        <v>29</v>
      </c>
      <c r="M29" s="83"/>
      <c r="N29" s="63"/>
      <c r="O29" s="86" t="s">
        <v>176</v>
      </c>
      <c r="P29" s="88">
        <v>43523.04170138889</v>
      </c>
      <c r="Q29" s="86" t="s">
        <v>255</v>
      </c>
      <c r="R29" s="90" t="s">
        <v>259</v>
      </c>
      <c r="S29" s="86" t="s">
        <v>266</v>
      </c>
      <c r="T29" s="86" t="s">
        <v>279</v>
      </c>
      <c r="U29" s="90" t="s">
        <v>292</v>
      </c>
      <c r="V29" s="90" t="s">
        <v>292</v>
      </c>
      <c r="W29" s="88">
        <v>43523.04170138889</v>
      </c>
      <c r="X29" s="90" t="s">
        <v>330</v>
      </c>
      <c r="Y29" s="86"/>
      <c r="Z29" s="86"/>
      <c r="AA29" s="92" t="s">
        <v>360</v>
      </c>
      <c r="AB29" s="86"/>
      <c r="AC29" s="86" t="b">
        <v>0</v>
      </c>
      <c r="AD29" s="86">
        <v>0</v>
      </c>
      <c r="AE29" s="92" t="s">
        <v>368</v>
      </c>
      <c r="AF29" s="86" t="b">
        <v>0</v>
      </c>
      <c r="AG29" s="86" t="s">
        <v>371</v>
      </c>
      <c r="AH29" s="86"/>
      <c r="AI29" s="92" t="s">
        <v>368</v>
      </c>
      <c r="AJ29" s="86" t="b">
        <v>0</v>
      </c>
      <c r="AK29" s="86">
        <v>0</v>
      </c>
      <c r="AL29" s="92" t="s">
        <v>368</v>
      </c>
      <c r="AM29" s="86" t="s">
        <v>379</v>
      </c>
      <c r="AN29" s="86" t="b">
        <v>0</v>
      </c>
      <c r="AO29" s="92" t="s">
        <v>360</v>
      </c>
      <c r="AP29" s="86" t="s">
        <v>176</v>
      </c>
      <c r="AQ29" s="86">
        <v>0</v>
      </c>
      <c r="AR29" s="86">
        <v>0</v>
      </c>
      <c r="AS29" s="86"/>
      <c r="AT29" s="86"/>
      <c r="AU29" s="86"/>
      <c r="AV29" s="86"/>
      <c r="AW29" s="86"/>
      <c r="AX29" s="86"/>
      <c r="AY29" s="86"/>
      <c r="AZ29" s="86"/>
      <c r="BA29">
        <v>7</v>
      </c>
      <c r="BB29" s="85" t="str">
        <f>REPLACE(INDEX(GroupVertices[Group],MATCH(Edges[[#This Row],[Vertex 1]],GroupVertices[Vertex],0)),1,1,"")</f>
        <v>9</v>
      </c>
      <c r="BC29" s="85" t="str">
        <f>REPLACE(INDEX(GroupVertices[Group],MATCH(Edges[[#This Row],[Vertex 2]],GroupVertices[Vertex],0)),1,1,"")</f>
        <v>9</v>
      </c>
      <c r="BD29" s="51">
        <v>3</v>
      </c>
      <c r="BE29" s="52">
        <v>17.647058823529413</v>
      </c>
      <c r="BF29" s="51">
        <v>0</v>
      </c>
      <c r="BG29" s="52">
        <v>0</v>
      </c>
      <c r="BH29" s="51">
        <v>0</v>
      </c>
      <c r="BI29" s="52">
        <v>0</v>
      </c>
      <c r="BJ29" s="51">
        <v>14</v>
      </c>
      <c r="BK29" s="52">
        <v>82.3529411764706</v>
      </c>
      <c r="BL29" s="51">
        <v>17</v>
      </c>
    </row>
    <row r="30" spans="1:64" ht="30">
      <c r="A30" s="84" t="s">
        <v>229</v>
      </c>
      <c r="B30" s="84" t="s">
        <v>229</v>
      </c>
      <c r="C30" s="53" t="s">
        <v>1056</v>
      </c>
      <c r="D30" s="54">
        <v>10</v>
      </c>
      <c r="E30" s="65" t="s">
        <v>136</v>
      </c>
      <c r="F30" s="55">
        <v>12</v>
      </c>
      <c r="G30" s="53"/>
      <c r="H30" s="57"/>
      <c r="I30" s="56"/>
      <c r="J30" s="56"/>
      <c r="K30" s="36" t="s">
        <v>65</v>
      </c>
      <c r="L30" s="83">
        <v>30</v>
      </c>
      <c r="M30" s="83"/>
      <c r="N30" s="63"/>
      <c r="O30" s="86" t="s">
        <v>176</v>
      </c>
      <c r="P30" s="88">
        <v>43525.03057870371</v>
      </c>
      <c r="Q30" s="86" t="s">
        <v>255</v>
      </c>
      <c r="R30" s="90" t="s">
        <v>259</v>
      </c>
      <c r="S30" s="86" t="s">
        <v>266</v>
      </c>
      <c r="T30" s="86" t="s">
        <v>279</v>
      </c>
      <c r="U30" s="90" t="s">
        <v>292</v>
      </c>
      <c r="V30" s="90" t="s">
        <v>292</v>
      </c>
      <c r="W30" s="88">
        <v>43525.03057870371</v>
      </c>
      <c r="X30" s="90" t="s">
        <v>331</v>
      </c>
      <c r="Y30" s="86"/>
      <c r="Z30" s="86"/>
      <c r="AA30" s="92" t="s">
        <v>361</v>
      </c>
      <c r="AB30" s="86"/>
      <c r="AC30" s="86" t="b">
        <v>0</v>
      </c>
      <c r="AD30" s="86">
        <v>0</v>
      </c>
      <c r="AE30" s="92" t="s">
        <v>368</v>
      </c>
      <c r="AF30" s="86" t="b">
        <v>0</v>
      </c>
      <c r="AG30" s="86" t="s">
        <v>371</v>
      </c>
      <c r="AH30" s="86"/>
      <c r="AI30" s="92" t="s">
        <v>368</v>
      </c>
      <c r="AJ30" s="86" t="b">
        <v>0</v>
      </c>
      <c r="AK30" s="86">
        <v>0</v>
      </c>
      <c r="AL30" s="92" t="s">
        <v>368</v>
      </c>
      <c r="AM30" s="86" t="s">
        <v>379</v>
      </c>
      <c r="AN30" s="86" t="b">
        <v>0</v>
      </c>
      <c r="AO30" s="92" t="s">
        <v>361</v>
      </c>
      <c r="AP30" s="86" t="s">
        <v>176</v>
      </c>
      <c r="AQ30" s="86">
        <v>0</v>
      </c>
      <c r="AR30" s="86">
        <v>0</v>
      </c>
      <c r="AS30" s="86"/>
      <c r="AT30" s="86"/>
      <c r="AU30" s="86"/>
      <c r="AV30" s="86"/>
      <c r="AW30" s="86"/>
      <c r="AX30" s="86"/>
      <c r="AY30" s="86"/>
      <c r="AZ30" s="86"/>
      <c r="BA30">
        <v>7</v>
      </c>
      <c r="BB30" s="85" t="str">
        <f>REPLACE(INDEX(GroupVertices[Group],MATCH(Edges[[#This Row],[Vertex 1]],GroupVertices[Vertex],0)),1,1,"")</f>
        <v>9</v>
      </c>
      <c r="BC30" s="85" t="str">
        <f>REPLACE(INDEX(GroupVertices[Group],MATCH(Edges[[#This Row],[Vertex 2]],GroupVertices[Vertex],0)),1,1,"")</f>
        <v>9</v>
      </c>
      <c r="BD30" s="51">
        <v>3</v>
      </c>
      <c r="BE30" s="52">
        <v>17.647058823529413</v>
      </c>
      <c r="BF30" s="51">
        <v>0</v>
      </c>
      <c r="BG30" s="52">
        <v>0</v>
      </c>
      <c r="BH30" s="51">
        <v>0</v>
      </c>
      <c r="BI30" s="52">
        <v>0</v>
      </c>
      <c r="BJ30" s="51">
        <v>14</v>
      </c>
      <c r="BK30" s="52">
        <v>82.3529411764706</v>
      </c>
      <c r="BL30" s="51">
        <v>17</v>
      </c>
    </row>
    <row r="31" spans="1:64" ht="30">
      <c r="A31" s="84" t="s">
        <v>229</v>
      </c>
      <c r="B31" s="84" t="s">
        <v>229</v>
      </c>
      <c r="C31" s="53" t="s">
        <v>1056</v>
      </c>
      <c r="D31" s="54">
        <v>10</v>
      </c>
      <c r="E31" s="65" t="s">
        <v>136</v>
      </c>
      <c r="F31" s="55">
        <v>12</v>
      </c>
      <c r="G31" s="53"/>
      <c r="H31" s="57"/>
      <c r="I31" s="56"/>
      <c r="J31" s="56"/>
      <c r="K31" s="36" t="s">
        <v>65</v>
      </c>
      <c r="L31" s="83">
        <v>31</v>
      </c>
      <c r="M31" s="83"/>
      <c r="N31" s="63"/>
      <c r="O31" s="86" t="s">
        <v>176</v>
      </c>
      <c r="P31" s="88">
        <v>43527.02991898148</v>
      </c>
      <c r="Q31" s="86" t="s">
        <v>255</v>
      </c>
      <c r="R31" s="90" t="s">
        <v>259</v>
      </c>
      <c r="S31" s="86" t="s">
        <v>266</v>
      </c>
      <c r="T31" s="86" t="s">
        <v>279</v>
      </c>
      <c r="U31" s="90" t="s">
        <v>292</v>
      </c>
      <c r="V31" s="90" t="s">
        <v>292</v>
      </c>
      <c r="W31" s="88">
        <v>43527.02991898148</v>
      </c>
      <c r="X31" s="90" t="s">
        <v>332</v>
      </c>
      <c r="Y31" s="86"/>
      <c r="Z31" s="86"/>
      <c r="AA31" s="92" t="s">
        <v>362</v>
      </c>
      <c r="AB31" s="86"/>
      <c r="AC31" s="86" t="b">
        <v>0</v>
      </c>
      <c r="AD31" s="86">
        <v>0</v>
      </c>
      <c r="AE31" s="92" t="s">
        <v>368</v>
      </c>
      <c r="AF31" s="86" t="b">
        <v>0</v>
      </c>
      <c r="AG31" s="86" t="s">
        <v>371</v>
      </c>
      <c r="AH31" s="86"/>
      <c r="AI31" s="92" t="s">
        <v>368</v>
      </c>
      <c r="AJ31" s="86" t="b">
        <v>0</v>
      </c>
      <c r="AK31" s="86">
        <v>0</v>
      </c>
      <c r="AL31" s="92" t="s">
        <v>368</v>
      </c>
      <c r="AM31" s="86" t="s">
        <v>379</v>
      </c>
      <c r="AN31" s="86" t="b">
        <v>0</v>
      </c>
      <c r="AO31" s="92" t="s">
        <v>362</v>
      </c>
      <c r="AP31" s="86" t="s">
        <v>176</v>
      </c>
      <c r="AQ31" s="86">
        <v>0</v>
      </c>
      <c r="AR31" s="86">
        <v>0</v>
      </c>
      <c r="AS31" s="86"/>
      <c r="AT31" s="86"/>
      <c r="AU31" s="86"/>
      <c r="AV31" s="86"/>
      <c r="AW31" s="86"/>
      <c r="AX31" s="86"/>
      <c r="AY31" s="86"/>
      <c r="AZ31" s="86"/>
      <c r="BA31">
        <v>7</v>
      </c>
      <c r="BB31" s="85" t="str">
        <f>REPLACE(INDEX(GroupVertices[Group],MATCH(Edges[[#This Row],[Vertex 1]],GroupVertices[Vertex],0)),1,1,"")</f>
        <v>9</v>
      </c>
      <c r="BC31" s="85" t="str">
        <f>REPLACE(INDEX(GroupVertices[Group],MATCH(Edges[[#This Row],[Vertex 2]],GroupVertices[Vertex],0)),1,1,"")</f>
        <v>9</v>
      </c>
      <c r="BD31" s="51">
        <v>3</v>
      </c>
      <c r="BE31" s="52">
        <v>17.647058823529413</v>
      </c>
      <c r="BF31" s="51">
        <v>0</v>
      </c>
      <c r="BG31" s="52">
        <v>0</v>
      </c>
      <c r="BH31" s="51">
        <v>0</v>
      </c>
      <c r="BI31" s="52">
        <v>0</v>
      </c>
      <c r="BJ31" s="51">
        <v>14</v>
      </c>
      <c r="BK31" s="52">
        <v>82.3529411764706</v>
      </c>
      <c r="BL31" s="51">
        <v>17</v>
      </c>
    </row>
    <row r="32" spans="1:64" ht="30">
      <c r="A32" s="84" t="s">
        <v>229</v>
      </c>
      <c r="B32" s="84" t="s">
        <v>229</v>
      </c>
      <c r="C32" s="53" t="s">
        <v>1056</v>
      </c>
      <c r="D32" s="54">
        <v>10</v>
      </c>
      <c r="E32" s="65" t="s">
        <v>136</v>
      </c>
      <c r="F32" s="55">
        <v>12</v>
      </c>
      <c r="G32" s="53"/>
      <c r="H32" s="57"/>
      <c r="I32" s="56"/>
      <c r="J32" s="56"/>
      <c r="K32" s="36" t="s">
        <v>65</v>
      </c>
      <c r="L32" s="83">
        <v>32</v>
      </c>
      <c r="M32" s="83"/>
      <c r="N32" s="63"/>
      <c r="O32" s="86" t="s">
        <v>176</v>
      </c>
      <c r="P32" s="88">
        <v>43529.03057870371</v>
      </c>
      <c r="Q32" s="86" t="s">
        <v>255</v>
      </c>
      <c r="R32" s="90" t="s">
        <v>259</v>
      </c>
      <c r="S32" s="86" t="s">
        <v>266</v>
      </c>
      <c r="T32" s="86" t="s">
        <v>279</v>
      </c>
      <c r="U32" s="90" t="s">
        <v>292</v>
      </c>
      <c r="V32" s="90" t="s">
        <v>292</v>
      </c>
      <c r="W32" s="88">
        <v>43529.03057870371</v>
      </c>
      <c r="X32" s="90" t="s">
        <v>333</v>
      </c>
      <c r="Y32" s="86"/>
      <c r="Z32" s="86"/>
      <c r="AA32" s="92" t="s">
        <v>363</v>
      </c>
      <c r="AB32" s="86"/>
      <c r="AC32" s="86" t="b">
        <v>0</v>
      </c>
      <c r="AD32" s="86">
        <v>0</v>
      </c>
      <c r="AE32" s="92" t="s">
        <v>368</v>
      </c>
      <c r="AF32" s="86" t="b">
        <v>0</v>
      </c>
      <c r="AG32" s="86" t="s">
        <v>371</v>
      </c>
      <c r="AH32" s="86"/>
      <c r="AI32" s="92" t="s">
        <v>368</v>
      </c>
      <c r="AJ32" s="86" t="b">
        <v>0</v>
      </c>
      <c r="AK32" s="86">
        <v>0</v>
      </c>
      <c r="AL32" s="92" t="s">
        <v>368</v>
      </c>
      <c r="AM32" s="86" t="s">
        <v>379</v>
      </c>
      <c r="AN32" s="86" t="b">
        <v>0</v>
      </c>
      <c r="AO32" s="92" t="s">
        <v>363</v>
      </c>
      <c r="AP32" s="86" t="s">
        <v>176</v>
      </c>
      <c r="AQ32" s="86">
        <v>0</v>
      </c>
      <c r="AR32" s="86">
        <v>0</v>
      </c>
      <c r="AS32" s="86"/>
      <c r="AT32" s="86"/>
      <c r="AU32" s="86"/>
      <c r="AV32" s="86"/>
      <c r="AW32" s="86"/>
      <c r="AX32" s="86"/>
      <c r="AY32" s="86"/>
      <c r="AZ32" s="86"/>
      <c r="BA32">
        <v>7</v>
      </c>
      <c r="BB32" s="85" t="str">
        <f>REPLACE(INDEX(GroupVertices[Group],MATCH(Edges[[#This Row],[Vertex 1]],GroupVertices[Vertex],0)),1,1,"")</f>
        <v>9</v>
      </c>
      <c r="BC32" s="85" t="str">
        <f>REPLACE(INDEX(GroupVertices[Group],MATCH(Edges[[#This Row],[Vertex 2]],GroupVertices[Vertex],0)),1,1,"")</f>
        <v>9</v>
      </c>
      <c r="BD32" s="51">
        <v>3</v>
      </c>
      <c r="BE32" s="52">
        <v>17.647058823529413</v>
      </c>
      <c r="BF32" s="51">
        <v>0</v>
      </c>
      <c r="BG32" s="52">
        <v>0</v>
      </c>
      <c r="BH32" s="51">
        <v>0</v>
      </c>
      <c r="BI32" s="52">
        <v>0</v>
      </c>
      <c r="BJ32" s="51">
        <v>14</v>
      </c>
      <c r="BK32" s="52">
        <v>82.3529411764706</v>
      </c>
      <c r="BL32" s="51">
        <v>17</v>
      </c>
    </row>
    <row r="33" spans="1:64" ht="30">
      <c r="A33" s="84" t="s">
        <v>229</v>
      </c>
      <c r="B33" s="84" t="s">
        <v>229</v>
      </c>
      <c r="C33" s="53" t="s">
        <v>1056</v>
      </c>
      <c r="D33" s="54">
        <v>10</v>
      </c>
      <c r="E33" s="65" t="s">
        <v>136</v>
      </c>
      <c r="F33" s="55">
        <v>12</v>
      </c>
      <c r="G33" s="53"/>
      <c r="H33" s="57"/>
      <c r="I33" s="56"/>
      <c r="J33" s="56"/>
      <c r="K33" s="36" t="s">
        <v>65</v>
      </c>
      <c r="L33" s="83">
        <v>33</v>
      </c>
      <c r="M33" s="83"/>
      <c r="N33" s="63"/>
      <c r="O33" s="86" t="s">
        <v>176</v>
      </c>
      <c r="P33" s="88">
        <v>43530.988912037035</v>
      </c>
      <c r="Q33" s="86" t="s">
        <v>255</v>
      </c>
      <c r="R33" s="90" t="s">
        <v>259</v>
      </c>
      <c r="S33" s="86" t="s">
        <v>266</v>
      </c>
      <c r="T33" s="86" t="s">
        <v>279</v>
      </c>
      <c r="U33" s="90" t="s">
        <v>292</v>
      </c>
      <c r="V33" s="90" t="s">
        <v>292</v>
      </c>
      <c r="W33" s="88">
        <v>43530.988912037035</v>
      </c>
      <c r="X33" s="90" t="s">
        <v>334</v>
      </c>
      <c r="Y33" s="86"/>
      <c r="Z33" s="86"/>
      <c r="AA33" s="92" t="s">
        <v>364</v>
      </c>
      <c r="AB33" s="86"/>
      <c r="AC33" s="86" t="b">
        <v>0</v>
      </c>
      <c r="AD33" s="86">
        <v>0</v>
      </c>
      <c r="AE33" s="92" t="s">
        <v>368</v>
      </c>
      <c r="AF33" s="86" t="b">
        <v>0</v>
      </c>
      <c r="AG33" s="86" t="s">
        <v>371</v>
      </c>
      <c r="AH33" s="86"/>
      <c r="AI33" s="92" t="s">
        <v>368</v>
      </c>
      <c r="AJ33" s="86" t="b">
        <v>0</v>
      </c>
      <c r="AK33" s="86">
        <v>0</v>
      </c>
      <c r="AL33" s="92" t="s">
        <v>368</v>
      </c>
      <c r="AM33" s="86" t="s">
        <v>379</v>
      </c>
      <c r="AN33" s="86" t="b">
        <v>0</v>
      </c>
      <c r="AO33" s="92" t="s">
        <v>364</v>
      </c>
      <c r="AP33" s="86" t="s">
        <v>176</v>
      </c>
      <c r="AQ33" s="86">
        <v>0</v>
      </c>
      <c r="AR33" s="86">
        <v>0</v>
      </c>
      <c r="AS33" s="86"/>
      <c r="AT33" s="86"/>
      <c r="AU33" s="86"/>
      <c r="AV33" s="86"/>
      <c r="AW33" s="86"/>
      <c r="AX33" s="86"/>
      <c r="AY33" s="86"/>
      <c r="AZ33" s="86"/>
      <c r="BA33">
        <v>7</v>
      </c>
      <c r="BB33" s="85" t="str">
        <f>REPLACE(INDEX(GroupVertices[Group],MATCH(Edges[[#This Row],[Vertex 1]],GroupVertices[Vertex],0)),1,1,"")</f>
        <v>9</v>
      </c>
      <c r="BC33" s="85" t="str">
        <f>REPLACE(INDEX(GroupVertices[Group],MATCH(Edges[[#This Row],[Vertex 2]],GroupVertices[Vertex],0)),1,1,"")</f>
        <v>9</v>
      </c>
      <c r="BD33" s="51">
        <v>3</v>
      </c>
      <c r="BE33" s="52">
        <v>17.647058823529413</v>
      </c>
      <c r="BF33" s="51">
        <v>0</v>
      </c>
      <c r="BG33" s="52">
        <v>0</v>
      </c>
      <c r="BH33" s="51">
        <v>0</v>
      </c>
      <c r="BI33" s="52">
        <v>0</v>
      </c>
      <c r="BJ33" s="51">
        <v>14</v>
      </c>
      <c r="BK33" s="52">
        <v>82.3529411764706</v>
      </c>
      <c r="BL33" s="51">
        <v>17</v>
      </c>
    </row>
    <row r="34" spans="1:64" ht="30">
      <c r="A34" s="84" t="s">
        <v>229</v>
      </c>
      <c r="B34" s="84" t="s">
        <v>229</v>
      </c>
      <c r="C34" s="53" t="s">
        <v>1056</v>
      </c>
      <c r="D34" s="54">
        <v>10</v>
      </c>
      <c r="E34" s="65" t="s">
        <v>136</v>
      </c>
      <c r="F34" s="55">
        <v>12</v>
      </c>
      <c r="G34" s="53"/>
      <c r="H34" s="57"/>
      <c r="I34" s="56"/>
      <c r="J34" s="56"/>
      <c r="K34" s="36" t="s">
        <v>65</v>
      </c>
      <c r="L34" s="83">
        <v>34</v>
      </c>
      <c r="M34" s="83"/>
      <c r="N34" s="63"/>
      <c r="O34" s="86" t="s">
        <v>176</v>
      </c>
      <c r="P34" s="88">
        <v>43532.96857638889</v>
      </c>
      <c r="Q34" s="86" t="s">
        <v>255</v>
      </c>
      <c r="R34" s="90" t="s">
        <v>259</v>
      </c>
      <c r="S34" s="86" t="s">
        <v>266</v>
      </c>
      <c r="T34" s="86" t="s">
        <v>279</v>
      </c>
      <c r="U34" s="90" t="s">
        <v>292</v>
      </c>
      <c r="V34" s="90" t="s">
        <v>292</v>
      </c>
      <c r="W34" s="88">
        <v>43532.96857638889</v>
      </c>
      <c r="X34" s="90" t="s">
        <v>335</v>
      </c>
      <c r="Y34" s="86"/>
      <c r="Z34" s="86"/>
      <c r="AA34" s="92" t="s">
        <v>365</v>
      </c>
      <c r="AB34" s="86"/>
      <c r="AC34" s="86" t="b">
        <v>0</v>
      </c>
      <c r="AD34" s="86">
        <v>0</v>
      </c>
      <c r="AE34" s="92" t="s">
        <v>368</v>
      </c>
      <c r="AF34" s="86" t="b">
        <v>0</v>
      </c>
      <c r="AG34" s="86" t="s">
        <v>371</v>
      </c>
      <c r="AH34" s="86"/>
      <c r="AI34" s="92" t="s">
        <v>368</v>
      </c>
      <c r="AJ34" s="86" t="b">
        <v>0</v>
      </c>
      <c r="AK34" s="86">
        <v>0</v>
      </c>
      <c r="AL34" s="92" t="s">
        <v>368</v>
      </c>
      <c r="AM34" s="86" t="s">
        <v>379</v>
      </c>
      <c r="AN34" s="86" t="b">
        <v>0</v>
      </c>
      <c r="AO34" s="92" t="s">
        <v>365</v>
      </c>
      <c r="AP34" s="86" t="s">
        <v>176</v>
      </c>
      <c r="AQ34" s="86">
        <v>0</v>
      </c>
      <c r="AR34" s="86">
        <v>0</v>
      </c>
      <c r="AS34" s="86"/>
      <c r="AT34" s="86"/>
      <c r="AU34" s="86"/>
      <c r="AV34" s="86"/>
      <c r="AW34" s="86"/>
      <c r="AX34" s="86"/>
      <c r="AY34" s="86"/>
      <c r="AZ34" s="86"/>
      <c r="BA34">
        <v>7</v>
      </c>
      <c r="BB34" s="85" t="str">
        <f>REPLACE(INDEX(GroupVertices[Group],MATCH(Edges[[#This Row],[Vertex 1]],GroupVertices[Vertex],0)),1,1,"")</f>
        <v>9</v>
      </c>
      <c r="BC34" s="85" t="str">
        <f>REPLACE(INDEX(GroupVertices[Group],MATCH(Edges[[#This Row],[Vertex 2]],GroupVertices[Vertex],0)),1,1,"")</f>
        <v>9</v>
      </c>
      <c r="BD34" s="51">
        <v>3</v>
      </c>
      <c r="BE34" s="52">
        <v>17.647058823529413</v>
      </c>
      <c r="BF34" s="51">
        <v>0</v>
      </c>
      <c r="BG34" s="52">
        <v>0</v>
      </c>
      <c r="BH34" s="51">
        <v>0</v>
      </c>
      <c r="BI34" s="52">
        <v>0</v>
      </c>
      <c r="BJ34" s="51">
        <v>14</v>
      </c>
      <c r="BK34" s="52">
        <v>82.3529411764706</v>
      </c>
      <c r="BL34"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hyperlinks>
    <hyperlink ref="R3" r:id="rId1" display="https://www.youtube.com/watch?v=hRORU8KZEgw&amp;feature=youtu.be"/>
    <hyperlink ref="R4" r:id="rId2" display="https://www.youtube.com/watch?v=hRORU8KZEgw&amp;feature=youtu.be"/>
    <hyperlink ref="R5" r:id="rId3" display="https://www.youtube.com/watch?v=hRORU8KZEgw&amp;feature=youtu.be"/>
    <hyperlink ref="R6" r:id="rId4" display="https://twitter.com/elanaleoni/status/1097560128050601986"/>
    <hyperlink ref="R9" r:id="rId5" display="https://soundcloud.com/chris-davis-276158228/monica-burns-on-scannable-technologies-in-the-classroom"/>
    <hyperlink ref="R18" r:id="rId6" display="http://womenspowerbook.org/articles/The-American-Presidential-Elections-2016-Will-Hillary-or-Trump-Win-in-The-Social-Media-And-The-Main-Media-Battle-womens-power-book.htm"/>
    <hyperlink ref="R19" r:id="rId7" display="http://womenspowerbook.org/articles/The-American-Presidential-Elections-2016-Will-Hillary-or-Trump-Win-in-The-Social-Media-And-The-Main-Media-Battle-womens-power-book.htm"/>
    <hyperlink ref="R20" r:id="rId8" display="http://womenspowerbook.org/articles/The-American-Presidential-Elections-2016-Will-Hillary-or-Trump-Win-in-The-Social-Media-And-The-Main-Media-Battle-womens-power-book.htm"/>
    <hyperlink ref="R21" r:id="rId9" display="http://womenspowerbook.org/articles/The-American-Presidential-Elections-2016-Will-Hillary-or-Trump-Win-in-The-Social-Media-And-The-Main-Media-Battle-womens-power-book.htm"/>
    <hyperlink ref="R23" r:id="rId10" display="http://www.americantheatre.org/2014/12/11/change-by-degrees/"/>
    <hyperlink ref="R24" r:id="rId11" display="http://www.americantheatre.org/2014/12/11/change-by-degrees/"/>
    <hyperlink ref="R25" r:id="rId12" display="http://www.edisonresearch.com/wp-content/uploads/2019/03/Infinite-Dial-2019-PDF-1.pdf"/>
    <hyperlink ref="R26" r:id="rId13" display="https://www.youtube.com/watch?v=VHLs76HLon4"/>
    <hyperlink ref="R27" r:id="rId14" display="https://www.youtube.com/watch?v=VHLs76HLon4"/>
    <hyperlink ref="R28" r:id="rId15" display="http://womenspowerbook.org/articles/The-American-Presidential-Elections-2016-Will-Hillary-or-Trump-Win-in-The-Social-Media-And-The-Main-Media-Battle-womens-power-book.htm"/>
    <hyperlink ref="R29" r:id="rId16" display="http://womenspowerbook.org/articles/The-American-Presidential-Elections-2016-Will-Hillary-or-Trump-Win-in-The-Social-Media-And-The-Main-Media-Battle-womens-power-book.htm"/>
    <hyperlink ref="R30" r:id="rId17" display="http://womenspowerbook.org/articles/The-American-Presidential-Elections-2016-Will-Hillary-or-Trump-Win-in-The-Social-Media-And-The-Main-Media-Battle-womens-power-book.htm"/>
    <hyperlink ref="R31" r:id="rId18" display="http://womenspowerbook.org/articles/The-American-Presidential-Elections-2016-Will-Hillary-or-Trump-Win-in-The-Social-Media-And-The-Main-Media-Battle-womens-power-book.htm"/>
    <hyperlink ref="R32" r:id="rId19" display="http://womenspowerbook.org/articles/The-American-Presidential-Elections-2016-Will-Hillary-or-Trump-Win-in-The-Social-Media-And-The-Main-Media-Battle-womens-power-book.htm"/>
    <hyperlink ref="R33" r:id="rId20" display="http://womenspowerbook.org/articles/The-American-Presidential-Elections-2016-Will-Hillary-or-Trump-Win-in-The-Social-Media-And-The-Main-Media-Battle-womens-power-book.htm"/>
    <hyperlink ref="R34" r:id="rId21" display="http://womenspowerbook.org/articles/The-American-Presidential-Elections-2016-Will-Hillary-or-Trump-Win-in-The-Social-Media-And-The-Main-Media-Battle-womens-power-book.htm"/>
    <hyperlink ref="U3" r:id="rId22" display="https://pbs.twimg.com/ext_tw_video_thumb/1095304294847242240/pu/img/ptX-rx2pZb-WLZv8.jpg"/>
    <hyperlink ref="U9" r:id="rId23" display="https://pbs.twimg.com/media/D0leHi8W0AA5t8s.jpg"/>
    <hyperlink ref="U16" r:id="rId24" display="https://pbs.twimg.com/media/Dg56mWdUYAEFbZq.jpg"/>
    <hyperlink ref="U18" r:id="rId25" display="https://pbs.twimg.com/media/C2dAKP2WIAATDzT.jpg"/>
    <hyperlink ref="U19" r:id="rId26" display="https://pbs.twimg.com/media/C2dAKP2WIAATDzT.jpg"/>
    <hyperlink ref="U20" r:id="rId27" display="https://pbs.twimg.com/media/C2dAKP2WIAATDzT.jpg"/>
    <hyperlink ref="U21" r:id="rId28" display="https://pbs.twimg.com/media/C2dAKP2WIAATDzT.jpg"/>
    <hyperlink ref="U23" r:id="rId29" display="https://pbs.twimg.com/media/CpoDppFVIAAZv8w.jpg"/>
    <hyperlink ref="U25" r:id="rId30" display="https://pbs.twimg.com/media/D1HASaaUwAAE5YI.png"/>
    <hyperlink ref="U26" r:id="rId31" display="https://pbs.twimg.com/media/D1KSP47WwAELap7.jpg"/>
    <hyperlink ref="U28" r:id="rId32" display="https://pbs.twimg.com/media/C2dkJtkXcAA0cBx.jpg"/>
    <hyperlink ref="U29" r:id="rId33" display="https://pbs.twimg.com/media/C2dkJtkXcAA0cBx.jpg"/>
    <hyperlink ref="U30" r:id="rId34" display="https://pbs.twimg.com/media/C2dkJtkXcAA0cBx.jpg"/>
    <hyperlink ref="U31" r:id="rId35" display="https://pbs.twimg.com/media/C2dkJtkXcAA0cBx.jpg"/>
    <hyperlink ref="U32" r:id="rId36" display="https://pbs.twimg.com/media/C2dkJtkXcAA0cBx.jpg"/>
    <hyperlink ref="U33" r:id="rId37" display="https://pbs.twimg.com/media/C2dkJtkXcAA0cBx.jpg"/>
    <hyperlink ref="U34" r:id="rId38" display="https://pbs.twimg.com/media/C2dkJtkXcAA0cBx.jpg"/>
    <hyperlink ref="V3" r:id="rId39" display="https://pbs.twimg.com/ext_tw_video_thumb/1095304294847242240/pu/img/ptX-rx2pZb-WLZv8.jpg"/>
    <hyperlink ref="V4" r:id="rId40" display="http://pbs.twimg.com/profile_images/1098649527706361862/jjtkB5PT_normal.jpg"/>
    <hyperlink ref="V5" r:id="rId41" display="http://pbs.twimg.com/profile_images/1098649527706361862/jjtkB5PT_normal.jpg"/>
    <hyperlink ref="V6" r:id="rId42" display="http://pbs.twimg.com/profile_images/378800000754819969/3e583b99b8930159a50b93171790080d_normal.jpeg"/>
    <hyperlink ref="V7" r:id="rId43" display="http://pbs.twimg.com/profile_images/875868965829922817/t0Hlk3P1_normal.jpg"/>
    <hyperlink ref="V8" r:id="rId44" display="http://pbs.twimg.com/profile_images/1511564454/beach_avatar_twitter_normal.jpg"/>
    <hyperlink ref="V9" r:id="rId45" display="https://pbs.twimg.com/media/D0leHi8W0AA5t8s.jpg"/>
    <hyperlink ref="V10" r:id="rId46" display="http://pbs.twimg.com/profile_images/707658279669764096/4Ip7EJC9_normal.jpg"/>
    <hyperlink ref="V11" r:id="rId47" display="http://pbs.twimg.com/profile_images/707658279669764096/4Ip7EJC9_normal.jpg"/>
    <hyperlink ref="V12" r:id="rId48" display="http://pbs.twimg.com/profile_images/826383570046373888/GePYYAoR_normal.jpg"/>
    <hyperlink ref="V13" r:id="rId49" display="http://pbs.twimg.com/profile_images/956752261551554560/7LhGeQJb_normal.jpg"/>
    <hyperlink ref="V14" r:id="rId50" display="http://pbs.twimg.com/profile_images/1074162718641315841/8XozTGRp_normal.jpg"/>
    <hyperlink ref="V15" r:id="rId51" display="http://pbs.twimg.com/profile_images/1044715518085615617/ygrdSjww_normal.jpg"/>
    <hyperlink ref="V16" r:id="rId52" display="https://pbs.twimg.com/media/Dg56mWdUYAEFbZq.jpg"/>
    <hyperlink ref="V17" r:id="rId53" display="http://pbs.twimg.com/profile_images/1104097119823192064/c-j1yoIE_normal.jpg"/>
    <hyperlink ref="V18" r:id="rId54" display="https://pbs.twimg.com/media/C2dAKP2WIAATDzT.jpg"/>
    <hyperlink ref="V19" r:id="rId55" display="https://pbs.twimg.com/media/C2dAKP2WIAATDzT.jpg"/>
    <hyperlink ref="V20" r:id="rId56" display="https://pbs.twimg.com/media/C2dAKP2WIAATDzT.jpg"/>
    <hyperlink ref="V21" r:id="rId57" display="https://pbs.twimg.com/media/C2dAKP2WIAATDzT.jpg"/>
    <hyperlink ref="V22" r:id="rId58" display="http://pbs.twimg.com/profile_images/630342102698864640/DazLccgs_normal.jpg"/>
    <hyperlink ref="V23" r:id="rId59" display="https://pbs.twimg.com/media/CpoDppFVIAAZv8w.jpg"/>
    <hyperlink ref="V24" r:id="rId60" display="http://pbs.twimg.com/profile_images/1061753821305733120/btZSZfFL_normal.jpg"/>
    <hyperlink ref="V25" r:id="rId61" display="https://pbs.twimg.com/media/D1HASaaUwAAE5YI.png"/>
    <hyperlink ref="V26" r:id="rId62" display="https://pbs.twimg.com/media/D1KSP47WwAELap7.jpg"/>
    <hyperlink ref="V27" r:id="rId63" display="http://pbs.twimg.com/profile_images/1038109730441441280/BwaACACI_normal.jpg"/>
    <hyperlink ref="V28" r:id="rId64" display="https://pbs.twimg.com/media/C2dkJtkXcAA0cBx.jpg"/>
    <hyperlink ref="V29" r:id="rId65" display="https://pbs.twimg.com/media/C2dkJtkXcAA0cBx.jpg"/>
    <hyperlink ref="V30" r:id="rId66" display="https://pbs.twimg.com/media/C2dkJtkXcAA0cBx.jpg"/>
    <hyperlink ref="V31" r:id="rId67" display="https://pbs.twimg.com/media/C2dkJtkXcAA0cBx.jpg"/>
    <hyperlink ref="V32" r:id="rId68" display="https://pbs.twimg.com/media/C2dkJtkXcAA0cBx.jpg"/>
    <hyperlink ref="V33" r:id="rId69" display="https://pbs.twimg.com/media/C2dkJtkXcAA0cBx.jpg"/>
    <hyperlink ref="V34" r:id="rId70" display="https://pbs.twimg.com/media/C2dkJtkXcAA0cBx.jpg"/>
    <hyperlink ref="X3" r:id="rId71" display="https://twitter.com/#!/ninjasaysgoes/status/1095305170890772480"/>
    <hyperlink ref="X4" r:id="rId72" display="https://twitter.com/#!/vellinglenni/status/1100667570988953606"/>
    <hyperlink ref="X5" r:id="rId73" display="https://twitter.com/#!/vellinglenni/status/1100667570988953606"/>
    <hyperlink ref="X6" r:id="rId74" display="https://twitter.com/#!/sourcepov/status/1101412498178260994"/>
    <hyperlink ref="X7" r:id="rId75" display="https://twitter.com/#!/kilby76/status/1081034091619790848"/>
    <hyperlink ref="X8" r:id="rId76" display="https://twitter.com/#!/twittarrpirate/status/1101951299199819776"/>
    <hyperlink ref="X9" r:id="rId77" display="https://twitter.com/#!/podcastjourneys/status/1101515162991906816"/>
    <hyperlink ref="X10" r:id="rId78" display="https://twitter.com/#!/teacherslens/status/1102340009070342146"/>
    <hyperlink ref="X11" r:id="rId79" display="https://twitter.com/#!/teacherslens/status/1102340009070342146"/>
    <hyperlink ref="X12" r:id="rId80" display="https://twitter.com/#!/chamberlainusoh/status/438018685849333760"/>
    <hyperlink ref="X13" r:id="rId81" display="https://twitter.com/#!/patkizo/status/1102617633378263040"/>
    <hyperlink ref="X14" r:id="rId82" display="https://twitter.com/#!/nykorrin/status/1102843076387594242"/>
    <hyperlink ref="X15" r:id="rId83" display="https://twitter.com/#!/pengolaker/status/1102863729689915392"/>
    <hyperlink ref="X16" r:id="rId84" display="https://twitter.com/#!/kaashhyap/status/1012881779529637888"/>
    <hyperlink ref="X17" r:id="rId85" display="https://twitter.com/#!/akshayk23762714/status/1103125355123101696"/>
    <hyperlink ref="X18" r:id="rId86" display="https://twitter.com/#!/womenspowerbook/status/1100360841311019008"/>
    <hyperlink ref="X19" r:id="rId87" display="https://twitter.com/#!/womenspowerbook/status/1101456056817987585"/>
    <hyperlink ref="X20" r:id="rId88" display="https://twitter.com/#!/womenspowerbook/status/1102544224770240512"/>
    <hyperlink ref="X21" r:id="rId89" display="https://twitter.com/#!/womenspowerbook/status/1103626355764314112"/>
    <hyperlink ref="X22" r:id="rId90" display="https://twitter.com/#!/tomferrebee/status/1103949949711106048"/>
    <hyperlink ref="X23" r:id="rId91" display="https://twitter.com/#!/chrisdaviscng/status/763927358583676929"/>
    <hyperlink ref="X24" r:id="rId92" display="https://twitter.com/#!/chrisdaviscng/status/1103860002756812803"/>
    <hyperlink ref="X25" r:id="rId93" display="https://twitter.com/#!/chrisdaviscng/status/1103874826253393920"/>
    <hyperlink ref="X26" r:id="rId94" display="https://twitter.com/#!/chrisdaviscng/status/1104105684180832256"/>
    <hyperlink ref="X27" r:id="rId95" display="https://twitter.com/#!/jc_james_clark/status/1104107337294450689"/>
    <hyperlink ref="X28" r:id="rId96" display="https://twitter.com/#!/faithatheismnub/status/1099858783436722184"/>
    <hyperlink ref="X29" r:id="rId97" display="https://twitter.com/#!/faithatheismnub/status/1100561163463598080"/>
    <hyperlink ref="X30" r:id="rId98" display="https://twitter.com/#!/faithatheismnub/status/1101281909135556608"/>
    <hyperlink ref="X31" r:id="rId99" display="https://twitter.com/#!/faithatheismnub/status/1102006445757923328"/>
    <hyperlink ref="X32" r:id="rId100" display="https://twitter.com/#!/faithatheismnub/status/1102731461080350729"/>
    <hyperlink ref="X33" r:id="rId101" display="https://twitter.com/#!/faithatheismnub/status/1103441137921150981"/>
    <hyperlink ref="X34" r:id="rId102" display="https://twitter.com/#!/faithatheismnub/status/1104158541567414272"/>
  </hyperlinks>
  <printOptions/>
  <pageMargins left="0.7" right="0.7" top="0.75" bottom="0.75" header="0.3" footer="0.3"/>
  <pageSetup horizontalDpi="600" verticalDpi="600" orientation="portrait" r:id="rId106"/>
  <legacyDrawing r:id="rId104"/>
  <tableParts>
    <tablePart r:id="rId1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960</v>
      </c>
      <c r="B1" s="13" t="s">
        <v>984</v>
      </c>
      <c r="C1" s="13" t="s">
        <v>985</v>
      </c>
      <c r="D1" s="13" t="s">
        <v>144</v>
      </c>
      <c r="E1" s="13" t="s">
        <v>987</v>
      </c>
      <c r="F1" s="13" t="s">
        <v>988</v>
      </c>
      <c r="G1" s="13" t="s">
        <v>989</v>
      </c>
    </row>
    <row r="2" spans="1:7" ht="15">
      <c r="A2" s="85" t="s">
        <v>715</v>
      </c>
      <c r="B2" s="85">
        <v>56</v>
      </c>
      <c r="C2" s="132">
        <v>0.09824561403508772</v>
      </c>
      <c r="D2" s="85" t="s">
        <v>986</v>
      </c>
      <c r="E2" s="85"/>
      <c r="F2" s="85"/>
      <c r="G2" s="85"/>
    </row>
    <row r="3" spans="1:7" ht="15">
      <c r="A3" s="85" t="s">
        <v>716</v>
      </c>
      <c r="B3" s="85">
        <v>5</v>
      </c>
      <c r="C3" s="132">
        <v>0.008771929824561403</v>
      </c>
      <c r="D3" s="85" t="s">
        <v>986</v>
      </c>
      <c r="E3" s="85"/>
      <c r="F3" s="85"/>
      <c r="G3" s="85"/>
    </row>
    <row r="4" spans="1:7" ht="15">
      <c r="A4" s="85" t="s">
        <v>717</v>
      </c>
      <c r="B4" s="85">
        <v>0</v>
      </c>
      <c r="C4" s="132">
        <v>0</v>
      </c>
      <c r="D4" s="85" t="s">
        <v>986</v>
      </c>
      <c r="E4" s="85"/>
      <c r="F4" s="85"/>
      <c r="G4" s="85"/>
    </row>
    <row r="5" spans="1:7" ht="15">
      <c r="A5" s="85" t="s">
        <v>718</v>
      </c>
      <c r="B5" s="85">
        <v>509</v>
      </c>
      <c r="C5" s="132">
        <v>0.8929824561403508</v>
      </c>
      <c r="D5" s="85" t="s">
        <v>986</v>
      </c>
      <c r="E5" s="85"/>
      <c r="F5" s="85"/>
      <c r="G5" s="85"/>
    </row>
    <row r="6" spans="1:7" ht="15">
      <c r="A6" s="85" t="s">
        <v>719</v>
      </c>
      <c r="B6" s="85">
        <v>570</v>
      </c>
      <c r="C6" s="132">
        <v>1</v>
      </c>
      <c r="D6" s="85" t="s">
        <v>986</v>
      </c>
      <c r="E6" s="85"/>
      <c r="F6" s="85"/>
      <c r="G6" s="85"/>
    </row>
    <row r="7" spans="1:7" ht="15">
      <c r="A7" s="91" t="s">
        <v>277</v>
      </c>
      <c r="B7" s="91">
        <v>25</v>
      </c>
      <c r="C7" s="133">
        <v>0.004961230955364963</v>
      </c>
      <c r="D7" s="91" t="s">
        <v>986</v>
      </c>
      <c r="E7" s="91" t="b">
        <v>0</v>
      </c>
      <c r="F7" s="91" t="b">
        <v>0</v>
      </c>
      <c r="G7" s="91" t="b">
        <v>0</v>
      </c>
    </row>
    <row r="8" spans="1:7" ht="15">
      <c r="A8" s="91" t="s">
        <v>720</v>
      </c>
      <c r="B8" s="91">
        <v>13</v>
      </c>
      <c r="C8" s="133">
        <v>0.011832863988387801</v>
      </c>
      <c r="D8" s="91" t="s">
        <v>986</v>
      </c>
      <c r="E8" s="91" t="b">
        <v>1</v>
      </c>
      <c r="F8" s="91" t="b">
        <v>0</v>
      </c>
      <c r="G8" s="91" t="b">
        <v>0</v>
      </c>
    </row>
    <row r="9" spans="1:7" ht="15">
      <c r="A9" s="91" t="s">
        <v>653</v>
      </c>
      <c r="B9" s="91">
        <v>11</v>
      </c>
      <c r="C9" s="133">
        <v>0.01201256708064113</v>
      </c>
      <c r="D9" s="91" t="s">
        <v>986</v>
      </c>
      <c r="E9" s="91" t="b">
        <v>1</v>
      </c>
      <c r="F9" s="91" t="b">
        <v>0</v>
      </c>
      <c r="G9" s="91" t="b">
        <v>0</v>
      </c>
    </row>
    <row r="10" spans="1:7" ht="15">
      <c r="A10" s="91" t="s">
        <v>721</v>
      </c>
      <c r="B10" s="91">
        <v>11</v>
      </c>
      <c r="C10" s="133">
        <v>0.01201256708064113</v>
      </c>
      <c r="D10" s="91" t="s">
        <v>986</v>
      </c>
      <c r="E10" s="91" t="b">
        <v>0</v>
      </c>
      <c r="F10" s="91" t="b">
        <v>0</v>
      </c>
      <c r="G10" s="91" t="b">
        <v>0</v>
      </c>
    </row>
    <row r="11" spans="1:7" ht="15">
      <c r="A11" s="91" t="s">
        <v>722</v>
      </c>
      <c r="B11" s="91">
        <v>11</v>
      </c>
      <c r="C11" s="133">
        <v>0.01201256708064113</v>
      </c>
      <c r="D11" s="91" t="s">
        <v>986</v>
      </c>
      <c r="E11" s="91" t="b">
        <v>0</v>
      </c>
      <c r="F11" s="91" t="b">
        <v>0</v>
      </c>
      <c r="G11" s="91" t="b">
        <v>0</v>
      </c>
    </row>
    <row r="12" spans="1:7" ht="15">
      <c r="A12" s="91" t="s">
        <v>770</v>
      </c>
      <c r="B12" s="91">
        <v>11</v>
      </c>
      <c r="C12" s="133">
        <v>0.01201256708064113</v>
      </c>
      <c r="D12" s="91" t="s">
        <v>986</v>
      </c>
      <c r="E12" s="91" t="b">
        <v>0</v>
      </c>
      <c r="F12" s="91" t="b">
        <v>0</v>
      </c>
      <c r="G12" s="91" t="b">
        <v>0</v>
      </c>
    </row>
    <row r="13" spans="1:7" ht="15">
      <c r="A13" s="91" t="s">
        <v>771</v>
      </c>
      <c r="B13" s="91">
        <v>11</v>
      </c>
      <c r="C13" s="133">
        <v>0.01201256708064113</v>
      </c>
      <c r="D13" s="91" t="s">
        <v>986</v>
      </c>
      <c r="E13" s="91" t="b">
        <v>0</v>
      </c>
      <c r="F13" s="91" t="b">
        <v>0</v>
      </c>
      <c r="G13" s="91" t="b">
        <v>0</v>
      </c>
    </row>
    <row r="14" spans="1:7" ht="15">
      <c r="A14" s="91" t="s">
        <v>772</v>
      </c>
      <c r="B14" s="91">
        <v>11</v>
      </c>
      <c r="C14" s="133">
        <v>0.01201256708064113</v>
      </c>
      <c r="D14" s="91" t="s">
        <v>986</v>
      </c>
      <c r="E14" s="91" t="b">
        <v>0</v>
      </c>
      <c r="F14" s="91" t="b">
        <v>0</v>
      </c>
      <c r="G14" s="91" t="b">
        <v>0</v>
      </c>
    </row>
    <row r="15" spans="1:7" ht="15">
      <c r="A15" s="91" t="s">
        <v>655</v>
      </c>
      <c r="B15" s="91">
        <v>11</v>
      </c>
      <c r="C15" s="133">
        <v>0.01201256708064113</v>
      </c>
      <c r="D15" s="91" t="s">
        <v>986</v>
      </c>
      <c r="E15" s="91" t="b">
        <v>1</v>
      </c>
      <c r="F15" s="91" t="b">
        <v>0</v>
      </c>
      <c r="G15" s="91" t="b">
        <v>0</v>
      </c>
    </row>
    <row r="16" spans="1:7" ht="15">
      <c r="A16" s="91" t="s">
        <v>656</v>
      </c>
      <c r="B16" s="91">
        <v>11</v>
      </c>
      <c r="C16" s="133">
        <v>0.01201256708064113</v>
      </c>
      <c r="D16" s="91" t="s">
        <v>986</v>
      </c>
      <c r="E16" s="91" t="b">
        <v>0</v>
      </c>
      <c r="F16" s="91" t="b">
        <v>0</v>
      </c>
      <c r="G16" s="91" t="b">
        <v>0</v>
      </c>
    </row>
    <row r="17" spans="1:7" ht="15">
      <c r="A17" s="91" t="s">
        <v>961</v>
      </c>
      <c r="B17" s="91">
        <v>11</v>
      </c>
      <c r="C17" s="133">
        <v>0.01201256708064113</v>
      </c>
      <c r="D17" s="91" t="s">
        <v>986</v>
      </c>
      <c r="E17" s="91" t="b">
        <v>0</v>
      </c>
      <c r="F17" s="91" t="b">
        <v>0</v>
      </c>
      <c r="G17" s="91" t="b">
        <v>0</v>
      </c>
    </row>
    <row r="18" spans="1:7" ht="15">
      <c r="A18" s="91" t="s">
        <v>280</v>
      </c>
      <c r="B18" s="91">
        <v>5</v>
      </c>
      <c r="C18" s="133">
        <v>0.010965679992377193</v>
      </c>
      <c r="D18" s="91" t="s">
        <v>986</v>
      </c>
      <c r="E18" s="91" t="b">
        <v>0</v>
      </c>
      <c r="F18" s="91" t="b">
        <v>0</v>
      </c>
      <c r="G18" s="91" t="b">
        <v>0</v>
      </c>
    </row>
    <row r="19" spans="1:7" ht="15">
      <c r="A19" s="91" t="s">
        <v>657</v>
      </c>
      <c r="B19" s="91">
        <v>4</v>
      </c>
      <c r="C19" s="133">
        <v>0.008772543993901755</v>
      </c>
      <c r="D19" s="91" t="s">
        <v>986</v>
      </c>
      <c r="E19" s="91" t="b">
        <v>0</v>
      </c>
      <c r="F19" s="91" t="b">
        <v>0</v>
      </c>
      <c r="G19" s="91" t="b">
        <v>0</v>
      </c>
    </row>
    <row r="20" spans="1:7" ht="15">
      <c r="A20" s="91" t="s">
        <v>658</v>
      </c>
      <c r="B20" s="91">
        <v>4</v>
      </c>
      <c r="C20" s="133">
        <v>0.008772543993901755</v>
      </c>
      <c r="D20" s="91" t="s">
        <v>986</v>
      </c>
      <c r="E20" s="91" t="b">
        <v>0</v>
      </c>
      <c r="F20" s="91" t="b">
        <v>0</v>
      </c>
      <c r="G20" s="91" t="b">
        <v>0</v>
      </c>
    </row>
    <row r="21" spans="1:7" ht="15">
      <c r="A21" s="91" t="s">
        <v>659</v>
      </c>
      <c r="B21" s="91">
        <v>4</v>
      </c>
      <c r="C21" s="133">
        <v>0.008772543993901755</v>
      </c>
      <c r="D21" s="91" t="s">
        <v>986</v>
      </c>
      <c r="E21" s="91" t="b">
        <v>0</v>
      </c>
      <c r="F21" s="91" t="b">
        <v>0</v>
      </c>
      <c r="G21" s="91" t="b">
        <v>0</v>
      </c>
    </row>
    <row r="22" spans="1:7" ht="15">
      <c r="A22" s="91" t="s">
        <v>741</v>
      </c>
      <c r="B22" s="91">
        <v>4</v>
      </c>
      <c r="C22" s="133">
        <v>0.011790388561961717</v>
      </c>
      <c r="D22" s="91" t="s">
        <v>986</v>
      </c>
      <c r="E22" s="91" t="b">
        <v>0</v>
      </c>
      <c r="F22" s="91" t="b">
        <v>0</v>
      </c>
      <c r="G22" s="91" t="b">
        <v>0</v>
      </c>
    </row>
    <row r="23" spans="1:7" ht="15">
      <c r="A23" s="91" t="s">
        <v>674</v>
      </c>
      <c r="B23" s="91">
        <v>4</v>
      </c>
      <c r="C23" s="133">
        <v>0.011790388561961717</v>
      </c>
      <c r="D23" s="91" t="s">
        <v>986</v>
      </c>
      <c r="E23" s="91" t="b">
        <v>0</v>
      </c>
      <c r="F23" s="91" t="b">
        <v>0</v>
      </c>
      <c r="G23" s="91" t="b">
        <v>0</v>
      </c>
    </row>
    <row r="24" spans="1:7" ht="15">
      <c r="A24" s="91" t="s">
        <v>673</v>
      </c>
      <c r="B24" s="91">
        <v>4</v>
      </c>
      <c r="C24" s="133">
        <v>0.011790388561961717</v>
      </c>
      <c r="D24" s="91" t="s">
        <v>986</v>
      </c>
      <c r="E24" s="91" t="b">
        <v>1</v>
      </c>
      <c r="F24" s="91" t="b">
        <v>0</v>
      </c>
      <c r="G24" s="91" t="b">
        <v>0</v>
      </c>
    </row>
    <row r="25" spans="1:7" ht="15">
      <c r="A25" s="91" t="s">
        <v>230</v>
      </c>
      <c r="B25" s="91">
        <v>4</v>
      </c>
      <c r="C25" s="133">
        <v>0.011790388561961717</v>
      </c>
      <c r="D25" s="91" t="s">
        <v>986</v>
      </c>
      <c r="E25" s="91" t="b">
        <v>0</v>
      </c>
      <c r="F25" s="91" t="b">
        <v>0</v>
      </c>
      <c r="G25" s="91" t="b">
        <v>0</v>
      </c>
    </row>
    <row r="26" spans="1:7" ht="15">
      <c r="A26" s="91" t="s">
        <v>227</v>
      </c>
      <c r="B26" s="91">
        <v>3</v>
      </c>
      <c r="C26" s="133">
        <v>0.007518796992481203</v>
      </c>
      <c r="D26" s="91" t="s">
        <v>986</v>
      </c>
      <c r="E26" s="91" t="b">
        <v>0</v>
      </c>
      <c r="F26" s="91" t="b">
        <v>0</v>
      </c>
      <c r="G26" s="91" t="b">
        <v>0</v>
      </c>
    </row>
    <row r="27" spans="1:7" ht="15">
      <c r="A27" s="91" t="s">
        <v>744</v>
      </c>
      <c r="B27" s="91">
        <v>3</v>
      </c>
      <c r="C27" s="133">
        <v>0.007518796992481203</v>
      </c>
      <c r="D27" s="91" t="s">
        <v>986</v>
      </c>
      <c r="E27" s="91" t="b">
        <v>0</v>
      </c>
      <c r="F27" s="91" t="b">
        <v>0</v>
      </c>
      <c r="G27" s="91" t="b">
        <v>0</v>
      </c>
    </row>
    <row r="28" spans="1:7" ht="15">
      <c r="A28" s="91" t="s">
        <v>660</v>
      </c>
      <c r="B28" s="91">
        <v>3</v>
      </c>
      <c r="C28" s="133">
        <v>0.007518796992481203</v>
      </c>
      <c r="D28" s="91" t="s">
        <v>986</v>
      </c>
      <c r="E28" s="91" t="b">
        <v>0</v>
      </c>
      <c r="F28" s="91" t="b">
        <v>0</v>
      </c>
      <c r="G28" s="91" t="b">
        <v>0</v>
      </c>
    </row>
    <row r="29" spans="1:7" ht="15">
      <c r="A29" s="91" t="s">
        <v>724</v>
      </c>
      <c r="B29" s="91">
        <v>2</v>
      </c>
      <c r="C29" s="133">
        <v>0.005895194280980859</v>
      </c>
      <c r="D29" s="91" t="s">
        <v>986</v>
      </c>
      <c r="E29" s="91" t="b">
        <v>0</v>
      </c>
      <c r="F29" s="91" t="b">
        <v>0</v>
      </c>
      <c r="G29" s="91" t="b">
        <v>0</v>
      </c>
    </row>
    <row r="30" spans="1:7" ht="15">
      <c r="A30" s="91" t="s">
        <v>725</v>
      </c>
      <c r="B30" s="91">
        <v>2</v>
      </c>
      <c r="C30" s="133">
        <v>0.005895194280980859</v>
      </c>
      <c r="D30" s="91" t="s">
        <v>986</v>
      </c>
      <c r="E30" s="91" t="b">
        <v>0</v>
      </c>
      <c r="F30" s="91" t="b">
        <v>0</v>
      </c>
      <c r="G30" s="91" t="b">
        <v>0</v>
      </c>
    </row>
    <row r="31" spans="1:7" ht="15">
      <c r="A31" s="91" t="s">
        <v>662</v>
      </c>
      <c r="B31" s="91">
        <v>2</v>
      </c>
      <c r="C31" s="133">
        <v>0.005895194280980859</v>
      </c>
      <c r="D31" s="91" t="s">
        <v>986</v>
      </c>
      <c r="E31" s="91" t="b">
        <v>0</v>
      </c>
      <c r="F31" s="91" t="b">
        <v>0</v>
      </c>
      <c r="G31" s="91" t="b">
        <v>0</v>
      </c>
    </row>
    <row r="32" spans="1:7" ht="15">
      <c r="A32" s="91" t="s">
        <v>726</v>
      </c>
      <c r="B32" s="91">
        <v>2</v>
      </c>
      <c r="C32" s="133">
        <v>0.005895194280980859</v>
      </c>
      <c r="D32" s="91" t="s">
        <v>986</v>
      </c>
      <c r="E32" s="91" t="b">
        <v>1</v>
      </c>
      <c r="F32" s="91" t="b">
        <v>0</v>
      </c>
      <c r="G32" s="91" t="b">
        <v>0</v>
      </c>
    </row>
    <row r="33" spans="1:7" ht="15">
      <c r="A33" s="91" t="s">
        <v>962</v>
      </c>
      <c r="B33" s="91">
        <v>2</v>
      </c>
      <c r="C33" s="133">
        <v>0.005895194280980859</v>
      </c>
      <c r="D33" s="91" t="s">
        <v>986</v>
      </c>
      <c r="E33" s="91" t="b">
        <v>0</v>
      </c>
      <c r="F33" s="91" t="b">
        <v>0</v>
      </c>
      <c r="G33" s="91" t="b">
        <v>0</v>
      </c>
    </row>
    <row r="34" spans="1:7" ht="15">
      <c r="A34" s="91" t="s">
        <v>963</v>
      </c>
      <c r="B34" s="91">
        <v>2</v>
      </c>
      <c r="C34" s="133">
        <v>0.005895194280980859</v>
      </c>
      <c r="D34" s="91" t="s">
        <v>986</v>
      </c>
      <c r="E34" s="91" t="b">
        <v>0</v>
      </c>
      <c r="F34" s="91" t="b">
        <v>0</v>
      </c>
      <c r="G34" s="91" t="b">
        <v>0</v>
      </c>
    </row>
    <row r="35" spans="1:7" ht="15">
      <c r="A35" s="91" t="s">
        <v>964</v>
      </c>
      <c r="B35" s="91">
        <v>2</v>
      </c>
      <c r="C35" s="133">
        <v>0.005895194280980859</v>
      </c>
      <c r="D35" s="91" t="s">
        <v>986</v>
      </c>
      <c r="E35" s="91" t="b">
        <v>0</v>
      </c>
      <c r="F35" s="91" t="b">
        <v>0</v>
      </c>
      <c r="G35" s="91" t="b">
        <v>0</v>
      </c>
    </row>
    <row r="36" spans="1:7" ht="15">
      <c r="A36" s="91" t="s">
        <v>965</v>
      </c>
      <c r="B36" s="91">
        <v>2</v>
      </c>
      <c r="C36" s="133">
        <v>0.005895194280980859</v>
      </c>
      <c r="D36" s="91" t="s">
        <v>986</v>
      </c>
      <c r="E36" s="91" t="b">
        <v>0</v>
      </c>
      <c r="F36" s="91" t="b">
        <v>0</v>
      </c>
      <c r="G36" s="91" t="b">
        <v>0</v>
      </c>
    </row>
    <row r="37" spans="1:7" ht="15">
      <c r="A37" s="91" t="s">
        <v>966</v>
      </c>
      <c r="B37" s="91">
        <v>2</v>
      </c>
      <c r="C37" s="133">
        <v>0.005895194280980859</v>
      </c>
      <c r="D37" s="91" t="s">
        <v>986</v>
      </c>
      <c r="E37" s="91" t="b">
        <v>0</v>
      </c>
      <c r="F37" s="91" t="b">
        <v>0</v>
      </c>
      <c r="G37" s="91" t="b">
        <v>0</v>
      </c>
    </row>
    <row r="38" spans="1:7" ht="15">
      <c r="A38" s="91" t="s">
        <v>670</v>
      </c>
      <c r="B38" s="91">
        <v>2</v>
      </c>
      <c r="C38" s="133">
        <v>0.005895194280980859</v>
      </c>
      <c r="D38" s="91" t="s">
        <v>986</v>
      </c>
      <c r="E38" s="91" t="b">
        <v>0</v>
      </c>
      <c r="F38" s="91" t="b">
        <v>0</v>
      </c>
      <c r="G38" s="91" t="b">
        <v>0</v>
      </c>
    </row>
    <row r="39" spans="1:7" ht="15">
      <c r="A39" s="91" t="s">
        <v>663</v>
      </c>
      <c r="B39" s="91">
        <v>2</v>
      </c>
      <c r="C39" s="133">
        <v>0.005895194280980859</v>
      </c>
      <c r="D39" s="91" t="s">
        <v>986</v>
      </c>
      <c r="E39" s="91" t="b">
        <v>0</v>
      </c>
      <c r="F39" s="91" t="b">
        <v>0</v>
      </c>
      <c r="G39" s="91" t="b">
        <v>0</v>
      </c>
    </row>
    <row r="40" spans="1:7" ht="15">
      <c r="A40" s="91" t="s">
        <v>967</v>
      </c>
      <c r="B40" s="91">
        <v>2</v>
      </c>
      <c r="C40" s="133">
        <v>0.005895194280980859</v>
      </c>
      <c r="D40" s="91" t="s">
        <v>986</v>
      </c>
      <c r="E40" s="91" t="b">
        <v>0</v>
      </c>
      <c r="F40" s="91" t="b">
        <v>0</v>
      </c>
      <c r="G40" s="91" t="b">
        <v>0</v>
      </c>
    </row>
    <row r="41" spans="1:7" ht="15">
      <c r="A41" s="91" t="s">
        <v>968</v>
      </c>
      <c r="B41" s="91">
        <v>2</v>
      </c>
      <c r="C41" s="133">
        <v>0.005895194280980859</v>
      </c>
      <c r="D41" s="91" t="s">
        <v>986</v>
      </c>
      <c r="E41" s="91" t="b">
        <v>0</v>
      </c>
      <c r="F41" s="91" t="b">
        <v>0</v>
      </c>
      <c r="G41" s="91" t="b">
        <v>0</v>
      </c>
    </row>
    <row r="42" spans="1:7" ht="15">
      <c r="A42" s="91" t="s">
        <v>969</v>
      </c>
      <c r="B42" s="91">
        <v>2</v>
      </c>
      <c r="C42" s="133">
        <v>0.005895194280980859</v>
      </c>
      <c r="D42" s="91" t="s">
        <v>986</v>
      </c>
      <c r="E42" s="91" t="b">
        <v>0</v>
      </c>
      <c r="F42" s="91" t="b">
        <v>0</v>
      </c>
      <c r="G42" s="91" t="b">
        <v>0</v>
      </c>
    </row>
    <row r="43" spans="1:7" ht="15">
      <c r="A43" s="91" t="s">
        <v>970</v>
      </c>
      <c r="B43" s="91">
        <v>2</v>
      </c>
      <c r="C43" s="133">
        <v>0.005895194280980859</v>
      </c>
      <c r="D43" s="91" t="s">
        <v>986</v>
      </c>
      <c r="E43" s="91" t="b">
        <v>0</v>
      </c>
      <c r="F43" s="91" t="b">
        <v>0</v>
      </c>
      <c r="G43" s="91" t="b">
        <v>0</v>
      </c>
    </row>
    <row r="44" spans="1:7" ht="15">
      <c r="A44" s="91" t="s">
        <v>971</v>
      </c>
      <c r="B44" s="91">
        <v>2</v>
      </c>
      <c r="C44" s="133">
        <v>0.005895194280980859</v>
      </c>
      <c r="D44" s="91" t="s">
        <v>986</v>
      </c>
      <c r="E44" s="91" t="b">
        <v>0</v>
      </c>
      <c r="F44" s="91" t="b">
        <v>0</v>
      </c>
      <c r="G44" s="91" t="b">
        <v>0</v>
      </c>
    </row>
    <row r="45" spans="1:7" ht="15">
      <c r="A45" s="91" t="s">
        <v>972</v>
      </c>
      <c r="B45" s="91">
        <v>2</v>
      </c>
      <c r="C45" s="133">
        <v>0.005895194280980859</v>
      </c>
      <c r="D45" s="91" t="s">
        <v>986</v>
      </c>
      <c r="E45" s="91" t="b">
        <v>1</v>
      </c>
      <c r="F45" s="91" t="b">
        <v>0</v>
      </c>
      <c r="G45" s="91" t="b">
        <v>0</v>
      </c>
    </row>
    <row r="46" spans="1:7" ht="15">
      <c r="A46" s="91" t="s">
        <v>973</v>
      </c>
      <c r="B46" s="91">
        <v>2</v>
      </c>
      <c r="C46" s="133">
        <v>0.005895194280980859</v>
      </c>
      <c r="D46" s="91" t="s">
        <v>986</v>
      </c>
      <c r="E46" s="91" t="b">
        <v>0</v>
      </c>
      <c r="F46" s="91" t="b">
        <v>0</v>
      </c>
      <c r="G46" s="91" t="b">
        <v>0</v>
      </c>
    </row>
    <row r="47" spans="1:7" ht="15">
      <c r="A47" s="91" t="s">
        <v>974</v>
      </c>
      <c r="B47" s="91">
        <v>2</v>
      </c>
      <c r="C47" s="133">
        <v>0.005895194280980859</v>
      </c>
      <c r="D47" s="91" t="s">
        <v>986</v>
      </c>
      <c r="E47" s="91" t="b">
        <v>0</v>
      </c>
      <c r="F47" s="91" t="b">
        <v>0</v>
      </c>
      <c r="G47" s="91" t="b">
        <v>0</v>
      </c>
    </row>
    <row r="48" spans="1:7" ht="15">
      <c r="A48" s="91" t="s">
        <v>664</v>
      </c>
      <c r="B48" s="91">
        <v>2</v>
      </c>
      <c r="C48" s="133">
        <v>0.005895194280980859</v>
      </c>
      <c r="D48" s="91" t="s">
        <v>986</v>
      </c>
      <c r="E48" s="91" t="b">
        <v>0</v>
      </c>
      <c r="F48" s="91" t="b">
        <v>0</v>
      </c>
      <c r="G48" s="91" t="b">
        <v>0</v>
      </c>
    </row>
    <row r="49" spans="1:7" ht="15">
      <c r="A49" s="91" t="s">
        <v>665</v>
      </c>
      <c r="B49" s="91">
        <v>2</v>
      </c>
      <c r="C49" s="133">
        <v>0.005895194280980859</v>
      </c>
      <c r="D49" s="91" t="s">
        <v>986</v>
      </c>
      <c r="E49" s="91" t="b">
        <v>0</v>
      </c>
      <c r="F49" s="91" t="b">
        <v>0</v>
      </c>
      <c r="G49" s="91" t="b">
        <v>0</v>
      </c>
    </row>
    <row r="50" spans="1:7" ht="15">
      <c r="A50" s="91" t="s">
        <v>666</v>
      </c>
      <c r="B50" s="91">
        <v>2</v>
      </c>
      <c r="C50" s="133">
        <v>0.005895194280980859</v>
      </c>
      <c r="D50" s="91" t="s">
        <v>986</v>
      </c>
      <c r="E50" s="91" t="b">
        <v>0</v>
      </c>
      <c r="F50" s="91" t="b">
        <v>0</v>
      </c>
      <c r="G50" s="91" t="b">
        <v>0</v>
      </c>
    </row>
    <row r="51" spans="1:7" ht="15">
      <c r="A51" s="91" t="s">
        <v>975</v>
      </c>
      <c r="B51" s="91">
        <v>2</v>
      </c>
      <c r="C51" s="133">
        <v>0.005895194280980859</v>
      </c>
      <c r="D51" s="91" t="s">
        <v>986</v>
      </c>
      <c r="E51" s="91" t="b">
        <v>0</v>
      </c>
      <c r="F51" s="91" t="b">
        <v>0</v>
      </c>
      <c r="G51" s="91" t="b">
        <v>0</v>
      </c>
    </row>
    <row r="52" spans="1:7" ht="15">
      <c r="A52" s="91" t="s">
        <v>976</v>
      </c>
      <c r="B52" s="91">
        <v>2</v>
      </c>
      <c r="C52" s="133">
        <v>0.005895194280980859</v>
      </c>
      <c r="D52" s="91" t="s">
        <v>986</v>
      </c>
      <c r="E52" s="91" t="b">
        <v>0</v>
      </c>
      <c r="F52" s="91" t="b">
        <v>0</v>
      </c>
      <c r="G52" s="91" t="b">
        <v>0</v>
      </c>
    </row>
    <row r="53" spans="1:7" ht="15">
      <c r="A53" s="91" t="s">
        <v>977</v>
      </c>
      <c r="B53" s="91">
        <v>2</v>
      </c>
      <c r="C53" s="133">
        <v>0.005895194280980859</v>
      </c>
      <c r="D53" s="91" t="s">
        <v>986</v>
      </c>
      <c r="E53" s="91" t="b">
        <v>0</v>
      </c>
      <c r="F53" s="91" t="b">
        <v>0</v>
      </c>
      <c r="G53" s="91" t="b">
        <v>0</v>
      </c>
    </row>
    <row r="54" spans="1:7" ht="15">
      <c r="A54" s="91" t="s">
        <v>742</v>
      </c>
      <c r="B54" s="91">
        <v>2</v>
      </c>
      <c r="C54" s="133">
        <v>0.005895194280980859</v>
      </c>
      <c r="D54" s="91" t="s">
        <v>986</v>
      </c>
      <c r="E54" s="91" t="b">
        <v>0</v>
      </c>
      <c r="F54" s="91" t="b">
        <v>0</v>
      </c>
      <c r="G54" s="91" t="b">
        <v>0</v>
      </c>
    </row>
    <row r="55" spans="1:7" ht="15">
      <c r="A55" s="91" t="s">
        <v>743</v>
      </c>
      <c r="B55" s="91">
        <v>2</v>
      </c>
      <c r="C55" s="133">
        <v>0.005895194280980859</v>
      </c>
      <c r="D55" s="91" t="s">
        <v>986</v>
      </c>
      <c r="E55" s="91" t="b">
        <v>0</v>
      </c>
      <c r="F55" s="91" t="b">
        <v>0</v>
      </c>
      <c r="G55" s="91" t="b">
        <v>0</v>
      </c>
    </row>
    <row r="56" spans="1:7" ht="15">
      <c r="A56" s="91" t="s">
        <v>745</v>
      </c>
      <c r="B56" s="91">
        <v>2</v>
      </c>
      <c r="C56" s="133">
        <v>0.005895194280980859</v>
      </c>
      <c r="D56" s="91" t="s">
        <v>986</v>
      </c>
      <c r="E56" s="91" t="b">
        <v>1</v>
      </c>
      <c r="F56" s="91" t="b">
        <v>0</v>
      </c>
      <c r="G56" s="91" t="b">
        <v>0</v>
      </c>
    </row>
    <row r="57" spans="1:7" ht="15">
      <c r="A57" s="91" t="s">
        <v>746</v>
      </c>
      <c r="B57" s="91">
        <v>2</v>
      </c>
      <c r="C57" s="133">
        <v>0.005895194280980859</v>
      </c>
      <c r="D57" s="91" t="s">
        <v>986</v>
      </c>
      <c r="E57" s="91" t="b">
        <v>0</v>
      </c>
      <c r="F57" s="91" t="b">
        <v>0</v>
      </c>
      <c r="G57" s="91" t="b">
        <v>0</v>
      </c>
    </row>
    <row r="58" spans="1:7" ht="15">
      <c r="A58" s="91" t="s">
        <v>747</v>
      </c>
      <c r="B58" s="91">
        <v>2</v>
      </c>
      <c r="C58" s="133">
        <v>0.005895194280980859</v>
      </c>
      <c r="D58" s="91" t="s">
        <v>986</v>
      </c>
      <c r="E58" s="91" t="b">
        <v>0</v>
      </c>
      <c r="F58" s="91" t="b">
        <v>0</v>
      </c>
      <c r="G58" s="91" t="b">
        <v>0</v>
      </c>
    </row>
    <row r="59" spans="1:7" ht="15">
      <c r="A59" s="91" t="s">
        <v>748</v>
      </c>
      <c r="B59" s="91">
        <v>2</v>
      </c>
      <c r="C59" s="133">
        <v>0.005895194280980859</v>
      </c>
      <c r="D59" s="91" t="s">
        <v>986</v>
      </c>
      <c r="E59" s="91" t="b">
        <v>0</v>
      </c>
      <c r="F59" s="91" t="b">
        <v>0</v>
      </c>
      <c r="G59" s="91" t="b">
        <v>0</v>
      </c>
    </row>
    <row r="60" spans="1:7" ht="15">
      <c r="A60" s="91" t="s">
        <v>749</v>
      </c>
      <c r="B60" s="91">
        <v>2</v>
      </c>
      <c r="C60" s="133">
        <v>0.005895194280980859</v>
      </c>
      <c r="D60" s="91" t="s">
        <v>986</v>
      </c>
      <c r="E60" s="91" t="b">
        <v>0</v>
      </c>
      <c r="F60" s="91" t="b">
        <v>0</v>
      </c>
      <c r="G60" s="91" t="b">
        <v>0</v>
      </c>
    </row>
    <row r="61" spans="1:7" ht="15">
      <c r="A61" s="91" t="s">
        <v>978</v>
      </c>
      <c r="B61" s="91">
        <v>2</v>
      </c>
      <c r="C61" s="133">
        <v>0.005895194280980859</v>
      </c>
      <c r="D61" s="91" t="s">
        <v>986</v>
      </c>
      <c r="E61" s="91" t="b">
        <v>0</v>
      </c>
      <c r="F61" s="91" t="b">
        <v>0</v>
      </c>
      <c r="G61" s="91" t="b">
        <v>0</v>
      </c>
    </row>
    <row r="62" spans="1:7" ht="15">
      <c r="A62" s="91" t="s">
        <v>979</v>
      </c>
      <c r="B62" s="91">
        <v>2</v>
      </c>
      <c r="C62" s="133">
        <v>0.005895194280980859</v>
      </c>
      <c r="D62" s="91" t="s">
        <v>986</v>
      </c>
      <c r="E62" s="91" t="b">
        <v>0</v>
      </c>
      <c r="F62" s="91" t="b">
        <v>0</v>
      </c>
      <c r="G62" s="91" t="b">
        <v>0</v>
      </c>
    </row>
    <row r="63" spans="1:7" ht="15">
      <c r="A63" s="91" t="s">
        <v>980</v>
      </c>
      <c r="B63" s="91">
        <v>2</v>
      </c>
      <c r="C63" s="133">
        <v>0.005895194280980859</v>
      </c>
      <c r="D63" s="91" t="s">
        <v>986</v>
      </c>
      <c r="E63" s="91" t="b">
        <v>1</v>
      </c>
      <c r="F63" s="91" t="b">
        <v>0</v>
      </c>
      <c r="G63" s="91" t="b">
        <v>0</v>
      </c>
    </row>
    <row r="64" spans="1:7" ht="15">
      <c r="A64" s="91" t="s">
        <v>981</v>
      </c>
      <c r="B64" s="91">
        <v>2</v>
      </c>
      <c r="C64" s="133">
        <v>0.005895194280980859</v>
      </c>
      <c r="D64" s="91" t="s">
        <v>986</v>
      </c>
      <c r="E64" s="91" t="b">
        <v>0</v>
      </c>
      <c r="F64" s="91" t="b">
        <v>0</v>
      </c>
      <c r="G64" s="91" t="b">
        <v>0</v>
      </c>
    </row>
    <row r="65" spans="1:7" ht="15">
      <c r="A65" s="91" t="s">
        <v>222</v>
      </c>
      <c r="B65" s="91">
        <v>2</v>
      </c>
      <c r="C65" s="133">
        <v>0.005895194280980859</v>
      </c>
      <c r="D65" s="91" t="s">
        <v>986</v>
      </c>
      <c r="E65" s="91" t="b">
        <v>0</v>
      </c>
      <c r="F65" s="91" t="b">
        <v>0</v>
      </c>
      <c r="G65" s="91" t="b">
        <v>0</v>
      </c>
    </row>
    <row r="66" spans="1:7" ht="15">
      <c r="A66" s="91" t="s">
        <v>751</v>
      </c>
      <c r="B66" s="91">
        <v>2</v>
      </c>
      <c r="C66" s="133">
        <v>0.005895194280980859</v>
      </c>
      <c r="D66" s="91" t="s">
        <v>986</v>
      </c>
      <c r="E66" s="91" t="b">
        <v>0</v>
      </c>
      <c r="F66" s="91" t="b">
        <v>0</v>
      </c>
      <c r="G66" s="91" t="b">
        <v>0</v>
      </c>
    </row>
    <row r="67" spans="1:7" ht="15">
      <c r="A67" s="91" t="s">
        <v>752</v>
      </c>
      <c r="B67" s="91">
        <v>2</v>
      </c>
      <c r="C67" s="133">
        <v>0.005895194280980859</v>
      </c>
      <c r="D67" s="91" t="s">
        <v>986</v>
      </c>
      <c r="E67" s="91" t="b">
        <v>0</v>
      </c>
      <c r="F67" s="91" t="b">
        <v>1</v>
      </c>
      <c r="G67" s="91" t="b">
        <v>0</v>
      </c>
    </row>
    <row r="68" spans="1:7" ht="15">
      <c r="A68" s="91" t="s">
        <v>753</v>
      </c>
      <c r="B68" s="91">
        <v>2</v>
      </c>
      <c r="C68" s="133">
        <v>0.005895194280980859</v>
      </c>
      <c r="D68" s="91" t="s">
        <v>986</v>
      </c>
      <c r="E68" s="91" t="b">
        <v>1</v>
      </c>
      <c r="F68" s="91" t="b">
        <v>0</v>
      </c>
      <c r="G68" s="91" t="b">
        <v>0</v>
      </c>
    </row>
    <row r="69" spans="1:7" ht="15">
      <c r="A69" s="91" t="s">
        <v>754</v>
      </c>
      <c r="B69" s="91">
        <v>2</v>
      </c>
      <c r="C69" s="133">
        <v>0.005895194280980859</v>
      </c>
      <c r="D69" s="91" t="s">
        <v>986</v>
      </c>
      <c r="E69" s="91" t="b">
        <v>0</v>
      </c>
      <c r="F69" s="91" t="b">
        <v>0</v>
      </c>
      <c r="G69" s="91" t="b">
        <v>0</v>
      </c>
    </row>
    <row r="70" spans="1:7" ht="15">
      <c r="A70" s="91" t="s">
        <v>755</v>
      </c>
      <c r="B70" s="91">
        <v>2</v>
      </c>
      <c r="C70" s="133">
        <v>0.005895194280980859</v>
      </c>
      <c r="D70" s="91" t="s">
        <v>986</v>
      </c>
      <c r="E70" s="91" t="b">
        <v>0</v>
      </c>
      <c r="F70" s="91" t="b">
        <v>0</v>
      </c>
      <c r="G70" s="91" t="b">
        <v>0</v>
      </c>
    </row>
    <row r="71" spans="1:7" ht="15">
      <c r="A71" s="91" t="s">
        <v>756</v>
      </c>
      <c r="B71" s="91">
        <v>2</v>
      </c>
      <c r="C71" s="133">
        <v>0.005895194280980859</v>
      </c>
      <c r="D71" s="91" t="s">
        <v>986</v>
      </c>
      <c r="E71" s="91" t="b">
        <v>0</v>
      </c>
      <c r="F71" s="91" t="b">
        <v>0</v>
      </c>
      <c r="G71" s="91" t="b">
        <v>0</v>
      </c>
    </row>
    <row r="72" spans="1:7" ht="15">
      <c r="A72" s="91" t="s">
        <v>757</v>
      </c>
      <c r="B72" s="91">
        <v>2</v>
      </c>
      <c r="C72" s="133">
        <v>0.005895194280980859</v>
      </c>
      <c r="D72" s="91" t="s">
        <v>986</v>
      </c>
      <c r="E72" s="91" t="b">
        <v>0</v>
      </c>
      <c r="F72" s="91" t="b">
        <v>0</v>
      </c>
      <c r="G72" s="91" t="b">
        <v>0</v>
      </c>
    </row>
    <row r="73" spans="1:7" ht="15">
      <c r="A73" s="91" t="s">
        <v>759</v>
      </c>
      <c r="B73" s="91">
        <v>2</v>
      </c>
      <c r="C73" s="133">
        <v>0.005895194280980859</v>
      </c>
      <c r="D73" s="91" t="s">
        <v>986</v>
      </c>
      <c r="E73" s="91" t="b">
        <v>0</v>
      </c>
      <c r="F73" s="91" t="b">
        <v>0</v>
      </c>
      <c r="G73" s="91" t="b">
        <v>0</v>
      </c>
    </row>
    <row r="74" spans="1:7" ht="15">
      <c r="A74" s="91" t="s">
        <v>760</v>
      </c>
      <c r="B74" s="91">
        <v>2</v>
      </c>
      <c r="C74" s="133">
        <v>0.005895194280980859</v>
      </c>
      <c r="D74" s="91" t="s">
        <v>986</v>
      </c>
      <c r="E74" s="91" t="b">
        <v>0</v>
      </c>
      <c r="F74" s="91" t="b">
        <v>0</v>
      </c>
      <c r="G74" s="91" t="b">
        <v>0</v>
      </c>
    </row>
    <row r="75" spans="1:7" ht="15">
      <c r="A75" s="91" t="s">
        <v>761</v>
      </c>
      <c r="B75" s="91">
        <v>2</v>
      </c>
      <c r="C75" s="133">
        <v>0.005895194280980859</v>
      </c>
      <c r="D75" s="91" t="s">
        <v>986</v>
      </c>
      <c r="E75" s="91" t="b">
        <v>0</v>
      </c>
      <c r="F75" s="91" t="b">
        <v>0</v>
      </c>
      <c r="G75" s="91" t="b">
        <v>0</v>
      </c>
    </row>
    <row r="76" spans="1:7" ht="15">
      <c r="A76" s="91" t="s">
        <v>693</v>
      </c>
      <c r="B76" s="91">
        <v>2</v>
      </c>
      <c r="C76" s="133">
        <v>0.005895194280980859</v>
      </c>
      <c r="D76" s="91" t="s">
        <v>986</v>
      </c>
      <c r="E76" s="91" t="b">
        <v>0</v>
      </c>
      <c r="F76" s="91" t="b">
        <v>0</v>
      </c>
      <c r="G76" s="91" t="b">
        <v>0</v>
      </c>
    </row>
    <row r="77" spans="1:7" ht="15">
      <c r="A77" s="91" t="s">
        <v>762</v>
      </c>
      <c r="B77" s="91">
        <v>2</v>
      </c>
      <c r="C77" s="133">
        <v>0.005895194280980859</v>
      </c>
      <c r="D77" s="91" t="s">
        <v>986</v>
      </c>
      <c r="E77" s="91" t="b">
        <v>0</v>
      </c>
      <c r="F77" s="91" t="b">
        <v>0</v>
      </c>
      <c r="G77" s="91" t="b">
        <v>0</v>
      </c>
    </row>
    <row r="78" spans="1:7" ht="15">
      <c r="A78" s="91" t="s">
        <v>763</v>
      </c>
      <c r="B78" s="91">
        <v>2</v>
      </c>
      <c r="C78" s="133">
        <v>0.005895194280980859</v>
      </c>
      <c r="D78" s="91" t="s">
        <v>986</v>
      </c>
      <c r="E78" s="91" t="b">
        <v>0</v>
      </c>
      <c r="F78" s="91" t="b">
        <v>0</v>
      </c>
      <c r="G78" s="91" t="b">
        <v>0</v>
      </c>
    </row>
    <row r="79" spans="1:7" ht="15">
      <c r="A79" s="91" t="s">
        <v>728</v>
      </c>
      <c r="B79" s="91">
        <v>2</v>
      </c>
      <c r="C79" s="133">
        <v>0.005895194280980859</v>
      </c>
      <c r="D79" s="91" t="s">
        <v>986</v>
      </c>
      <c r="E79" s="91" t="b">
        <v>0</v>
      </c>
      <c r="F79" s="91" t="b">
        <v>0</v>
      </c>
      <c r="G79" s="91" t="b">
        <v>0</v>
      </c>
    </row>
    <row r="80" spans="1:7" ht="15">
      <c r="A80" s="91" t="s">
        <v>729</v>
      </c>
      <c r="B80" s="91">
        <v>2</v>
      </c>
      <c r="C80" s="133">
        <v>0.005895194280980859</v>
      </c>
      <c r="D80" s="91" t="s">
        <v>986</v>
      </c>
      <c r="E80" s="91" t="b">
        <v>0</v>
      </c>
      <c r="F80" s="91" t="b">
        <v>0</v>
      </c>
      <c r="G80" s="91" t="b">
        <v>0</v>
      </c>
    </row>
    <row r="81" spans="1:7" ht="15">
      <c r="A81" s="91" t="s">
        <v>730</v>
      </c>
      <c r="B81" s="91">
        <v>2</v>
      </c>
      <c r="C81" s="133">
        <v>0.005895194280980859</v>
      </c>
      <c r="D81" s="91" t="s">
        <v>986</v>
      </c>
      <c r="E81" s="91" t="b">
        <v>0</v>
      </c>
      <c r="F81" s="91" t="b">
        <v>0</v>
      </c>
      <c r="G81" s="91" t="b">
        <v>0</v>
      </c>
    </row>
    <row r="82" spans="1:7" ht="15">
      <c r="A82" s="91" t="s">
        <v>731</v>
      </c>
      <c r="B82" s="91">
        <v>2</v>
      </c>
      <c r="C82" s="133">
        <v>0.005895194280980859</v>
      </c>
      <c r="D82" s="91" t="s">
        <v>986</v>
      </c>
      <c r="E82" s="91" t="b">
        <v>0</v>
      </c>
      <c r="F82" s="91" t="b">
        <v>1</v>
      </c>
      <c r="G82" s="91" t="b">
        <v>0</v>
      </c>
    </row>
    <row r="83" spans="1:7" ht="15">
      <c r="A83" s="91" t="s">
        <v>232</v>
      </c>
      <c r="B83" s="91">
        <v>2</v>
      </c>
      <c r="C83" s="133">
        <v>0.005895194280980859</v>
      </c>
      <c r="D83" s="91" t="s">
        <v>986</v>
      </c>
      <c r="E83" s="91" t="b">
        <v>0</v>
      </c>
      <c r="F83" s="91" t="b">
        <v>0</v>
      </c>
      <c r="G83" s="91" t="b">
        <v>0</v>
      </c>
    </row>
    <row r="84" spans="1:7" ht="15">
      <c r="A84" s="91" t="s">
        <v>732</v>
      </c>
      <c r="B84" s="91">
        <v>2</v>
      </c>
      <c r="C84" s="133">
        <v>0.005895194280980859</v>
      </c>
      <c r="D84" s="91" t="s">
        <v>986</v>
      </c>
      <c r="E84" s="91" t="b">
        <v>0</v>
      </c>
      <c r="F84" s="91" t="b">
        <v>0</v>
      </c>
      <c r="G84" s="91" t="b">
        <v>0</v>
      </c>
    </row>
    <row r="85" spans="1:7" ht="15">
      <c r="A85" s="91" t="s">
        <v>733</v>
      </c>
      <c r="B85" s="91">
        <v>2</v>
      </c>
      <c r="C85" s="133">
        <v>0.005895194280980859</v>
      </c>
      <c r="D85" s="91" t="s">
        <v>986</v>
      </c>
      <c r="E85" s="91" t="b">
        <v>0</v>
      </c>
      <c r="F85" s="91" t="b">
        <v>0</v>
      </c>
      <c r="G85" s="91" t="b">
        <v>0</v>
      </c>
    </row>
    <row r="86" spans="1:7" ht="15">
      <c r="A86" s="91" t="s">
        <v>734</v>
      </c>
      <c r="B86" s="91">
        <v>2</v>
      </c>
      <c r="C86" s="133">
        <v>0.005895194280980859</v>
      </c>
      <c r="D86" s="91" t="s">
        <v>986</v>
      </c>
      <c r="E86" s="91" t="b">
        <v>0</v>
      </c>
      <c r="F86" s="91" t="b">
        <v>0</v>
      </c>
      <c r="G86" s="91" t="b">
        <v>0</v>
      </c>
    </row>
    <row r="87" spans="1:7" ht="15">
      <c r="A87" s="91" t="s">
        <v>735</v>
      </c>
      <c r="B87" s="91">
        <v>2</v>
      </c>
      <c r="C87" s="133">
        <v>0.005895194280980859</v>
      </c>
      <c r="D87" s="91" t="s">
        <v>986</v>
      </c>
      <c r="E87" s="91" t="b">
        <v>0</v>
      </c>
      <c r="F87" s="91" t="b">
        <v>0</v>
      </c>
      <c r="G87" s="91" t="b">
        <v>0</v>
      </c>
    </row>
    <row r="88" spans="1:7" ht="15">
      <c r="A88" s="91" t="s">
        <v>982</v>
      </c>
      <c r="B88" s="91">
        <v>2</v>
      </c>
      <c r="C88" s="133">
        <v>0.005895194280980859</v>
      </c>
      <c r="D88" s="91" t="s">
        <v>986</v>
      </c>
      <c r="E88" s="91" t="b">
        <v>0</v>
      </c>
      <c r="F88" s="91" t="b">
        <v>0</v>
      </c>
      <c r="G88" s="91" t="b">
        <v>0</v>
      </c>
    </row>
    <row r="89" spans="1:7" ht="15">
      <c r="A89" s="91" t="s">
        <v>668</v>
      </c>
      <c r="B89" s="91">
        <v>2</v>
      </c>
      <c r="C89" s="133">
        <v>0.005895194280980859</v>
      </c>
      <c r="D89" s="91" t="s">
        <v>986</v>
      </c>
      <c r="E89" s="91" t="b">
        <v>0</v>
      </c>
      <c r="F89" s="91" t="b">
        <v>0</v>
      </c>
      <c r="G89" s="91" t="b">
        <v>0</v>
      </c>
    </row>
    <row r="90" spans="1:7" ht="15">
      <c r="A90" s="91" t="s">
        <v>983</v>
      </c>
      <c r="B90" s="91">
        <v>2</v>
      </c>
      <c r="C90" s="133">
        <v>0.005895194280980859</v>
      </c>
      <c r="D90" s="91" t="s">
        <v>986</v>
      </c>
      <c r="E90" s="91" t="b">
        <v>0</v>
      </c>
      <c r="F90" s="91" t="b">
        <v>0</v>
      </c>
      <c r="G90" s="91" t="b">
        <v>0</v>
      </c>
    </row>
    <row r="91" spans="1:7" ht="15">
      <c r="A91" s="91" t="s">
        <v>765</v>
      </c>
      <c r="B91" s="91">
        <v>2</v>
      </c>
      <c r="C91" s="133">
        <v>0.005895194280980859</v>
      </c>
      <c r="D91" s="91" t="s">
        <v>986</v>
      </c>
      <c r="E91" s="91" t="b">
        <v>0</v>
      </c>
      <c r="F91" s="91" t="b">
        <v>0</v>
      </c>
      <c r="G91" s="91" t="b">
        <v>0</v>
      </c>
    </row>
    <row r="92" spans="1:7" ht="15">
      <c r="A92" s="91" t="s">
        <v>766</v>
      </c>
      <c r="B92" s="91">
        <v>2</v>
      </c>
      <c r="C92" s="133">
        <v>0.005895194280980859</v>
      </c>
      <c r="D92" s="91" t="s">
        <v>986</v>
      </c>
      <c r="E92" s="91" t="b">
        <v>1</v>
      </c>
      <c r="F92" s="91" t="b">
        <v>0</v>
      </c>
      <c r="G92" s="91" t="b">
        <v>0</v>
      </c>
    </row>
    <row r="93" spans="1:7" ht="15">
      <c r="A93" s="91" t="s">
        <v>767</v>
      </c>
      <c r="B93" s="91">
        <v>2</v>
      </c>
      <c r="C93" s="133">
        <v>0.005895194280980859</v>
      </c>
      <c r="D93" s="91" t="s">
        <v>986</v>
      </c>
      <c r="E93" s="91" t="b">
        <v>0</v>
      </c>
      <c r="F93" s="91" t="b">
        <v>0</v>
      </c>
      <c r="G93" s="91" t="b">
        <v>0</v>
      </c>
    </row>
    <row r="94" spans="1:7" ht="15">
      <c r="A94" s="91" t="s">
        <v>695</v>
      </c>
      <c r="B94" s="91">
        <v>2</v>
      </c>
      <c r="C94" s="133">
        <v>0.005895194280980859</v>
      </c>
      <c r="D94" s="91" t="s">
        <v>986</v>
      </c>
      <c r="E94" s="91" t="b">
        <v>0</v>
      </c>
      <c r="F94" s="91" t="b">
        <v>0</v>
      </c>
      <c r="G94" s="91" t="b">
        <v>0</v>
      </c>
    </row>
    <row r="95" spans="1:7" ht="15">
      <c r="A95" s="91" t="s">
        <v>696</v>
      </c>
      <c r="B95" s="91">
        <v>2</v>
      </c>
      <c r="C95" s="133">
        <v>0.005895194280980859</v>
      </c>
      <c r="D95" s="91" t="s">
        <v>986</v>
      </c>
      <c r="E95" s="91" t="b">
        <v>0</v>
      </c>
      <c r="F95" s="91" t="b">
        <v>0</v>
      </c>
      <c r="G95" s="91" t="b">
        <v>0</v>
      </c>
    </row>
    <row r="96" spans="1:7" ht="15">
      <c r="A96" s="91" t="s">
        <v>697</v>
      </c>
      <c r="B96" s="91">
        <v>2</v>
      </c>
      <c r="C96" s="133">
        <v>0.005895194280980859</v>
      </c>
      <c r="D96" s="91" t="s">
        <v>986</v>
      </c>
      <c r="E96" s="91" t="b">
        <v>0</v>
      </c>
      <c r="F96" s="91" t="b">
        <v>0</v>
      </c>
      <c r="G96" s="91" t="b">
        <v>0</v>
      </c>
    </row>
    <row r="97" spans="1:7" ht="15">
      <c r="A97" s="91" t="s">
        <v>698</v>
      </c>
      <c r="B97" s="91">
        <v>2</v>
      </c>
      <c r="C97" s="133">
        <v>0.005895194280980859</v>
      </c>
      <c r="D97" s="91" t="s">
        <v>986</v>
      </c>
      <c r="E97" s="91" t="b">
        <v>0</v>
      </c>
      <c r="F97" s="91" t="b">
        <v>0</v>
      </c>
      <c r="G97" s="91" t="b">
        <v>0</v>
      </c>
    </row>
    <row r="98" spans="1:7" ht="15">
      <c r="A98" s="91" t="s">
        <v>699</v>
      </c>
      <c r="B98" s="91">
        <v>2</v>
      </c>
      <c r="C98" s="133">
        <v>0.005895194280980859</v>
      </c>
      <c r="D98" s="91" t="s">
        <v>986</v>
      </c>
      <c r="E98" s="91" t="b">
        <v>0</v>
      </c>
      <c r="F98" s="91" t="b">
        <v>0</v>
      </c>
      <c r="G98" s="91" t="b">
        <v>0</v>
      </c>
    </row>
    <row r="99" spans="1:7" ht="15">
      <c r="A99" s="91" t="s">
        <v>700</v>
      </c>
      <c r="B99" s="91">
        <v>2</v>
      </c>
      <c r="C99" s="133">
        <v>0.005895194280980859</v>
      </c>
      <c r="D99" s="91" t="s">
        <v>986</v>
      </c>
      <c r="E99" s="91" t="b">
        <v>0</v>
      </c>
      <c r="F99" s="91" t="b">
        <v>0</v>
      </c>
      <c r="G99" s="91" t="b">
        <v>0</v>
      </c>
    </row>
    <row r="100" spans="1:7" ht="15">
      <c r="A100" s="91" t="s">
        <v>737</v>
      </c>
      <c r="B100" s="91">
        <v>2</v>
      </c>
      <c r="C100" s="133">
        <v>0.005895194280980859</v>
      </c>
      <c r="D100" s="91" t="s">
        <v>986</v>
      </c>
      <c r="E100" s="91" t="b">
        <v>0</v>
      </c>
      <c r="F100" s="91" t="b">
        <v>0</v>
      </c>
      <c r="G100" s="91" t="b">
        <v>0</v>
      </c>
    </row>
    <row r="101" spans="1:7" ht="15">
      <c r="A101" s="91" t="s">
        <v>738</v>
      </c>
      <c r="B101" s="91">
        <v>2</v>
      </c>
      <c r="C101" s="133">
        <v>0.005895194280980859</v>
      </c>
      <c r="D101" s="91" t="s">
        <v>986</v>
      </c>
      <c r="E101" s="91" t="b">
        <v>0</v>
      </c>
      <c r="F101" s="91" t="b">
        <v>0</v>
      </c>
      <c r="G101" s="91" t="b">
        <v>0</v>
      </c>
    </row>
    <row r="102" spans="1:7" ht="15">
      <c r="A102" s="91" t="s">
        <v>739</v>
      </c>
      <c r="B102" s="91">
        <v>2</v>
      </c>
      <c r="C102" s="133">
        <v>0.005895194280980859</v>
      </c>
      <c r="D102" s="91" t="s">
        <v>986</v>
      </c>
      <c r="E102" s="91" t="b">
        <v>0</v>
      </c>
      <c r="F102" s="91" t="b">
        <v>0</v>
      </c>
      <c r="G102" s="91" t="b">
        <v>0</v>
      </c>
    </row>
    <row r="103" spans="1:7" ht="15">
      <c r="A103" s="91" t="s">
        <v>675</v>
      </c>
      <c r="B103" s="91">
        <v>2</v>
      </c>
      <c r="C103" s="133">
        <v>0.005895194280980859</v>
      </c>
      <c r="D103" s="91" t="s">
        <v>986</v>
      </c>
      <c r="E103" s="91" t="b">
        <v>0</v>
      </c>
      <c r="F103" s="91" t="b">
        <v>0</v>
      </c>
      <c r="G103" s="91" t="b">
        <v>0</v>
      </c>
    </row>
    <row r="104" spans="1:7" ht="15">
      <c r="A104" s="91" t="s">
        <v>676</v>
      </c>
      <c r="B104" s="91">
        <v>2</v>
      </c>
      <c r="C104" s="133">
        <v>0.007404116565010839</v>
      </c>
      <c r="D104" s="91" t="s">
        <v>986</v>
      </c>
      <c r="E104" s="91" t="b">
        <v>0</v>
      </c>
      <c r="F104" s="91" t="b">
        <v>0</v>
      </c>
      <c r="G104" s="91" t="b">
        <v>0</v>
      </c>
    </row>
    <row r="105" spans="1:7" ht="15">
      <c r="A105" s="91" t="s">
        <v>277</v>
      </c>
      <c r="B105" s="91">
        <v>4</v>
      </c>
      <c r="C105" s="133">
        <v>0.009030320977214422</v>
      </c>
      <c r="D105" s="91" t="s">
        <v>589</v>
      </c>
      <c r="E105" s="91" t="b">
        <v>0</v>
      </c>
      <c r="F105" s="91" t="b">
        <v>0</v>
      </c>
      <c r="G105" s="91" t="b">
        <v>0</v>
      </c>
    </row>
    <row r="106" spans="1:7" ht="15">
      <c r="A106" s="91" t="s">
        <v>227</v>
      </c>
      <c r="B106" s="91">
        <v>3</v>
      </c>
      <c r="C106" s="133">
        <v>0.01157807675630697</v>
      </c>
      <c r="D106" s="91" t="s">
        <v>589</v>
      </c>
      <c r="E106" s="91" t="b">
        <v>0</v>
      </c>
      <c r="F106" s="91" t="b">
        <v>0</v>
      </c>
      <c r="G106" s="91" t="b">
        <v>0</v>
      </c>
    </row>
    <row r="107" spans="1:7" ht="15">
      <c r="A107" s="91" t="s">
        <v>657</v>
      </c>
      <c r="B107" s="91">
        <v>3</v>
      </c>
      <c r="C107" s="133">
        <v>0.01157807675630697</v>
      </c>
      <c r="D107" s="91" t="s">
        <v>589</v>
      </c>
      <c r="E107" s="91" t="b">
        <v>0</v>
      </c>
      <c r="F107" s="91" t="b">
        <v>0</v>
      </c>
      <c r="G107" s="91" t="b">
        <v>0</v>
      </c>
    </row>
    <row r="108" spans="1:7" ht="15">
      <c r="A108" s="91" t="s">
        <v>658</v>
      </c>
      <c r="B108" s="91">
        <v>3</v>
      </c>
      <c r="C108" s="133">
        <v>0.01157807675630697</v>
      </c>
      <c r="D108" s="91" t="s">
        <v>589</v>
      </c>
      <c r="E108" s="91" t="b">
        <v>0</v>
      </c>
      <c r="F108" s="91" t="b">
        <v>0</v>
      </c>
      <c r="G108" s="91" t="b">
        <v>0</v>
      </c>
    </row>
    <row r="109" spans="1:7" ht="15">
      <c r="A109" s="91" t="s">
        <v>659</v>
      </c>
      <c r="B109" s="91">
        <v>3</v>
      </c>
      <c r="C109" s="133">
        <v>0.01157807675630697</v>
      </c>
      <c r="D109" s="91" t="s">
        <v>589</v>
      </c>
      <c r="E109" s="91" t="b">
        <v>0</v>
      </c>
      <c r="F109" s="91" t="b">
        <v>0</v>
      </c>
      <c r="G109" s="91" t="b">
        <v>0</v>
      </c>
    </row>
    <row r="110" spans="1:7" ht="15">
      <c r="A110" s="91" t="s">
        <v>280</v>
      </c>
      <c r="B110" s="91">
        <v>3</v>
      </c>
      <c r="C110" s="133">
        <v>0.018350817489217786</v>
      </c>
      <c r="D110" s="91" t="s">
        <v>589</v>
      </c>
      <c r="E110" s="91" t="b">
        <v>0</v>
      </c>
      <c r="F110" s="91" t="b">
        <v>0</v>
      </c>
      <c r="G110" s="91" t="b">
        <v>0</v>
      </c>
    </row>
    <row r="111" spans="1:7" ht="15">
      <c r="A111" s="91" t="s">
        <v>724</v>
      </c>
      <c r="B111" s="91">
        <v>2</v>
      </c>
      <c r="C111" s="133">
        <v>0.01223387832614519</v>
      </c>
      <c r="D111" s="91" t="s">
        <v>589</v>
      </c>
      <c r="E111" s="91" t="b">
        <v>0</v>
      </c>
      <c r="F111" s="91" t="b">
        <v>0</v>
      </c>
      <c r="G111" s="91" t="b">
        <v>0</v>
      </c>
    </row>
    <row r="112" spans="1:7" ht="15">
      <c r="A112" s="91" t="s">
        <v>725</v>
      </c>
      <c r="B112" s="91">
        <v>2</v>
      </c>
      <c r="C112" s="133">
        <v>0.01223387832614519</v>
      </c>
      <c r="D112" s="91" t="s">
        <v>589</v>
      </c>
      <c r="E112" s="91" t="b">
        <v>0</v>
      </c>
      <c r="F112" s="91" t="b">
        <v>0</v>
      </c>
      <c r="G112" s="91" t="b">
        <v>0</v>
      </c>
    </row>
    <row r="113" spans="1:7" ht="15">
      <c r="A113" s="91" t="s">
        <v>662</v>
      </c>
      <c r="B113" s="91">
        <v>2</v>
      </c>
      <c r="C113" s="133">
        <v>0.01223387832614519</v>
      </c>
      <c r="D113" s="91" t="s">
        <v>589</v>
      </c>
      <c r="E113" s="91" t="b">
        <v>0</v>
      </c>
      <c r="F113" s="91" t="b">
        <v>0</v>
      </c>
      <c r="G113" s="91" t="b">
        <v>0</v>
      </c>
    </row>
    <row r="114" spans="1:7" ht="15">
      <c r="A114" s="91" t="s">
        <v>726</v>
      </c>
      <c r="B114" s="91">
        <v>2</v>
      </c>
      <c r="C114" s="133">
        <v>0.01223387832614519</v>
      </c>
      <c r="D114" s="91" t="s">
        <v>589</v>
      </c>
      <c r="E114" s="91" t="b">
        <v>1</v>
      </c>
      <c r="F114" s="91" t="b">
        <v>0</v>
      </c>
      <c r="G114" s="91" t="b">
        <v>0</v>
      </c>
    </row>
    <row r="115" spans="1:7" ht="15">
      <c r="A115" s="91" t="s">
        <v>962</v>
      </c>
      <c r="B115" s="91">
        <v>2</v>
      </c>
      <c r="C115" s="133">
        <v>0.01223387832614519</v>
      </c>
      <c r="D115" s="91" t="s">
        <v>589</v>
      </c>
      <c r="E115" s="91" t="b">
        <v>0</v>
      </c>
      <c r="F115" s="91" t="b">
        <v>0</v>
      </c>
      <c r="G115" s="91" t="b">
        <v>0</v>
      </c>
    </row>
    <row r="116" spans="1:7" ht="15">
      <c r="A116" s="91" t="s">
        <v>963</v>
      </c>
      <c r="B116" s="91">
        <v>2</v>
      </c>
      <c r="C116" s="133">
        <v>0.01223387832614519</v>
      </c>
      <c r="D116" s="91" t="s">
        <v>589</v>
      </c>
      <c r="E116" s="91" t="b">
        <v>0</v>
      </c>
      <c r="F116" s="91" t="b">
        <v>0</v>
      </c>
      <c r="G116" s="91" t="b">
        <v>0</v>
      </c>
    </row>
    <row r="117" spans="1:7" ht="15">
      <c r="A117" s="91" t="s">
        <v>964</v>
      </c>
      <c r="B117" s="91">
        <v>2</v>
      </c>
      <c r="C117" s="133">
        <v>0.01223387832614519</v>
      </c>
      <c r="D117" s="91" t="s">
        <v>589</v>
      </c>
      <c r="E117" s="91" t="b">
        <v>0</v>
      </c>
      <c r="F117" s="91" t="b">
        <v>0</v>
      </c>
      <c r="G117" s="91" t="b">
        <v>0</v>
      </c>
    </row>
    <row r="118" spans="1:7" ht="15">
      <c r="A118" s="91" t="s">
        <v>965</v>
      </c>
      <c r="B118" s="91">
        <v>2</v>
      </c>
      <c r="C118" s="133">
        <v>0.01223387832614519</v>
      </c>
      <c r="D118" s="91" t="s">
        <v>589</v>
      </c>
      <c r="E118" s="91" t="b">
        <v>0</v>
      </c>
      <c r="F118" s="91" t="b">
        <v>0</v>
      </c>
      <c r="G118" s="91" t="b">
        <v>0</v>
      </c>
    </row>
    <row r="119" spans="1:7" ht="15">
      <c r="A119" s="91" t="s">
        <v>966</v>
      </c>
      <c r="B119" s="91">
        <v>2</v>
      </c>
      <c r="C119" s="133">
        <v>0.01223387832614519</v>
      </c>
      <c r="D119" s="91" t="s">
        <v>589</v>
      </c>
      <c r="E119" s="91" t="b">
        <v>0</v>
      </c>
      <c r="F119" s="91" t="b">
        <v>0</v>
      </c>
      <c r="G119" s="91" t="b">
        <v>0</v>
      </c>
    </row>
    <row r="120" spans="1:7" ht="15">
      <c r="A120" s="91" t="s">
        <v>663</v>
      </c>
      <c r="B120" s="91">
        <v>2</v>
      </c>
      <c r="C120" s="133">
        <v>0.01223387832614519</v>
      </c>
      <c r="D120" s="91" t="s">
        <v>589</v>
      </c>
      <c r="E120" s="91" t="b">
        <v>0</v>
      </c>
      <c r="F120" s="91" t="b">
        <v>0</v>
      </c>
      <c r="G120" s="91" t="b">
        <v>0</v>
      </c>
    </row>
    <row r="121" spans="1:7" ht="15">
      <c r="A121" s="91" t="s">
        <v>664</v>
      </c>
      <c r="B121" s="91">
        <v>2</v>
      </c>
      <c r="C121" s="133">
        <v>0.01223387832614519</v>
      </c>
      <c r="D121" s="91" t="s">
        <v>589</v>
      </c>
      <c r="E121" s="91" t="b">
        <v>0</v>
      </c>
      <c r="F121" s="91" t="b">
        <v>0</v>
      </c>
      <c r="G121" s="91" t="b">
        <v>0</v>
      </c>
    </row>
    <row r="122" spans="1:7" ht="15">
      <c r="A122" s="91" t="s">
        <v>665</v>
      </c>
      <c r="B122" s="91">
        <v>2</v>
      </c>
      <c r="C122" s="133">
        <v>0.01223387832614519</v>
      </c>
      <c r="D122" s="91" t="s">
        <v>589</v>
      </c>
      <c r="E122" s="91" t="b">
        <v>0</v>
      </c>
      <c r="F122" s="91" t="b">
        <v>0</v>
      </c>
      <c r="G122" s="91" t="b">
        <v>0</v>
      </c>
    </row>
    <row r="123" spans="1:7" ht="15">
      <c r="A123" s="91" t="s">
        <v>666</v>
      </c>
      <c r="B123" s="91">
        <v>2</v>
      </c>
      <c r="C123" s="133">
        <v>0.01223387832614519</v>
      </c>
      <c r="D123" s="91" t="s">
        <v>589</v>
      </c>
      <c r="E123" s="91" t="b">
        <v>0</v>
      </c>
      <c r="F123" s="91" t="b">
        <v>0</v>
      </c>
      <c r="G123" s="91" t="b">
        <v>0</v>
      </c>
    </row>
    <row r="124" spans="1:7" ht="15">
      <c r="A124" s="91" t="s">
        <v>975</v>
      </c>
      <c r="B124" s="91">
        <v>2</v>
      </c>
      <c r="C124" s="133">
        <v>0.01223387832614519</v>
      </c>
      <c r="D124" s="91" t="s">
        <v>589</v>
      </c>
      <c r="E124" s="91" t="b">
        <v>0</v>
      </c>
      <c r="F124" s="91" t="b">
        <v>0</v>
      </c>
      <c r="G124" s="91" t="b">
        <v>0</v>
      </c>
    </row>
    <row r="125" spans="1:7" ht="15">
      <c r="A125" s="91" t="s">
        <v>976</v>
      </c>
      <c r="B125" s="91">
        <v>2</v>
      </c>
      <c r="C125" s="133">
        <v>0.01223387832614519</v>
      </c>
      <c r="D125" s="91" t="s">
        <v>589</v>
      </c>
      <c r="E125" s="91" t="b">
        <v>0</v>
      </c>
      <c r="F125" s="91" t="b">
        <v>0</v>
      </c>
      <c r="G125" s="91" t="b">
        <v>0</v>
      </c>
    </row>
    <row r="126" spans="1:7" ht="15">
      <c r="A126" s="91" t="s">
        <v>977</v>
      </c>
      <c r="B126" s="91">
        <v>2</v>
      </c>
      <c r="C126" s="133">
        <v>0.01223387832614519</v>
      </c>
      <c r="D126" s="91" t="s">
        <v>589</v>
      </c>
      <c r="E126" s="91" t="b">
        <v>0</v>
      </c>
      <c r="F126" s="91" t="b">
        <v>0</v>
      </c>
      <c r="G126" s="91" t="b">
        <v>0</v>
      </c>
    </row>
    <row r="127" spans="1:7" ht="15">
      <c r="A127" s="91" t="s">
        <v>967</v>
      </c>
      <c r="B127" s="91">
        <v>2</v>
      </c>
      <c r="C127" s="133">
        <v>0.01223387832614519</v>
      </c>
      <c r="D127" s="91" t="s">
        <v>589</v>
      </c>
      <c r="E127" s="91" t="b">
        <v>0</v>
      </c>
      <c r="F127" s="91" t="b">
        <v>0</v>
      </c>
      <c r="G127" s="91" t="b">
        <v>0</v>
      </c>
    </row>
    <row r="128" spans="1:7" ht="15">
      <c r="A128" s="91" t="s">
        <v>968</v>
      </c>
      <c r="B128" s="91">
        <v>2</v>
      </c>
      <c r="C128" s="133">
        <v>0.01223387832614519</v>
      </c>
      <c r="D128" s="91" t="s">
        <v>589</v>
      </c>
      <c r="E128" s="91" t="b">
        <v>0</v>
      </c>
      <c r="F128" s="91" t="b">
        <v>0</v>
      </c>
      <c r="G128" s="91" t="b">
        <v>0</v>
      </c>
    </row>
    <row r="129" spans="1:7" ht="15">
      <c r="A129" s="91" t="s">
        <v>969</v>
      </c>
      <c r="B129" s="91">
        <v>2</v>
      </c>
      <c r="C129" s="133">
        <v>0.01223387832614519</v>
      </c>
      <c r="D129" s="91" t="s">
        <v>589</v>
      </c>
      <c r="E129" s="91" t="b">
        <v>0</v>
      </c>
      <c r="F129" s="91" t="b">
        <v>0</v>
      </c>
      <c r="G129" s="91" t="b">
        <v>0</v>
      </c>
    </row>
    <row r="130" spans="1:7" ht="15">
      <c r="A130" s="91" t="s">
        <v>970</v>
      </c>
      <c r="B130" s="91">
        <v>2</v>
      </c>
      <c r="C130" s="133">
        <v>0.01223387832614519</v>
      </c>
      <c r="D130" s="91" t="s">
        <v>589</v>
      </c>
      <c r="E130" s="91" t="b">
        <v>0</v>
      </c>
      <c r="F130" s="91" t="b">
        <v>0</v>
      </c>
      <c r="G130" s="91" t="b">
        <v>0</v>
      </c>
    </row>
    <row r="131" spans="1:7" ht="15">
      <c r="A131" s="91" t="s">
        <v>971</v>
      </c>
      <c r="B131" s="91">
        <v>2</v>
      </c>
      <c r="C131" s="133">
        <v>0.01223387832614519</v>
      </c>
      <c r="D131" s="91" t="s">
        <v>589</v>
      </c>
      <c r="E131" s="91" t="b">
        <v>0</v>
      </c>
      <c r="F131" s="91" t="b">
        <v>0</v>
      </c>
      <c r="G131" s="91" t="b">
        <v>0</v>
      </c>
    </row>
    <row r="132" spans="1:7" ht="15">
      <c r="A132" s="91" t="s">
        <v>972</v>
      </c>
      <c r="B132" s="91">
        <v>2</v>
      </c>
      <c r="C132" s="133">
        <v>0.01223387832614519</v>
      </c>
      <c r="D132" s="91" t="s">
        <v>589</v>
      </c>
      <c r="E132" s="91" t="b">
        <v>1</v>
      </c>
      <c r="F132" s="91" t="b">
        <v>0</v>
      </c>
      <c r="G132" s="91" t="b">
        <v>0</v>
      </c>
    </row>
    <row r="133" spans="1:7" ht="15">
      <c r="A133" s="91" t="s">
        <v>973</v>
      </c>
      <c r="B133" s="91">
        <v>2</v>
      </c>
      <c r="C133" s="133">
        <v>0.01223387832614519</v>
      </c>
      <c r="D133" s="91" t="s">
        <v>589</v>
      </c>
      <c r="E133" s="91" t="b">
        <v>0</v>
      </c>
      <c r="F133" s="91" t="b">
        <v>0</v>
      </c>
      <c r="G133" s="91" t="b">
        <v>0</v>
      </c>
    </row>
    <row r="134" spans="1:7" ht="15">
      <c r="A134" s="91" t="s">
        <v>974</v>
      </c>
      <c r="B134" s="91">
        <v>2</v>
      </c>
      <c r="C134" s="133">
        <v>0.01223387832614519</v>
      </c>
      <c r="D134" s="91" t="s">
        <v>589</v>
      </c>
      <c r="E134" s="91" t="b">
        <v>0</v>
      </c>
      <c r="F134" s="91" t="b">
        <v>0</v>
      </c>
      <c r="G134" s="91" t="b">
        <v>0</v>
      </c>
    </row>
    <row r="135" spans="1:7" ht="15">
      <c r="A135" s="91" t="s">
        <v>728</v>
      </c>
      <c r="B135" s="91">
        <v>2</v>
      </c>
      <c r="C135" s="133">
        <v>0</v>
      </c>
      <c r="D135" s="91" t="s">
        <v>590</v>
      </c>
      <c r="E135" s="91" t="b">
        <v>0</v>
      </c>
      <c r="F135" s="91" t="b">
        <v>0</v>
      </c>
      <c r="G135" s="91" t="b">
        <v>0</v>
      </c>
    </row>
    <row r="136" spans="1:7" ht="15">
      <c r="A136" s="91" t="s">
        <v>280</v>
      </c>
      <c r="B136" s="91">
        <v>2</v>
      </c>
      <c r="C136" s="133">
        <v>0</v>
      </c>
      <c r="D136" s="91" t="s">
        <v>590</v>
      </c>
      <c r="E136" s="91" t="b">
        <v>0</v>
      </c>
      <c r="F136" s="91" t="b">
        <v>0</v>
      </c>
      <c r="G136" s="91" t="b">
        <v>0</v>
      </c>
    </row>
    <row r="137" spans="1:7" ht="15">
      <c r="A137" s="91" t="s">
        <v>729</v>
      </c>
      <c r="B137" s="91">
        <v>2</v>
      </c>
      <c r="C137" s="133">
        <v>0</v>
      </c>
      <c r="D137" s="91" t="s">
        <v>590</v>
      </c>
      <c r="E137" s="91" t="b">
        <v>0</v>
      </c>
      <c r="F137" s="91" t="b">
        <v>0</v>
      </c>
      <c r="G137" s="91" t="b">
        <v>0</v>
      </c>
    </row>
    <row r="138" spans="1:7" ht="15">
      <c r="A138" s="91" t="s">
        <v>730</v>
      </c>
      <c r="B138" s="91">
        <v>2</v>
      </c>
      <c r="C138" s="133">
        <v>0</v>
      </c>
      <c r="D138" s="91" t="s">
        <v>590</v>
      </c>
      <c r="E138" s="91" t="b">
        <v>0</v>
      </c>
      <c r="F138" s="91" t="b">
        <v>0</v>
      </c>
      <c r="G138" s="91" t="b">
        <v>0</v>
      </c>
    </row>
    <row r="139" spans="1:7" ht="15">
      <c r="A139" s="91" t="s">
        <v>731</v>
      </c>
      <c r="B139" s="91">
        <v>2</v>
      </c>
      <c r="C139" s="133">
        <v>0</v>
      </c>
      <c r="D139" s="91" t="s">
        <v>590</v>
      </c>
      <c r="E139" s="91" t="b">
        <v>0</v>
      </c>
      <c r="F139" s="91" t="b">
        <v>1</v>
      </c>
      <c r="G139" s="91" t="b">
        <v>0</v>
      </c>
    </row>
    <row r="140" spans="1:7" ht="15">
      <c r="A140" s="91" t="s">
        <v>232</v>
      </c>
      <c r="B140" s="91">
        <v>2</v>
      </c>
      <c r="C140" s="133">
        <v>0</v>
      </c>
      <c r="D140" s="91" t="s">
        <v>590</v>
      </c>
      <c r="E140" s="91" t="b">
        <v>0</v>
      </c>
      <c r="F140" s="91" t="b">
        <v>0</v>
      </c>
      <c r="G140" s="91" t="b">
        <v>0</v>
      </c>
    </row>
    <row r="141" spans="1:7" ht="15">
      <c r="A141" s="91" t="s">
        <v>732</v>
      </c>
      <c r="B141" s="91">
        <v>2</v>
      </c>
      <c r="C141" s="133">
        <v>0</v>
      </c>
      <c r="D141" s="91" t="s">
        <v>590</v>
      </c>
      <c r="E141" s="91" t="b">
        <v>0</v>
      </c>
      <c r="F141" s="91" t="b">
        <v>0</v>
      </c>
      <c r="G141" s="91" t="b">
        <v>0</v>
      </c>
    </row>
    <row r="142" spans="1:7" ht="15">
      <c r="A142" s="91" t="s">
        <v>733</v>
      </c>
      <c r="B142" s="91">
        <v>2</v>
      </c>
      <c r="C142" s="133">
        <v>0</v>
      </c>
      <c r="D142" s="91" t="s">
        <v>590</v>
      </c>
      <c r="E142" s="91" t="b">
        <v>0</v>
      </c>
      <c r="F142" s="91" t="b">
        <v>0</v>
      </c>
      <c r="G142" s="91" t="b">
        <v>0</v>
      </c>
    </row>
    <row r="143" spans="1:7" ht="15">
      <c r="A143" s="91" t="s">
        <v>734</v>
      </c>
      <c r="B143" s="91">
        <v>2</v>
      </c>
      <c r="C143" s="133">
        <v>0</v>
      </c>
      <c r="D143" s="91" t="s">
        <v>590</v>
      </c>
      <c r="E143" s="91" t="b">
        <v>0</v>
      </c>
      <c r="F143" s="91" t="b">
        <v>0</v>
      </c>
      <c r="G143" s="91" t="b">
        <v>0</v>
      </c>
    </row>
    <row r="144" spans="1:7" ht="15">
      <c r="A144" s="91" t="s">
        <v>735</v>
      </c>
      <c r="B144" s="91">
        <v>2</v>
      </c>
      <c r="C144" s="133">
        <v>0</v>
      </c>
      <c r="D144" s="91" t="s">
        <v>590</v>
      </c>
      <c r="E144" s="91" t="b">
        <v>0</v>
      </c>
      <c r="F144" s="91" t="b">
        <v>0</v>
      </c>
      <c r="G144" s="91" t="b">
        <v>0</v>
      </c>
    </row>
    <row r="145" spans="1:7" ht="15">
      <c r="A145" s="91" t="s">
        <v>982</v>
      </c>
      <c r="B145" s="91">
        <v>2</v>
      </c>
      <c r="C145" s="133">
        <v>0</v>
      </c>
      <c r="D145" s="91" t="s">
        <v>590</v>
      </c>
      <c r="E145" s="91" t="b">
        <v>0</v>
      </c>
      <c r="F145" s="91" t="b">
        <v>0</v>
      </c>
      <c r="G145" s="91" t="b">
        <v>0</v>
      </c>
    </row>
    <row r="146" spans="1:7" ht="15">
      <c r="A146" s="91" t="s">
        <v>668</v>
      </c>
      <c r="B146" s="91">
        <v>2</v>
      </c>
      <c r="C146" s="133">
        <v>0</v>
      </c>
      <c r="D146" s="91" t="s">
        <v>590</v>
      </c>
      <c r="E146" s="91" t="b">
        <v>0</v>
      </c>
      <c r="F146" s="91" t="b">
        <v>0</v>
      </c>
      <c r="G146" s="91" t="b">
        <v>0</v>
      </c>
    </row>
    <row r="147" spans="1:7" ht="15">
      <c r="A147" s="91" t="s">
        <v>674</v>
      </c>
      <c r="B147" s="91">
        <v>4</v>
      </c>
      <c r="C147" s="133">
        <v>0</v>
      </c>
      <c r="D147" s="91" t="s">
        <v>591</v>
      </c>
      <c r="E147" s="91" t="b">
        <v>0</v>
      </c>
      <c r="F147" s="91" t="b">
        <v>0</v>
      </c>
      <c r="G147" s="91" t="b">
        <v>0</v>
      </c>
    </row>
    <row r="148" spans="1:7" ht="15">
      <c r="A148" s="91" t="s">
        <v>673</v>
      </c>
      <c r="B148" s="91">
        <v>4</v>
      </c>
      <c r="C148" s="133">
        <v>0</v>
      </c>
      <c r="D148" s="91" t="s">
        <v>591</v>
      </c>
      <c r="E148" s="91" t="b">
        <v>1</v>
      </c>
      <c r="F148" s="91" t="b">
        <v>0</v>
      </c>
      <c r="G148" s="91" t="b">
        <v>0</v>
      </c>
    </row>
    <row r="149" spans="1:7" ht="15">
      <c r="A149" s="91" t="s">
        <v>230</v>
      </c>
      <c r="B149" s="91">
        <v>4</v>
      </c>
      <c r="C149" s="133">
        <v>0</v>
      </c>
      <c r="D149" s="91" t="s">
        <v>591</v>
      </c>
      <c r="E149" s="91" t="b">
        <v>0</v>
      </c>
      <c r="F149" s="91" t="b">
        <v>0</v>
      </c>
      <c r="G149" s="91" t="b">
        <v>0</v>
      </c>
    </row>
    <row r="150" spans="1:7" ht="15">
      <c r="A150" s="91" t="s">
        <v>737</v>
      </c>
      <c r="B150" s="91">
        <v>2</v>
      </c>
      <c r="C150" s="133">
        <v>0</v>
      </c>
      <c r="D150" s="91" t="s">
        <v>591</v>
      </c>
      <c r="E150" s="91" t="b">
        <v>0</v>
      </c>
      <c r="F150" s="91" t="b">
        <v>0</v>
      </c>
      <c r="G150" s="91" t="b">
        <v>0</v>
      </c>
    </row>
    <row r="151" spans="1:7" ht="15">
      <c r="A151" s="91" t="s">
        <v>738</v>
      </c>
      <c r="B151" s="91">
        <v>2</v>
      </c>
      <c r="C151" s="133">
        <v>0</v>
      </c>
      <c r="D151" s="91" t="s">
        <v>591</v>
      </c>
      <c r="E151" s="91" t="b">
        <v>0</v>
      </c>
      <c r="F151" s="91" t="b">
        <v>0</v>
      </c>
      <c r="G151" s="91" t="b">
        <v>0</v>
      </c>
    </row>
    <row r="152" spans="1:7" ht="15">
      <c r="A152" s="91" t="s">
        <v>739</v>
      </c>
      <c r="B152" s="91">
        <v>2</v>
      </c>
      <c r="C152" s="133">
        <v>0</v>
      </c>
      <c r="D152" s="91" t="s">
        <v>591</v>
      </c>
      <c r="E152" s="91" t="b">
        <v>0</v>
      </c>
      <c r="F152" s="91" t="b">
        <v>0</v>
      </c>
      <c r="G152" s="91" t="b">
        <v>0</v>
      </c>
    </row>
    <row r="153" spans="1:7" ht="15">
      <c r="A153" s="91" t="s">
        <v>675</v>
      </c>
      <c r="B153" s="91">
        <v>2</v>
      </c>
      <c r="C153" s="133">
        <v>0</v>
      </c>
      <c r="D153" s="91" t="s">
        <v>591</v>
      </c>
      <c r="E153" s="91" t="b">
        <v>0</v>
      </c>
      <c r="F153" s="91" t="b">
        <v>0</v>
      </c>
      <c r="G153" s="91" t="b">
        <v>0</v>
      </c>
    </row>
    <row r="154" spans="1:7" ht="15">
      <c r="A154" s="91" t="s">
        <v>277</v>
      </c>
      <c r="B154" s="91">
        <v>2</v>
      </c>
      <c r="C154" s="133">
        <v>0</v>
      </c>
      <c r="D154" s="91" t="s">
        <v>591</v>
      </c>
      <c r="E154" s="91" t="b">
        <v>0</v>
      </c>
      <c r="F154" s="91" t="b">
        <v>0</v>
      </c>
      <c r="G154" s="91" t="b">
        <v>0</v>
      </c>
    </row>
    <row r="155" spans="1:7" ht="15">
      <c r="A155" s="91" t="s">
        <v>676</v>
      </c>
      <c r="B155" s="91">
        <v>2</v>
      </c>
      <c r="C155" s="133">
        <v>0.016723888647998956</v>
      </c>
      <c r="D155" s="91" t="s">
        <v>591</v>
      </c>
      <c r="E155" s="91" t="b">
        <v>0</v>
      </c>
      <c r="F155" s="91" t="b">
        <v>0</v>
      </c>
      <c r="G155" s="91" t="b">
        <v>0</v>
      </c>
    </row>
    <row r="156" spans="1:7" ht="15">
      <c r="A156" s="91" t="s">
        <v>741</v>
      </c>
      <c r="B156" s="91">
        <v>4</v>
      </c>
      <c r="C156" s="133">
        <v>0</v>
      </c>
      <c r="D156" s="91" t="s">
        <v>592</v>
      </c>
      <c r="E156" s="91" t="b">
        <v>0</v>
      </c>
      <c r="F156" s="91" t="b">
        <v>0</v>
      </c>
      <c r="G156" s="91" t="b">
        <v>0</v>
      </c>
    </row>
    <row r="157" spans="1:7" ht="15">
      <c r="A157" s="91" t="s">
        <v>720</v>
      </c>
      <c r="B157" s="91">
        <v>2</v>
      </c>
      <c r="C157" s="133">
        <v>0</v>
      </c>
      <c r="D157" s="91" t="s">
        <v>592</v>
      </c>
      <c r="E157" s="91" t="b">
        <v>1</v>
      </c>
      <c r="F157" s="91" t="b">
        <v>0</v>
      </c>
      <c r="G157" s="91" t="b">
        <v>0</v>
      </c>
    </row>
    <row r="158" spans="1:7" ht="15">
      <c r="A158" s="91" t="s">
        <v>742</v>
      </c>
      <c r="B158" s="91">
        <v>2</v>
      </c>
      <c r="C158" s="133">
        <v>0</v>
      </c>
      <c r="D158" s="91" t="s">
        <v>592</v>
      </c>
      <c r="E158" s="91" t="b">
        <v>0</v>
      </c>
      <c r="F158" s="91" t="b">
        <v>0</v>
      </c>
      <c r="G158" s="91" t="b">
        <v>0</v>
      </c>
    </row>
    <row r="159" spans="1:7" ht="15">
      <c r="A159" s="91" t="s">
        <v>743</v>
      </c>
      <c r="B159" s="91">
        <v>2</v>
      </c>
      <c r="C159" s="133">
        <v>0</v>
      </c>
      <c r="D159" s="91" t="s">
        <v>592</v>
      </c>
      <c r="E159" s="91" t="b">
        <v>0</v>
      </c>
      <c r="F159" s="91" t="b">
        <v>0</v>
      </c>
      <c r="G159" s="91" t="b">
        <v>0</v>
      </c>
    </row>
    <row r="160" spans="1:7" ht="15">
      <c r="A160" s="91" t="s">
        <v>744</v>
      </c>
      <c r="B160" s="91">
        <v>2</v>
      </c>
      <c r="C160" s="133">
        <v>0</v>
      </c>
      <c r="D160" s="91" t="s">
        <v>592</v>
      </c>
      <c r="E160" s="91" t="b">
        <v>0</v>
      </c>
      <c r="F160" s="91" t="b">
        <v>0</v>
      </c>
      <c r="G160" s="91" t="b">
        <v>0</v>
      </c>
    </row>
    <row r="161" spans="1:7" ht="15">
      <c r="A161" s="91" t="s">
        <v>745</v>
      </c>
      <c r="B161" s="91">
        <v>2</v>
      </c>
      <c r="C161" s="133">
        <v>0</v>
      </c>
      <c r="D161" s="91" t="s">
        <v>592</v>
      </c>
      <c r="E161" s="91" t="b">
        <v>1</v>
      </c>
      <c r="F161" s="91" t="b">
        <v>0</v>
      </c>
      <c r="G161" s="91" t="b">
        <v>0</v>
      </c>
    </row>
    <row r="162" spans="1:7" ht="15">
      <c r="A162" s="91" t="s">
        <v>746</v>
      </c>
      <c r="B162" s="91">
        <v>2</v>
      </c>
      <c r="C162" s="133">
        <v>0</v>
      </c>
      <c r="D162" s="91" t="s">
        <v>592</v>
      </c>
      <c r="E162" s="91" t="b">
        <v>0</v>
      </c>
      <c r="F162" s="91" t="b">
        <v>0</v>
      </c>
      <c r="G162" s="91" t="b">
        <v>0</v>
      </c>
    </row>
    <row r="163" spans="1:7" ht="15">
      <c r="A163" s="91" t="s">
        <v>747</v>
      </c>
      <c r="B163" s="91">
        <v>2</v>
      </c>
      <c r="C163" s="133">
        <v>0</v>
      </c>
      <c r="D163" s="91" t="s">
        <v>592</v>
      </c>
      <c r="E163" s="91" t="b">
        <v>0</v>
      </c>
      <c r="F163" s="91" t="b">
        <v>0</v>
      </c>
      <c r="G163" s="91" t="b">
        <v>0</v>
      </c>
    </row>
    <row r="164" spans="1:7" ht="15">
      <c r="A164" s="91" t="s">
        <v>748</v>
      </c>
      <c r="B164" s="91">
        <v>2</v>
      </c>
      <c r="C164" s="133">
        <v>0</v>
      </c>
      <c r="D164" s="91" t="s">
        <v>592</v>
      </c>
      <c r="E164" s="91" t="b">
        <v>0</v>
      </c>
      <c r="F164" s="91" t="b">
        <v>0</v>
      </c>
      <c r="G164" s="91" t="b">
        <v>0</v>
      </c>
    </row>
    <row r="165" spans="1:7" ht="15">
      <c r="A165" s="91" t="s">
        <v>749</v>
      </c>
      <c r="B165" s="91">
        <v>2</v>
      </c>
      <c r="C165" s="133">
        <v>0</v>
      </c>
      <c r="D165" s="91" t="s">
        <v>592</v>
      </c>
      <c r="E165" s="91" t="b">
        <v>0</v>
      </c>
      <c r="F165" s="91" t="b">
        <v>0</v>
      </c>
      <c r="G165" s="91" t="b">
        <v>0</v>
      </c>
    </row>
    <row r="166" spans="1:7" ht="15">
      <c r="A166" s="91" t="s">
        <v>978</v>
      </c>
      <c r="B166" s="91">
        <v>2</v>
      </c>
      <c r="C166" s="133">
        <v>0</v>
      </c>
      <c r="D166" s="91" t="s">
        <v>592</v>
      </c>
      <c r="E166" s="91" t="b">
        <v>0</v>
      </c>
      <c r="F166" s="91" t="b">
        <v>0</v>
      </c>
      <c r="G166" s="91" t="b">
        <v>0</v>
      </c>
    </row>
    <row r="167" spans="1:7" ht="15">
      <c r="A167" s="91" t="s">
        <v>979</v>
      </c>
      <c r="B167" s="91">
        <v>2</v>
      </c>
      <c r="C167" s="133">
        <v>0</v>
      </c>
      <c r="D167" s="91" t="s">
        <v>592</v>
      </c>
      <c r="E167" s="91" t="b">
        <v>0</v>
      </c>
      <c r="F167" s="91" t="b">
        <v>0</v>
      </c>
      <c r="G167" s="91" t="b">
        <v>0</v>
      </c>
    </row>
    <row r="168" spans="1:7" ht="15">
      <c r="A168" s="91" t="s">
        <v>980</v>
      </c>
      <c r="B168" s="91">
        <v>2</v>
      </c>
      <c r="C168" s="133">
        <v>0</v>
      </c>
      <c r="D168" s="91" t="s">
        <v>592</v>
      </c>
      <c r="E168" s="91" t="b">
        <v>1</v>
      </c>
      <c r="F168" s="91" t="b">
        <v>0</v>
      </c>
      <c r="G168" s="91" t="b">
        <v>0</v>
      </c>
    </row>
    <row r="169" spans="1:7" ht="15">
      <c r="A169" s="91" t="s">
        <v>981</v>
      </c>
      <c r="B169" s="91">
        <v>2</v>
      </c>
      <c r="C169" s="133">
        <v>0</v>
      </c>
      <c r="D169" s="91" t="s">
        <v>592</v>
      </c>
      <c r="E169" s="91" t="b">
        <v>0</v>
      </c>
      <c r="F169" s="91" t="b">
        <v>0</v>
      </c>
      <c r="G169" s="91" t="b">
        <v>0</v>
      </c>
    </row>
    <row r="170" spans="1:7" ht="15">
      <c r="A170" s="91" t="s">
        <v>222</v>
      </c>
      <c r="B170" s="91">
        <v>2</v>
      </c>
      <c r="C170" s="133">
        <v>0</v>
      </c>
      <c r="D170" s="91" t="s">
        <v>593</v>
      </c>
      <c r="E170" s="91" t="b">
        <v>0</v>
      </c>
      <c r="F170" s="91" t="b">
        <v>0</v>
      </c>
      <c r="G170" s="91" t="b">
        <v>0</v>
      </c>
    </row>
    <row r="171" spans="1:7" ht="15">
      <c r="A171" s="91" t="s">
        <v>277</v>
      </c>
      <c r="B171" s="91">
        <v>2</v>
      </c>
      <c r="C171" s="133">
        <v>0</v>
      </c>
      <c r="D171" s="91" t="s">
        <v>593</v>
      </c>
      <c r="E171" s="91" t="b">
        <v>0</v>
      </c>
      <c r="F171" s="91" t="b">
        <v>0</v>
      </c>
      <c r="G171" s="91" t="b">
        <v>0</v>
      </c>
    </row>
    <row r="172" spans="1:7" ht="15">
      <c r="A172" s="91" t="s">
        <v>751</v>
      </c>
      <c r="B172" s="91">
        <v>2</v>
      </c>
      <c r="C172" s="133">
        <v>0</v>
      </c>
      <c r="D172" s="91" t="s">
        <v>593</v>
      </c>
      <c r="E172" s="91" t="b">
        <v>0</v>
      </c>
      <c r="F172" s="91" t="b">
        <v>0</v>
      </c>
      <c r="G172" s="91" t="b">
        <v>0</v>
      </c>
    </row>
    <row r="173" spans="1:7" ht="15">
      <c r="A173" s="91" t="s">
        <v>752</v>
      </c>
      <c r="B173" s="91">
        <v>2</v>
      </c>
      <c r="C173" s="133">
        <v>0</v>
      </c>
      <c r="D173" s="91" t="s">
        <v>593</v>
      </c>
      <c r="E173" s="91" t="b">
        <v>0</v>
      </c>
      <c r="F173" s="91" t="b">
        <v>1</v>
      </c>
      <c r="G173" s="91" t="b">
        <v>0</v>
      </c>
    </row>
    <row r="174" spans="1:7" ht="15">
      <c r="A174" s="91" t="s">
        <v>753</v>
      </c>
      <c r="B174" s="91">
        <v>2</v>
      </c>
      <c r="C174" s="133">
        <v>0</v>
      </c>
      <c r="D174" s="91" t="s">
        <v>593</v>
      </c>
      <c r="E174" s="91" t="b">
        <v>1</v>
      </c>
      <c r="F174" s="91" t="b">
        <v>0</v>
      </c>
      <c r="G174" s="91" t="b">
        <v>0</v>
      </c>
    </row>
    <row r="175" spans="1:7" ht="15">
      <c r="A175" s="91" t="s">
        <v>754</v>
      </c>
      <c r="B175" s="91">
        <v>2</v>
      </c>
      <c r="C175" s="133">
        <v>0</v>
      </c>
      <c r="D175" s="91" t="s">
        <v>593</v>
      </c>
      <c r="E175" s="91" t="b">
        <v>0</v>
      </c>
      <c r="F175" s="91" t="b">
        <v>0</v>
      </c>
      <c r="G175" s="91" t="b">
        <v>0</v>
      </c>
    </row>
    <row r="176" spans="1:7" ht="15">
      <c r="A176" s="91" t="s">
        <v>755</v>
      </c>
      <c r="B176" s="91">
        <v>2</v>
      </c>
      <c r="C176" s="133">
        <v>0</v>
      </c>
      <c r="D176" s="91" t="s">
        <v>593</v>
      </c>
      <c r="E176" s="91" t="b">
        <v>0</v>
      </c>
      <c r="F176" s="91" t="b">
        <v>0</v>
      </c>
      <c r="G176" s="91" t="b">
        <v>0</v>
      </c>
    </row>
    <row r="177" spans="1:7" ht="15">
      <c r="A177" s="91" t="s">
        <v>756</v>
      </c>
      <c r="B177" s="91">
        <v>2</v>
      </c>
      <c r="C177" s="133">
        <v>0</v>
      </c>
      <c r="D177" s="91" t="s">
        <v>593</v>
      </c>
      <c r="E177" s="91" t="b">
        <v>0</v>
      </c>
      <c r="F177" s="91" t="b">
        <v>0</v>
      </c>
      <c r="G177" s="91" t="b">
        <v>0</v>
      </c>
    </row>
    <row r="178" spans="1:7" ht="15">
      <c r="A178" s="91" t="s">
        <v>757</v>
      </c>
      <c r="B178" s="91">
        <v>2</v>
      </c>
      <c r="C178" s="133">
        <v>0</v>
      </c>
      <c r="D178" s="91" t="s">
        <v>593</v>
      </c>
      <c r="E178" s="91" t="b">
        <v>0</v>
      </c>
      <c r="F178" s="91" t="b">
        <v>0</v>
      </c>
      <c r="G178" s="91" t="b">
        <v>0</v>
      </c>
    </row>
    <row r="179" spans="1:7" ht="15">
      <c r="A179" s="91" t="s">
        <v>759</v>
      </c>
      <c r="B179" s="91">
        <v>2</v>
      </c>
      <c r="C179" s="133">
        <v>0</v>
      </c>
      <c r="D179" s="91" t="s">
        <v>594</v>
      </c>
      <c r="E179" s="91" t="b">
        <v>0</v>
      </c>
      <c r="F179" s="91" t="b">
        <v>0</v>
      </c>
      <c r="G179" s="91" t="b">
        <v>0</v>
      </c>
    </row>
    <row r="180" spans="1:7" ht="15">
      <c r="A180" s="91" t="s">
        <v>760</v>
      </c>
      <c r="B180" s="91">
        <v>2</v>
      </c>
      <c r="C180" s="133">
        <v>0</v>
      </c>
      <c r="D180" s="91" t="s">
        <v>594</v>
      </c>
      <c r="E180" s="91" t="b">
        <v>0</v>
      </c>
      <c r="F180" s="91" t="b">
        <v>0</v>
      </c>
      <c r="G180" s="91" t="b">
        <v>0</v>
      </c>
    </row>
    <row r="181" spans="1:7" ht="15">
      <c r="A181" s="91" t="s">
        <v>761</v>
      </c>
      <c r="B181" s="91">
        <v>2</v>
      </c>
      <c r="C181" s="133">
        <v>0</v>
      </c>
      <c r="D181" s="91" t="s">
        <v>594</v>
      </c>
      <c r="E181" s="91" t="b">
        <v>0</v>
      </c>
      <c r="F181" s="91" t="b">
        <v>0</v>
      </c>
      <c r="G181" s="91" t="b">
        <v>0</v>
      </c>
    </row>
    <row r="182" spans="1:7" ht="15">
      <c r="A182" s="91" t="s">
        <v>693</v>
      </c>
      <c r="B182" s="91">
        <v>2</v>
      </c>
      <c r="C182" s="133">
        <v>0</v>
      </c>
      <c r="D182" s="91" t="s">
        <v>594</v>
      </c>
      <c r="E182" s="91" t="b">
        <v>0</v>
      </c>
      <c r="F182" s="91" t="b">
        <v>0</v>
      </c>
      <c r="G182" s="91" t="b">
        <v>0</v>
      </c>
    </row>
    <row r="183" spans="1:7" ht="15">
      <c r="A183" s="91" t="s">
        <v>762</v>
      </c>
      <c r="B183" s="91">
        <v>2</v>
      </c>
      <c r="C183" s="133">
        <v>0</v>
      </c>
      <c r="D183" s="91" t="s">
        <v>594</v>
      </c>
      <c r="E183" s="91" t="b">
        <v>0</v>
      </c>
      <c r="F183" s="91" t="b">
        <v>0</v>
      </c>
      <c r="G183" s="91" t="b">
        <v>0</v>
      </c>
    </row>
    <row r="184" spans="1:7" ht="15">
      <c r="A184" s="91" t="s">
        <v>763</v>
      </c>
      <c r="B184" s="91">
        <v>2</v>
      </c>
      <c r="C184" s="133">
        <v>0</v>
      </c>
      <c r="D184" s="91" t="s">
        <v>594</v>
      </c>
      <c r="E184" s="91" t="b">
        <v>0</v>
      </c>
      <c r="F184" s="91" t="b">
        <v>0</v>
      </c>
      <c r="G184" s="91" t="b">
        <v>0</v>
      </c>
    </row>
    <row r="185" spans="1:7" ht="15">
      <c r="A185" s="91" t="s">
        <v>277</v>
      </c>
      <c r="B185" s="91">
        <v>2</v>
      </c>
      <c r="C185" s="133">
        <v>0</v>
      </c>
      <c r="D185" s="91" t="s">
        <v>594</v>
      </c>
      <c r="E185" s="91" t="b">
        <v>0</v>
      </c>
      <c r="F185" s="91" t="b">
        <v>0</v>
      </c>
      <c r="G185" s="91" t="b">
        <v>0</v>
      </c>
    </row>
    <row r="186" spans="1:7" ht="15">
      <c r="A186" s="91" t="s">
        <v>765</v>
      </c>
      <c r="B186" s="91">
        <v>2</v>
      </c>
      <c r="C186" s="133">
        <v>0</v>
      </c>
      <c r="D186" s="91" t="s">
        <v>595</v>
      </c>
      <c r="E186" s="91" t="b">
        <v>0</v>
      </c>
      <c r="F186" s="91" t="b">
        <v>0</v>
      </c>
      <c r="G186" s="91" t="b">
        <v>0</v>
      </c>
    </row>
    <row r="187" spans="1:7" ht="15">
      <c r="A187" s="91" t="s">
        <v>766</v>
      </c>
      <c r="B187" s="91">
        <v>2</v>
      </c>
      <c r="C187" s="133">
        <v>0</v>
      </c>
      <c r="D187" s="91" t="s">
        <v>595</v>
      </c>
      <c r="E187" s="91" t="b">
        <v>1</v>
      </c>
      <c r="F187" s="91" t="b">
        <v>0</v>
      </c>
      <c r="G187" s="91" t="b">
        <v>0</v>
      </c>
    </row>
    <row r="188" spans="1:7" ht="15">
      <c r="A188" s="91" t="s">
        <v>767</v>
      </c>
      <c r="B188" s="91">
        <v>2</v>
      </c>
      <c r="C188" s="133">
        <v>0</v>
      </c>
      <c r="D188" s="91" t="s">
        <v>595</v>
      </c>
      <c r="E188" s="91" t="b">
        <v>0</v>
      </c>
      <c r="F188" s="91" t="b">
        <v>0</v>
      </c>
      <c r="G188" s="91" t="b">
        <v>0</v>
      </c>
    </row>
    <row r="189" spans="1:7" ht="15">
      <c r="A189" s="91" t="s">
        <v>695</v>
      </c>
      <c r="B189" s="91">
        <v>2</v>
      </c>
      <c r="C189" s="133">
        <v>0</v>
      </c>
      <c r="D189" s="91" t="s">
        <v>595</v>
      </c>
      <c r="E189" s="91" t="b">
        <v>0</v>
      </c>
      <c r="F189" s="91" t="b">
        <v>0</v>
      </c>
      <c r="G189" s="91" t="b">
        <v>0</v>
      </c>
    </row>
    <row r="190" spans="1:7" ht="15">
      <c r="A190" s="91" t="s">
        <v>660</v>
      </c>
      <c r="B190" s="91">
        <v>2</v>
      </c>
      <c r="C190" s="133">
        <v>0</v>
      </c>
      <c r="D190" s="91" t="s">
        <v>595</v>
      </c>
      <c r="E190" s="91" t="b">
        <v>0</v>
      </c>
      <c r="F190" s="91" t="b">
        <v>0</v>
      </c>
      <c r="G190" s="91" t="b">
        <v>0</v>
      </c>
    </row>
    <row r="191" spans="1:7" ht="15">
      <c r="A191" s="91" t="s">
        <v>696</v>
      </c>
      <c r="B191" s="91">
        <v>2</v>
      </c>
      <c r="C191" s="133">
        <v>0</v>
      </c>
      <c r="D191" s="91" t="s">
        <v>595</v>
      </c>
      <c r="E191" s="91" t="b">
        <v>0</v>
      </c>
      <c r="F191" s="91" t="b">
        <v>0</v>
      </c>
      <c r="G191" s="91" t="b">
        <v>0</v>
      </c>
    </row>
    <row r="192" spans="1:7" ht="15">
      <c r="A192" s="91" t="s">
        <v>697</v>
      </c>
      <c r="B192" s="91">
        <v>2</v>
      </c>
      <c r="C192" s="133">
        <v>0</v>
      </c>
      <c r="D192" s="91" t="s">
        <v>595</v>
      </c>
      <c r="E192" s="91" t="b">
        <v>0</v>
      </c>
      <c r="F192" s="91" t="b">
        <v>0</v>
      </c>
      <c r="G192" s="91" t="b">
        <v>0</v>
      </c>
    </row>
    <row r="193" spans="1:7" ht="15">
      <c r="A193" s="91" t="s">
        <v>698</v>
      </c>
      <c r="B193" s="91">
        <v>2</v>
      </c>
      <c r="C193" s="133">
        <v>0</v>
      </c>
      <c r="D193" s="91" t="s">
        <v>595</v>
      </c>
      <c r="E193" s="91" t="b">
        <v>0</v>
      </c>
      <c r="F193" s="91" t="b">
        <v>0</v>
      </c>
      <c r="G193" s="91" t="b">
        <v>0</v>
      </c>
    </row>
    <row r="194" spans="1:7" ht="15">
      <c r="A194" s="91" t="s">
        <v>699</v>
      </c>
      <c r="B194" s="91">
        <v>2</v>
      </c>
      <c r="C194" s="133">
        <v>0</v>
      </c>
      <c r="D194" s="91" t="s">
        <v>595</v>
      </c>
      <c r="E194" s="91" t="b">
        <v>0</v>
      </c>
      <c r="F194" s="91" t="b">
        <v>0</v>
      </c>
      <c r="G194" s="91" t="b">
        <v>0</v>
      </c>
    </row>
    <row r="195" spans="1:7" ht="15">
      <c r="A195" s="91" t="s">
        <v>700</v>
      </c>
      <c r="B195" s="91">
        <v>2</v>
      </c>
      <c r="C195" s="133">
        <v>0</v>
      </c>
      <c r="D195" s="91" t="s">
        <v>595</v>
      </c>
      <c r="E195" s="91" t="b">
        <v>0</v>
      </c>
      <c r="F195" s="91" t="b">
        <v>0</v>
      </c>
      <c r="G195" s="91" t="b">
        <v>0</v>
      </c>
    </row>
    <row r="196" spans="1:7" ht="15">
      <c r="A196" s="91" t="s">
        <v>653</v>
      </c>
      <c r="B196" s="91">
        <v>11</v>
      </c>
      <c r="C196" s="133">
        <v>0</v>
      </c>
      <c r="D196" s="91" t="s">
        <v>597</v>
      </c>
      <c r="E196" s="91" t="b">
        <v>1</v>
      </c>
      <c r="F196" s="91" t="b">
        <v>0</v>
      </c>
      <c r="G196" s="91" t="b">
        <v>0</v>
      </c>
    </row>
    <row r="197" spans="1:7" ht="15">
      <c r="A197" s="91" t="s">
        <v>277</v>
      </c>
      <c r="B197" s="91">
        <v>11</v>
      </c>
      <c r="C197" s="133">
        <v>0</v>
      </c>
      <c r="D197" s="91" t="s">
        <v>597</v>
      </c>
      <c r="E197" s="91" t="b">
        <v>0</v>
      </c>
      <c r="F197" s="91" t="b">
        <v>0</v>
      </c>
      <c r="G197" s="91" t="b">
        <v>0</v>
      </c>
    </row>
    <row r="198" spans="1:7" ht="15">
      <c r="A198" s="91" t="s">
        <v>721</v>
      </c>
      <c r="B198" s="91">
        <v>11</v>
      </c>
      <c r="C198" s="133">
        <v>0</v>
      </c>
      <c r="D198" s="91" t="s">
        <v>597</v>
      </c>
      <c r="E198" s="91" t="b">
        <v>0</v>
      </c>
      <c r="F198" s="91" t="b">
        <v>0</v>
      </c>
      <c r="G198" s="91" t="b">
        <v>0</v>
      </c>
    </row>
    <row r="199" spans="1:7" ht="15">
      <c r="A199" s="91" t="s">
        <v>722</v>
      </c>
      <c r="B199" s="91">
        <v>11</v>
      </c>
      <c r="C199" s="133">
        <v>0</v>
      </c>
      <c r="D199" s="91" t="s">
        <v>597</v>
      </c>
      <c r="E199" s="91" t="b">
        <v>0</v>
      </c>
      <c r="F199" s="91" t="b">
        <v>0</v>
      </c>
      <c r="G199" s="91" t="b">
        <v>0</v>
      </c>
    </row>
    <row r="200" spans="1:7" ht="15">
      <c r="A200" s="91" t="s">
        <v>770</v>
      </c>
      <c r="B200" s="91">
        <v>11</v>
      </c>
      <c r="C200" s="133">
        <v>0</v>
      </c>
      <c r="D200" s="91" t="s">
        <v>597</v>
      </c>
      <c r="E200" s="91" t="b">
        <v>0</v>
      </c>
      <c r="F200" s="91" t="b">
        <v>0</v>
      </c>
      <c r="G200" s="91" t="b">
        <v>0</v>
      </c>
    </row>
    <row r="201" spans="1:7" ht="15">
      <c r="A201" s="91" t="s">
        <v>771</v>
      </c>
      <c r="B201" s="91">
        <v>11</v>
      </c>
      <c r="C201" s="133">
        <v>0</v>
      </c>
      <c r="D201" s="91" t="s">
        <v>597</v>
      </c>
      <c r="E201" s="91" t="b">
        <v>0</v>
      </c>
      <c r="F201" s="91" t="b">
        <v>0</v>
      </c>
      <c r="G201" s="91" t="b">
        <v>0</v>
      </c>
    </row>
    <row r="202" spans="1:7" ht="15">
      <c r="A202" s="91" t="s">
        <v>772</v>
      </c>
      <c r="B202" s="91">
        <v>11</v>
      </c>
      <c r="C202" s="133">
        <v>0</v>
      </c>
      <c r="D202" s="91" t="s">
        <v>597</v>
      </c>
      <c r="E202" s="91" t="b">
        <v>0</v>
      </c>
      <c r="F202" s="91" t="b">
        <v>0</v>
      </c>
      <c r="G202" s="91" t="b">
        <v>0</v>
      </c>
    </row>
    <row r="203" spans="1:7" ht="15">
      <c r="A203" s="91" t="s">
        <v>655</v>
      </c>
      <c r="B203" s="91">
        <v>11</v>
      </c>
      <c r="C203" s="133">
        <v>0</v>
      </c>
      <c r="D203" s="91" t="s">
        <v>597</v>
      </c>
      <c r="E203" s="91" t="b">
        <v>1</v>
      </c>
      <c r="F203" s="91" t="b">
        <v>0</v>
      </c>
      <c r="G203" s="91" t="b">
        <v>0</v>
      </c>
    </row>
    <row r="204" spans="1:7" ht="15">
      <c r="A204" s="91" t="s">
        <v>656</v>
      </c>
      <c r="B204" s="91">
        <v>11</v>
      </c>
      <c r="C204" s="133">
        <v>0</v>
      </c>
      <c r="D204" s="91" t="s">
        <v>597</v>
      </c>
      <c r="E204" s="91" t="b">
        <v>0</v>
      </c>
      <c r="F204" s="91" t="b">
        <v>0</v>
      </c>
      <c r="G204" s="91" t="b">
        <v>0</v>
      </c>
    </row>
    <row r="205" spans="1:7" ht="15">
      <c r="A205" s="91" t="s">
        <v>720</v>
      </c>
      <c r="B205" s="91">
        <v>11</v>
      </c>
      <c r="C205" s="133">
        <v>0</v>
      </c>
      <c r="D205" s="91" t="s">
        <v>597</v>
      </c>
      <c r="E205" s="91" t="b">
        <v>1</v>
      </c>
      <c r="F205" s="91" t="b">
        <v>0</v>
      </c>
      <c r="G205" s="91" t="b">
        <v>0</v>
      </c>
    </row>
    <row r="206" spans="1:7" ht="15">
      <c r="A206" s="91" t="s">
        <v>961</v>
      </c>
      <c r="B206" s="91">
        <v>11</v>
      </c>
      <c r="C206" s="133">
        <v>0</v>
      </c>
      <c r="D206" s="91" t="s">
        <v>597</v>
      </c>
      <c r="E206" s="91" t="b">
        <v>0</v>
      </c>
      <c r="F206" s="91" t="b">
        <v>0</v>
      </c>
      <c r="G20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990</v>
      </c>
      <c r="B1" s="13" t="s">
        <v>991</v>
      </c>
      <c r="C1" s="13" t="s">
        <v>984</v>
      </c>
      <c r="D1" s="13" t="s">
        <v>985</v>
      </c>
      <c r="E1" s="13" t="s">
        <v>992</v>
      </c>
      <c r="F1" s="13" t="s">
        <v>144</v>
      </c>
      <c r="G1" s="13" t="s">
        <v>993</v>
      </c>
      <c r="H1" s="13" t="s">
        <v>994</v>
      </c>
      <c r="I1" s="13" t="s">
        <v>995</v>
      </c>
      <c r="J1" s="13" t="s">
        <v>996</v>
      </c>
      <c r="K1" s="13" t="s">
        <v>997</v>
      </c>
      <c r="L1" s="13" t="s">
        <v>998</v>
      </c>
    </row>
    <row r="2" spans="1:12" ht="15">
      <c r="A2" s="91" t="s">
        <v>653</v>
      </c>
      <c r="B2" s="91" t="s">
        <v>277</v>
      </c>
      <c r="C2" s="91">
        <v>11</v>
      </c>
      <c r="D2" s="133">
        <v>0.01201256708064113</v>
      </c>
      <c r="E2" s="133">
        <v>1.1690863574870227</v>
      </c>
      <c r="F2" s="91" t="s">
        <v>986</v>
      </c>
      <c r="G2" s="91" t="b">
        <v>1</v>
      </c>
      <c r="H2" s="91" t="b">
        <v>0</v>
      </c>
      <c r="I2" s="91" t="b">
        <v>0</v>
      </c>
      <c r="J2" s="91" t="b">
        <v>0</v>
      </c>
      <c r="K2" s="91" t="b">
        <v>0</v>
      </c>
      <c r="L2" s="91" t="b">
        <v>0</v>
      </c>
    </row>
    <row r="3" spans="1:12" ht="15">
      <c r="A3" s="91" t="s">
        <v>277</v>
      </c>
      <c r="B3" s="91" t="s">
        <v>721</v>
      </c>
      <c r="C3" s="91">
        <v>11</v>
      </c>
      <c r="D3" s="133">
        <v>0.01201256708064113</v>
      </c>
      <c r="E3" s="133">
        <v>1.2659963704950792</v>
      </c>
      <c r="F3" s="91" t="s">
        <v>986</v>
      </c>
      <c r="G3" s="91" t="b">
        <v>0</v>
      </c>
      <c r="H3" s="91" t="b">
        <v>0</v>
      </c>
      <c r="I3" s="91" t="b">
        <v>0</v>
      </c>
      <c r="J3" s="91" t="b">
        <v>0</v>
      </c>
      <c r="K3" s="91" t="b">
        <v>0</v>
      </c>
      <c r="L3" s="91" t="b">
        <v>0</v>
      </c>
    </row>
    <row r="4" spans="1:12" ht="15">
      <c r="A4" s="91" t="s">
        <v>721</v>
      </c>
      <c r="B4" s="91" t="s">
        <v>722</v>
      </c>
      <c r="C4" s="91">
        <v>11</v>
      </c>
      <c r="D4" s="133">
        <v>0.01201256708064113</v>
      </c>
      <c r="E4" s="133">
        <v>1.5256336810008353</v>
      </c>
      <c r="F4" s="91" t="s">
        <v>986</v>
      </c>
      <c r="G4" s="91" t="b">
        <v>0</v>
      </c>
      <c r="H4" s="91" t="b">
        <v>0</v>
      </c>
      <c r="I4" s="91" t="b">
        <v>0</v>
      </c>
      <c r="J4" s="91" t="b">
        <v>0</v>
      </c>
      <c r="K4" s="91" t="b">
        <v>0</v>
      </c>
      <c r="L4" s="91" t="b">
        <v>0</v>
      </c>
    </row>
    <row r="5" spans="1:12" ht="15">
      <c r="A5" s="91" t="s">
        <v>722</v>
      </c>
      <c r="B5" s="91" t="s">
        <v>770</v>
      </c>
      <c r="C5" s="91">
        <v>11</v>
      </c>
      <c r="D5" s="133">
        <v>0.01201256708064113</v>
      </c>
      <c r="E5" s="133">
        <v>1.5256336810008353</v>
      </c>
      <c r="F5" s="91" t="s">
        <v>986</v>
      </c>
      <c r="G5" s="91" t="b">
        <v>0</v>
      </c>
      <c r="H5" s="91" t="b">
        <v>0</v>
      </c>
      <c r="I5" s="91" t="b">
        <v>0</v>
      </c>
      <c r="J5" s="91" t="b">
        <v>0</v>
      </c>
      <c r="K5" s="91" t="b">
        <v>0</v>
      </c>
      <c r="L5" s="91" t="b">
        <v>0</v>
      </c>
    </row>
    <row r="6" spans="1:12" ht="15">
      <c r="A6" s="91" t="s">
        <v>770</v>
      </c>
      <c r="B6" s="91" t="s">
        <v>771</v>
      </c>
      <c r="C6" s="91">
        <v>11</v>
      </c>
      <c r="D6" s="133">
        <v>0.01201256708064113</v>
      </c>
      <c r="E6" s="133">
        <v>1.5256336810008353</v>
      </c>
      <c r="F6" s="91" t="s">
        <v>986</v>
      </c>
      <c r="G6" s="91" t="b">
        <v>0</v>
      </c>
      <c r="H6" s="91" t="b">
        <v>0</v>
      </c>
      <c r="I6" s="91" t="b">
        <v>0</v>
      </c>
      <c r="J6" s="91" t="b">
        <v>0</v>
      </c>
      <c r="K6" s="91" t="b">
        <v>0</v>
      </c>
      <c r="L6" s="91" t="b">
        <v>0</v>
      </c>
    </row>
    <row r="7" spans="1:12" ht="15">
      <c r="A7" s="91" t="s">
        <v>771</v>
      </c>
      <c r="B7" s="91" t="s">
        <v>772</v>
      </c>
      <c r="C7" s="91">
        <v>11</v>
      </c>
      <c r="D7" s="133">
        <v>0.01201256708064113</v>
      </c>
      <c r="E7" s="133">
        <v>1.5256336810008353</v>
      </c>
      <c r="F7" s="91" t="s">
        <v>986</v>
      </c>
      <c r="G7" s="91" t="b">
        <v>0</v>
      </c>
      <c r="H7" s="91" t="b">
        <v>0</v>
      </c>
      <c r="I7" s="91" t="b">
        <v>0</v>
      </c>
      <c r="J7" s="91" t="b">
        <v>0</v>
      </c>
      <c r="K7" s="91" t="b">
        <v>0</v>
      </c>
      <c r="L7" s="91" t="b">
        <v>0</v>
      </c>
    </row>
    <row r="8" spans="1:12" ht="15">
      <c r="A8" s="91" t="s">
        <v>772</v>
      </c>
      <c r="B8" s="91" t="s">
        <v>655</v>
      </c>
      <c r="C8" s="91">
        <v>11</v>
      </c>
      <c r="D8" s="133">
        <v>0.01201256708064113</v>
      </c>
      <c r="E8" s="133">
        <v>1.5256336810008353</v>
      </c>
      <c r="F8" s="91" t="s">
        <v>986</v>
      </c>
      <c r="G8" s="91" t="b">
        <v>0</v>
      </c>
      <c r="H8" s="91" t="b">
        <v>0</v>
      </c>
      <c r="I8" s="91" t="b">
        <v>0</v>
      </c>
      <c r="J8" s="91" t="b">
        <v>1</v>
      </c>
      <c r="K8" s="91" t="b">
        <v>0</v>
      </c>
      <c r="L8" s="91" t="b">
        <v>0</v>
      </c>
    </row>
    <row r="9" spans="1:12" ht="15">
      <c r="A9" s="91" t="s">
        <v>655</v>
      </c>
      <c r="B9" s="91" t="s">
        <v>656</v>
      </c>
      <c r="C9" s="91">
        <v>11</v>
      </c>
      <c r="D9" s="133">
        <v>0.01201256708064113</v>
      </c>
      <c r="E9" s="133">
        <v>1.5256336810008353</v>
      </c>
      <c r="F9" s="91" t="s">
        <v>986</v>
      </c>
      <c r="G9" s="91" t="b">
        <v>1</v>
      </c>
      <c r="H9" s="91" t="b">
        <v>0</v>
      </c>
      <c r="I9" s="91" t="b">
        <v>0</v>
      </c>
      <c r="J9" s="91" t="b">
        <v>0</v>
      </c>
      <c r="K9" s="91" t="b">
        <v>0</v>
      </c>
      <c r="L9" s="91" t="b">
        <v>0</v>
      </c>
    </row>
    <row r="10" spans="1:12" ht="15">
      <c r="A10" s="91" t="s">
        <v>656</v>
      </c>
      <c r="B10" s="91" t="s">
        <v>720</v>
      </c>
      <c r="C10" s="91">
        <v>11</v>
      </c>
      <c r="D10" s="133">
        <v>0.01201256708064113</v>
      </c>
      <c r="E10" s="133">
        <v>1.4878451201114355</v>
      </c>
      <c r="F10" s="91" t="s">
        <v>986</v>
      </c>
      <c r="G10" s="91" t="b">
        <v>0</v>
      </c>
      <c r="H10" s="91" t="b">
        <v>0</v>
      </c>
      <c r="I10" s="91" t="b">
        <v>0</v>
      </c>
      <c r="J10" s="91" t="b">
        <v>1</v>
      </c>
      <c r="K10" s="91" t="b">
        <v>0</v>
      </c>
      <c r="L10" s="91" t="b">
        <v>0</v>
      </c>
    </row>
    <row r="11" spans="1:12" ht="15">
      <c r="A11" s="91" t="s">
        <v>720</v>
      </c>
      <c r="B11" s="91" t="s">
        <v>961</v>
      </c>
      <c r="C11" s="91">
        <v>11</v>
      </c>
      <c r="D11" s="133">
        <v>0.01201256708064113</v>
      </c>
      <c r="E11" s="133">
        <v>1.4530830138522237</v>
      </c>
      <c r="F11" s="91" t="s">
        <v>986</v>
      </c>
      <c r="G11" s="91" t="b">
        <v>1</v>
      </c>
      <c r="H11" s="91" t="b">
        <v>0</v>
      </c>
      <c r="I11" s="91" t="b">
        <v>0</v>
      </c>
      <c r="J11" s="91" t="b">
        <v>0</v>
      </c>
      <c r="K11" s="91" t="b">
        <v>0</v>
      </c>
      <c r="L11" s="91" t="b">
        <v>0</v>
      </c>
    </row>
    <row r="12" spans="1:12" ht="15">
      <c r="A12" s="91" t="s">
        <v>724</v>
      </c>
      <c r="B12" s="91" t="s">
        <v>725</v>
      </c>
      <c r="C12" s="91">
        <v>2</v>
      </c>
      <c r="D12" s="133">
        <v>0.005895194280980859</v>
      </c>
      <c r="E12" s="133">
        <v>2.265996370495079</v>
      </c>
      <c r="F12" s="91" t="s">
        <v>986</v>
      </c>
      <c r="G12" s="91" t="b">
        <v>0</v>
      </c>
      <c r="H12" s="91" t="b">
        <v>0</v>
      </c>
      <c r="I12" s="91" t="b">
        <v>0</v>
      </c>
      <c r="J12" s="91" t="b">
        <v>0</v>
      </c>
      <c r="K12" s="91" t="b">
        <v>0</v>
      </c>
      <c r="L12" s="91" t="b">
        <v>0</v>
      </c>
    </row>
    <row r="13" spans="1:12" ht="15">
      <c r="A13" s="91" t="s">
        <v>725</v>
      </c>
      <c r="B13" s="91" t="s">
        <v>662</v>
      </c>
      <c r="C13" s="91">
        <v>2</v>
      </c>
      <c r="D13" s="133">
        <v>0.005895194280980859</v>
      </c>
      <c r="E13" s="133">
        <v>2.265996370495079</v>
      </c>
      <c r="F13" s="91" t="s">
        <v>986</v>
      </c>
      <c r="G13" s="91" t="b">
        <v>0</v>
      </c>
      <c r="H13" s="91" t="b">
        <v>0</v>
      </c>
      <c r="I13" s="91" t="b">
        <v>0</v>
      </c>
      <c r="J13" s="91" t="b">
        <v>0</v>
      </c>
      <c r="K13" s="91" t="b">
        <v>0</v>
      </c>
      <c r="L13" s="91" t="b">
        <v>0</v>
      </c>
    </row>
    <row r="14" spans="1:12" ht="15">
      <c r="A14" s="91" t="s">
        <v>662</v>
      </c>
      <c r="B14" s="91" t="s">
        <v>726</v>
      </c>
      <c r="C14" s="91">
        <v>2</v>
      </c>
      <c r="D14" s="133">
        <v>0.005895194280980859</v>
      </c>
      <c r="E14" s="133">
        <v>2.265996370495079</v>
      </c>
      <c r="F14" s="91" t="s">
        <v>986</v>
      </c>
      <c r="G14" s="91" t="b">
        <v>0</v>
      </c>
      <c r="H14" s="91" t="b">
        <v>0</v>
      </c>
      <c r="I14" s="91" t="b">
        <v>0</v>
      </c>
      <c r="J14" s="91" t="b">
        <v>1</v>
      </c>
      <c r="K14" s="91" t="b">
        <v>0</v>
      </c>
      <c r="L14" s="91" t="b">
        <v>0</v>
      </c>
    </row>
    <row r="15" spans="1:12" ht="15">
      <c r="A15" s="91" t="s">
        <v>726</v>
      </c>
      <c r="B15" s="91" t="s">
        <v>962</v>
      </c>
      <c r="C15" s="91">
        <v>2</v>
      </c>
      <c r="D15" s="133">
        <v>0.005895194280980859</v>
      </c>
      <c r="E15" s="133">
        <v>2.265996370495079</v>
      </c>
      <c r="F15" s="91" t="s">
        <v>986</v>
      </c>
      <c r="G15" s="91" t="b">
        <v>1</v>
      </c>
      <c r="H15" s="91" t="b">
        <v>0</v>
      </c>
      <c r="I15" s="91" t="b">
        <v>0</v>
      </c>
      <c r="J15" s="91" t="b">
        <v>0</v>
      </c>
      <c r="K15" s="91" t="b">
        <v>0</v>
      </c>
      <c r="L15" s="91" t="b">
        <v>0</v>
      </c>
    </row>
    <row r="16" spans="1:12" ht="15">
      <c r="A16" s="91" t="s">
        <v>962</v>
      </c>
      <c r="B16" s="91" t="s">
        <v>657</v>
      </c>
      <c r="C16" s="91">
        <v>2</v>
      </c>
      <c r="D16" s="133">
        <v>0.005895194280980859</v>
      </c>
      <c r="E16" s="133">
        <v>1.964966374831098</v>
      </c>
      <c r="F16" s="91" t="s">
        <v>986</v>
      </c>
      <c r="G16" s="91" t="b">
        <v>0</v>
      </c>
      <c r="H16" s="91" t="b">
        <v>0</v>
      </c>
      <c r="I16" s="91" t="b">
        <v>0</v>
      </c>
      <c r="J16" s="91" t="b">
        <v>0</v>
      </c>
      <c r="K16" s="91" t="b">
        <v>0</v>
      </c>
      <c r="L16" s="91" t="b">
        <v>0</v>
      </c>
    </row>
    <row r="17" spans="1:12" ht="15">
      <c r="A17" s="91" t="s">
        <v>657</v>
      </c>
      <c r="B17" s="91" t="s">
        <v>963</v>
      </c>
      <c r="C17" s="91">
        <v>2</v>
      </c>
      <c r="D17" s="133">
        <v>0.005895194280980859</v>
      </c>
      <c r="E17" s="133">
        <v>1.964966374831098</v>
      </c>
      <c r="F17" s="91" t="s">
        <v>986</v>
      </c>
      <c r="G17" s="91" t="b">
        <v>0</v>
      </c>
      <c r="H17" s="91" t="b">
        <v>0</v>
      </c>
      <c r="I17" s="91" t="b">
        <v>0</v>
      </c>
      <c r="J17" s="91" t="b">
        <v>0</v>
      </c>
      <c r="K17" s="91" t="b">
        <v>0</v>
      </c>
      <c r="L17" s="91" t="b">
        <v>0</v>
      </c>
    </row>
    <row r="18" spans="1:12" ht="15">
      <c r="A18" s="91" t="s">
        <v>963</v>
      </c>
      <c r="B18" s="91" t="s">
        <v>964</v>
      </c>
      <c r="C18" s="91">
        <v>2</v>
      </c>
      <c r="D18" s="133">
        <v>0.005895194280980859</v>
      </c>
      <c r="E18" s="133">
        <v>2.265996370495079</v>
      </c>
      <c r="F18" s="91" t="s">
        <v>986</v>
      </c>
      <c r="G18" s="91" t="b">
        <v>0</v>
      </c>
      <c r="H18" s="91" t="b">
        <v>0</v>
      </c>
      <c r="I18" s="91" t="b">
        <v>0</v>
      </c>
      <c r="J18" s="91" t="b">
        <v>0</v>
      </c>
      <c r="K18" s="91" t="b">
        <v>0</v>
      </c>
      <c r="L18" s="91" t="b">
        <v>0</v>
      </c>
    </row>
    <row r="19" spans="1:12" ht="15">
      <c r="A19" s="91" t="s">
        <v>964</v>
      </c>
      <c r="B19" s="91" t="s">
        <v>965</v>
      </c>
      <c r="C19" s="91">
        <v>2</v>
      </c>
      <c r="D19" s="133">
        <v>0.005895194280980859</v>
      </c>
      <c r="E19" s="133">
        <v>2.265996370495079</v>
      </c>
      <c r="F19" s="91" t="s">
        <v>986</v>
      </c>
      <c r="G19" s="91" t="b">
        <v>0</v>
      </c>
      <c r="H19" s="91" t="b">
        <v>0</v>
      </c>
      <c r="I19" s="91" t="b">
        <v>0</v>
      </c>
      <c r="J19" s="91" t="b">
        <v>0</v>
      </c>
      <c r="K19" s="91" t="b">
        <v>0</v>
      </c>
      <c r="L19" s="91" t="b">
        <v>0</v>
      </c>
    </row>
    <row r="20" spans="1:12" ht="15">
      <c r="A20" s="91" t="s">
        <v>965</v>
      </c>
      <c r="B20" s="91" t="s">
        <v>966</v>
      </c>
      <c r="C20" s="91">
        <v>2</v>
      </c>
      <c r="D20" s="133">
        <v>0.005895194280980859</v>
      </c>
      <c r="E20" s="133">
        <v>2.265996370495079</v>
      </c>
      <c r="F20" s="91" t="s">
        <v>986</v>
      </c>
      <c r="G20" s="91" t="b">
        <v>0</v>
      </c>
      <c r="H20" s="91" t="b">
        <v>0</v>
      </c>
      <c r="I20" s="91" t="b">
        <v>0</v>
      </c>
      <c r="J20" s="91" t="b">
        <v>0</v>
      </c>
      <c r="K20" s="91" t="b">
        <v>0</v>
      </c>
      <c r="L20" s="91" t="b">
        <v>0</v>
      </c>
    </row>
    <row r="21" spans="1:12" ht="15">
      <c r="A21" s="91" t="s">
        <v>967</v>
      </c>
      <c r="B21" s="91" t="s">
        <v>968</v>
      </c>
      <c r="C21" s="91">
        <v>2</v>
      </c>
      <c r="D21" s="133">
        <v>0.005895194280980859</v>
      </c>
      <c r="E21" s="133">
        <v>2.265996370495079</v>
      </c>
      <c r="F21" s="91" t="s">
        <v>986</v>
      </c>
      <c r="G21" s="91" t="b">
        <v>0</v>
      </c>
      <c r="H21" s="91" t="b">
        <v>0</v>
      </c>
      <c r="I21" s="91" t="b">
        <v>0</v>
      </c>
      <c r="J21" s="91" t="b">
        <v>0</v>
      </c>
      <c r="K21" s="91" t="b">
        <v>0</v>
      </c>
      <c r="L21" s="91" t="b">
        <v>0</v>
      </c>
    </row>
    <row r="22" spans="1:12" ht="15">
      <c r="A22" s="91" t="s">
        <v>968</v>
      </c>
      <c r="B22" s="91" t="s">
        <v>969</v>
      </c>
      <c r="C22" s="91">
        <v>2</v>
      </c>
      <c r="D22" s="133">
        <v>0.005895194280980859</v>
      </c>
      <c r="E22" s="133">
        <v>2.265996370495079</v>
      </c>
      <c r="F22" s="91" t="s">
        <v>986</v>
      </c>
      <c r="G22" s="91" t="b">
        <v>0</v>
      </c>
      <c r="H22" s="91" t="b">
        <v>0</v>
      </c>
      <c r="I22" s="91" t="b">
        <v>0</v>
      </c>
      <c r="J22" s="91" t="b">
        <v>0</v>
      </c>
      <c r="K22" s="91" t="b">
        <v>0</v>
      </c>
      <c r="L22" s="91" t="b">
        <v>0</v>
      </c>
    </row>
    <row r="23" spans="1:12" ht="15">
      <c r="A23" s="91" t="s">
        <v>969</v>
      </c>
      <c r="B23" s="91" t="s">
        <v>280</v>
      </c>
      <c r="C23" s="91">
        <v>2</v>
      </c>
      <c r="D23" s="133">
        <v>0.005895194280980859</v>
      </c>
      <c r="E23" s="133">
        <v>1.8680563618230415</v>
      </c>
      <c r="F23" s="91" t="s">
        <v>986</v>
      </c>
      <c r="G23" s="91" t="b">
        <v>0</v>
      </c>
      <c r="H23" s="91" t="b">
        <v>0</v>
      </c>
      <c r="I23" s="91" t="b">
        <v>0</v>
      </c>
      <c r="J23" s="91" t="b">
        <v>0</v>
      </c>
      <c r="K23" s="91" t="b">
        <v>0</v>
      </c>
      <c r="L23" s="91" t="b">
        <v>0</v>
      </c>
    </row>
    <row r="24" spans="1:12" ht="15">
      <c r="A24" s="91" t="s">
        <v>280</v>
      </c>
      <c r="B24" s="91" t="s">
        <v>970</v>
      </c>
      <c r="C24" s="91">
        <v>2</v>
      </c>
      <c r="D24" s="133">
        <v>0.005895194280980859</v>
      </c>
      <c r="E24" s="133">
        <v>1.8680563618230415</v>
      </c>
      <c r="F24" s="91" t="s">
        <v>986</v>
      </c>
      <c r="G24" s="91" t="b">
        <v>0</v>
      </c>
      <c r="H24" s="91" t="b">
        <v>0</v>
      </c>
      <c r="I24" s="91" t="b">
        <v>0</v>
      </c>
      <c r="J24" s="91" t="b">
        <v>0</v>
      </c>
      <c r="K24" s="91" t="b">
        <v>0</v>
      </c>
      <c r="L24" s="91" t="b">
        <v>0</v>
      </c>
    </row>
    <row r="25" spans="1:12" ht="15">
      <c r="A25" s="91" t="s">
        <v>970</v>
      </c>
      <c r="B25" s="91" t="s">
        <v>971</v>
      </c>
      <c r="C25" s="91">
        <v>2</v>
      </c>
      <c r="D25" s="133">
        <v>0.005895194280980859</v>
      </c>
      <c r="E25" s="133">
        <v>2.265996370495079</v>
      </c>
      <c r="F25" s="91" t="s">
        <v>986</v>
      </c>
      <c r="G25" s="91" t="b">
        <v>0</v>
      </c>
      <c r="H25" s="91" t="b">
        <v>0</v>
      </c>
      <c r="I25" s="91" t="b">
        <v>0</v>
      </c>
      <c r="J25" s="91" t="b">
        <v>0</v>
      </c>
      <c r="K25" s="91" t="b">
        <v>0</v>
      </c>
      <c r="L25" s="91" t="b">
        <v>0</v>
      </c>
    </row>
    <row r="26" spans="1:12" ht="15">
      <c r="A26" s="91" t="s">
        <v>971</v>
      </c>
      <c r="B26" s="91" t="s">
        <v>972</v>
      </c>
      <c r="C26" s="91">
        <v>2</v>
      </c>
      <c r="D26" s="133">
        <v>0.005895194280980859</v>
      </c>
      <c r="E26" s="133">
        <v>2.265996370495079</v>
      </c>
      <c r="F26" s="91" t="s">
        <v>986</v>
      </c>
      <c r="G26" s="91" t="b">
        <v>0</v>
      </c>
      <c r="H26" s="91" t="b">
        <v>0</v>
      </c>
      <c r="I26" s="91" t="b">
        <v>0</v>
      </c>
      <c r="J26" s="91" t="b">
        <v>1</v>
      </c>
      <c r="K26" s="91" t="b">
        <v>0</v>
      </c>
      <c r="L26" s="91" t="b">
        <v>0</v>
      </c>
    </row>
    <row r="27" spans="1:12" ht="15">
      <c r="A27" s="91" t="s">
        <v>972</v>
      </c>
      <c r="B27" s="91" t="s">
        <v>973</v>
      </c>
      <c r="C27" s="91">
        <v>2</v>
      </c>
      <c r="D27" s="133">
        <v>0.005895194280980859</v>
      </c>
      <c r="E27" s="133">
        <v>2.265996370495079</v>
      </c>
      <c r="F27" s="91" t="s">
        <v>986</v>
      </c>
      <c r="G27" s="91" t="b">
        <v>1</v>
      </c>
      <c r="H27" s="91" t="b">
        <v>0</v>
      </c>
      <c r="I27" s="91" t="b">
        <v>0</v>
      </c>
      <c r="J27" s="91" t="b">
        <v>0</v>
      </c>
      <c r="K27" s="91" t="b">
        <v>0</v>
      </c>
      <c r="L27" s="91" t="b">
        <v>0</v>
      </c>
    </row>
    <row r="28" spans="1:12" ht="15">
      <c r="A28" s="91" t="s">
        <v>973</v>
      </c>
      <c r="B28" s="91" t="s">
        <v>974</v>
      </c>
      <c r="C28" s="91">
        <v>2</v>
      </c>
      <c r="D28" s="133">
        <v>0.005895194280980859</v>
      </c>
      <c r="E28" s="133">
        <v>2.265996370495079</v>
      </c>
      <c r="F28" s="91" t="s">
        <v>986</v>
      </c>
      <c r="G28" s="91" t="b">
        <v>0</v>
      </c>
      <c r="H28" s="91" t="b">
        <v>0</v>
      </c>
      <c r="I28" s="91" t="b">
        <v>0</v>
      </c>
      <c r="J28" s="91" t="b">
        <v>0</v>
      </c>
      <c r="K28" s="91" t="b">
        <v>0</v>
      </c>
      <c r="L28" s="91" t="b">
        <v>0</v>
      </c>
    </row>
    <row r="29" spans="1:12" ht="15">
      <c r="A29" s="91" t="s">
        <v>664</v>
      </c>
      <c r="B29" s="91" t="s">
        <v>665</v>
      </c>
      <c r="C29" s="91">
        <v>2</v>
      </c>
      <c r="D29" s="133">
        <v>0.005895194280980859</v>
      </c>
      <c r="E29" s="133">
        <v>2.265996370495079</v>
      </c>
      <c r="F29" s="91" t="s">
        <v>986</v>
      </c>
      <c r="G29" s="91" t="b">
        <v>0</v>
      </c>
      <c r="H29" s="91" t="b">
        <v>0</v>
      </c>
      <c r="I29" s="91" t="b">
        <v>0</v>
      </c>
      <c r="J29" s="91" t="b">
        <v>0</v>
      </c>
      <c r="K29" s="91" t="b">
        <v>0</v>
      </c>
      <c r="L29" s="91" t="b">
        <v>0</v>
      </c>
    </row>
    <row r="30" spans="1:12" ht="15">
      <c r="A30" s="91" t="s">
        <v>665</v>
      </c>
      <c r="B30" s="91" t="s">
        <v>666</v>
      </c>
      <c r="C30" s="91">
        <v>2</v>
      </c>
      <c r="D30" s="133">
        <v>0.005895194280980859</v>
      </c>
      <c r="E30" s="133">
        <v>2.265996370495079</v>
      </c>
      <c r="F30" s="91" t="s">
        <v>986</v>
      </c>
      <c r="G30" s="91" t="b">
        <v>0</v>
      </c>
      <c r="H30" s="91" t="b">
        <v>0</v>
      </c>
      <c r="I30" s="91" t="b">
        <v>0</v>
      </c>
      <c r="J30" s="91" t="b">
        <v>0</v>
      </c>
      <c r="K30" s="91" t="b">
        <v>0</v>
      </c>
      <c r="L30" s="91" t="b">
        <v>0</v>
      </c>
    </row>
    <row r="31" spans="1:12" ht="15">
      <c r="A31" s="91" t="s">
        <v>666</v>
      </c>
      <c r="B31" s="91" t="s">
        <v>975</v>
      </c>
      <c r="C31" s="91">
        <v>2</v>
      </c>
      <c r="D31" s="133">
        <v>0.005895194280980859</v>
      </c>
      <c r="E31" s="133">
        <v>2.265996370495079</v>
      </c>
      <c r="F31" s="91" t="s">
        <v>986</v>
      </c>
      <c r="G31" s="91" t="b">
        <v>0</v>
      </c>
      <c r="H31" s="91" t="b">
        <v>0</v>
      </c>
      <c r="I31" s="91" t="b">
        <v>0</v>
      </c>
      <c r="J31" s="91" t="b">
        <v>0</v>
      </c>
      <c r="K31" s="91" t="b">
        <v>0</v>
      </c>
      <c r="L31" s="91" t="b">
        <v>0</v>
      </c>
    </row>
    <row r="32" spans="1:12" ht="15">
      <c r="A32" s="91" t="s">
        <v>975</v>
      </c>
      <c r="B32" s="91" t="s">
        <v>976</v>
      </c>
      <c r="C32" s="91">
        <v>2</v>
      </c>
      <c r="D32" s="133">
        <v>0.005895194280980859</v>
      </c>
      <c r="E32" s="133">
        <v>2.265996370495079</v>
      </c>
      <c r="F32" s="91" t="s">
        <v>986</v>
      </c>
      <c r="G32" s="91" t="b">
        <v>0</v>
      </c>
      <c r="H32" s="91" t="b">
        <v>0</v>
      </c>
      <c r="I32" s="91" t="b">
        <v>0</v>
      </c>
      <c r="J32" s="91" t="b">
        <v>0</v>
      </c>
      <c r="K32" s="91" t="b">
        <v>0</v>
      </c>
      <c r="L32" s="91" t="b">
        <v>0</v>
      </c>
    </row>
    <row r="33" spans="1:12" ht="15">
      <c r="A33" s="91" t="s">
        <v>976</v>
      </c>
      <c r="B33" s="91" t="s">
        <v>977</v>
      </c>
      <c r="C33" s="91">
        <v>2</v>
      </c>
      <c r="D33" s="133">
        <v>0.005895194280980859</v>
      </c>
      <c r="E33" s="133">
        <v>2.265996370495079</v>
      </c>
      <c r="F33" s="91" t="s">
        <v>986</v>
      </c>
      <c r="G33" s="91" t="b">
        <v>0</v>
      </c>
      <c r="H33" s="91" t="b">
        <v>0</v>
      </c>
      <c r="I33" s="91" t="b">
        <v>0</v>
      </c>
      <c r="J33" s="91" t="b">
        <v>0</v>
      </c>
      <c r="K33" s="91" t="b">
        <v>0</v>
      </c>
      <c r="L33" s="91" t="b">
        <v>0</v>
      </c>
    </row>
    <row r="34" spans="1:12" ht="15">
      <c r="A34" s="91" t="s">
        <v>977</v>
      </c>
      <c r="B34" s="91" t="s">
        <v>659</v>
      </c>
      <c r="C34" s="91">
        <v>2</v>
      </c>
      <c r="D34" s="133">
        <v>0.005895194280980859</v>
      </c>
      <c r="E34" s="133">
        <v>1.964966374831098</v>
      </c>
      <c r="F34" s="91" t="s">
        <v>986</v>
      </c>
      <c r="G34" s="91" t="b">
        <v>0</v>
      </c>
      <c r="H34" s="91" t="b">
        <v>0</v>
      </c>
      <c r="I34" s="91" t="b">
        <v>0</v>
      </c>
      <c r="J34" s="91" t="b">
        <v>0</v>
      </c>
      <c r="K34" s="91" t="b">
        <v>0</v>
      </c>
      <c r="L34" s="91" t="b">
        <v>0</v>
      </c>
    </row>
    <row r="35" spans="1:12" ht="15">
      <c r="A35" s="91" t="s">
        <v>659</v>
      </c>
      <c r="B35" s="91" t="s">
        <v>658</v>
      </c>
      <c r="C35" s="91">
        <v>2</v>
      </c>
      <c r="D35" s="133">
        <v>0.005895194280980859</v>
      </c>
      <c r="E35" s="133">
        <v>1.6639363791671167</v>
      </c>
      <c r="F35" s="91" t="s">
        <v>986</v>
      </c>
      <c r="G35" s="91" t="b">
        <v>0</v>
      </c>
      <c r="H35" s="91" t="b">
        <v>0</v>
      </c>
      <c r="I35" s="91" t="b">
        <v>0</v>
      </c>
      <c r="J35" s="91" t="b">
        <v>0</v>
      </c>
      <c r="K35" s="91" t="b">
        <v>0</v>
      </c>
      <c r="L35" s="91" t="b">
        <v>0</v>
      </c>
    </row>
    <row r="36" spans="1:12" ht="15">
      <c r="A36" s="91" t="s">
        <v>658</v>
      </c>
      <c r="B36" s="91" t="s">
        <v>277</v>
      </c>
      <c r="C36" s="91">
        <v>2</v>
      </c>
      <c r="D36" s="133">
        <v>0.005895194280980859</v>
      </c>
      <c r="E36" s="133">
        <v>0.8680563618230416</v>
      </c>
      <c r="F36" s="91" t="s">
        <v>986</v>
      </c>
      <c r="G36" s="91" t="b">
        <v>0</v>
      </c>
      <c r="H36" s="91" t="b">
        <v>0</v>
      </c>
      <c r="I36" s="91" t="b">
        <v>0</v>
      </c>
      <c r="J36" s="91" t="b">
        <v>0</v>
      </c>
      <c r="K36" s="91" t="b">
        <v>0</v>
      </c>
      <c r="L36" s="91" t="b">
        <v>0</v>
      </c>
    </row>
    <row r="37" spans="1:12" ht="15">
      <c r="A37" s="91" t="s">
        <v>720</v>
      </c>
      <c r="B37" s="91" t="s">
        <v>742</v>
      </c>
      <c r="C37" s="91">
        <v>2</v>
      </c>
      <c r="D37" s="133">
        <v>0.005895194280980859</v>
      </c>
      <c r="E37" s="133">
        <v>1.4530830138522237</v>
      </c>
      <c r="F37" s="91" t="s">
        <v>986</v>
      </c>
      <c r="G37" s="91" t="b">
        <v>1</v>
      </c>
      <c r="H37" s="91" t="b">
        <v>0</v>
      </c>
      <c r="I37" s="91" t="b">
        <v>0</v>
      </c>
      <c r="J37" s="91" t="b">
        <v>0</v>
      </c>
      <c r="K37" s="91" t="b">
        <v>0</v>
      </c>
      <c r="L37" s="91" t="b">
        <v>0</v>
      </c>
    </row>
    <row r="38" spans="1:12" ht="15">
      <c r="A38" s="91" t="s">
        <v>742</v>
      </c>
      <c r="B38" s="91" t="s">
        <v>743</v>
      </c>
      <c r="C38" s="91">
        <v>2</v>
      </c>
      <c r="D38" s="133">
        <v>0.005895194280980859</v>
      </c>
      <c r="E38" s="133">
        <v>2.265996370495079</v>
      </c>
      <c r="F38" s="91" t="s">
        <v>986</v>
      </c>
      <c r="G38" s="91" t="b">
        <v>0</v>
      </c>
      <c r="H38" s="91" t="b">
        <v>0</v>
      </c>
      <c r="I38" s="91" t="b">
        <v>0</v>
      </c>
      <c r="J38" s="91" t="b">
        <v>0</v>
      </c>
      <c r="K38" s="91" t="b">
        <v>0</v>
      </c>
      <c r="L38" s="91" t="b">
        <v>0</v>
      </c>
    </row>
    <row r="39" spans="1:12" ht="15">
      <c r="A39" s="91" t="s">
        <v>743</v>
      </c>
      <c r="B39" s="91" t="s">
        <v>744</v>
      </c>
      <c r="C39" s="91">
        <v>2</v>
      </c>
      <c r="D39" s="133">
        <v>0.005895194280980859</v>
      </c>
      <c r="E39" s="133">
        <v>2.265996370495079</v>
      </c>
      <c r="F39" s="91" t="s">
        <v>986</v>
      </c>
      <c r="G39" s="91" t="b">
        <v>0</v>
      </c>
      <c r="H39" s="91" t="b">
        <v>0</v>
      </c>
      <c r="I39" s="91" t="b">
        <v>0</v>
      </c>
      <c r="J39" s="91" t="b">
        <v>0</v>
      </c>
      <c r="K39" s="91" t="b">
        <v>0</v>
      </c>
      <c r="L39" s="91" t="b">
        <v>0</v>
      </c>
    </row>
    <row r="40" spans="1:12" ht="15">
      <c r="A40" s="91" t="s">
        <v>744</v>
      </c>
      <c r="B40" s="91" t="s">
        <v>741</v>
      </c>
      <c r="C40" s="91">
        <v>2</v>
      </c>
      <c r="D40" s="133">
        <v>0.005895194280980859</v>
      </c>
      <c r="E40" s="133">
        <v>1.7888751157754166</v>
      </c>
      <c r="F40" s="91" t="s">
        <v>986</v>
      </c>
      <c r="G40" s="91" t="b">
        <v>0</v>
      </c>
      <c r="H40" s="91" t="b">
        <v>0</v>
      </c>
      <c r="I40" s="91" t="b">
        <v>0</v>
      </c>
      <c r="J40" s="91" t="b">
        <v>0</v>
      </c>
      <c r="K40" s="91" t="b">
        <v>0</v>
      </c>
      <c r="L40" s="91" t="b">
        <v>0</v>
      </c>
    </row>
    <row r="41" spans="1:12" ht="15">
      <c r="A41" s="91" t="s">
        <v>741</v>
      </c>
      <c r="B41" s="91" t="s">
        <v>741</v>
      </c>
      <c r="C41" s="91">
        <v>2</v>
      </c>
      <c r="D41" s="133">
        <v>0.005895194280980859</v>
      </c>
      <c r="E41" s="133">
        <v>1.6639363791671167</v>
      </c>
      <c r="F41" s="91" t="s">
        <v>986</v>
      </c>
      <c r="G41" s="91" t="b">
        <v>0</v>
      </c>
      <c r="H41" s="91" t="b">
        <v>0</v>
      </c>
      <c r="I41" s="91" t="b">
        <v>0</v>
      </c>
      <c r="J41" s="91" t="b">
        <v>0</v>
      </c>
      <c r="K41" s="91" t="b">
        <v>0</v>
      </c>
      <c r="L41" s="91" t="b">
        <v>0</v>
      </c>
    </row>
    <row r="42" spans="1:12" ht="15">
      <c r="A42" s="91" t="s">
        <v>741</v>
      </c>
      <c r="B42" s="91" t="s">
        <v>745</v>
      </c>
      <c r="C42" s="91">
        <v>2</v>
      </c>
      <c r="D42" s="133">
        <v>0.005895194280980859</v>
      </c>
      <c r="E42" s="133">
        <v>1.964966374831098</v>
      </c>
      <c r="F42" s="91" t="s">
        <v>986</v>
      </c>
      <c r="G42" s="91" t="b">
        <v>0</v>
      </c>
      <c r="H42" s="91" t="b">
        <v>0</v>
      </c>
      <c r="I42" s="91" t="b">
        <v>0</v>
      </c>
      <c r="J42" s="91" t="b">
        <v>1</v>
      </c>
      <c r="K42" s="91" t="b">
        <v>0</v>
      </c>
      <c r="L42" s="91" t="b">
        <v>0</v>
      </c>
    </row>
    <row r="43" spans="1:12" ht="15">
      <c r="A43" s="91" t="s">
        <v>745</v>
      </c>
      <c r="B43" s="91" t="s">
        <v>746</v>
      </c>
      <c r="C43" s="91">
        <v>2</v>
      </c>
      <c r="D43" s="133">
        <v>0.005895194280980859</v>
      </c>
      <c r="E43" s="133">
        <v>2.265996370495079</v>
      </c>
      <c r="F43" s="91" t="s">
        <v>986</v>
      </c>
      <c r="G43" s="91" t="b">
        <v>1</v>
      </c>
      <c r="H43" s="91" t="b">
        <v>0</v>
      </c>
      <c r="I43" s="91" t="b">
        <v>0</v>
      </c>
      <c r="J43" s="91" t="b">
        <v>0</v>
      </c>
      <c r="K43" s="91" t="b">
        <v>0</v>
      </c>
      <c r="L43" s="91" t="b">
        <v>0</v>
      </c>
    </row>
    <row r="44" spans="1:12" ht="15">
      <c r="A44" s="91" t="s">
        <v>746</v>
      </c>
      <c r="B44" s="91" t="s">
        <v>747</v>
      </c>
      <c r="C44" s="91">
        <v>2</v>
      </c>
      <c r="D44" s="133">
        <v>0.005895194280980859</v>
      </c>
      <c r="E44" s="133">
        <v>2.265996370495079</v>
      </c>
      <c r="F44" s="91" t="s">
        <v>986</v>
      </c>
      <c r="G44" s="91" t="b">
        <v>0</v>
      </c>
      <c r="H44" s="91" t="b">
        <v>0</v>
      </c>
      <c r="I44" s="91" t="b">
        <v>0</v>
      </c>
      <c r="J44" s="91" t="b">
        <v>0</v>
      </c>
      <c r="K44" s="91" t="b">
        <v>0</v>
      </c>
      <c r="L44" s="91" t="b">
        <v>0</v>
      </c>
    </row>
    <row r="45" spans="1:12" ht="15">
      <c r="A45" s="91" t="s">
        <v>747</v>
      </c>
      <c r="B45" s="91" t="s">
        <v>748</v>
      </c>
      <c r="C45" s="91">
        <v>2</v>
      </c>
      <c r="D45" s="133">
        <v>0.005895194280980859</v>
      </c>
      <c r="E45" s="133">
        <v>2.265996370495079</v>
      </c>
      <c r="F45" s="91" t="s">
        <v>986</v>
      </c>
      <c r="G45" s="91" t="b">
        <v>0</v>
      </c>
      <c r="H45" s="91" t="b">
        <v>0</v>
      </c>
      <c r="I45" s="91" t="b">
        <v>0</v>
      </c>
      <c r="J45" s="91" t="b">
        <v>0</v>
      </c>
      <c r="K45" s="91" t="b">
        <v>0</v>
      </c>
      <c r="L45" s="91" t="b">
        <v>0</v>
      </c>
    </row>
    <row r="46" spans="1:12" ht="15">
      <c r="A46" s="91" t="s">
        <v>748</v>
      </c>
      <c r="B46" s="91" t="s">
        <v>749</v>
      </c>
      <c r="C46" s="91">
        <v>2</v>
      </c>
      <c r="D46" s="133">
        <v>0.005895194280980859</v>
      </c>
      <c r="E46" s="133">
        <v>2.265996370495079</v>
      </c>
      <c r="F46" s="91" t="s">
        <v>986</v>
      </c>
      <c r="G46" s="91" t="b">
        <v>0</v>
      </c>
      <c r="H46" s="91" t="b">
        <v>0</v>
      </c>
      <c r="I46" s="91" t="b">
        <v>0</v>
      </c>
      <c r="J46" s="91" t="b">
        <v>0</v>
      </c>
      <c r="K46" s="91" t="b">
        <v>0</v>
      </c>
      <c r="L46" s="91" t="b">
        <v>0</v>
      </c>
    </row>
    <row r="47" spans="1:12" ht="15">
      <c r="A47" s="91" t="s">
        <v>749</v>
      </c>
      <c r="B47" s="91" t="s">
        <v>978</v>
      </c>
      <c r="C47" s="91">
        <v>2</v>
      </c>
      <c r="D47" s="133">
        <v>0.005895194280980859</v>
      </c>
      <c r="E47" s="133">
        <v>2.265996370495079</v>
      </c>
      <c r="F47" s="91" t="s">
        <v>986</v>
      </c>
      <c r="G47" s="91" t="b">
        <v>0</v>
      </c>
      <c r="H47" s="91" t="b">
        <v>0</v>
      </c>
      <c r="I47" s="91" t="b">
        <v>0</v>
      </c>
      <c r="J47" s="91" t="b">
        <v>0</v>
      </c>
      <c r="K47" s="91" t="b">
        <v>0</v>
      </c>
      <c r="L47" s="91" t="b">
        <v>0</v>
      </c>
    </row>
    <row r="48" spans="1:12" ht="15">
      <c r="A48" s="91" t="s">
        <v>978</v>
      </c>
      <c r="B48" s="91" t="s">
        <v>979</v>
      </c>
      <c r="C48" s="91">
        <v>2</v>
      </c>
      <c r="D48" s="133">
        <v>0.005895194280980859</v>
      </c>
      <c r="E48" s="133">
        <v>2.265996370495079</v>
      </c>
      <c r="F48" s="91" t="s">
        <v>986</v>
      </c>
      <c r="G48" s="91" t="b">
        <v>0</v>
      </c>
      <c r="H48" s="91" t="b">
        <v>0</v>
      </c>
      <c r="I48" s="91" t="b">
        <v>0</v>
      </c>
      <c r="J48" s="91" t="b">
        <v>0</v>
      </c>
      <c r="K48" s="91" t="b">
        <v>0</v>
      </c>
      <c r="L48" s="91" t="b">
        <v>0</v>
      </c>
    </row>
    <row r="49" spans="1:12" ht="15">
      <c r="A49" s="91" t="s">
        <v>979</v>
      </c>
      <c r="B49" s="91" t="s">
        <v>980</v>
      </c>
      <c r="C49" s="91">
        <v>2</v>
      </c>
      <c r="D49" s="133">
        <v>0.005895194280980859</v>
      </c>
      <c r="E49" s="133">
        <v>2.265996370495079</v>
      </c>
      <c r="F49" s="91" t="s">
        <v>986</v>
      </c>
      <c r="G49" s="91" t="b">
        <v>0</v>
      </c>
      <c r="H49" s="91" t="b">
        <v>0</v>
      </c>
      <c r="I49" s="91" t="b">
        <v>0</v>
      </c>
      <c r="J49" s="91" t="b">
        <v>1</v>
      </c>
      <c r="K49" s="91" t="b">
        <v>0</v>
      </c>
      <c r="L49" s="91" t="b">
        <v>0</v>
      </c>
    </row>
    <row r="50" spans="1:12" ht="15">
      <c r="A50" s="91" t="s">
        <v>980</v>
      </c>
      <c r="B50" s="91" t="s">
        <v>981</v>
      </c>
      <c r="C50" s="91">
        <v>2</v>
      </c>
      <c r="D50" s="133">
        <v>0.005895194280980859</v>
      </c>
      <c r="E50" s="133">
        <v>2.265996370495079</v>
      </c>
      <c r="F50" s="91" t="s">
        <v>986</v>
      </c>
      <c r="G50" s="91" t="b">
        <v>1</v>
      </c>
      <c r="H50" s="91" t="b">
        <v>0</v>
      </c>
      <c r="I50" s="91" t="b">
        <v>0</v>
      </c>
      <c r="J50" s="91" t="b">
        <v>0</v>
      </c>
      <c r="K50" s="91" t="b">
        <v>0</v>
      </c>
      <c r="L50" s="91" t="b">
        <v>0</v>
      </c>
    </row>
    <row r="51" spans="1:12" ht="15">
      <c r="A51" s="91" t="s">
        <v>222</v>
      </c>
      <c r="B51" s="91" t="s">
        <v>277</v>
      </c>
      <c r="C51" s="91">
        <v>2</v>
      </c>
      <c r="D51" s="133">
        <v>0.005895194280980859</v>
      </c>
      <c r="E51" s="133">
        <v>1.1690863574870227</v>
      </c>
      <c r="F51" s="91" t="s">
        <v>986</v>
      </c>
      <c r="G51" s="91" t="b">
        <v>0</v>
      </c>
      <c r="H51" s="91" t="b">
        <v>0</v>
      </c>
      <c r="I51" s="91" t="b">
        <v>0</v>
      </c>
      <c r="J51" s="91" t="b">
        <v>0</v>
      </c>
      <c r="K51" s="91" t="b">
        <v>0</v>
      </c>
      <c r="L51" s="91" t="b">
        <v>0</v>
      </c>
    </row>
    <row r="52" spans="1:12" ht="15">
      <c r="A52" s="91" t="s">
        <v>277</v>
      </c>
      <c r="B52" s="91" t="s">
        <v>751</v>
      </c>
      <c r="C52" s="91">
        <v>2</v>
      </c>
      <c r="D52" s="133">
        <v>0.005895194280980859</v>
      </c>
      <c r="E52" s="133">
        <v>1.2659963704950792</v>
      </c>
      <c r="F52" s="91" t="s">
        <v>986</v>
      </c>
      <c r="G52" s="91" t="b">
        <v>0</v>
      </c>
      <c r="H52" s="91" t="b">
        <v>0</v>
      </c>
      <c r="I52" s="91" t="b">
        <v>0</v>
      </c>
      <c r="J52" s="91" t="b">
        <v>0</v>
      </c>
      <c r="K52" s="91" t="b">
        <v>0</v>
      </c>
      <c r="L52" s="91" t="b">
        <v>0</v>
      </c>
    </row>
    <row r="53" spans="1:12" ht="15">
      <c r="A53" s="91" t="s">
        <v>751</v>
      </c>
      <c r="B53" s="91" t="s">
        <v>752</v>
      </c>
      <c r="C53" s="91">
        <v>2</v>
      </c>
      <c r="D53" s="133">
        <v>0.005895194280980859</v>
      </c>
      <c r="E53" s="133">
        <v>2.265996370495079</v>
      </c>
      <c r="F53" s="91" t="s">
        <v>986</v>
      </c>
      <c r="G53" s="91" t="b">
        <v>0</v>
      </c>
      <c r="H53" s="91" t="b">
        <v>0</v>
      </c>
      <c r="I53" s="91" t="b">
        <v>0</v>
      </c>
      <c r="J53" s="91" t="b">
        <v>0</v>
      </c>
      <c r="K53" s="91" t="b">
        <v>1</v>
      </c>
      <c r="L53" s="91" t="b">
        <v>0</v>
      </c>
    </row>
    <row r="54" spans="1:12" ht="15">
      <c r="A54" s="91" t="s">
        <v>752</v>
      </c>
      <c r="B54" s="91" t="s">
        <v>753</v>
      </c>
      <c r="C54" s="91">
        <v>2</v>
      </c>
      <c r="D54" s="133">
        <v>0.005895194280980859</v>
      </c>
      <c r="E54" s="133">
        <v>2.265996370495079</v>
      </c>
      <c r="F54" s="91" t="s">
        <v>986</v>
      </c>
      <c r="G54" s="91" t="b">
        <v>0</v>
      </c>
      <c r="H54" s="91" t="b">
        <v>1</v>
      </c>
      <c r="I54" s="91" t="b">
        <v>0</v>
      </c>
      <c r="J54" s="91" t="b">
        <v>1</v>
      </c>
      <c r="K54" s="91" t="b">
        <v>0</v>
      </c>
      <c r="L54" s="91" t="b">
        <v>0</v>
      </c>
    </row>
    <row r="55" spans="1:12" ht="15">
      <c r="A55" s="91" t="s">
        <v>753</v>
      </c>
      <c r="B55" s="91" t="s">
        <v>754</v>
      </c>
      <c r="C55" s="91">
        <v>2</v>
      </c>
      <c r="D55" s="133">
        <v>0.005895194280980859</v>
      </c>
      <c r="E55" s="133">
        <v>2.265996370495079</v>
      </c>
      <c r="F55" s="91" t="s">
        <v>986</v>
      </c>
      <c r="G55" s="91" t="b">
        <v>1</v>
      </c>
      <c r="H55" s="91" t="b">
        <v>0</v>
      </c>
      <c r="I55" s="91" t="b">
        <v>0</v>
      </c>
      <c r="J55" s="91" t="b">
        <v>0</v>
      </c>
      <c r="K55" s="91" t="b">
        <v>0</v>
      </c>
      <c r="L55" s="91" t="b">
        <v>0</v>
      </c>
    </row>
    <row r="56" spans="1:12" ht="15">
      <c r="A56" s="91" t="s">
        <v>754</v>
      </c>
      <c r="B56" s="91" t="s">
        <v>755</v>
      </c>
      <c r="C56" s="91">
        <v>2</v>
      </c>
      <c r="D56" s="133">
        <v>0.005895194280980859</v>
      </c>
      <c r="E56" s="133">
        <v>2.265996370495079</v>
      </c>
      <c r="F56" s="91" t="s">
        <v>986</v>
      </c>
      <c r="G56" s="91" t="b">
        <v>0</v>
      </c>
      <c r="H56" s="91" t="b">
        <v>0</v>
      </c>
      <c r="I56" s="91" t="b">
        <v>0</v>
      </c>
      <c r="J56" s="91" t="b">
        <v>0</v>
      </c>
      <c r="K56" s="91" t="b">
        <v>0</v>
      </c>
      <c r="L56" s="91" t="b">
        <v>0</v>
      </c>
    </row>
    <row r="57" spans="1:12" ht="15">
      <c r="A57" s="91" t="s">
        <v>755</v>
      </c>
      <c r="B57" s="91" t="s">
        <v>756</v>
      </c>
      <c r="C57" s="91">
        <v>2</v>
      </c>
      <c r="D57" s="133">
        <v>0.005895194280980859</v>
      </c>
      <c r="E57" s="133">
        <v>2.265996370495079</v>
      </c>
      <c r="F57" s="91" t="s">
        <v>986</v>
      </c>
      <c r="G57" s="91" t="b">
        <v>0</v>
      </c>
      <c r="H57" s="91" t="b">
        <v>0</v>
      </c>
      <c r="I57" s="91" t="b">
        <v>0</v>
      </c>
      <c r="J57" s="91" t="b">
        <v>0</v>
      </c>
      <c r="K57" s="91" t="b">
        <v>0</v>
      </c>
      <c r="L57" s="91" t="b">
        <v>0</v>
      </c>
    </row>
    <row r="58" spans="1:12" ht="15">
      <c r="A58" s="91" t="s">
        <v>756</v>
      </c>
      <c r="B58" s="91" t="s">
        <v>757</v>
      </c>
      <c r="C58" s="91">
        <v>2</v>
      </c>
      <c r="D58" s="133">
        <v>0.005895194280980859</v>
      </c>
      <c r="E58" s="133">
        <v>2.265996370495079</v>
      </c>
      <c r="F58" s="91" t="s">
        <v>986</v>
      </c>
      <c r="G58" s="91" t="b">
        <v>0</v>
      </c>
      <c r="H58" s="91" t="b">
        <v>0</v>
      </c>
      <c r="I58" s="91" t="b">
        <v>0</v>
      </c>
      <c r="J58" s="91" t="b">
        <v>0</v>
      </c>
      <c r="K58" s="91" t="b">
        <v>0</v>
      </c>
      <c r="L58" s="91" t="b">
        <v>0</v>
      </c>
    </row>
    <row r="59" spans="1:12" ht="15">
      <c r="A59" s="91" t="s">
        <v>759</v>
      </c>
      <c r="B59" s="91" t="s">
        <v>760</v>
      </c>
      <c r="C59" s="91">
        <v>2</v>
      </c>
      <c r="D59" s="133">
        <v>0.005895194280980859</v>
      </c>
      <c r="E59" s="133">
        <v>2.265996370495079</v>
      </c>
      <c r="F59" s="91" t="s">
        <v>986</v>
      </c>
      <c r="G59" s="91" t="b">
        <v>0</v>
      </c>
      <c r="H59" s="91" t="b">
        <v>0</v>
      </c>
      <c r="I59" s="91" t="b">
        <v>0</v>
      </c>
      <c r="J59" s="91" t="b">
        <v>0</v>
      </c>
      <c r="K59" s="91" t="b">
        <v>0</v>
      </c>
      <c r="L59" s="91" t="b">
        <v>0</v>
      </c>
    </row>
    <row r="60" spans="1:12" ht="15">
      <c r="A60" s="91" t="s">
        <v>760</v>
      </c>
      <c r="B60" s="91" t="s">
        <v>761</v>
      </c>
      <c r="C60" s="91">
        <v>2</v>
      </c>
      <c r="D60" s="133">
        <v>0.005895194280980859</v>
      </c>
      <c r="E60" s="133">
        <v>2.265996370495079</v>
      </c>
      <c r="F60" s="91" t="s">
        <v>986</v>
      </c>
      <c r="G60" s="91" t="b">
        <v>0</v>
      </c>
      <c r="H60" s="91" t="b">
        <v>0</v>
      </c>
      <c r="I60" s="91" t="b">
        <v>0</v>
      </c>
      <c r="J60" s="91" t="b">
        <v>0</v>
      </c>
      <c r="K60" s="91" t="b">
        <v>0</v>
      </c>
      <c r="L60" s="91" t="b">
        <v>0</v>
      </c>
    </row>
    <row r="61" spans="1:12" ht="15">
      <c r="A61" s="91" t="s">
        <v>761</v>
      </c>
      <c r="B61" s="91" t="s">
        <v>693</v>
      </c>
      <c r="C61" s="91">
        <v>2</v>
      </c>
      <c r="D61" s="133">
        <v>0.005895194280980859</v>
      </c>
      <c r="E61" s="133">
        <v>2.265996370495079</v>
      </c>
      <c r="F61" s="91" t="s">
        <v>986</v>
      </c>
      <c r="G61" s="91" t="b">
        <v>0</v>
      </c>
      <c r="H61" s="91" t="b">
        <v>0</v>
      </c>
      <c r="I61" s="91" t="b">
        <v>0</v>
      </c>
      <c r="J61" s="91" t="b">
        <v>0</v>
      </c>
      <c r="K61" s="91" t="b">
        <v>0</v>
      </c>
      <c r="L61" s="91" t="b">
        <v>0</v>
      </c>
    </row>
    <row r="62" spans="1:12" ht="15">
      <c r="A62" s="91" t="s">
        <v>693</v>
      </c>
      <c r="B62" s="91" t="s">
        <v>762</v>
      </c>
      <c r="C62" s="91">
        <v>2</v>
      </c>
      <c r="D62" s="133">
        <v>0.005895194280980859</v>
      </c>
      <c r="E62" s="133">
        <v>2.265996370495079</v>
      </c>
      <c r="F62" s="91" t="s">
        <v>986</v>
      </c>
      <c r="G62" s="91" t="b">
        <v>0</v>
      </c>
      <c r="H62" s="91" t="b">
        <v>0</v>
      </c>
      <c r="I62" s="91" t="b">
        <v>0</v>
      </c>
      <c r="J62" s="91" t="b">
        <v>0</v>
      </c>
      <c r="K62" s="91" t="b">
        <v>0</v>
      </c>
      <c r="L62" s="91" t="b">
        <v>0</v>
      </c>
    </row>
    <row r="63" spans="1:12" ht="15">
      <c r="A63" s="91" t="s">
        <v>762</v>
      </c>
      <c r="B63" s="91" t="s">
        <v>763</v>
      </c>
      <c r="C63" s="91">
        <v>2</v>
      </c>
      <c r="D63" s="133">
        <v>0.005895194280980859</v>
      </c>
      <c r="E63" s="133">
        <v>2.265996370495079</v>
      </c>
      <c r="F63" s="91" t="s">
        <v>986</v>
      </c>
      <c r="G63" s="91" t="b">
        <v>0</v>
      </c>
      <c r="H63" s="91" t="b">
        <v>0</v>
      </c>
      <c r="I63" s="91" t="b">
        <v>0</v>
      </c>
      <c r="J63" s="91" t="b">
        <v>0</v>
      </c>
      <c r="K63" s="91" t="b">
        <v>0</v>
      </c>
      <c r="L63" s="91" t="b">
        <v>0</v>
      </c>
    </row>
    <row r="64" spans="1:12" ht="15">
      <c r="A64" s="91" t="s">
        <v>763</v>
      </c>
      <c r="B64" s="91" t="s">
        <v>277</v>
      </c>
      <c r="C64" s="91">
        <v>2</v>
      </c>
      <c r="D64" s="133">
        <v>0.005895194280980859</v>
      </c>
      <c r="E64" s="133">
        <v>1.1690863574870227</v>
      </c>
      <c r="F64" s="91" t="s">
        <v>986</v>
      </c>
      <c r="G64" s="91" t="b">
        <v>0</v>
      </c>
      <c r="H64" s="91" t="b">
        <v>0</v>
      </c>
      <c r="I64" s="91" t="b">
        <v>0</v>
      </c>
      <c r="J64" s="91" t="b">
        <v>0</v>
      </c>
      <c r="K64" s="91" t="b">
        <v>0</v>
      </c>
      <c r="L64" s="91" t="b">
        <v>0</v>
      </c>
    </row>
    <row r="65" spans="1:12" ht="15">
      <c r="A65" s="91" t="s">
        <v>728</v>
      </c>
      <c r="B65" s="91" t="s">
        <v>280</v>
      </c>
      <c r="C65" s="91">
        <v>2</v>
      </c>
      <c r="D65" s="133">
        <v>0.005895194280980859</v>
      </c>
      <c r="E65" s="133">
        <v>1.8680563618230415</v>
      </c>
      <c r="F65" s="91" t="s">
        <v>986</v>
      </c>
      <c r="G65" s="91" t="b">
        <v>0</v>
      </c>
      <c r="H65" s="91" t="b">
        <v>0</v>
      </c>
      <c r="I65" s="91" t="b">
        <v>0</v>
      </c>
      <c r="J65" s="91" t="b">
        <v>0</v>
      </c>
      <c r="K65" s="91" t="b">
        <v>0</v>
      </c>
      <c r="L65" s="91" t="b">
        <v>0</v>
      </c>
    </row>
    <row r="66" spans="1:12" ht="15">
      <c r="A66" s="91" t="s">
        <v>280</v>
      </c>
      <c r="B66" s="91" t="s">
        <v>729</v>
      </c>
      <c r="C66" s="91">
        <v>2</v>
      </c>
      <c r="D66" s="133">
        <v>0.005895194280980859</v>
      </c>
      <c r="E66" s="133">
        <v>1.8680563618230415</v>
      </c>
      <c r="F66" s="91" t="s">
        <v>986</v>
      </c>
      <c r="G66" s="91" t="b">
        <v>0</v>
      </c>
      <c r="H66" s="91" t="b">
        <v>0</v>
      </c>
      <c r="I66" s="91" t="b">
        <v>0</v>
      </c>
      <c r="J66" s="91" t="b">
        <v>0</v>
      </c>
      <c r="K66" s="91" t="b">
        <v>0</v>
      </c>
      <c r="L66" s="91" t="b">
        <v>0</v>
      </c>
    </row>
    <row r="67" spans="1:12" ht="15">
      <c r="A67" s="91" t="s">
        <v>729</v>
      </c>
      <c r="B67" s="91" t="s">
        <v>730</v>
      </c>
      <c r="C67" s="91">
        <v>2</v>
      </c>
      <c r="D67" s="133">
        <v>0.005895194280980859</v>
      </c>
      <c r="E67" s="133">
        <v>2.265996370495079</v>
      </c>
      <c r="F67" s="91" t="s">
        <v>986</v>
      </c>
      <c r="G67" s="91" t="b">
        <v>0</v>
      </c>
      <c r="H67" s="91" t="b">
        <v>0</v>
      </c>
      <c r="I67" s="91" t="b">
        <v>0</v>
      </c>
      <c r="J67" s="91" t="b">
        <v>0</v>
      </c>
      <c r="K67" s="91" t="b">
        <v>0</v>
      </c>
      <c r="L67" s="91" t="b">
        <v>0</v>
      </c>
    </row>
    <row r="68" spans="1:12" ht="15">
      <c r="A68" s="91" t="s">
        <v>730</v>
      </c>
      <c r="B68" s="91" t="s">
        <v>731</v>
      </c>
      <c r="C68" s="91">
        <v>2</v>
      </c>
      <c r="D68" s="133">
        <v>0.005895194280980859</v>
      </c>
      <c r="E68" s="133">
        <v>2.265996370495079</v>
      </c>
      <c r="F68" s="91" t="s">
        <v>986</v>
      </c>
      <c r="G68" s="91" t="b">
        <v>0</v>
      </c>
      <c r="H68" s="91" t="b">
        <v>0</v>
      </c>
      <c r="I68" s="91" t="b">
        <v>0</v>
      </c>
      <c r="J68" s="91" t="b">
        <v>0</v>
      </c>
      <c r="K68" s="91" t="b">
        <v>1</v>
      </c>
      <c r="L68" s="91" t="b">
        <v>0</v>
      </c>
    </row>
    <row r="69" spans="1:12" ht="15">
      <c r="A69" s="91" t="s">
        <v>731</v>
      </c>
      <c r="B69" s="91" t="s">
        <v>232</v>
      </c>
      <c r="C69" s="91">
        <v>2</v>
      </c>
      <c r="D69" s="133">
        <v>0.005895194280980859</v>
      </c>
      <c r="E69" s="133">
        <v>2.265996370495079</v>
      </c>
      <c r="F69" s="91" t="s">
        <v>986</v>
      </c>
      <c r="G69" s="91" t="b">
        <v>0</v>
      </c>
      <c r="H69" s="91" t="b">
        <v>1</v>
      </c>
      <c r="I69" s="91" t="b">
        <v>0</v>
      </c>
      <c r="J69" s="91" t="b">
        <v>0</v>
      </c>
      <c r="K69" s="91" t="b">
        <v>0</v>
      </c>
      <c r="L69" s="91" t="b">
        <v>0</v>
      </c>
    </row>
    <row r="70" spans="1:12" ht="15">
      <c r="A70" s="91" t="s">
        <v>232</v>
      </c>
      <c r="B70" s="91" t="s">
        <v>732</v>
      </c>
      <c r="C70" s="91">
        <v>2</v>
      </c>
      <c r="D70" s="133">
        <v>0.005895194280980859</v>
      </c>
      <c r="E70" s="133">
        <v>2.265996370495079</v>
      </c>
      <c r="F70" s="91" t="s">
        <v>986</v>
      </c>
      <c r="G70" s="91" t="b">
        <v>0</v>
      </c>
      <c r="H70" s="91" t="b">
        <v>0</v>
      </c>
      <c r="I70" s="91" t="b">
        <v>0</v>
      </c>
      <c r="J70" s="91" t="b">
        <v>0</v>
      </c>
      <c r="K70" s="91" t="b">
        <v>0</v>
      </c>
      <c r="L70" s="91" t="b">
        <v>0</v>
      </c>
    </row>
    <row r="71" spans="1:12" ht="15">
      <c r="A71" s="91" t="s">
        <v>732</v>
      </c>
      <c r="B71" s="91" t="s">
        <v>733</v>
      </c>
      <c r="C71" s="91">
        <v>2</v>
      </c>
      <c r="D71" s="133">
        <v>0.005895194280980859</v>
      </c>
      <c r="E71" s="133">
        <v>2.265996370495079</v>
      </c>
      <c r="F71" s="91" t="s">
        <v>986</v>
      </c>
      <c r="G71" s="91" t="b">
        <v>0</v>
      </c>
      <c r="H71" s="91" t="b">
        <v>0</v>
      </c>
      <c r="I71" s="91" t="b">
        <v>0</v>
      </c>
      <c r="J71" s="91" t="b">
        <v>0</v>
      </c>
      <c r="K71" s="91" t="b">
        <v>0</v>
      </c>
      <c r="L71" s="91" t="b">
        <v>0</v>
      </c>
    </row>
    <row r="72" spans="1:12" ht="15">
      <c r="A72" s="91" t="s">
        <v>733</v>
      </c>
      <c r="B72" s="91" t="s">
        <v>734</v>
      </c>
      <c r="C72" s="91">
        <v>2</v>
      </c>
      <c r="D72" s="133">
        <v>0.005895194280980859</v>
      </c>
      <c r="E72" s="133">
        <v>2.265996370495079</v>
      </c>
      <c r="F72" s="91" t="s">
        <v>986</v>
      </c>
      <c r="G72" s="91" t="b">
        <v>0</v>
      </c>
      <c r="H72" s="91" t="b">
        <v>0</v>
      </c>
      <c r="I72" s="91" t="b">
        <v>0</v>
      </c>
      <c r="J72" s="91" t="b">
        <v>0</v>
      </c>
      <c r="K72" s="91" t="b">
        <v>0</v>
      </c>
      <c r="L72" s="91" t="b">
        <v>0</v>
      </c>
    </row>
    <row r="73" spans="1:12" ht="15">
      <c r="A73" s="91" t="s">
        <v>734</v>
      </c>
      <c r="B73" s="91" t="s">
        <v>735</v>
      </c>
      <c r="C73" s="91">
        <v>2</v>
      </c>
      <c r="D73" s="133">
        <v>0.005895194280980859</v>
      </c>
      <c r="E73" s="133">
        <v>2.265996370495079</v>
      </c>
      <c r="F73" s="91" t="s">
        <v>986</v>
      </c>
      <c r="G73" s="91" t="b">
        <v>0</v>
      </c>
      <c r="H73" s="91" t="b">
        <v>0</v>
      </c>
      <c r="I73" s="91" t="b">
        <v>0</v>
      </c>
      <c r="J73" s="91" t="b">
        <v>0</v>
      </c>
      <c r="K73" s="91" t="b">
        <v>0</v>
      </c>
      <c r="L73" s="91" t="b">
        <v>0</v>
      </c>
    </row>
    <row r="74" spans="1:12" ht="15">
      <c r="A74" s="91" t="s">
        <v>735</v>
      </c>
      <c r="B74" s="91" t="s">
        <v>982</v>
      </c>
      <c r="C74" s="91">
        <v>2</v>
      </c>
      <c r="D74" s="133">
        <v>0.005895194280980859</v>
      </c>
      <c r="E74" s="133">
        <v>2.265996370495079</v>
      </c>
      <c r="F74" s="91" t="s">
        <v>986</v>
      </c>
      <c r="G74" s="91" t="b">
        <v>0</v>
      </c>
      <c r="H74" s="91" t="b">
        <v>0</v>
      </c>
      <c r="I74" s="91" t="b">
        <v>0</v>
      </c>
      <c r="J74" s="91" t="b">
        <v>0</v>
      </c>
      <c r="K74" s="91" t="b">
        <v>0</v>
      </c>
      <c r="L74" s="91" t="b">
        <v>0</v>
      </c>
    </row>
    <row r="75" spans="1:12" ht="15">
      <c r="A75" s="91" t="s">
        <v>982</v>
      </c>
      <c r="B75" s="91" t="s">
        <v>668</v>
      </c>
      <c r="C75" s="91">
        <v>2</v>
      </c>
      <c r="D75" s="133">
        <v>0.005895194280980859</v>
      </c>
      <c r="E75" s="133">
        <v>2.265996370495079</v>
      </c>
      <c r="F75" s="91" t="s">
        <v>986</v>
      </c>
      <c r="G75" s="91" t="b">
        <v>0</v>
      </c>
      <c r="H75" s="91" t="b">
        <v>0</v>
      </c>
      <c r="I75" s="91" t="b">
        <v>0</v>
      </c>
      <c r="J75" s="91" t="b">
        <v>0</v>
      </c>
      <c r="K75" s="91" t="b">
        <v>0</v>
      </c>
      <c r="L75" s="91" t="b">
        <v>0</v>
      </c>
    </row>
    <row r="76" spans="1:12" ht="15">
      <c r="A76" s="91" t="s">
        <v>765</v>
      </c>
      <c r="B76" s="91" t="s">
        <v>766</v>
      </c>
      <c r="C76" s="91">
        <v>2</v>
      </c>
      <c r="D76" s="133">
        <v>0.005895194280980859</v>
      </c>
      <c r="E76" s="133">
        <v>2.265996370495079</v>
      </c>
      <c r="F76" s="91" t="s">
        <v>986</v>
      </c>
      <c r="G76" s="91" t="b">
        <v>0</v>
      </c>
      <c r="H76" s="91" t="b">
        <v>0</v>
      </c>
      <c r="I76" s="91" t="b">
        <v>0</v>
      </c>
      <c r="J76" s="91" t="b">
        <v>1</v>
      </c>
      <c r="K76" s="91" t="b">
        <v>0</v>
      </c>
      <c r="L76" s="91" t="b">
        <v>0</v>
      </c>
    </row>
    <row r="77" spans="1:12" ht="15">
      <c r="A77" s="91" t="s">
        <v>766</v>
      </c>
      <c r="B77" s="91" t="s">
        <v>767</v>
      </c>
      <c r="C77" s="91">
        <v>2</v>
      </c>
      <c r="D77" s="133">
        <v>0.005895194280980859</v>
      </c>
      <c r="E77" s="133">
        <v>2.265996370495079</v>
      </c>
      <c r="F77" s="91" t="s">
        <v>986</v>
      </c>
      <c r="G77" s="91" t="b">
        <v>1</v>
      </c>
      <c r="H77" s="91" t="b">
        <v>0</v>
      </c>
      <c r="I77" s="91" t="b">
        <v>0</v>
      </c>
      <c r="J77" s="91" t="b">
        <v>0</v>
      </c>
      <c r="K77" s="91" t="b">
        <v>0</v>
      </c>
      <c r="L77" s="91" t="b">
        <v>0</v>
      </c>
    </row>
    <row r="78" spans="1:12" ht="15">
      <c r="A78" s="91" t="s">
        <v>767</v>
      </c>
      <c r="B78" s="91" t="s">
        <v>695</v>
      </c>
      <c r="C78" s="91">
        <v>2</v>
      </c>
      <c r="D78" s="133">
        <v>0.005895194280980859</v>
      </c>
      <c r="E78" s="133">
        <v>2.265996370495079</v>
      </c>
      <c r="F78" s="91" t="s">
        <v>986</v>
      </c>
      <c r="G78" s="91" t="b">
        <v>0</v>
      </c>
      <c r="H78" s="91" t="b">
        <v>0</v>
      </c>
      <c r="I78" s="91" t="b">
        <v>0</v>
      </c>
      <c r="J78" s="91" t="b">
        <v>0</v>
      </c>
      <c r="K78" s="91" t="b">
        <v>0</v>
      </c>
      <c r="L78" s="91" t="b">
        <v>0</v>
      </c>
    </row>
    <row r="79" spans="1:12" ht="15">
      <c r="A79" s="91" t="s">
        <v>695</v>
      </c>
      <c r="B79" s="91" t="s">
        <v>660</v>
      </c>
      <c r="C79" s="91">
        <v>2</v>
      </c>
      <c r="D79" s="133">
        <v>0.005895194280980859</v>
      </c>
      <c r="E79" s="133">
        <v>2.089905111439398</v>
      </c>
      <c r="F79" s="91" t="s">
        <v>986</v>
      </c>
      <c r="G79" s="91" t="b">
        <v>0</v>
      </c>
      <c r="H79" s="91" t="b">
        <v>0</v>
      </c>
      <c r="I79" s="91" t="b">
        <v>0</v>
      </c>
      <c r="J79" s="91" t="b">
        <v>0</v>
      </c>
      <c r="K79" s="91" t="b">
        <v>0</v>
      </c>
      <c r="L79" s="91" t="b">
        <v>0</v>
      </c>
    </row>
    <row r="80" spans="1:12" ht="15">
      <c r="A80" s="91" t="s">
        <v>660</v>
      </c>
      <c r="B80" s="91" t="s">
        <v>696</v>
      </c>
      <c r="C80" s="91">
        <v>2</v>
      </c>
      <c r="D80" s="133">
        <v>0.005895194280980859</v>
      </c>
      <c r="E80" s="133">
        <v>2.089905111439398</v>
      </c>
      <c r="F80" s="91" t="s">
        <v>986</v>
      </c>
      <c r="G80" s="91" t="b">
        <v>0</v>
      </c>
      <c r="H80" s="91" t="b">
        <v>0</v>
      </c>
      <c r="I80" s="91" t="b">
        <v>0</v>
      </c>
      <c r="J80" s="91" t="b">
        <v>0</v>
      </c>
      <c r="K80" s="91" t="b">
        <v>0</v>
      </c>
      <c r="L80" s="91" t="b">
        <v>0</v>
      </c>
    </row>
    <row r="81" spans="1:12" ht="15">
      <c r="A81" s="91" t="s">
        <v>696</v>
      </c>
      <c r="B81" s="91" t="s">
        <v>697</v>
      </c>
      <c r="C81" s="91">
        <v>2</v>
      </c>
      <c r="D81" s="133">
        <v>0.005895194280980859</v>
      </c>
      <c r="E81" s="133">
        <v>2.265996370495079</v>
      </c>
      <c r="F81" s="91" t="s">
        <v>986</v>
      </c>
      <c r="G81" s="91" t="b">
        <v>0</v>
      </c>
      <c r="H81" s="91" t="b">
        <v>0</v>
      </c>
      <c r="I81" s="91" t="b">
        <v>0</v>
      </c>
      <c r="J81" s="91" t="b">
        <v>0</v>
      </c>
      <c r="K81" s="91" t="b">
        <v>0</v>
      </c>
      <c r="L81" s="91" t="b">
        <v>0</v>
      </c>
    </row>
    <row r="82" spans="1:12" ht="15">
      <c r="A82" s="91" t="s">
        <v>697</v>
      </c>
      <c r="B82" s="91" t="s">
        <v>698</v>
      </c>
      <c r="C82" s="91">
        <v>2</v>
      </c>
      <c r="D82" s="133">
        <v>0.005895194280980859</v>
      </c>
      <c r="E82" s="133">
        <v>2.265996370495079</v>
      </c>
      <c r="F82" s="91" t="s">
        <v>986</v>
      </c>
      <c r="G82" s="91" t="b">
        <v>0</v>
      </c>
      <c r="H82" s="91" t="b">
        <v>0</v>
      </c>
      <c r="I82" s="91" t="b">
        <v>0</v>
      </c>
      <c r="J82" s="91" t="b">
        <v>0</v>
      </c>
      <c r="K82" s="91" t="b">
        <v>0</v>
      </c>
      <c r="L82" s="91" t="b">
        <v>0</v>
      </c>
    </row>
    <row r="83" spans="1:12" ht="15">
      <c r="A83" s="91" t="s">
        <v>698</v>
      </c>
      <c r="B83" s="91" t="s">
        <v>699</v>
      </c>
      <c r="C83" s="91">
        <v>2</v>
      </c>
      <c r="D83" s="133">
        <v>0.005895194280980859</v>
      </c>
      <c r="E83" s="133">
        <v>2.265996370495079</v>
      </c>
      <c r="F83" s="91" t="s">
        <v>986</v>
      </c>
      <c r="G83" s="91" t="b">
        <v>0</v>
      </c>
      <c r="H83" s="91" t="b">
        <v>0</v>
      </c>
      <c r="I83" s="91" t="b">
        <v>0</v>
      </c>
      <c r="J83" s="91" t="b">
        <v>0</v>
      </c>
      <c r="K83" s="91" t="b">
        <v>0</v>
      </c>
      <c r="L83" s="91" t="b">
        <v>0</v>
      </c>
    </row>
    <row r="84" spans="1:12" ht="15">
      <c r="A84" s="91" t="s">
        <v>699</v>
      </c>
      <c r="B84" s="91" t="s">
        <v>700</v>
      </c>
      <c r="C84" s="91">
        <v>2</v>
      </c>
      <c r="D84" s="133">
        <v>0.005895194280980859</v>
      </c>
      <c r="E84" s="133">
        <v>2.265996370495079</v>
      </c>
      <c r="F84" s="91" t="s">
        <v>986</v>
      </c>
      <c r="G84" s="91" t="b">
        <v>0</v>
      </c>
      <c r="H84" s="91" t="b">
        <v>0</v>
      </c>
      <c r="I84" s="91" t="b">
        <v>0</v>
      </c>
      <c r="J84" s="91" t="b">
        <v>0</v>
      </c>
      <c r="K84" s="91" t="b">
        <v>0</v>
      </c>
      <c r="L84" s="91" t="b">
        <v>0</v>
      </c>
    </row>
    <row r="85" spans="1:12" ht="15">
      <c r="A85" s="91" t="s">
        <v>737</v>
      </c>
      <c r="B85" s="91" t="s">
        <v>738</v>
      </c>
      <c r="C85" s="91">
        <v>2</v>
      </c>
      <c r="D85" s="133">
        <v>0.005895194280980859</v>
      </c>
      <c r="E85" s="133">
        <v>2.265996370495079</v>
      </c>
      <c r="F85" s="91" t="s">
        <v>986</v>
      </c>
      <c r="G85" s="91" t="b">
        <v>0</v>
      </c>
      <c r="H85" s="91" t="b">
        <v>0</v>
      </c>
      <c r="I85" s="91" t="b">
        <v>0</v>
      </c>
      <c r="J85" s="91" t="b">
        <v>0</v>
      </c>
      <c r="K85" s="91" t="b">
        <v>0</v>
      </c>
      <c r="L85" s="91" t="b">
        <v>0</v>
      </c>
    </row>
    <row r="86" spans="1:12" ht="15">
      <c r="A86" s="91" t="s">
        <v>738</v>
      </c>
      <c r="B86" s="91" t="s">
        <v>739</v>
      </c>
      <c r="C86" s="91">
        <v>2</v>
      </c>
      <c r="D86" s="133">
        <v>0.005895194280980859</v>
      </c>
      <c r="E86" s="133">
        <v>2.265996370495079</v>
      </c>
      <c r="F86" s="91" t="s">
        <v>986</v>
      </c>
      <c r="G86" s="91" t="b">
        <v>0</v>
      </c>
      <c r="H86" s="91" t="b">
        <v>0</v>
      </c>
      <c r="I86" s="91" t="b">
        <v>0</v>
      </c>
      <c r="J86" s="91" t="b">
        <v>0</v>
      </c>
      <c r="K86" s="91" t="b">
        <v>0</v>
      </c>
      <c r="L86" s="91" t="b">
        <v>0</v>
      </c>
    </row>
    <row r="87" spans="1:12" ht="15">
      <c r="A87" s="91" t="s">
        <v>739</v>
      </c>
      <c r="B87" s="91" t="s">
        <v>674</v>
      </c>
      <c r="C87" s="91">
        <v>2</v>
      </c>
      <c r="D87" s="133">
        <v>0.005895194280980859</v>
      </c>
      <c r="E87" s="133">
        <v>1.964966374831098</v>
      </c>
      <c r="F87" s="91" t="s">
        <v>986</v>
      </c>
      <c r="G87" s="91" t="b">
        <v>0</v>
      </c>
      <c r="H87" s="91" t="b">
        <v>0</v>
      </c>
      <c r="I87" s="91" t="b">
        <v>0</v>
      </c>
      <c r="J87" s="91" t="b">
        <v>0</v>
      </c>
      <c r="K87" s="91" t="b">
        <v>0</v>
      </c>
      <c r="L87" s="91" t="b">
        <v>0</v>
      </c>
    </row>
    <row r="88" spans="1:12" ht="15">
      <c r="A88" s="91" t="s">
        <v>674</v>
      </c>
      <c r="B88" s="91" t="s">
        <v>673</v>
      </c>
      <c r="C88" s="91">
        <v>2</v>
      </c>
      <c r="D88" s="133">
        <v>0.005895194280980859</v>
      </c>
      <c r="E88" s="133">
        <v>1.6639363791671167</v>
      </c>
      <c r="F88" s="91" t="s">
        <v>986</v>
      </c>
      <c r="G88" s="91" t="b">
        <v>0</v>
      </c>
      <c r="H88" s="91" t="b">
        <v>0</v>
      </c>
      <c r="I88" s="91" t="b">
        <v>0</v>
      </c>
      <c r="J88" s="91" t="b">
        <v>1</v>
      </c>
      <c r="K88" s="91" t="b">
        <v>0</v>
      </c>
      <c r="L88" s="91" t="b">
        <v>0</v>
      </c>
    </row>
    <row r="89" spans="1:12" ht="15">
      <c r="A89" s="91" t="s">
        <v>673</v>
      </c>
      <c r="B89" s="91" t="s">
        <v>230</v>
      </c>
      <c r="C89" s="91">
        <v>2</v>
      </c>
      <c r="D89" s="133">
        <v>0.005895194280980859</v>
      </c>
      <c r="E89" s="133">
        <v>1.6639363791671167</v>
      </c>
      <c r="F89" s="91" t="s">
        <v>986</v>
      </c>
      <c r="G89" s="91" t="b">
        <v>1</v>
      </c>
      <c r="H89" s="91" t="b">
        <v>0</v>
      </c>
      <c r="I89" s="91" t="b">
        <v>0</v>
      </c>
      <c r="J89" s="91" t="b">
        <v>0</v>
      </c>
      <c r="K89" s="91" t="b">
        <v>0</v>
      </c>
      <c r="L89" s="91" t="b">
        <v>0</v>
      </c>
    </row>
    <row r="90" spans="1:12" ht="15">
      <c r="A90" s="91" t="s">
        <v>230</v>
      </c>
      <c r="B90" s="91" t="s">
        <v>230</v>
      </c>
      <c r="C90" s="91">
        <v>2</v>
      </c>
      <c r="D90" s="133">
        <v>0.005895194280980859</v>
      </c>
      <c r="E90" s="133">
        <v>1.6639363791671167</v>
      </c>
      <c r="F90" s="91" t="s">
        <v>986</v>
      </c>
      <c r="G90" s="91" t="b">
        <v>0</v>
      </c>
      <c r="H90" s="91" t="b">
        <v>0</v>
      </c>
      <c r="I90" s="91" t="b">
        <v>0</v>
      </c>
      <c r="J90" s="91" t="b">
        <v>0</v>
      </c>
      <c r="K90" s="91" t="b">
        <v>0</v>
      </c>
      <c r="L90" s="91" t="b">
        <v>0</v>
      </c>
    </row>
    <row r="91" spans="1:12" ht="15">
      <c r="A91" s="91" t="s">
        <v>230</v>
      </c>
      <c r="B91" s="91" t="s">
        <v>673</v>
      </c>
      <c r="C91" s="91">
        <v>2</v>
      </c>
      <c r="D91" s="133">
        <v>0.005895194280980859</v>
      </c>
      <c r="E91" s="133">
        <v>1.6639363791671167</v>
      </c>
      <c r="F91" s="91" t="s">
        <v>986</v>
      </c>
      <c r="G91" s="91" t="b">
        <v>0</v>
      </c>
      <c r="H91" s="91" t="b">
        <v>0</v>
      </c>
      <c r="I91" s="91" t="b">
        <v>0</v>
      </c>
      <c r="J91" s="91" t="b">
        <v>1</v>
      </c>
      <c r="K91" s="91" t="b">
        <v>0</v>
      </c>
      <c r="L91" s="91" t="b">
        <v>0</v>
      </c>
    </row>
    <row r="92" spans="1:12" ht="15">
      <c r="A92" s="91" t="s">
        <v>673</v>
      </c>
      <c r="B92" s="91" t="s">
        <v>674</v>
      </c>
      <c r="C92" s="91">
        <v>2</v>
      </c>
      <c r="D92" s="133">
        <v>0.005895194280980859</v>
      </c>
      <c r="E92" s="133">
        <v>1.6639363791671167</v>
      </c>
      <c r="F92" s="91" t="s">
        <v>986</v>
      </c>
      <c r="G92" s="91" t="b">
        <v>1</v>
      </c>
      <c r="H92" s="91" t="b">
        <v>0</v>
      </c>
      <c r="I92" s="91" t="b">
        <v>0</v>
      </c>
      <c r="J92" s="91" t="b">
        <v>0</v>
      </c>
      <c r="K92" s="91" t="b">
        <v>0</v>
      </c>
      <c r="L92" s="91" t="b">
        <v>0</v>
      </c>
    </row>
    <row r="93" spans="1:12" ht="15">
      <c r="A93" s="91" t="s">
        <v>674</v>
      </c>
      <c r="B93" s="91" t="s">
        <v>675</v>
      </c>
      <c r="C93" s="91">
        <v>2</v>
      </c>
      <c r="D93" s="133">
        <v>0.005895194280980859</v>
      </c>
      <c r="E93" s="133">
        <v>1.964966374831098</v>
      </c>
      <c r="F93" s="91" t="s">
        <v>986</v>
      </c>
      <c r="G93" s="91" t="b">
        <v>0</v>
      </c>
      <c r="H93" s="91" t="b">
        <v>0</v>
      </c>
      <c r="I93" s="91" t="b">
        <v>0</v>
      </c>
      <c r="J93" s="91" t="b">
        <v>0</v>
      </c>
      <c r="K93" s="91" t="b">
        <v>0</v>
      </c>
      <c r="L93" s="91" t="b">
        <v>0</v>
      </c>
    </row>
    <row r="94" spans="1:12" ht="15">
      <c r="A94" s="91" t="s">
        <v>675</v>
      </c>
      <c r="B94" s="91" t="s">
        <v>277</v>
      </c>
      <c r="C94" s="91">
        <v>2</v>
      </c>
      <c r="D94" s="133">
        <v>0.005895194280980859</v>
      </c>
      <c r="E94" s="133">
        <v>1.1690863574870227</v>
      </c>
      <c r="F94" s="91" t="s">
        <v>986</v>
      </c>
      <c r="G94" s="91" t="b">
        <v>0</v>
      </c>
      <c r="H94" s="91" t="b">
        <v>0</v>
      </c>
      <c r="I94" s="91" t="b">
        <v>0</v>
      </c>
      <c r="J94" s="91" t="b">
        <v>0</v>
      </c>
      <c r="K94" s="91" t="b">
        <v>0</v>
      </c>
      <c r="L94" s="91" t="b">
        <v>0</v>
      </c>
    </row>
    <row r="95" spans="1:12" ht="15">
      <c r="A95" s="91" t="s">
        <v>724</v>
      </c>
      <c r="B95" s="91" t="s">
        <v>725</v>
      </c>
      <c r="C95" s="91">
        <v>2</v>
      </c>
      <c r="D95" s="133">
        <v>0.01223387832614519</v>
      </c>
      <c r="E95" s="133">
        <v>1.5563025007672873</v>
      </c>
      <c r="F95" s="91" t="s">
        <v>589</v>
      </c>
      <c r="G95" s="91" t="b">
        <v>0</v>
      </c>
      <c r="H95" s="91" t="b">
        <v>0</v>
      </c>
      <c r="I95" s="91" t="b">
        <v>0</v>
      </c>
      <c r="J95" s="91" t="b">
        <v>0</v>
      </c>
      <c r="K95" s="91" t="b">
        <v>0</v>
      </c>
      <c r="L95" s="91" t="b">
        <v>0</v>
      </c>
    </row>
    <row r="96" spans="1:12" ht="15">
      <c r="A96" s="91" t="s">
        <v>725</v>
      </c>
      <c r="B96" s="91" t="s">
        <v>662</v>
      </c>
      <c r="C96" s="91">
        <v>2</v>
      </c>
      <c r="D96" s="133">
        <v>0.01223387832614519</v>
      </c>
      <c r="E96" s="133">
        <v>1.5563025007672873</v>
      </c>
      <c r="F96" s="91" t="s">
        <v>589</v>
      </c>
      <c r="G96" s="91" t="b">
        <v>0</v>
      </c>
      <c r="H96" s="91" t="b">
        <v>0</v>
      </c>
      <c r="I96" s="91" t="b">
        <v>0</v>
      </c>
      <c r="J96" s="91" t="b">
        <v>0</v>
      </c>
      <c r="K96" s="91" t="b">
        <v>0</v>
      </c>
      <c r="L96" s="91" t="b">
        <v>0</v>
      </c>
    </row>
    <row r="97" spans="1:12" ht="15">
      <c r="A97" s="91" t="s">
        <v>662</v>
      </c>
      <c r="B97" s="91" t="s">
        <v>726</v>
      </c>
      <c r="C97" s="91">
        <v>2</v>
      </c>
      <c r="D97" s="133">
        <v>0.01223387832614519</v>
      </c>
      <c r="E97" s="133">
        <v>1.5563025007672873</v>
      </c>
      <c r="F97" s="91" t="s">
        <v>589</v>
      </c>
      <c r="G97" s="91" t="b">
        <v>0</v>
      </c>
      <c r="H97" s="91" t="b">
        <v>0</v>
      </c>
      <c r="I97" s="91" t="b">
        <v>0</v>
      </c>
      <c r="J97" s="91" t="b">
        <v>1</v>
      </c>
      <c r="K97" s="91" t="b">
        <v>0</v>
      </c>
      <c r="L97" s="91" t="b">
        <v>0</v>
      </c>
    </row>
    <row r="98" spans="1:12" ht="15">
      <c r="A98" s="91" t="s">
        <v>726</v>
      </c>
      <c r="B98" s="91" t="s">
        <v>962</v>
      </c>
      <c r="C98" s="91">
        <v>2</v>
      </c>
      <c r="D98" s="133">
        <v>0.01223387832614519</v>
      </c>
      <c r="E98" s="133">
        <v>1.5563025007672873</v>
      </c>
      <c r="F98" s="91" t="s">
        <v>589</v>
      </c>
      <c r="G98" s="91" t="b">
        <v>1</v>
      </c>
      <c r="H98" s="91" t="b">
        <v>0</v>
      </c>
      <c r="I98" s="91" t="b">
        <v>0</v>
      </c>
      <c r="J98" s="91" t="b">
        <v>0</v>
      </c>
      <c r="K98" s="91" t="b">
        <v>0</v>
      </c>
      <c r="L98" s="91" t="b">
        <v>0</v>
      </c>
    </row>
    <row r="99" spans="1:12" ht="15">
      <c r="A99" s="91" t="s">
        <v>962</v>
      </c>
      <c r="B99" s="91" t="s">
        <v>657</v>
      </c>
      <c r="C99" s="91">
        <v>2</v>
      </c>
      <c r="D99" s="133">
        <v>0.01223387832614519</v>
      </c>
      <c r="E99" s="133">
        <v>1.380211241711606</v>
      </c>
      <c r="F99" s="91" t="s">
        <v>589</v>
      </c>
      <c r="G99" s="91" t="b">
        <v>0</v>
      </c>
      <c r="H99" s="91" t="b">
        <v>0</v>
      </c>
      <c r="I99" s="91" t="b">
        <v>0</v>
      </c>
      <c r="J99" s="91" t="b">
        <v>0</v>
      </c>
      <c r="K99" s="91" t="b">
        <v>0</v>
      </c>
      <c r="L99" s="91" t="b">
        <v>0</v>
      </c>
    </row>
    <row r="100" spans="1:12" ht="15">
      <c r="A100" s="91" t="s">
        <v>657</v>
      </c>
      <c r="B100" s="91" t="s">
        <v>963</v>
      </c>
      <c r="C100" s="91">
        <v>2</v>
      </c>
      <c r="D100" s="133">
        <v>0.01223387832614519</v>
      </c>
      <c r="E100" s="133">
        <v>1.380211241711606</v>
      </c>
      <c r="F100" s="91" t="s">
        <v>589</v>
      </c>
      <c r="G100" s="91" t="b">
        <v>0</v>
      </c>
      <c r="H100" s="91" t="b">
        <v>0</v>
      </c>
      <c r="I100" s="91" t="b">
        <v>0</v>
      </c>
      <c r="J100" s="91" t="b">
        <v>0</v>
      </c>
      <c r="K100" s="91" t="b">
        <v>0</v>
      </c>
      <c r="L100" s="91" t="b">
        <v>0</v>
      </c>
    </row>
    <row r="101" spans="1:12" ht="15">
      <c r="A101" s="91" t="s">
        <v>963</v>
      </c>
      <c r="B101" s="91" t="s">
        <v>964</v>
      </c>
      <c r="C101" s="91">
        <v>2</v>
      </c>
      <c r="D101" s="133">
        <v>0.01223387832614519</v>
      </c>
      <c r="E101" s="133">
        <v>1.5563025007672873</v>
      </c>
      <c r="F101" s="91" t="s">
        <v>589</v>
      </c>
      <c r="G101" s="91" t="b">
        <v>0</v>
      </c>
      <c r="H101" s="91" t="b">
        <v>0</v>
      </c>
      <c r="I101" s="91" t="b">
        <v>0</v>
      </c>
      <c r="J101" s="91" t="b">
        <v>0</v>
      </c>
      <c r="K101" s="91" t="b">
        <v>0</v>
      </c>
      <c r="L101" s="91" t="b">
        <v>0</v>
      </c>
    </row>
    <row r="102" spans="1:12" ht="15">
      <c r="A102" s="91" t="s">
        <v>964</v>
      </c>
      <c r="B102" s="91" t="s">
        <v>965</v>
      </c>
      <c r="C102" s="91">
        <v>2</v>
      </c>
      <c r="D102" s="133">
        <v>0.01223387832614519</v>
      </c>
      <c r="E102" s="133">
        <v>1.5563025007672873</v>
      </c>
      <c r="F102" s="91" t="s">
        <v>589</v>
      </c>
      <c r="G102" s="91" t="b">
        <v>0</v>
      </c>
      <c r="H102" s="91" t="b">
        <v>0</v>
      </c>
      <c r="I102" s="91" t="b">
        <v>0</v>
      </c>
      <c r="J102" s="91" t="b">
        <v>0</v>
      </c>
      <c r="K102" s="91" t="b">
        <v>0</v>
      </c>
      <c r="L102" s="91" t="b">
        <v>0</v>
      </c>
    </row>
    <row r="103" spans="1:12" ht="15">
      <c r="A103" s="91" t="s">
        <v>965</v>
      </c>
      <c r="B103" s="91" t="s">
        <v>966</v>
      </c>
      <c r="C103" s="91">
        <v>2</v>
      </c>
      <c r="D103" s="133">
        <v>0.01223387832614519</v>
      </c>
      <c r="E103" s="133">
        <v>1.5563025007672873</v>
      </c>
      <c r="F103" s="91" t="s">
        <v>589</v>
      </c>
      <c r="G103" s="91" t="b">
        <v>0</v>
      </c>
      <c r="H103" s="91" t="b">
        <v>0</v>
      </c>
      <c r="I103" s="91" t="b">
        <v>0</v>
      </c>
      <c r="J103" s="91" t="b">
        <v>0</v>
      </c>
      <c r="K103" s="91" t="b">
        <v>0</v>
      </c>
      <c r="L103" s="91" t="b">
        <v>0</v>
      </c>
    </row>
    <row r="104" spans="1:12" ht="15">
      <c r="A104" s="91" t="s">
        <v>664</v>
      </c>
      <c r="B104" s="91" t="s">
        <v>665</v>
      </c>
      <c r="C104" s="91">
        <v>2</v>
      </c>
      <c r="D104" s="133">
        <v>0.01223387832614519</v>
      </c>
      <c r="E104" s="133">
        <v>1.5563025007672873</v>
      </c>
      <c r="F104" s="91" t="s">
        <v>589</v>
      </c>
      <c r="G104" s="91" t="b">
        <v>0</v>
      </c>
      <c r="H104" s="91" t="b">
        <v>0</v>
      </c>
      <c r="I104" s="91" t="b">
        <v>0</v>
      </c>
      <c r="J104" s="91" t="b">
        <v>0</v>
      </c>
      <c r="K104" s="91" t="b">
        <v>0</v>
      </c>
      <c r="L104" s="91" t="b">
        <v>0</v>
      </c>
    </row>
    <row r="105" spans="1:12" ht="15">
      <c r="A105" s="91" t="s">
        <v>665</v>
      </c>
      <c r="B105" s="91" t="s">
        <v>666</v>
      </c>
      <c r="C105" s="91">
        <v>2</v>
      </c>
      <c r="D105" s="133">
        <v>0.01223387832614519</v>
      </c>
      <c r="E105" s="133">
        <v>1.5563025007672873</v>
      </c>
      <c r="F105" s="91" t="s">
        <v>589</v>
      </c>
      <c r="G105" s="91" t="b">
        <v>0</v>
      </c>
      <c r="H105" s="91" t="b">
        <v>0</v>
      </c>
      <c r="I105" s="91" t="b">
        <v>0</v>
      </c>
      <c r="J105" s="91" t="b">
        <v>0</v>
      </c>
      <c r="K105" s="91" t="b">
        <v>0</v>
      </c>
      <c r="L105" s="91" t="b">
        <v>0</v>
      </c>
    </row>
    <row r="106" spans="1:12" ht="15">
      <c r="A106" s="91" t="s">
        <v>666</v>
      </c>
      <c r="B106" s="91" t="s">
        <v>975</v>
      </c>
      <c r="C106" s="91">
        <v>2</v>
      </c>
      <c r="D106" s="133">
        <v>0.01223387832614519</v>
      </c>
      <c r="E106" s="133">
        <v>1.5563025007672873</v>
      </c>
      <c r="F106" s="91" t="s">
        <v>589</v>
      </c>
      <c r="G106" s="91" t="b">
        <v>0</v>
      </c>
      <c r="H106" s="91" t="b">
        <v>0</v>
      </c>
      <c r="I106" s="91" t="b">
        <v>0</v>
      </c>
      <c r="J106" s="91" t="b">
        <v>0</v>
      </c>
      <c r="K106" s="91" t="b">
        <v>0</v>
      </c>
      <c r="L106" s="91" t="b">
        <v>0</v>
      </c>
    </row>
    <row r="107" spans="1:12" ht="15">
      <c r="A107" s="91" t="s">
        <v>975</v>
      </c>
      <c r="B107" s="91" t="s">
        <v>976</v>
      </c>
      <c r="C107" s="91">
        <v>2</v>
      </c>
      <c r="D107" s="133">
        <v>0.01223387832614519</v>
      </c>
      <c r="E107" s="133">
        <v>1.5563025007672873</v>
      </c>
      <c r="F107" s="91" t="s">
        <v>589</v>
      </c>
      <c r="G107" s="91" t="b">
        <v>0</v>
      </c>
      <c r="H107" s="91" t="b">
        <v>0</v>
      </c>
      <c r="I107" s="91" t="b">
        <v>0</v>
      </c>
      <c r="J107" s="91" t="b">
        <v>0</v>
      </c>
      <c r="K107" s="91" t="b">
        <v>0</v>
      </c>
      <c r="L107" s="91" t="b">
        <v>0</v>
      </c>
    </row>
    <row r="108" spans="1:12" ht="15">
      <c r="A108" s="91" t="s">
        <v>976</v>
      </c>
      <c r="B108" s="91" t="s">
        <v>977</v>
      </c>
      <c r="C108" s="91">
        <v>2</v>
      </c>
      <c r="D108" s="133">
        <v>0.01223387832614519</v>
      </c>
      <c r="E108" s="133">
        <v>1.5563025007672873</v>
      </c>
      <c r="F108" s="91" t="s">
        <v>589</v>
      </c>
      <c r="G108" s="91" t="b">
        <v>0</v>
      </c>
      <c r="H108" s="91" t="b">
        <v>0</v>
      </c>
      <c r="I108" s="91" t="b">
        <v>0</v>
      </c>
      <c r="J108" s="91" t="b">
        <v>0</v>
      </c>
      <c r="K108" s="91" t="b">
        <v>0</v>
      </c>
      <c r="L108" s="91" t="b">
        <v>0</v>
      </c>
    </row>
    <row r="109" spans="1:12" ht="15">
      <c r="A109" s="91" t="s">
        <v>977</v>
      </c>
      <c r="B109" s="91" t="s">
        <v>659</v>
      </c>
      <c r="C109" s="91">
        <v>2</v>
      </c>
      <c r="D109" s="133">
        <v>0.01223387832614519</v>
      </c>
      <c r="E109" s="133">
        <v>1.380211241711606</v>
      </c>
      <c r="F109" s="91" t="s">
        <v>589</v>
      </c>
      <c r="G109" s="91" t="b">
        <v>0</v>
      </c>
      <c r="H109" s="91" t="b">
        <v>0</v>
      </c>
      <c r="I109" s="91" t="b">
        <v>0</v>
      </c>
      <c r="J109" s="91" t="b">
        <v>0</v>
      </c>
      <c r="K109" s="91" t="b">
        <v>0</v>
      </c>
      <c r="L109" s="91" t="b">
        <v>0</v>
      </c>
    </row>
    <row r="110" spans="1:12" ht="15">
      <c r="A110" s="91" t="s">
        <v>659</v>
      </c>
      <c r="B110" s="91" t="s">
        <v>658</v>
      </c>
      <c r="C110" s="91">
        <v>2</v>
      </c>
      <c r="D110" s="133">
        <v>0.01223387832614519</v>
      </c>
      <c r="E110" s="133">
        <v>1.2041199826559248</v>
      </c>
      <c r="F110" s="91" t="s">
        <v>589</v>
      </c>
      <c r="G110" s="91" t="b">
        <v>0</v>
      </c>
      <c r="H110" s="91" t="b">
        <v>0</v>
      </c>
      <c r="I110" s="91" t="b">
        <v>0</v>
      </c>
      <c r="J110" s="91" t="b">
        <v>0</v>
      </c>
      <c r="K110" s="91" t="b">
        <v>0</v>
      </c>
      <c r="L110" s="91" t="b">
        <v>0</v>
      </c>
    </row>
    <row r="111" spans="1:12" ht="15">
      <c r="A111" s="91" t="s">
        <v>658</v>
      </c>
      <c r="B111" s="91" t="s">
        <v>277</v>
      </c>
      <c r="C111" s="91">
        <v>2</v>
      </c>
      <c r="D111" s="133">
        <v>0.01223387832614519</v>
      </c>
      <c r="E111" s="133">
        <v>1.0791812460476249</v>
      </c>
      <c r="F111" s="91" t="s">
        <v>589</v>
      </c>
      <c r="G111" s="91" t="b">
        <v>0</v>
      </c>
      <c r="H111" s="91" t="b">
        <v>0</v>
      </c>
      <c r="I111" s="91" t="b">
        <v>0</v>
      </c>
      <c r="J111" s="91" t="b">
        <v>0</v>
      </c>
      <c r="K111" s="91" t="b">
        <v>0</v>
      </c>
      <c r="L111" s="91" t="b">
        <v>0</v>
      </c>
    </row>
    <row r="112" spans="1:12" ht="15">
      <c r="A112" s="91" t="s">
        <v>967</v>
      </c>
      <c r="B112" s="91" t="s">
        <v>968</v>
      </c>
      <c r="C112" s="91">
        <v>2</v>
      </c>
      <c r="D112" s="133">
        <v>0.01223387832614519</v>
      </c>
      <c r="E112" s="133">
        <v>1.5563025007672873</v>
      </c>
      <c r="F112" s="91" t="s">
        <v>589</v>
      </c>
      <c r="G112" s="91" t="b">
        <v>0</v>
      </c>
      <c r="H112" s="91" t="b">
        <v>0</v>
      </c>
      <c r="I112" s="91" t="b">
        <v>0</v>
      </c>
      <c r="J112" s="91" t="b">
        <v>0</v>
      </c>
      <c r="K112" s="91" t="b">
        <v>0</v>
      </c>
      <c r="L112" s="91" t="b">
        <v>0</v>
      </c>
    </row>
    <row r="113" spans="1:12" ht="15">
      <c r="A113" s="91" t="s">
        <v>968</v>
      </c>
      <c r="B113" s="91" t="s">
        <v>969</v>
      </c>
      <c r="C113" s="91">
        <v>2</v>
      </c>
      <c r="D113" s="133">
        <v>0.01223387832614519</v>
      </c>
      <c r="E113" s="133">
        <v>1.5563025007672873</v>
      </c>
      <c r="F113" s="91" t="s">
        <v>589</v>
      </c>
      <c r="G113" s="91" t="b">
        <v>0</v>
      </c>
      <c r="H113" s="91" t="b">
        <v>0</v>
      </c>
      <c r="I113" s="91" t="b">
        <v>0</v>
      </c>
      <c r="J113" s="91" t="b">
        <v>0</v>
      </c>
      <c r="K113" s="91" t="b">
        <v>0</v>
      </c>
      <c r="L113" s="91" t="b">
        <v>0</v>
      </c>
    </row>
    <row r="114" spans="1:12" ht="15">
      <c r="A114" s="91" t="s">
        <v>969</v>
      </c>
      <c r="B114" s="91" t="s">
        <v>280</v>
      </c>
      <c r="C114" s="91">
        <v>2</v>
      </c>
      <c r="D114" s="133">
        <v>0.01223387832614519</v>
      </c>
      <c r="E114" s="133">
        <v>1.380211241711606</v>
      </c>
      <c r="F114" s="91" t="s">
        <v>589</v>
      </c>
      <c r="G114" s="91" t="b">
        <v>0</v>
      </c>
      <c r="H114" s="91" t="b">
        <v>0</v>
      </c>
      <c r="I114" s="91" t="b">
        <v>0</v>
      </c>
      <c r="J114" s="91" t="b">
        <v>0</v>
      </c>
      <c r="K114" s="91" t="b">
        <v>0</v>
      </c>
      <c r="L114" s="91" t="b">
        <v>0</v>
      </c>
    </row>
    <row r="115" spans="1:12" ht="15">
      <c r="A115" s="91" t="s">
        <v>280</v>
      </c>
      <c r="B115" s="91" t="s">
        <v>970</v>
      </c>
      <c r="C115" s="91">
        <v>2</v>
      </c>
      <c r="D115" s="133">
        <v>0.01223387832614519</v>
      </c>
      <c r="E115" s="133">
        <v>1.380211241711606</v>
      </c>
      <c r="F115" s="91" t="s">
        <v>589</v>
      </c>
      <c r="G115" s="91" t="b">
        <v>0</v>
      </c>
      <c r="H115" s="91" t="b">
        <v>0</v>
      </c>
      <c r="I115" s="91" t="b">
        <v>0</v>
      </c>
      <c r="J115" s="91" t="b">
        <v>0</v>
      </c>
      <c r="K115" s="91" t="b">
        <v>0</v>
      </c>
      <c r="L115" s="91" t="b">
        <v>0</v>
      </c>
    </row>
    <row r="116" spans="1:12" ht="15">
      <c r="A116" s="91" t="s">
        <v>970</v>
      </c>
      <c r="B116" s="91" t="s">
        <v>971</v>
      </c>
      <c r="C116" s="91">
        <v>2</v>
      </c>
      <c r="D116" s="133">
        <v>0.01223387832614519</v>
      </c>
      <c r="E116" s="133">
        <v>1.5563025007672873</v>
      </c>
      <c r="F116" s="91" t="s">
        <v>589</v>
      </c>
      <c r="G116" s="91" t="b">
        <v>0</v>
      </c>
      <c r="H116" s="91" t="b">
        <v>0</v>
      </c>
      <c r="I116" s="91" t="b">
        <v>0</v>
      </c>
      <c r="J116" s="91" t="b">
        <v>0</v>
      </c>
      <c r="K116" s="91" t="b">
        <v>0</v>
      </c>
      <c r="L116" s="91" t="b">
        <v>0</v>
      </c>
    </row>
    <row r="117" spans="1:12" ht="15">
      <c r="A117" s="91" t="s">
        <v>971</v>
      </c>
      <c r="B117" s="91" t="s">
        <v>972</v>
      </c>
      <c r="C117" s="91">
        <v>2</v>
      </c>
      <c r="D117" s="133">
        <v>0.01223387832614519</v>
      </c>
      <c r="E117" s="133">
        <v>1.5563025007672873</v>
      </c>
      <c r="F117" s="91" t="s">
        <v>589</v>
      </c>
      <c r="G117" s="91" t="b">
        <v>0</v>
      </c>
      <c r="H117" s="91" t="b">
        <v>0</v>
      </c>
      <c r="I117" s="91" t="b">
        <v>0</v>
      </c>
      <c r="J117" s="91" t="b">
        <v>1</v>
      </c>
      <c r="K117" s="91" t="b">
        <v>0</v>
      </c>
      <c r="L117" s="91" t="b">
        <v>0</v>
      </c>
    </row>
    <row r="118" spans="1:12" ht="15">
      <c r="A118" s="91" t="s">
        <v>972</v>
      </c>
      <c r="B118" s="91" t="s">
        <v>973</v>
      </c>
      <c r="C118" s="91">
        <v>2</v>
      </c>
      <c r="D118" s="133">
        <v>0.01223387832614519</v>
      </c>
      <c r="E118" s="133">
        <v>1.5563025007672873</v>
      </c>
      <c r="F118" s="91" t="s">
        <v>589</v>
      </c>
      <c r="G118" s="91" t="b">
        <v>1</v>
      </c>
      <c r="H118" s="91" t="b">
        <v>0</v>
      </c>
      <c r="I118" s="91" t="b">
        <v>0</v>
      </c>
      <c r="J118" s="91" t="b">
        <v>0</v>
      </c>
      <c r="K118" s="91" t="b">
        <v>0</v>
      </c>
      <c r="L118" s="91" t="b">
        <v>0</v>
      </c>
    </row>
    <row r="119" spans="1:12" ht="15">
      <c r="A119" s="91" t="s">
        <v>973</v>
      </c>
      <c r="B119" s="91" t="s">
        <v>974</v>
      </c>
      <c r="C119" s="91">
        <v>2</v>
      </c>
      <c r="D119" s="133">
        <v>0.01223387832614519</v>
      </c>
      <c r="E119" s="133">
        <v>1.5563025007672873</v>
      </c>
      <c r="F119" s="91" t="s">
        <v>589</v>
      </c>
      <c r="G119" s="91" t="b">
        <v>0</v>
      </c>
      <c r="H119" s="91" t="b">
        <v>0</v>
      </c>
      <c r="I119" s="91" t="b">
        <v>0</v>
      </c>
      <c r="J119" s="91" t="b">
        <v>0</v>
      </c>
      <c r="K119" s="91" t="b">
        <v>0</v>
      </c>
      <c r="L119" s="91" t="b">
        <v>0</v>
      </c>
    </row>
    <row r="120" spans="1:12" ht="15">
      <c r="A120" s="91" t="s">
        <v>728</v>
      </c>
      <c r="B120" s="91" t="s">
        <v>280</v>
      </c>
      <c r="C120" s="91">
        <v>2</v>
      </c>
      <c r="D120" s="133">
        <v>0</v>
      </c>
      <c r="E120" s="133">
        <v>1.2174839442139063</v>
      </c>
      <c r="F120" s="91" t="s">
        <v>590</v>
      </c>
      <c r="G120" s="91" t="b">
        <v>0</v>
      </c>
      <c r="H120" s="91" t="b">
        <v>0</v>
      </c>
      <c r="I120" s="91" t="b">
        <v>0</v>
      </c>
      <c r="J120" s="91" t="b">
        <v>0</v>
      </c>
      <c r="K120" s="91" t="b">
        <v>0</v>
      </c>
      <c r="L120" s="91" t="b">
        <v>0</v>
      </c>
    </row>
    <row r="121" spans="1:12" ht="15">
      <c r="A121" s="91" t="s">
        <v>280</v>
      </c>
      <c r="B121" s="91" t="s">
        <v>729</v>
      </c>
      <c r="C121" s="91">
        <v>2</v>
      </c>
      <c r="D121" s="133">
        <v>0</v>
      </c>
      <c r="E121" s="133">
        <v>1.2174839442139063</v>
      </c>
      <c r="F121" s="91" t="s">
        <v>590</v>
      </c>
      <c r="G121" s="91" t="b">
        <v>0</v>
      </c>
      <c r="H121" s="91" t="b">
        <v>0</v>
      </c>
      <c r="I121" s="91" t="b">
        <v>0</v>
      </c>
      <c r="J121" s="91" t="b">
        <v>0</v>
      </c>
      <c r="K121" s="91" t="b">
        <v>0</v>
      </c>
      <c r="L121" s="91" t="b">
        <v>0</v>
      </c>
    </row>
    <row r="122" spans="1:12" ht="15">
      <c r="A122" s="91" t="s">
        <v>729</v>
      </c>
      <c r="B122" s="91" t="s">
        <v>730</v>
      </c>
      <c r="C122" s="91">
        <v>2</v>
      </c>
      <c r="D122" s="133">
        <v>0</v>
      </c>
      <c r="E122" s="133">
        <v>1.2174839442139063</v>
      </c>
      <c r="F122" s="91" t="s">
        <v>590</v>
      </c>
      <c r="G122" s="91" t="b">
        <v>0</v>
      </c>
      <c r="H122" s="91" t="b">
        <v>0</v>
      </c>
      <c r="I122" s="91" t="b">
        <v>0</v>
      </c>
      <c r="J122" s="91" t="b">
        <v>0</v>
      </c>
      <c r="K122" s="91" t="b">
        <v>0</v>
      </c>
      <c r="L122" s="91" t="b">
        <v>0</v>
      </c>
    </row>
    <row r="123" spans="1:12" ht="15">
      <c r="A123" s="91" t="s">
        <v>730</v>
      </c>
      <c r="B123" s="91" t="s">
        <v>731</v>
      </c>
      <c r="C123" s="91">
        <v>2</v>
      </c>
      <c r="D123" s="133">
        <v>0</v>
      </c>
      <c r="E123" s="133">
        <v>1.2174839442139063</v>
      </c>
      <c r="F123" s="91" t="s">
        <v>590</v>
      </c>
      <c r="G123" s="91" t="b">
        <v>0</v>
      </c>
      <c r="H123" s="91" t="b">
        <v>0</v>
      </c>
      <c r="I123" s="91" t="b">
        <v>0</v>
      </c>
      <c r="J123" s="91" t="b">
        <v>0</v>
      </c>
      <c r="K123" s="91" t="b">
        <v>1</v>
      </c>
      <c r="L123" s="91" t="b">
        <v>0</v>
      </c>
    </row>
    <row r="124" spans="1:12" ht="15">
      <c r="A124" s="91" t="s">
        <v>731</v>
      </c>
      <c r="B124" s="91" t="s">
        <v>232</v>
      </c>
      <c r="C124" s="91">
        <v>2</v>
      </c>
      <c r="D124" s="133">
        <v>0</v>
      </c>
      <c r="E124" s="133">
        <v>1.2174839442139063</v>
      </c>
      <c r="F124" s="91" t="s">
        <v>590</v>
      </c>
      <c r="G124" s="91" t="b">
        <v>0</v>
      </c>
      <c r="H124" s="91" t="b">
        <v>1</v>
      </c>
      <c r="I124" s="91" t="b">
        <v>0</v>
      </c>
      <c r="J124" s="91" t="b">
        <v>0</v>
      </c>
      <c r="K124" s="91" t="b">
        <v>0</v>
      </c>
      <c r="L124" s="91" t="b">
        <v>0</v>
      </c>
    </row>
    <row r="125" spans="1:12" ht="15">
      <c r="A125" s="91" t="s">
        <v>232</v>
      </c>
      <c r="B125" s="91" t="s">
        <v>732</v>
      </c>
      <c r="C125" s="91">
        <v>2</v>
      </c>
      <c r="D125" s="133">
        <v>0</v>
      </c>
      <c r="E125" s="133">
        <v>1.2174839442139063</v>
      </c>
      <c r="F125" s="91" t="s">
        <v>590</v>
      </c>
      <c r="G125" s="91" t="b">
        <v>0</v>
      </c>
      <c r="H125" s="91" t="b">
        <v>0</v>
      </c>
      <c r="I125" s="91" t="b">
        <v>0</v>
      </c>
      <c r="J125" s="91" t="b">
        <v>0</v>
      </c>
      <c r="K125" s="91" t="b">
        <v>0</v>
      </c>
      <c r="L125" s="91" t="b">
        <v>0</v>
      </c>
    </row>
    <row r="126" spans="1:12" ht="15">
      <c r="A126" s="91" t="s">
        <v>732</v>
      </c>
      <c r="B126" s="91" t="s">
        <v>733</v>
      </c>
      <c r="C126" s="91">
        <v>2</v>
      </c>
      <c r="D126" s="133">
        <v>0</v>
      </c>
      <c r="E126" s="133">
        <v>1.2174839442139063</v>
      </c>
      <c r="F126" s="91" t="s">
        <v>590</v>
      </c>
      <c r="G126" s="91" t="b">
        <v>0</v>
      </c>
      <c r="H126" s="91" t="b">
        <v>0</v>
      </c>
      <c r="I126" s="91" t="b">
        <v>0</v>
      </c>
      <c r="J126" s="91" t="b">
        <v>0</v>
      </c>
      <c r="K126" s="91" t="b">
        <v>0</v>
      </c>
      <c r="L126" s="91" t="b">
        <v>0</v>
      </c>
    </row>
    <row r="127" spans="1:12" ht="15">
      <c r="A127" s="91" t="s">
        <v>733</v>
      </c>
      <c r="B127" s="91" t="s">
        <v>734</v>
      </c>
      <c r="C127" s="91">
        <v>2</v>
      </c>
      <c r="D127" s="133">
        <v>0</v>
      </c>
      <c r="E127" s="133">
        <v>1.2174839442139063</v>
      </c>
      <c r="F127" s="91" t="s">
        <v>590</v>
      </c>
      <c r="G127" s="91" t="b">
        <v>0</v>
      </c>
      <c r="H127" s="91" t="b">
        <v>0</v>
      </c>
      <c r="I127" s="91" t="b">
        <v>0</v>
      </c>
      <c r="J127" s="91" t="b">
        <v>0</v>
      </c>
      <c r="K127" s="91" t="b">
        <v>0</v>
      </c>
      <c r="L127" s="91" t="b">
        <v>0</v>
      </c>
    </row>
    <row r="128" spans="1:12" ht="15">
      <c r="A128" s="91" t="s">
        <v>734</v>
      </c>
      <c r="B128" s="91" t="s">
        <v>735</v>
      </c>
      <c r="C128" s="91">
        <v>2</v>
      </c>
      <c r="D128" s="133">
        <v>0</v>
      </c>
      <c r="E128" s="133">
        <v>1.2174839442139063</v>
      </c>
      <c r="F128" s="91" t="s">
        <v>590</v>
      </c>
      <c r="G128" s="91" t="b">
        <v>0</v>
      </c>
      <c r="H128" s="91" t="b">
        <v>0</v>
      </c>
      <c r="I128" s="91" t="b">
        <v>0</v>
      </c>
      <c r="J128" s="91" t="b">
        <v>0</v>
      </c>
      <c r="K128" s="91" t="b">
        <v>0</v>
      </c>
      <c r="L128" s="91" t="b">
        <v>0</v>
      </c>
    </row>
    <row r="129" spans="1:12" ht="15">
      <c r="A129" s="91" t="s">
        <v>735</v>
      </c>
      <c r="B129" s="91" t="s">
        <v>982</v>
      </c>
      <c r="C129" s="91">
        <v>2</v>
      </c>
      <c r="D129" s="133">
        <v>0</v>
      </c>
      <c r="E129" s="133">
        <v>1.2174839442139063</v>
      </c>
      <c r="F129" s="91" t="s">
        <v>590</v>
      </c>
      <c r="G129" s="91" t="b">
        <v>0</v>
      </c>
      <c r="H129" s="91" t="b">
        <v>0</v>
      </c>
      <c r="I129" s="91" t="b">
        <v>0</v>
      </c>
      <c r="J129" s="91" t="b">
        <v>0</v>
      </c>
      <c r="K129" s="91" t="b">
        <v>0</v>
      </c>
      <c r="L129" s="91" t="b">
        <v>0</v>
      </c>
    </row>
    <row r="130" spans="1:12" ht="15">
      <c r="A130" s="91" t="s">
        <v>982</v>
      </c>
      <c r="B130" s="91" t="s">
        <v>668</v>
      </c>
      <c r="C130" s="91">
        <v>2</v>
      </c>
      <c r="D130" s="133">
        <v>0</v>
      </c>
      <c r="E130" s="133">
        <v>1.2174839442139063</v>
      </c>
      <c r="F130" s="91" t="s">
        <v>590</v>
      </c>
      <c r="G130" s="91" t="b">
        <v>0</v>
      </c>
      <c r="H130" s="91" t="b">
        <v>0</v>
      </c>
      <c r="I130" s="91" t="b">
        <v>0</v>
      </c>
      <c r="J130" s="91" t="b">
        <v>0</v>
      </c>
      <c r="K130" s="91" t="b">
        <v>0</v>
      </c>
      <c r="L130" s="91" t="b">
        <v>0</v>
      </c>
    </row>
    <row r="131" spans="1:12" ht="15">
      <c r="A131" s="91" t="s">
        <v>737</v>
      </c>
      <c r="B131" s="91" t="s">
        <v>738</v>
      </c>
      <c r="C131" s="91">
        <v>2</v>
      </c>
      <c r="D131" s="133">
        <v>0</v>
      </c>
      <c r="E131" s="133">
        <v>1.2304489213782739</v>
      </c>
      <c r="F131" s="91" t="s">
        <v>591</v>
      </c>
      <c r="G131" s="91" t="b">
        <v>0</v>
      </c>
      <c r="H131" s="91" t="b">
        <v>0</v>
      </c>
      <c r="I131" s="91" t="b">
        <v>0</v>
      </c>
      <c r="J131" s="91" t="b">
        <v>0</v>
      </c>
      <c r="K131" s="91" t="b">
        <v>0</v>
      </c>
      <c r="L131" s="91" t="b">
        <v>0</v>
      </c>
    </row>
    <row r="132" spans="1:12" ht="15">
      <c r="A132" s="91" t="s">
        <v>738</v>
      </c>
      <c r="B132" s="91" t="s">
        <v>739</v>
      </c>
      <c r="C132" s="91">
        <v>2</v>
      </c>
      <c r="D132" s="133">
        <v>0</v>
      </c>
      <c r="E132" s="133">
        <v>1.2304489213782739</v>
      </c>
      <c r="F132" s="91" t="s">
        <v>591</v>
      </c>
      <c r="G132" s="91" t="b">
        <v>0</v>
      </c>
      <c r="H132" s="91" t="b">
        <v>0</v>
      </c>
      <c r="I132" s="91" t="b">
        <v>0</v>
      </c>
      <c r="J132" s="91" t="b">
        <v>0</v>
      </c>
      <c r="K132" s="91" t="b">
        <v>0</v>
      </c>
      <c r="L132" s="91" t="b">
        <v>0</v>
      </c>
    </row>
    <row r="133" spans="1:12" ht="15">
      <c r="A133" s="91" t="s">
        <v>739</v>
      </c>
      <c r="B133" s="91" t="s">
        <v>674</v>
      </c>
      <c r="C133" s="91">
        <v>2</v>
      </c>
      <c r="D133" s="133">
        <v>0</v>
      </c>
      <c r="E133" s="133">
        <v>0.9294189257142927</v>
      </c>
      <c r="F133" s="91" t="s">
        <v>591</v>
      </c>
      <c r="G133" s="91" t="b">
        <v>0</v>
      </c>
      <c r="H133" s="91" t="b">
        <v>0</v>
      </c>
      <c r="I133" s="91" t="b">
        <v>0</v>
      </c>
      <c r="J133" s="91" t="b">
        <v>0</v>
      </c>
      <c r="K133" s="91" t="b">
        <v>0</v>
      </c>
      <c r="L133" s="91" t="b">
        <v>0</v>
      </c>
    </row>
    <row r="134" spans="1:12" ht="15">
      <c r="A134" s="91" t="s">
        <v>674</v>
      </c>
      <c r="B134" s="91" t="s">
        <v>673</v>
      </c>
      <c r="C134" s="91">
        <v>2</v>
      </c>
      <c r="D134" s="133">
        <v>0</v>
      </c>
      <c r="E134" s="133">
        <v>0.6283889300503115</v>
      </c>
      <c r="F134" s="91" t="s">
        <v>591</v>
      </c>
      <c r="G134" s="91" t="b">
        <v>0</v>
      </c>
      <c r="H134" s="91" t="b">
        <v>0</v>
      </c>
      <c r="I134" s="91" t="b">
        <v>0</v>
      </c>
      <c r="J134" s="91" t="b">
        <v>1</v>
      </c>
      <c r="K134" s="91" t="b">
        <v>0</v>
      </c>
      <c r="L134" s="91" t="b">
        <v>0</v>
      </c>
    </row>
    <row r="135" spans="1:12" ht="15">
      <c r="A135" s="91" t="s">
        <v>673</v>
      </c>
      <c r="B135" s="91" t="s">
        <v>230</v>
      </c>
      <c r="C135" s="91">
        <v>2</v>
      </c>
      <c r="D135" s="133">
        <v>0</v>
      </c>
      <c r="E135" s="133">
        <v>0.6283889300503115</v>
      </c>
      <c r="F135" s="91" t="s">
        <v>591</v>
      </c>
      <c r="G135" s="91" t="b">
        <v>1</v>
      </c>
      <c r="H135" s="91" t="b">
        <v>0</v>
      </c>
      <c r="I135" s="91" t="b">
        <v>0</v>
      </c>
      <c r="J135" s="91" t="b">
        <v>0</v>
      </c>
      <c r="K135" s="91" t="b">
        <v>0</v>
      </c>
      <c r="L135" s="91" t="b">
        <v>0</v>
      </c>
    </row>
    <row r="136" spans="1:12" ht="15">
      <c r="A136" s="91" t="s">
        <v>230</v>
      </c>
      <c r="B136" s="91" t="s">
        <v>230</v>
      </c>
      <c r="C136" s="91">
        <v>2</v>
      </c>
      <c r="D136" s="133">
        <v>0</v>
      </c>
      <c r="E136" s="133">
        <v>0.6283889300503115</v>
      </c>
      <c r="F136" s="91" t="s">
        <v>591</v>
      </c>
      <c r="G136" s="91" t="b">
        <v>0</v>
      </c>
      <c r="H136" s="91" t="b">
        <v>0</v>
      </c>
      <c r="I136" s="91" t="b">
        <v>0</v>
      </c>
      <c r="J136" s="91" t="b">
        <v>0</v>
      </c>
      <c r="K136" s="91" t="b">
        <v>0</v>
      </c>
      <c r="L136" s="91" t="b">
        <v>0</v>
      </c>
    </row>
    <row r="137" spans="1:12" ht="15">
      <c r="A137" s="91" t="s">
        <v>230</v>
      </c>
      <c r="B137" s="91" t="s">
        <v>673</v>
      </c>
      <c r="C137" s="91">
        <v>2</v>
      </c>
      <c r="D137" s="133">
        <v>0</v>
      </c>
      <c r="E137" s="133">
        <v>0.6283889300503115</v>
      </c>
      <c r="F137" s="91" t="s">
        <v>591</v>
      </c>
      <c r="G137" s="91" t="b">
        <v>0</v>
      </c>
      <c r="H137" s="91" t="b">
        <v>0</v>
      </c>
      <c r="I137" s="91" t="b">
        <v>0</v>
      </c>
      <c r="J137" s="91" t="b">
        <v>1</v>
      </c>
      <c r="K137" s="91" t="b">
        <v>0</v>
      </c>
      <c r="L137" s="91" t="b">
        <v>0</v>
      </c>
    </row>
    <row r="138" spans="1:12" ht="15">
      <c r="A138" s="91" t="s">
        <v>673</v>
      </c>
      <c r="B138" s="91" t="s">
        <v>674</v>
      </c>
      <c r="C138" s="91">
        <v>2</v>
      </c>
      <c r="D138" s="133">
        <v>0</v>
      </c>
      <c r="E138" s="133">
        <v>0.6283889300503115</v>
      </c>
      <c r="F138" s="91" t="s">
        <v>591</v>
      </c>
      <c r="G138" s="91" t="b">
        <v>1</v>
      </c>
      <c r="H138" s="91" t="b">
        <v>0</v>
      </c>
      <c r="I138" s="91" t="b">
        <v>0</v>
      </c>
      <c r="J138" s="91" t="b">
        <v>0</v>
      </c>
      <c r="K138" s="91" t="b">
        <v>0</v>
      </c>
      <c r="L138" s="91" t="b">
        <v>0</v>
      </c>
    </row>
    <row r="139" spans="1:12" ht="15">
      <c r="A139" s="91" t="s">
        <v>674</v>
      </c>
      <c r="B139" s="91" t="s">
        <v>675</v>
      </c>
      <c r="C139" s="91">
        <v>2</v>
      </c>
      <c r="D139" s="133">
        <v>0</v>
      </c>
      <c r="E139" s="133">
        <v>0.9294189257142927</v>
      </c>
      <c r="F139" s="91" t="s">
        <v>591</v>
      </c>
      <c r="G139" s="91" t="b">
        <v>0</v>
      </c>
      <c r="H139" s="91" t="b">
        <v>0</v>
      </c>
      <c r="I139" s="91" t="b">
        <v>0</v>
      </c>
      <c r="J139" s="91" t="b">
        <v>0</v>
      </c>
      <c r="K139" s="91" t="b">
        <v>0</v>
      </c>
      <c r="L139" s="91" t="b">
        <v>0</v>
      </c>
    </row>
    <row r="140" spans="1:12" ht="15">
      <c r="A140" s="91" t="s">
        <v>675</v>
      </c>
      <c r="B140" s="91" t="s">
        <v>277</v>
      </c>
      <c r="C140" s="91">
        <v>2</v>
      </c>
      <c r="D140" s="133">
        <v>0</v>
      </c>
      <c r="E140" s="133">
        <v>1.2304489213782739</v>
      </c>
      <c r="F140" s="91" t="s">
        <v>591</v>
      </c>
      <c r="G140" s="91" t="b">
        <v>0</v>
      </c>
      <c r="H140" s="91" t="b">
        <v>0</v>
      </c>
      <c r="I140" s="91" t="b">
        <v>0</v>
      </c>
      <c r="J140" s="91" t="b">
        <v>0</v>
      </c>
      <c r="K140" s="91" t="b">
        <v>0</v>
      </c>
      <c r="L140" s="91" t="b">
        <v>0</v>
      </c>
    </row>
    <row r="141" spans="1:12" ht="15">
      <c r="A141" s="91" t="s">
        <v>720</v>
      </c>
      <c r="B141" s="91" t="s">
        <v>742</v>
      </c>
      <c r="C141" s="91">
        <v>2</v>
      </c>
      <c r="D141" s="133">
        <v>0</v>
      </c>
      <c r="E141" s="133">
        <v>1.290034611362518</v>
      </c>
      <c r="F141" s="91" t="s">
        <v>592</v>
      </c>
      <c r="G141" s="91" t="b">
        <v>1</v>
      </c>
      <c r="H141" s="91" t="b">
        <v>0</v>
      </c>
      <c r="I141" s="91" t="b">
        <v>0</v>
      </c>
      <c r="J141" s="91" t="b">
        <v>0</v>
      </c>
      <c r="K141" s="91" t="b">
        <v>0</v>
      </c>
      <c r="L141" s="91" t="b">
        <v>0</v>
      </c>
    </row>
    <row r="142" spans="1:12" ht="15">
      <c r="A142" s="91" t="s">
        <v>742</v>
      </c>
      <c r="B142" s="91" t="s">
        <v>743</v>
      </c>
      <c r="C142" s="91">
        <v>2</v>
      </c>
      <c r="D142" s="133">
        <v>0</v>
      </c>
      <c r="E142" s="133">
        <v>1.290034611362518</v>
      </c>
      <c r="F142" s="91" t="s">
        <v>592</v>
      </c>
      <c r="G142" s="91" t="b">
        <v>0</v>
      </c>
      <c r="H142" s="91" t="b">
        <v>0</v>
      </c>
      <c r="I142" s="91" t="b">
        <v>0</v>
      </c>
      <c r="J142" s="91" t="b">
        <v>0</v>
      </c>
      <c r="K142" s="91" t="b">
        <v>0</v>
      </c>
      <c r="L142" s="91" t="b">
        <v>0</v>
      </c>
    </row>
    <row r="143" spans="1:12" ht="15">
      <c r="A143" s="91" t="s">
        <v>743</v>
      </c>
      <c r="B143" s="91" t="s">
        <v>744</v>
      </c>
      <c r="C143" s="91">
        <v>2</v>
      </c>
      <c r="D143" s="133">
        <v>0</v>
      </c>
      <c r="E143" s="133">
        <v>1.290034611362518</v>
      </c>
      <c r="F143" s="91" t="s">
        <v>592</v>
      </c>
      <c r="G143" s="91" t="b">
        <v>0</v>
      </c>
      <c r="H143" s="91" t="b">
        <v>0</v>
      </c>
      <c r="I143" s="91" t="b">
        <v>0</v>
      </c>
      <c r="J143" s="91" t="b">
        <v>0</v>
      </c>
      <c r="K143" s="91" t="b">
        <v>0</v>
      </c>
      <c r="L143" s="91" t="b">
        <v>0</v>
      </c>
    </row>
    <row r="144" spans="1:12" ht="15">
      <c r="A144" s="91" t="s">
        <v>744</v>
      </c>
      <c r="B144" s="91" t="s">
        <v>741</v>
      </c>
      <c r="C144" s="91">
        <v>2</v>
      </c>
      <c r="D144" s="133">
        <v>0</v>
      </c>
      <c r="E144" s="133">
        <v>0.9890046156985368</v>
      </c>
      <c r="F144" s="91" t="s">
        <v>592</v>
      </c>
      <c r="G144" s="91" t="b">
        <v>0</v>
      </c>
      <c r="H144" s="91" t="b">
        <v>0</v>
      </c>
      <c r="I144" s="91" t="b">
        <v>0</v>
      </c>
      <c r="J144" s="91" t="b">
        <v>0</v>
      </c>
      <c r="K144" s="91" t="b">
        <v>0</v>
      </c>
      <c r="L144" s="91" t="b">
        <v>0</v>
      </c>
    </row>
    <row r="145" spans="1:12" ht="15">
      <c r="A145" s="91" t="s">
        <v>741</v>
      </c>
      <c r="B145" s="91" t="s">
        <v>741</v>
      </c>
      <c r="C145" s="91">
        <v>2</v>
      </c>
      <c r="D145" s="133">
        <v>0</v>
      </c>
      <c r="E145" s="133">
        <v>0.6879746200345557</v>
      </c>
      <c r="F145" s="91" t="s">
        <v>592</v>
      </c>
      <c r="G145" s="91" t="b">
        <v>0</v>
      </c>
      <c r="H145" s="91" t="b">
        <v>0</v>
      </c>
      <c r="I145" s="91" t="b">
        <v>0</v>
      </c>
      <c r="J145" s="91" t="b">
        <v>0</v>
      </c>
      <c r="K145" s="91" t="b">
        <v>0</v>
      </c>
      <c r="L145" s="91" t="b">
        <v>0</v>
      </c>
    </row>
    <row r="146" spans="1:12" ht="15">
      <c r="A146" s="91" t="s">
        <v>741</v>
      </c>
      <c r="B146" s="91" t="s">
        <v>745</v>
      </c>
      <c r="C146" s="91">
        <v>2</v>
      </c>
      <c r="D146" s="133">
        <v>0</v>
      </c>
      <c r="E146" s="133">
        <v>0.9890046156985368</v>
      </c>
      <c r="F146" s="91" t="s">
        <v>592</v>
      </c>
      <c r="G146" s="91" t="b">
        <v>0</v>
      </c>
      <c r="H146" s="91" t="b">
        <v>0</v>
      </c>
      <c r="I146" s="91" t="b">
        <v>0</v>
      </c>
      <c r="J146" s="91" t="b">
        <v>1</v>
      </c>
      <c r="K146" s="91" t="b">
        <v>0</v>
      </c>
      <c r="L146" s="91" t="b">
        <v>0</v>
      </c>
    </row>
    <row r="147" spans="1:12" ht="15">
      <c r="A147" s="91" t="s">
        <v>745</v>
      </c>
      <c r="B147" s="91" t="s">
        <v>746</v>
      </c>
      <c r="C147" s="91">
        <v>2</v>
      </c>
      <c r="D147" s="133">
        <v>0</v>
      </c>
      <c r="E147" s="133">
        <v>1.290034611362518</v>
      </c>
      <c r="F147" s="91" t="s">
        <v>592</v>
      </c>
      <c r="G147" s="91" t="b">
        <v>1</v>
      </c>
      <c r="H147" s="91" t="b">
        <v>0</v>
      </c>
      <c r="I147" s="91" t="b">
        <v>0</v>
      </c>
      <c r="J147" s="91" t="b">
        <v>0</v>
      </c>
      <c r="K147" s="91" t="b">
        <v>0</v>
      </c>
      <c r="L147" s="91" t="b">
        <v>0</v>
      </c>
    </row>
    <row r="148" spans="1:12" ht="15">
      <c r="A148" s="91" t="s">
        <v>746</v>
      </c>
      <c r="B148" s="91" t="s">
        <v>747</v>
      </c>
      <c r="C148" s="91">
        <v>2</v>
      </c>
      <c r="D148" s="133">
        <v>0</v>
      </c>
      <c r="E148" s="133">
        <v>1.290034611362518</v>
      </c>
      <c r="F148" s="91" t="s">
        <v>592</v>
      </c>
      <c r="G148" s="91" t="b">
        <v>0</v>
      </c>
      <c r="H148" s="91" t="b">
        <v>0</v>
      </c>
      <c r="I148" s="91" t="b">
        <v>0</v>
      </c>
      <c r="J148" s="91" t="b">
        <v>0</v>
      </c>
      <c r="K148" s="91" t="b">
        <v>0</v>
      </c>
      <c r="L148" s="91" t="b">
        <v>0</v>
      </c>
    </row>
    <row r="149" spans="1:12" ht="15">
      <c r="A149" s="91" t="s">
        <v>747</v>
      </c>
      <c r="B149" s="91" t="s">
        <v>748</v>
      </c>
      <c r="C149" s="91">
        <v>2</v>
      </c>
      <c r="D149" s="133">
        <v>0</v>
      </c>
      <c r="E149" s="133">
        <v>1.290034611362518</v>
      </c>
      <c r="F149" s="91" t="s">
        <v>592</v>
      </c>
      <c r="G149" s="91" t="b">
        <v>0</v>
      </c>
      <c r="H149" s="91" t="b">
        <v>0</v>
      </c>
      <c r="I149" s="91" t="b">
        <v>0</v>
      </c>
      <c r="J149" s="91" t="b">
        <v>0</v>
      </c>
      <c r="K149" s="91" t="b">
        <v>0</v>
      </c>
      <c r="L149" s="91" t="b">
        <v>0</v>
      </c>
    </row>
    <row r="150" spans="1:12" ht="15">
      <c r="A150" s="91" t="s">
        <v>748</v>
      </c>
      <c r="B150" s="91" t="s">
        <v>749</v>
      </c>
      <c r="C150" s="91">
        <v>2</v>
      </c>
      <c r="D150" s="133">
        <v>0</v>
      </c>
      <c r="E150" s="133">
        <v>1.290034611362518</v>
      </c>
      <c r="F150" s="91" t="s">
        <v>592</v>
      </c>
      <c r="G150" s="91" t="b">
        <v>0</v>
      </c>
      <c r="H150" s="91" t="b">
        <v>0</v>
      </c>
      <c r="I150" s="91" t="b">
        <v>0</v>
      </c>
      <c r="J150" s="91" t="b">
        <v>0</v>
      </c>
      <c r="K150" s="91" t="b">
        <v>0</v>
      </c>
      <c r="L150" s="91" t="b">
        <v>0</v>
      </c>
    </row>
    <row r="151" spans="1:12" ht="15">
      <c r="A151" s="91" t="s">
        <v>749</v>
      </c>
      <c r="B151" s="91" t="s">
        <v>978</v>
      </c>
      <c r="C151" s="91">
        <v>2</v>
      </c>
      <c r="D151" s="133">
        <v>0</v>
      </c>
      <c r="E151" s="133">
        <v>1.290034611362518</v>
      </c>
      <c r="F151" s="91" t="s">
        <v>592</v>
      </c>
      <c r="G151" s="91" t="b">
        <v>0</v>
      </c>
      <c r="H151" s="91" t="b">
        <v>0</v>
      </c>
      <c r="I151" s="91" t="b">
        <v>0</v>
      </c>
      <c r="J151" s="91" t="b">
        <v>0</v>
      </c>
      <c r="K151" s="91" t="b">
        <v>0</v>
      </c>
      <c r="L151" s="91" t="b">
        <v>0</v>
      </c>
    </row>
    <row r="152" spans="1:12" ht="15">
      <c r="A152" s="91" t="s">
        <v>978</v>
      </c>
      <c r="B152" s="91" t="s">
        <v>979</v>
      </c>
      <c r="C152" s="91">
        <v>2</v>
      </c>
      <c r="D152" s="133">
        <v>0</v>
      </c>
      <c r="E152" s="133">
        <v>1.290034611362518</v>
      </c>
      <c r="F152" s="91" t="s">
        <v>592</v>
      </c>
      <c r="G152" s="91" t="b">
        <v>0</v>
      </c>
      <c r="H152" s="91" t="b">
        <v>0</v>
      </c>
      <c r="I152" s="91" t="b">
        <v>0</v>
      </c>
      <c r="J152" s="91" t="b">
        <v>0</v>
      </c>
      <c r="K152" s="91" t="b">
        <v>0</v>
      </c>
      <c r="L152" s="91" t="b">
        <v>0</v>
      </c>
    </row>
    <row r="153" spans="1:12" ht="15">
      <c r="A153" s="91" t="s">
        <v>979</v>
      </c>
      <c r="B153" s="91" t="s">
        <v>980</v>
      </c>
      <c r="C153" s="91">
        <v>2</v>
      </c>
      <c r="D153" s="133">
        <v>0</v>
      </c>
      <c r="E153" s="133">
        <v>1.290034611362518</v>
      </c>
      <c r="F153" s="91" t="s">
        <v>592</v>
      </c>
      <c r="G153" s="91" t="b">
        <v>0</v>
      </c>
      <c r="H153" s="91" t="b">
        <v>0</v>
      </c>
      <c r="I153" s="91" t="b">
        <v>0</v>
      </c>
      <c r="J153" s="91" t="b">
        <v>1</v>
      </c>
      <c r="K153" s="91" t="b">
        <v>0</v>
      </c>
      <c r="L153" s="91" t="b">
        <v>0</v>
      </c>
    </row>
    <row r="154" spans="1:12" ht="15">
      <c r="A154" s="91" t="s">
        <v>980</v>
      </c>
      <c r="B154" s="91" t="s">
        <v>981</v>
      </c>
      <c r="C154" s="91">
        <v>2</v>
      </c>
      <c r="D154" s="133">
        <v>0</v>
      </c>
      <c r="E154" s="133">
        <v>1.290034611362518</v>
      </c>
      <c r="F154" s="91" t="s">
        <v>592</v>
      </c>
      <c r="G154" s="91" t="b">
        <v>1</v>
      </c>
      <c r="H154" s="91" t="b">
        <v>0</v>
      </c>
      <c r="I154" s="91" t="b">
        <v>0</v>
      </c>
      <c r="J154" s="91" t="b">
        <v>0</v>
      </c>
      <c r="K154" s="91" t="b">
        <v>0</v>
      </c>
      <c r="L154" s="91" t="b">
        <v>0</v>
      </c>
    </row>
    <row r="155" spans="1:12" ht="15">
      <c r="A155" s="91" t="s">
        <v>222</v>
      </c>
      <c r="B155" s="91" t="s">
        <v>277</v>
      </c>
      <c r="C155" s="91">
        <v>2</v>
      </c>
      <c r="D155" s="133">
        <v>0</v>
      </c>
      <c r="E155" s="133">
        <v>0.9294189257142927</v>
      </c>
      <c r="F155" s="91" t="s">
        <v>593</v>
      </c>
      <c r="G155" s="91" t="b">
        <v>0</v>
      </c>
      <c r="H155" s="91" t="b">
        <v>0</v>
      </c>
      <c r="I155" s="91" t="b">
        <v>0</v>
      </c>
      <c r="J155" s="91" t="b">
        <v>0</v>
      </c>
      <c r="K155" s="91" t="b">
        <v>0</v>
      </c>
      <c r="L155" s="91" t="b">
        <v>0</v>
      </c>
    </row>
    <row r="156" spans="1:12" ht="15">
      <c r="A156" s="91" t="s">
        <v>277</v>
      </c>
      <c r="B156" s="91" t="s">
        <v>751</v>
      </c>
      <c r="C156" s="91">
        <v>2</v>
      </c>
      <c r="D156" s="133">
        <v>0</v>
      </c>
      <c r="E156" s="133">
        <v>0.9294189257142927</v>
      </c>
      <c r="F156" s="91" t="s">
        <v>593</v>
      </c>
      <c r="G156" s="91" t="b">
        <v>0</v>
      </c>
      <c r="H156" s="91" t="b">
        <v>0</v>
      </c>
      <c r="I156" s="91" t="b">
        <v>0</v>
      </c>
      <c r="J156" s="91" t="b">
        <v>0</v>
      </c>
      <c r="K156" s="91" t="b">
        <v>0</v>
      </c>
      <c r="L156" s="91" t="b">
        <v>0</v>
      </c>
    </row>
    <row r="157" spans="1:12" ht="15">
      <c r="A157" s="91" t="s">
        <v>751</v>
      </c>
      <c r="B157" s="91" t="s">
        <v>752</v>
      </c>
      <c r="C157" s="91">
        <v>2</v>
      </c>
      <c r="D157" s="133">
        <v>0</v>
      </c>
      <c r="E157" s="133">
        <v>0.9294189257142927</v>
      </c>
      <c r="F157" s="91" t="s">
        <v>593</v>
      </c>
      <c r="G157" s="91" t="b">
        <v>0</v>
      </c>
      <c r="H157" s="91" t="b">
        <v>0</v>
      </c>
      <c r="I157" s="91" t="b">
        <v>0</v>
      </c>
      <c r="J157" s="91" t="b">
        <v>0</v>
      </c>
      <c r="K157" s="91" t="b">
        <v>1</v>
      </c>
      <c r="L157" s="91" t="b">
        <v>0</v>
      </c>
    </row>
    <row r="158" spans="1:12" ht="15">
      <c r="A158" s="91" t="s">
        <v>752</v>
      </c>
      <c r="B158" s="91" t="s">
        <v>753</v>
      </c>
      <c r="C158" s="91">
        <v>2</v>
      </c>
      <c r="D158" s="133">
        <v>0</v>
      </c>
      <c r="E158" s="133">
        <v>0.9294189257142927</v>
      </c>
      <c r="F158" s="91" t="s">
        <v>593</v>
      </c>
      <c r="G158" s="91" t="b">
        <v>0</v>
      </c>
      <c r="H158" s="91" t="b">
        <v>1</v>
      </c>
      <c r="I158" s="91" t="b">
        <v>0</v>
      </c>
      <c r="J158" s="91" t="b">
        <v>1</v>
      </c>
      <c r="K158" s="91" t="b">
        <v>0</v>
      </c>
      <c r="L158" s="91" t="b">
        <v>0</v>
      </c>
    </row>
    <row r="159" spans="1:12" ht="15">
      <c r="A159" s="91" t="s">
        <v>753</v>
      </c>
      <c r="B159" s="91" t="s">
        <v>754</v>
      </c>
      <c r="C159" s="91">
        <v>2</v>
      </c>
      <c r="D159" s="133">
        <v>0</v>
      </c>
      <c r="E159" s="133">
        <v>0.9294189257142927</v>
      </c>
      <c r="F159" s="91" t="s">
        <v>593</v>
      </c>
      <c r="G159" s="91" t="b">
        <v>1</v>
      </c>
      <c r="H159" s="91" t="b">
        <v>0</v>
      </c>
      <c r="I159" s="91" t="b">
        <v>0</v>
      </c>
      <c r="J159" s="91" t="b">
        <v>0</v>
      </c>
      <c r="K159" s="91" t="b">
        <v>0</v>
      </c>
      <c r="L159" s="91" t="b">
        <v>0</v>
      </c>
    </row>
    <row r="160" spans="1:12" ht="15">
      <c r="A160" s="91" t="s">
        <v>754</v>
      </c>
      <c r="B160" s="91" t="s">
        <v>755</v>
      </c>
      <c r="C160" s="91">
        <v>2</v>
      </c>
      <c r="D160" s="133">
        <v>0</v>
      </c>
      <c r="E160" s="133">
        <v>0.9294189257142927</v>
      </c>
      <c r="F160" s="91" t="s">
        <v>593</v>
      </c>
      <c r="G160" s="91" t="b">
        <v>0</v>
      </c>
      <c r="H160" s="91" t="b">
        <v>0</v>
      </c>
      <c r="I160" s="91" t="b">
        <v>0</v>
      </c>
      <c r="J160" s="91" t="b">
        <v>0</v>
      </c>
      <c r="K160" s="91" t="b">
        <v>0</v>
      </c>
      <c r="L160" s="91" t="b">
        <v>0</v>
      </c>
    </row>
    <row r="161" spans="1:12" ht="15">
      <c r="A161" s="91" t="s">
        <v>755</v>
      </c>
      <c r="B161" s="91" t="s">
        <v>756</v>
      </c>
      <c r="C161" s="91">
        <v>2</v>
      </c>
      <c r="D161" s="133">
        <v>0</v>
      </c>
      <c r="E161" s="133">
        <v>0.9294189257142927</v>
      </c>
      <c r="F161" s="91" t="s">
        <v>593</v>
      </c>
      <c r="G161" s="91" t="b">
        <v>0</v>
      </c>
      <c r="H161" s="91" t="b">
        <v>0</v>
      </c>
      <c r="I161" s="91" t="b">
        <v>0</v>
      </c>
      <c r="J161" s="91" t="b">
        <v>0</v>
      </c>
      <c r="K161" s="91" t="b">
        <v>0</v>
      </c>
      <c r="L161" s="91" t="b">
        <v>0</v>
      </c>
    </row>
    <row r="162" spans="1:12" ht="15">
      <c r="A162" s="91" t="s">
        <v>756</v>
      </c>
      <c r="B162" s="91" t="s">
        <v>757</v>
      </c>
      <c r="C162" s="91">
        <v>2</v>
      </c>
      <c r="D162" s="133">
        <v>0</v>
      </c>
      <c r="E162" s="133">
        <v>0.9294189257142927</v>
      </c>
      <c r="F162" s="91" t="s">
        <v>593</v>
      </c>
      <c r="G162" s="91" t="b">
        <v>0</v>
      </c>
      <c r="H162" s="91" t="b">
        <v>0</v>
      </c>
      <c r="I162" s="91" t="b">
        <v>0</v>
      </c>
      <c r="J162" s="91" t="b">
        <v>0</v>
      </c>
      <c r="K162" s="91" t="b">
        <v>0</v>
      </c>
      <c r="L162" s="91" t="b">
        <v>0</v>
      </c>
    </row>
    <row r="163" spans="1:12" ht="15">
      <c r="A163" s="91" t="s">
        <v>759</v>
      </c>
      <c r="B163" s="91" t="s">
        <v>760</v>
      </c>
      <c r="C163" s="91">
        <v>2</v>
      </c>
      <c r="D163" s="133">
        <v>0</v>
      </c>
      <c r="E163" s="133">
        <v>0.8129133566428556</v>
      </c>
      <c r="F163" s="91" t="s">
        <v>594</v>
      </c>
      <c r="G163" s="91" t="b">
        <v>0</v>
      </c>
      <c r="H163" s="91" t="b">
        <v>0</v>
      </c>
      <c r="I163" s="91" t="b">
        <v>0</v>
      </c>
      <c r="J163" s="91" t="b">
        <v>0</v>
      </c>
      <c r="K163" s="91" t="b">
        <v>0</v>
      </c>
      <c r="L163" s="91" t="b">
        <v>0</v>
      </c>
    </row>
    <row r="164" spans="1:12" ht="15">
      <c r="A164" s="91" t="s">
        <v>760</v>
      </c>
      <c r="B164" s="91" t="s">
        <v>761</v>
      </c>
      <c r="C164" s="91">
        <v>2</v>
      </c>
      <c r="D164" s="133">
        <v>0</v>
      </c>
      <c r="E164" s="133">
        <v>0.8129133566428556</v>
      </c>
      <c r="F164" s="91" t="s">
        <v>594</v>
      </c>
      <c r="G164" s="91" t="b">
        <v>0</v>
      </c>
      <c r="H164" s="91" t="b">
        <v>0</v>
      </c>
      <c r="I164" s="91" t="b">
        <v>0</v>
      </c>
      <c r="J164" s="91" t="b">
        <v>0</v>
      </c>
      <c r="K164" s="91" t="b">
        <v>0</v>
      </c>
      <c r="L164" s="91" t="b">
        <v>0</v>
      </c>
    </row>
    <row r="165" spans="1:12" ht="15">
      <c r="A165" s="91" t="s">
        <v>761</v>
      </c>
      <c r="B165" s="91" t="s">
        <v>693</v>
      </c>
      <c r="C165" s="91">
        <v>2</v>
      </c>
      <c r="D165" s="133">
        <v>0</v>
      </c>
      <c r="E165" s="133">
        <v>0.8129133566428556</v>
      </c>
      <c r="F165" s="91" t="s">
        <v>594</v>
      </c>
      <c r="G165" s="91" t="b">
        <v>0</v>
      </c>
      <c r="H165" s="91" t="b">
        <v>0</v>
      </c>
      <c r="I165" s="91" t="b">
        <v>0</v>
      </c>
      <c r="J165" s="91" t="b">
        <v>0</v>
      </c>
      <c r="K165" s="91" t="b">
        <v>0</v>
      </c>
      <c r="L165" s="91" t="b">
        <v>0</v>
      </c>
    </row>
    <row r="166" spans="1:12" ht="15">
      <c r="A166" s="91" t="s">
        <v>693</v>
      </c>
      <c r="B166" s="91" t="s">
        <v>762</v>
      </c>
      <c r="C166" s="91">
        <v>2</v>
      </c>
      <c r="D166" s="133">
        <v>0</v>
      </c>
      <c r="E166" s="133">
        <v>0.8129133566428556</v>
      </c>
      <c r="F166" s="91" t="s">
        <v>594</v>
      </c>
      <c r="G166" s="91" t="b">
        <v>0</v>
      </c>
      <c r="H166" s="91" t="b">
        <v>0</v>
      </c>
      <c r="I166" s="91" t="b">
        <v>0</v>
      </c>
      <c r="J166" s="91" t="b">
        <v>0</v>
      </c>
      <c r="K166" s="91" t="b">
        <v>0</v>
      </c>
      <c r="L166" s="91" t="b">
        <v>0</v>
      </c>
    </row>
    <row r="167" spans="1:12" ht="15">
      <c r="A167" s="91" t="s">
        <v>762</v>
      </c>
      <c r="B167" s="91" t="s">
        <v>763</v>
      </c>
      <c r="C167" s="91">
        <v>2</v>
      </c>
      <c r="D167" s="133">
        <v>0</v>
      </c>
      <c r="E167" s="133">
        <v>0.8129133566428556</v>
      </c>
      <c r="F167" s="91" t="s">
        <v>594</v>
      </c>
      <c r="G167" s="91" t="b">
        <v>0</v>
      </c>
      <c r="H167" s="91" t="b">
        <v>0</v>
      </c>
      <c r="I167" s="91" t="b">
        <v>0</v>
      </c>
      <c r="J167" s="91" t="b">
        <v>0</v>
      </c>
      <c r="K167" s="91" t="b">
        <v>0</v>
      </c>
      <c r="L167" s="91" t="b">
        <v>0</v>
      </c>
    </row>
    <row r="168" spans="1:12" ht="15">
      <c r="A168" s="91" t="s">
        <v>763</v>
      </c>
      <c r="B168" s="91" t="s">
        <v>277</v>
      </c>
      <c r="C168" s="91">
        <v>2</v>
      </c>
      <c r="D168" s="133">
        <v>0</v>
      </c>
      <c r="E168" s="133">
        <v>0.8129133566428556</v>
      </c>
      <c r="F168" s="91" t="s">
        <v>594</v>
      </c>
      <c r="G168" s="91" t="b">
        <v>0</v>
      </c>
      <c r="H168" s="91" t="b">
        <v>0</v>
      </c>
      <c r="I168" s="91" t="b">
        <v>0</v>
      </c>
      <c r="J168" s="91" t="b">
        <v>0</v>
      </c>
      <c r="K168" s="91" t="b">
        <v>0</v>
      </c>
      <c r="L168" s="91" t="b">
        <v>0</v>
      </c>
    </row>
    <row r="169" spans="1:12" ht="15">
      <c r="A169" s="91" t="s">
        <v>765</v>
      </c>
      <c r="B169" s="91" t="s">
        <v>766</v>
      </c>
      <c r="C169" s="91">
        <v>2</v>
      </c>
      <c r="D169" s="133">
        <v>0</v>
      </c>
      <c r="E169" s="133">
        <v>1.0791812460476249</v>
      </c>
      <c r="F169" s="91" t="s">
        <v>595</v>
      </c>
      <c r="G169" s="91" t="b">
        <v>0</v>
      </c>
      <c r="H169" s="91" t="b">
        <v>0</v>
      </c>
      <c r="I169" s="91" t="b">
        <v>0</v>
      </c>
      <c r="J169" s="91" t="b">
        <v>1</v>
      </c>
      <c r="K169" s="91" t="b">
        <v>0</v>
      </c>
      <c r="L169" s="91" t="b">
        <v>0</v>
      </c>
    </row>
    <row r="170" spans="1:12" ht="15">
      <c r="A170" s="91" t="s">
        <v>766</v>
      </c>
      <c r="B170" s="91" t="s">
        <v>767</v>
      </c>
      <c r="C170" s="91">
        <v>2</v>
      </c>
      <c r="D170" s="133">
        <v>0</v>
      </c>
      <c r="E170" s="133">
        <v>1.0791812460476249</v>
      </c>
      <c r="F170" s="91" t="s">
        <v>595</v>
      </c>
      <c r="G170" s="91" t="b">
        <v>1</v>
      </c>
      <c r="H170" s="91" t="b">
        <v>0</v>
      </c>
      <c r="I170" s="91" t="b">
        <v>0</v>
      </c>
      <c r="J170" s="91" t="b">
        <v>0</v>
      </c>
      <c r="K170" s="91" t="b">
        <v>0</v>
      </c>
      <c r="L170" s="91" t="b">
        <v>0</v>
      </c>
    </row>
    <row r="171" spans="1:12" ht="15">
      <c r="A171" s="91" t="s">
        <v>767</v>
      </c>
      <c r="B171" s="91" t="s">
        <v>695</v>
      </c>
      <c r="C171" s="91">
        <v>2</v>
      </c>
      <c r="D171" s="133">
        <v>0</v>
      </c>
      <c r="E171" s="133">
        <v>1.0791812460476249</v>
      </c>
      <c r="F171" s="91" t="s">
        <v>595</v>
      </c>
      <c r="G171" s="91" t="b">
        <v>0</v>
      </c>
      <c r="H171" s="91" t="b">
        <v>0</v>
      </c>
      <c r="I171" s="91" t="b">
        <v>0</v>
      </c>
      <c r="J171" s="91" t="b">
        <v>0</v>
      </c>
      <c r="K171" s="91" t="b">
        <v>0</v>
      </c>
      <c r="L171" s="91" t="b">
        <v>0</v>
      </c>
    </row>
    <row r="172" spans="1:12" ht="15">
      <c r="A172" s="91" t="s">
        <v>695</v>
      </c>
      <c r="B172" s="91" t="s">
        <v>660</v>
      </c>
      <c r="C172" s="91">
        <v>2</v>
      </c>
      <c r="D172" s="133">
        <v>0</v>
      </c>
      <c r="E172" s="133">
        <v>1.0791812460476249</v>
      </c>
      <c r="F172" s="91" t="s">
        <v>595</v>
      </c>
      <c r="G172" s="91" t="b">
        <v>0</v>
      </c>
      <c r="H172" s="91" t="b">
        <v>0</v>
      </c>
      <c r="I172" s="91" t="b">
        <v>0</v>
      </c>
      <c r="J172" s="91" t="b">
        <v>0</v>
      </c>
      <c r="K172" s="91" t="b">
        <v>0</v>
      </c>
      <c r="L172" s="91" t="b">
        <v>0</v>
      </c>
    </row>
    <row r="173" spans="1:12" ht="15">
      <c r="A173" s="91" t="s">
        <v>660</v>
      </c>
      <c r="B173" s="91" t="s">
        <v>696</v>
      </c>
      <c r="C173" s="91">
        <v>2</v>
      </c>
      <c r="D173" s="133">
        <v>0</v>
      </c>
      <c r="E173" s="133">
        <v>1.0791812460476249</v>
      </c>
      <c r="F173" s="91" t="s">
        <v>595</v>
      </c>
      <c r="G173" s="91" t="b">
        <v>0</v>
      </c>
      <c r="H173" s="91" t="b">
        <v>0</v>
      </c>
      <c r="I173" s="91" t="b">
        <v>0</v>
      </c>
      <c r="J173" s="91" t="b">
        <v>0</v>
      </c>
      <c r="K173" s="91" t="b">
        <v>0</v>
      </c>
      <c r="L173" s="91" t="b">
        <v>0</v>
      </c>
    </row>
    <row r="174" spans="1:12" ht="15">
      <c r="A174" s="91" t="s">
        <v>696</v>
      </c>
      <c r="B174" s="91" t="s">
        <v>697</v>
      </c>
      <c r="C174" s="91">
        <v>2</v>
      </c>
      <c r="D174" s="133">
        <v>0</v>
      </c>
      <c r="E174" s="133">
        <v>1.0791812460476249</v>
      </c>
      <c r="F174" s="91" t="s">
        <v>595</v>
      </c>
      <c r="G174" s="91" t="b">
        <v>0</v>
      </c>
      <c r="H174" s="91" t="b">
        <v>0</v>
      </c>
      <c r="I174" s="91" t="b">
        <v>0</v>
      </c>
      <c r="J174" s="91" t="b">
        <v>0</v>
      </c>
      <c r="K174" s="91" t="b">
        <v>0</v>
      </c>
      <c r="L174" s="91" t="b">
        <v>0</v>
      </c>
    </row>
    <row r="175" spans="1:12" ht="15">
      <c r="A175" s="91" t="s">
        <v>697</v>
      </c>
      <c r="B175" s="91" t="s">
        <v>698</v>
      </c>
      <c r="C175" s="91">
        <v>2</v>
      </c>
      <c r="D175" s="133">
        <v>0</v>
      </c>
      <c r="E175" s="133">
        <v>1.0791812460476249</v>
      </c>
      <c r="F175" s="91" t="s">
        <v>595</v>
      </c>
      <c r="G175" s="91" t="b">
        <v>0</v>
      </c>
      <c r="H175" s="91" t="b">
        <v>0</v>
      </c>
      <c r="I175" s="91" t="b">
        <v>0</v>
      </c>
      <c r="J175" s="91" t="b">
        <v>0</v>
      </c>
      <c r="K175" s="91" t="b">
        <v>0</v>
      </c>
      <c r="L175" s="91" t="b">
        <v>0</v>
      </c>
    </row>
    <row r="176" spans="1:12" ht="15">
      <c r="A176" s="91" t="s">
        <v>698</v>
      </c>
      <c r="B176" s="91" t="s">
        <v>699</v>
      </c>
      <c r="C176" s="91">
        <v>2</v>
      </c>
      <c r="D176" s="133">
        <v>0</v>
      </c>
      <c r="E176" s="133">
        <v>1.0791812460476249</v>
      </c>
      <c r="F176" s="91" t="s">
        <v>595</v>
      </c>
      <c r="G176" s="91" t="b">
        <v>0</v>
      </c>
      <c r="H176" s="91" t="b">
        <v>0</v>
      </c>
      <c r="I176" s="91" t="b">
        <v>0</v>
      </c>
      <c r="J176" s="91" t="b">
        <v>0</v>
      </c>
      <c r="K176" s="91" t="b">
        <v>0</v>
      </c>
      <c r="L176" s="91" t="b">
        <v>0</v>
      </c>
    </row>
    <row r="177" spans="1:12" ht="15">
      <c r="A177" s="91" t="s">
        <v>699</v>
      </c>
      <c r="B177" s="91" t="s">
        <v>700</v>
      </c>
      <c r="C177" s="91">
        <v>2</v>
      </c>
      <c r="D177" s="133">
        <v>0</v>
      </c>
      <c r="E177" s="133">
        <v>1.0791812460476249</v>
      </c>
      <c r="F177" s="91" t="s">
        <v>595</v>
      </c>
      <c r="G177" s="91" t="b">
        <v>0</v>
      </c>
      <c r="H177" s="91" t="b">
        <v>0</v>
      </c>
      <c r="I177" s="91" t="b">
        <v>0</v>
      </c>
      <c r="J177" s="91" t="b">
        <v>0</v>
      </c>
      <c r="K177" s="91" t="b">
        <v>0</v>
      </c>
      <c r="L177" s="91" t="b">
        <v>0</v>
      </c>
    </row>
    <row r="178" spans="1:12" ht="15">
      <c r="A178" s="91" t="s">
        <v>653</v>
      </c>
      <c r="B178" s="91" t="s">
        <v>277</v>
      </c>
      <c r="C178" s="91">
        <v>11</v>
      </c>
      <c r="D178" s="133">
        <v>0</v>
      </c>
      <c r="E178" s="133">
        <v>0.9999999999999999</v>
      </c>
      <c r="F178" s="91" t="s">
        <v>597</v>
      </c>
      <c r="G178" s="91" t="b">
        <v>1</v>
      </c>
      <c r="H178" s="91" t="b">
        <v>0</v>
      </c>
      <c r="I178" s="91" t="b">
        <v>0</v>
      </c>
      <c r="J178" s="91" t="b">
        <v>0</v>
      </c>
      <c r="K178" s="91" t="b">
        <v>0</v>
      </c>
      <c r="L178" s="91" t="b">
        <v>0</v>
      </c>
    </row>
    <row r="179" spans="1:12" ht="15">
      <c r="A179" s="91" t="s">
        <v>277</v>
      </c>
      <c r="B179" s="91" t="s">
        <v>721</v>
      </c>
      <c r="C179" s="91">
        <v>11</v>
      </c>
      <c r="D179" s="133">
        <v>0</v>
      </c>
      <c r="E179" s="133">
        <v>0.9999999999999999</v>
      </c>
      <c r="F179" s="91" t="s">
        <v>597</v>
      </c>
      <c r="G179" s="91" t="b">
        <v>0</v>
      </c>
      <c r="H179" s="91" t="b">
        <v>0</v>
      </c>
      <c r="I179" s="91" t="b">
        <v>0</v>
      </c>
      <c r="J179" s="91" t="b">
        <v>0</v>
      </c>
      <c r="K179" s="91" t="b">
        <v>0</v>
      </c>
      <c r="L179" s="91" t="b">
        <v>0</v>
      </c>
    </row>
    <row r="180" spans="1:12" ht="15">
      <c r="A180" s="91" t="s">
        <v>721</v>
      </c>
      <c r="B180" s="91" t="s">
        <v>722</v>
      </c>
      <c r="C180" s="91">
        <v>11</v>
      </c>
      <c r="D180" s="133">
        <v>0</v>
      </c>
      <c r="E180" s="133">
        <v>0.9999999999999999</v>
      </c>
      <c r="F180" s="91" t="s">
        <v>597</v>
      </c>
      <c r="G180" s="91" t="b">
        <v>0</v>
      </c>
      <c r="H180" s="91" t="b">
        <v>0</v>
      </c>
      <c r="I180" s="91" t="b">
        <v>0</v>
      </c>
      <c r="J180" s="91" t="b">
        <v>0</v>
      </c>
      <c r="K180" s="91" t="b">
        <v>0</v>
      </c>
      <c r="L180" s="91" t="b">
        <v>0</v>
      </c>
    </row>
    <row r="181" spans="1:12" ht="15">
      <c r="A181" s="91" t="s">
        <v>722</v>
      </c>
      <c r="B181" s="91" t="s">
        <v>770</v>
      </c>
      <c r="C181" s="91">
        <v>11</v>
      </c>
      <c r="D181" s="133">
        <v>0</v>
      </c>
      <c r="E181" s="133">
        <v>0.9999999999999999</v>
      </c>
      <c r="F181" s="91" t="s">
        <v>597</v>
      </c>
      <c r="G181" s="91" t="b">
        <v>0</v>
      </c>
      <c r="H181" s="91" t="b">
        <v>0</v>
      </c>
      <c r="I181" s="91" t="b">
        <v>0</v>
      </c>
      <c r="J181" s="91" t="b">
        <v>0</v>
      </c>
      <c r="K181" s="91" t="b">
        <v>0</v>
      </c>
      <c r="L181" s="91" t="b">
        <v>0</v>
      </c>
    </row>
    <row r="182" spans="1:12" ht="15">
      <c r="A182" s="91" t="s">
        <v>770</v>
      </c>
      <c r="B182" s="91" t="s">
        <v>771</v>
      </c>
      <c r="C182" s="91">
        <v>11</v>
      </c>
      <c r="D182" s="133">
        <v>0</v>
      </c>
      <c r="E182" s="133">
        <v>0.9999999999999999</v>
      </c>
      <c r="F182" s="91" t="s">
        <v>597</v>
      </c>
      <c r="G182" s="91" t="b">
        <v>0</v>
      </c>
      <c r="H182" s="91" t="b">
        <v>0</v>
      </c>
      <c r="I182" s="91" t="b">
        <v>0</v>
      </c>
      <c r="J182" s="91" t="b">
        <v>0</v>
      </c>
      <c r="K182" s="91" t="b">
        <v>0</v>
      </c>
      <c r="L182" s="91" t="b">
        <v>0</v>
      </c>
    </row>
    <row r="183" spans="1:12" ht="15">
      <c r="A183" s="91" t="s">
        <v>771</v>
      </c>
      <c r="B183" s="91" t="s">
        <v>772</v>
      </c>
      <c r="C183" s="91">
        <v>11</v>
      </c>
      <c r="D183" s="133">
        <v>0</v>
      </c>
      <c r="E183" s="133">
        <v>0.9999999999999999</v>
      </c>
      <c r="F183" s="91" t="s">
        <v>597</v>
      </c>
      <c r="G183" s="91" t="b">
        <v>0</v>
      </c>
      <c r="H183" s="91" t="b">
        <v>0</v>
      </c>
      <c r="I183" s="91" t="b">
        <v>0</v>
      </c>
      <c r="J183" s="91" t="b">
        <v>0</v>
      </c>
      <c r="K183" s="91" t="b">
        <v>0</v>
      </c>
      <c r="L183" s="91" t="b">
        <v>0</v>
      </c>
    </row>
    <row r="184" spans="1:12" ht="15">
      <c r="A184" s="91" t="s">
        <v>772</v>
      </c>
      <c r="B184" s="91" t="s">
        <v>655</v>
      </c>
      <c r="C184" s="91">
        <v>11</v>
      </c>
      <c r="D184" s="133">
        <v>0</v>
      </c>
      <c r="E184" s="133">
        <v>0.9999999999999999</v>
      </c>
      <c r="F184" s="91" t="s">
        <v>597</v>
      </c>
      <c r="G184" s="91" t="b">
        <v>0</v>
      </c>
      <c r="H184" s="91" t="b">
        <v>0</v>
      </c>
      <c r="I184" s="91" t="b">
        <v>0</v>
      </c>
      <c r="J184" s="91" t="b">
        <v>1</v>
      </c>
      <c r="K184" s="91" t="b">
        <v>0</v>
      </c>
      <c r="L184" s="91" t="b">
        <v>0</v>
      </c>
    </row>
    <row r="185" spans="1:12" ht="15">
      <c r="A185" s="91" t="s">
        <v>655</v>
      </c>
      <c r="B185" s="91" t="s">
        <v>656</v>
      </c>
      <c r="C185" s="91">
        <v>11</v>
      </c>
      <c r="D185" s="133">
        <v>0</v>
      </c>
      <c r="E185" s="133">
        <v>0.9999999999999999</v>
      </c>
      <c r="F185" s="91" t="s">
        <v>597</v>
      </c>
      <c r="G185" s="91" t="b">
        <v>1</v>
      </c>
      <c r="H185" s="91" t="b">
        <v>0</v>
      </c>
      <c r="I185" s="91" t="b">
        <v>0</v>
      </c>
      <c r="J185" s="91" t="b">
        <v>0</v>
      </c>
      <c r="K185" s="91" t="b">
        <v>0</v>
      </c>
      <c r="L185" s="91" t="b">
        <v>0</v>
      </c>
    </row>
    <row r="186" spans="1:12" ht="15">
      <c r="A186" s="91" t="s">
        <v>656</v>
      </c>
      <c r="B186" s="91" t="s">
        <v>720</v>
      </c>
      <c r="C186" s="91">
        <v>11</v>
      </c>
      <c r="D186" s="133">
        <v>0</v>
      </c>
      <c r="E186" s="133">
        <v>0.9999999999999999</v>
      </c>
      <c r="F186" s="91" t="s">
        <v>597</v>
      </c>
      <c r="G186" s="91" t="b">
        <v>0</v>
      </c>
      <c r="H186" s="91" t="b">
        <v>0</v>
      </c>
      <c r="I186" s="91" t="b">
        <v>0</v>
      </c>
      <c r="J186" s="91" t="b">
        <v>1</v>
      </c>
      <c r="K186" s="91" t="b">
        <v>0</v>
      </c>
      <c r="L186" s="91" t="b">
        <v>0</v>
      </c>
    </row>
    <row r="187" spans="1:12" ht="15">
      <c r="A187" s="91" t="s">
        <v>720</v>
      </c>
      <c r="B187" s="91" t="s">
        <v>961</v>
      </c>
      <c r="C187" s="91">
        <v>11</v>
      </c>
      <c r="D187" s="133">
        <v>0</v>
      </c>
      <c r="E187" s="133">
        <v>0.9999999999999999</v>
      </c>
      <c r="F187" s="91" t="s">
        <v>597</v>
      </c>
      <c r="G187" s="91" t="b">
        <v>1</v>
      </c>
      <c r="H187" s="91" t="b">
        <v>0</v>
      </c>
      <c r="I187" s="91" t="b">
        <v>0</v>
      </c>
      <c r="J187" s="91" t="b">
        <v>0</v>
      </c>
      <c r="K187" s="91" t="b">
        <v>0</v>
      </c>
      <c r="L187"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588</v>
      </c>
      <c r="BB2" s="13" t="s">
        <v>608</v>
      </c>
      <c r="BC2" s="13" t="s">
        <v>609</v>
      </c>
      <c r="BD2" s="67" t="s">
        <v>999</v>
      </c>
      <c r="BE2" s="67" t="s">
        <v>1000</v>
      </c>
      <c r="BF2" s="67" t="s">
        <v>1001</v>
      </c>
      <c r="BG2" s="67" t="s">
        <v>1002</v>
      </c>
      <c r="BH2" s="67" t="s">
        <v>1003</v>
      </c>
      <c r="BI2" s="67" t="s">
        <v>1004</v>
      </c>
      <c r="BJ2" s="67" t="s">
        <v>1005</v>
      </c>
      <c r="BK2" s="67" t="s">
        <v>1006</v>
      </c>
      <c r="BL2" s="67" t="s">
        <v>1007</v>
      </c>
    </row>
    <row r="3" spans="1:64" ht="15" customHeight="1">
      <c r="A3" s="84" t="s">
        <v>212</v>
      </c>
      <c r="B3" s="84" t="s">
        <v>230</v>
      </c>
      <c r="C3" s="53"/>
      <c r="D3" s="54"/>
      <c r="E3" s="65"/>
      <c r="F3" s="55"/>
      <c r="G3" s="53"/>
      <c r="H3" s="57"/>
      <c r="I3" s="56"/>
      <c r="J3" s="56"/>
      <c r="K3" s="36" t="s">
        <v>65</v>
      </c>
      <c r="L3" s="62">
        <v>3</v>
      </c>
      <c r="M3" s="62"/>
      <c r="N3" s="63"/>
      <c r="O3" s="85" t="s">
        <v>233</v>
      </c>
      <c r="P3" s="87">
        <v>43508.53792824074</v>
      </c>
      <c r="Q3" s="85" t="s">
        <v>235</v>
      </c>
      <c r="R3" s="89" t="s">
        <v>256</v>
      </c>
      <c r="S3" s="85" t="s">
        <v>263</v>
      </c>
      <c r="T3" s="85" t="s">
        <v>269</v>
      </c>
      <c r="U3" s="89" t="s">
        <v>285</v>
      </c>
      <c r="V3" s="89" t="s">
        <v>285</v>
      </c>
      <c r="W3" s="87">
        <v>43508.53792824074</v>
      </c>
      <c r="X3" s="89" t="s">
        <v>306</v>
      </c>
      <c r="Y3" s="85"/>
      <c r="Z3" s="85"/>
      <c r="AA3" s="91" t="s">
        <v>336</v>
      </c>
      <c r="AB3" s="85"/>
      <c r="AC3" s="85" t="b">
        <v>0</v>
      </c>
      <c r="AD3" s="85">
        <v>3</v>
      </c>
      <c r="AE3" s="91" t="s">
        <v>368</v>
      </c>
      <c r="AF3" s="85" t="b">
        <v>0</v>
      </c>
      <c r="AG3" s="85" t="s">
        <v>371</v>
      </c>
      <c r="AH3" s="85"/>
      <c r="AI3" s="91" t="s">
        <v>368</v>
      </c>
      <c r="AJ3" s="85" t="b">
        <v>0</v>
      </c>
      <c r="AK3" s="85">
        <v>3</v>
      </c>
      <c r="AL3" s="91" t="s">
        <v>368</v>
      </c>
      <c r="AM3" s="85" t="s">
        <v>373</v>
      </c>
      <c r="AN3" s="85" t="b">
        <v>0</v>
      </c>
      <c r="AO3" s="91" t="s">
        <v>336</v>
      </c>
      <c r="AP3" s="85" t="s">
        <v>381</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v>4</v>
      </c>
      <c r="BE3" s="52">
        <v>14.814814814814815</v>
      </c>
      <c r="BF3" s="51">
        <v>1</v>
      </c>
      <c r="BG3" s="52">
        <v>3.7037037037037037</v>
      </c>
      <c r="BH3" s="51">
        <v>0</v>
      </c>
      <c r="BI3" s="52">
        <v>0</v>
      </c>
      <c r="BJ3" s="51">
        <v>22</v>
      </c>
      <c r="BK3" s="52">
        <v>81.48148148148148</v>
      </c>
      <c r="BL3" s="51">
        <v>27</v>
      </c>
    </row>
    <row r="4" spans="1:64" ht="15" customHeight="1">
      <c r="A4" s="84" t="s">
        <v>213</v>
      </c>
      <c r="B4" s="84" t="s">
        <v>230</v>
      </c>
      <c r="C4" s="53"/>
      <c r="D4" s="54"/>
      <c r="E4" s="65"/>
      <c r="F4" s="55"/>
      <c r="G4" s="53"/>
      <c r="H4" s="57"/>
      <c r="I4" s="56"/>
      <c r="J4" s="56"/>
      <c r="K4" s="36" t="s">
        <v>65</v>
      </c>
      <c r="L4" s="83">
        <v>4</v>
      </c>
      <c r="M4" s="83"/>
      <c r="N4" s="63"/>
      <c r="O4" s="86" t="s">
        <v>233</v>
      </c>
      <c r="P4" s="88">
        <v>43523.335324074076</v>
      </c>
      <c r="Q4" s="86" t="s">
        <v>236</v>
      </c>
      <c r="R4" s="90" t="s">
        <v>256</v>
      </c>
      <c r="S4" s="86" t="s">
        <v>263</v>
      </c>
      <c r="T4" s="86" t="s">
        <v>270</v>
      </c>
      <c r="U4" s="86"/>
      <c r="V4" s="90" t="s">
        <v>293</v>
      </c>
      <c r="W4" s="88">
        <v>43523.335324074076</v>
      </c>
      <c r="X4" s="90" t="s">
        <v>307</v>
      </c>
      <c r="Y4" s="86"/>
      <c r="Z4" s="86"/>
      <c r="AA4" s="92" t="s">
        <v>337</v>
      </c>
      <c r="AB4" s="86"/>
      <c r="AC4" s="86" t="b">
        <v>0</v>
      </c>
      <c r="AD4" s="86">
        <v>0</v>
      </c>
      <c r="AE4" s="92" t="s">
        <v>368</v>
      </c>
      <c r="AF4" s="86" t="b">
        <v>0</v>
      </c>
      <c r="AG4" s="86" t="s">
        <v>371</v>
      </c>
      <c r="AH4" s="86"/>
      <c r="AI4" s="92" t="s">
        <v>368</v>
      </c>
      <c r="AJ4" s="86" t="b">
        <v>0</v>
      </c>
      <c r="AK4" s="86">
        <v>3</v>
      </c>
      <c r="AL4" s="92" t="s">
        <v>336</v>
      </c>
      <c r="AM4" s="86" t="s">
        <v>374</v>
      </c>
      <c r="AN4" s="86" t="b">
        <v>0</v>
      </c>
      <c r="AO4" s="92" t="s">
        <v>336</v>
      </c>
      <c r="AP4" s="86" t="s">
        <v>176</v>
      </c>
      <c r="AQ4" s="86">
        <v>0</v>
      </c>
      <c r="AR4" s="86">
        <v>0</v>
      </c>
      <c r="AS4" s="86"/>
      <c r="AT4" s="86"/>
      <c r="AU4" s="86"/>
      <c r="AV4" s="86"/>
      <c r="AW4" s="86"/>
      <c r="AX4" s="86"/>
      <c r="AY4" s="86"/>
      <c r="AZ4" s="86"/>
      <c r="BA4">
        <v>1</v>
      </c>
      <c r="BB4" s="85" t="str">
        <f>REPLACE(INDEX(GroupVertices[Group],MATCH(Edges24[[#This Row],[Vertex 1]],GroupVertices[Vertex],0)),1,1,"")</f>
        <v>3</v>
      </c>
      <c r="BC4" s="85" t="str">
        <f>REPLACE(INDEX(GroupVertices[Group],MATCH(Edges24[[#This Row],[Vertex 2]],GroupVertices[Vertex],0)),1,1,"")</f>
        <v>3</v>
      </c>
      <c r="BD4" s="51"/>
      <c r="BE4" s="52"/>
      <c r="BF4" s="51"/>
      <c r="BG4" s="52"/>
      <c r="BH4" s="51"/>
      <c r="BI4" s="52"/>
      <c r="BJ4" s="51"/>
      <c r="BK4" s="52"/>
      <c r="BL4" s="51"/>
    </row>
    <row r="5" spans="1:64" ht="15">
      <c r="A5" s="84" t="s">
        <v>214</v>
      </c>
      <c r="B5" s="84" t="s">
        <v>231</v>
      </c>
      <c r="C5" s="53"/>
      <c r="D5" s="54"/>
      <c r="E5" s="65"/>
      <c r="F5" s="55"/>
      <c r="G5" s="53"/>
      <c r="H5" s="57"/>
      <c r="I5" s="56"/>
      <c r="J5" s="56"/>
      <c r="K5" s="36" t="s">
        <v>65</v>
      </c>
      <c r="L5" s="83">
        <v>6</v>
      </c>
      <c r="M5" s="83"/>
      <c r="N5" s="63"/>
      <c r="O5" s="86" t="s">
        <v>233</v>
      </c>
      <c r="P5" s="88">
        <v>43525.3909375</v>
      </c>
      <c r="Q5" s="86" t="s">
        <v>237</v>
      </c>
      <c r="R5" s="90" t="s">
        <v>257</v>
      </c>
      <c r="S5" s="86" t="s">
        <v>264</v>
      </c>
      <c r="T5" s="86" t="s">
        <v>271</v>
      </c>
      <c r="U5" s="86"/>
      <c r="V5" s="90" t="s">
        <v>294</v>
      </c>
      <c r="W5" s="88">
        <v>43525.3909375</v>
      </c>
      <c r="X5" s="90" t="s">
        <v>308</v>
      </c>
      <c r="Y5" s="86"/>
      <c r="Z5" s="86"/>
      <c r="AA5" s="92" t="s">
        <v>338</v>
      </c>
      <c r="AB5" s="86"/>
      <c r="AC5" s="86" t="b">
        <v>0</v>
      </c>
      <c r="AD5" s="86">
        <v>0</v>
      </c>
      <c r="AE5" s="92" t="s">
        <v>368</v>
      </c>
      <c r="AF5" s="86" t="b">
        <v>1</v>
      </c>
      <c r="AG5" s="86" t="s">
        <v>371</v>
      </c>
      <c r="AH5" s="86"/>
      <c r="AI5" s="92" t="s">
        <v>372</v>
      </c>
      <c r="AJ5" s="86" t="b">
        <v>0</v>
      </c>
      <c r="AK5" s="86">
        <v>0</v>
      </c>
      <c r="AL5" s="92" t="s">
        <v>368</v>
      </c>
      <c r="AM5" s="86" t="s">
        <v>375</v>
      </c>
      <c r="AN5" s="86" t="b">
        <v>0</v>
      </c>
      <c r="AO5" s="92" t="s">
        <v>338</v>
      </c>
      <c r="AP5" s="86" t="s">
        <v>176</v>
      </c>
      <c r="AQ5" s="86">
        <v>0</v>
      </c>
      <c r="AR5" s="86">
        <v>0</v>
      </c>
      <c r="AS5" s="86"/>
      <c r="AT5" s="86"/>
      <c r="AU5" s="86"/>
      <c r="AV5" s="86"/>
      <c r="AW5" s="86"/>
      <c r="AX5" s="86"/>
      <c r="AY5" s="86"/>
      <c r="AZ5" s="86"/>
      <c r="BA5">
        <v>1</v>
      </c>
      <c r="BB5" s="85" t="str">
        <f>REPLACE(INDEX(GroupVertices[Group],MATCH(Edges24[[#This Row],[Vertex 1]],GroupVertices[Vertex],0)),1,1,"")</f>
        <v>8</v>
      </c>
      <c r="BC5" s="85" t="str">
        <f>REPLACE(INDEX(GroupVertices[Group],MATCH(Edges24[[#This Row],[Vertex 2]],GroupVertices[Vertex],0)),1,1,"")</f>
        <v>8</v>
      </c>
      <c r="BD5" s="51">
        <v>0</v>
      </c>
      <c r="BE5" s="52">
        <v>0</v>
      </c>
      <c r="BF5" s="51">
        <v>0</v>
      </c>
      <c r="BG5" s="52">
        <v>0</v>
      </c>
      <c r="BH5" s="51">
        <v>0</v>
      </c>
      <c r="BI5" s="52">
        <v>0</v>
      </c>
      <c r="BJ5" s="51">
        <v>37</v>
      </c>
      <c r="BK5" s="52">
        <v>100</v>
      </c>
      <c r="BL5" s="51">
        <v>37</v>
      </c>
    </row>
    <row r="6" spans="1:64" ht="15">
      <c r="A6" s="84" t="s">
        <v>215</v>
      </c>
      <c r="B6" s="84" t="s">
        <v>215</v>
      </c>
      <c r="C6" s="53"/>
      <c r="D6" s="54"/>
      <c r="E6" s="65"/>
      <c r="F6" s="55"/>
      <c r="G6" s="53"/>
      <c r="H6" s="57"/>
      <c r="I6" s="56"/>
      <c r="J6" s="56"/>
      <c r="K6" s="36" t="s">
        <v>65</v>
      </c>
      <c r="L6" s="83">
        <v>7</v>
      </c>
      <c r="M6" s="83"/>
      <c r="N6" s="63"/>
      <c r="O6" s="86" t="s">
        <v>176</v>
      </c>
      <c r="P6" s="88">
        <v>43469.15724537037</v>
      </c>
      <c r="Q6" s="86" t="s">
        <v>238</v>
      </c>
      <c r="R6" s="86"/>
      <c r="S6" s="86"/>
      <c r="T6" s="86" t="s">
        <v>272</v>
      </c>
      <c r="U6" s="86"/>
      <c r="V6" s="90" t="s">
        <v>295</v>
      </c>
      <c r="W6" s="88">
        <v>43469.15724537037</v>
      </c>
      <c r="X6" s="90" t="s">
        <v>309</v>
      </c>
      <c r="Y6" s="86"/>
      <c r="Z6" s="86"/>
      <c r="AA6" s="92" t="s">
        <v>339</v>
      </c>
      <c r="AB6" s="86"/>
      <c r="AC6" s="86" t="b">
        <v>0</v>
      </c>
      <c r="AD6" s="86">
        <v>19</v>
      </c>
      <c r="AE6" s="92" t="s">
        <v>368</v>
      </c>
      <c r="AF6" s="86" t="b">
        <v>0</v>
      </c>
      <c r="AG6" s="86" t="s">
        <v>371</v>
      </c>
      <c r="AH6" s="86"/>
      <c r="AI6" s="92" t="s">
        <v>368</v>
      </c>
      <c r="AJ6" s="86" t="b">
        <v>0</v>
      </c>
      <c r="AK6" s="86">
        <v>6</v>
      </c>
      <c r="AL6" s="92" t="s">
        <v>368</v>
      </c>
      <c r="AM6" s="86" t="s">
        <v>376</v>
      </c>
      <c r="AN6" s="86" t="b">
        <v>0</v>
      </c>
      <c r="AO6" s="92" t="s">
        <v>339</v>
      </c>
      <c r="AP6" s="86" t="s">
        <v>381</v>
      </c>
      <c r="AQ6" s="86">
        <v>0</v>
      </c>
      <c r="AR6" s="86">
        <v>0</v>
      </c>
      <c r="AS6" s="86"/>
      <c r="AT6" s="86"/>
      <c r="AU6" s="86"/>
      <c r="AV6" s="86"/>
      <c r="AW6" s="86"/>
      <c r="AX6" s="86"/>
      <c r="AY6" s="86"/>
      <c r="AZ6" s="86"/>
      <c r="BA6">
        <v>1</v>
      </c>
      <c r="BB6" s="85" t="str">
        <f>REPLACE(INDEX(GroupVertices[Group],MATCH(Edges24[[#This Row],[Vertex 1]],GroupVertices[Vertex],0)),1,1,"")</f>
        <v>7</v>
      </c>
      <c r="BC6" s="85" t="str">
        <f>REPLACE(INDEX(GroupVertices[Group],MATCH(Edges24[[#This Row],[Vertex 2]],GroupVertices[Vertex],0)),1,1,"")</f>
        <v>7</v>
      </c>
      <c r="BD6" s="51">
        <v>1</v>
      </c>
      <c r="BE6" s="52">
        <v>5.555555555555555</v>
      </c>
      <c r="BF6" s="51">
        <v>0</v>
      </c>
      <c r="BG6" s="52">
        <v>0</v>
      </c>
      <c r="BH6" s="51">
        <v>0</v>
      </c>
      <c r="BI6" s="52">
        <v>0</v>
      </c>
      <c r="BJ6" s="51">
        <v>17</v>
      </c>
      <c r="BK6" s="52">
        <v>94.44444444444444</v>
      </c>
      <c r="BL6" s="51">
        <v>18</v>
      </c>
    </row>
    <row r="7" spans="1:64" ht="15">
      <c r="A7" s="84" t="s">
        <v>216</v>
      </c>
      <c r="B7" s="84" t="s">
        <v>215</v>
      </c>
      <c r="C7" s="53"/>
      <c r="D7" s="54"/>
      <c r="E7" s="65"/>
      <c r="F7" s="55"/>
      <c r="G7" s="53"/>
      <c r="H7" s="57"/>
      <c r="I7" s="56"/>
      <c r="J7" s="56"/>
      <c r="K7" s="36" t="s">
        <v>65</v>
      </c>
      <c r="L7" s="83">
        <v>8</v>
      </c>
      <c r="M7" s="83"/>
      <c r="N7" s="63"/>
      <c r="O7" s="86" t="s">
        <v>233</v>
      </c>
      <c r="P7" s="88">
        <v>43526.87774305556</v>
      </c>
      <c r="Q7" s="86" t="s">
        <v>239</v>
      </c>
      <c r="R7" s="86"/>
      <c r="S7" s="86"/>
      <c r="T7" s="86" t="s">
        <v>273</v>
      </c>
      <c r="U7" s="86"/>
      <c r="V7" s="90" t="s">
        <v>296</v>
      </c>
      <c r="W7" s="88">
        <v>43526.87774305556</v>
      </c>
      <c r="X7" s="90" t="s">
        <v>310</v>
      </c>
      <c r="Y7" s="86"/>
      <c r="Z7" s="86"/>
      <c r="AA7" s="92" t="s">
        <v>340</v>
      </c>
      <c r="AB7" s="86"/>
      <c r="AC7" s="86" t="b">
        <v>0</v>
      </c>
      <c r="AD7" s="86">
        <v>0</v>
      </c>
      <c r="AE7" s="92" t="s">
        <v>368</v>
      </c>
      <c r="AF7" s="86" t="b">
        <v>0</v>
      </c>
      <c r="AG7" s="86" t="s">
        <v>371</v>
      </c>
      <c r="AH7" s="86"/>
      <c r="AI7" s="92" t="s">
        <v>368</v>
      </c>
      <c r="AJ7" s="86" t="b">
        <v>0</v>
      </c>
      <c r="AK7" s="86">
        <v>6</v>
      </c>
      <c r="AL7" s="92" t="s">
        <v>339</v>
      </c>
      <c r="AM7" s="86" t="s">
        <v>377</v>
      </c>
      <c r="AN7" s="86" t="b">
        <v>0</v>
      </c>
      <c r="AO7" s="92" t="s">
        <v>339</v>
      </c>
      <c r="AP7" s="86" t="s">
        <v>176</v>
      </c>
      <c r="AQ7" s="86">
        <v>0</v>
      </c>
      <c r="AR7" s="86">
        <v>0</v>
      </c>
      <c r="AS7" s="86"/>
      <c r="AT7" s="86"/>
      <c r="AU7" s="86"/>
      <c r="AV7" s="86"/>
      <c r="AW7" s="86"/>
      <c r="AX7" s="86"/>
      <c r="AY7" s="86"/>
      <c r="AZ7" s="86"/>
      <c r="BA7">
        <v>1</v>
      </c>
      <c r="BB7" s="85" t="str">
        <f>REPLACE(INDEX(GroupVertices[Group],MATCH(Edges24[[#This Row],[Vertex 1]],GroupVertices[Vertex],0)),1,1,"")</f>
        <v>7</v>
      </c>
      <c r="BC7" s="85" t="str">
        <f>REPLACE(INDEX(GroupVertices[Group],MATCH(Edges24[[#This Row],[Vertex 2]],GroupVertices[Vertex],0)),1,1,"")</f>
        <v>7</v>
      </c>
      <c r="BD7" s="51">
        <v>1</v>
      </c>
      <c r="BE7" s="52">
        <v>5.882352941176471</v>
      </c>
      <c r="BF7" s="51">
        <v>0</v>
      </c>
      <c r="BG7" s="52">
        <v>0</v>
      </c>
      <c r="BH7" s="51">
        <v>0</v>
      </c>
      <c r="BI7" s="52">
        <v>0</v>
      </c>
      <c r="BJ7" s="51">
        <v>16</v>
      </c>
      <c r="BK7" s="52">
        <v>94.11764705882354</v>
      </c>
      <c r="BL7" s="51">
        <v>17</v>
      </c>
    </row>
    <row r="8" spans="1:64" ht="15">
      <c r="A8" s="84" t="s">
        <v>217</v>
      </c>
      <c r="B8" s="84" t="s">
        <v>232</v>
      </c>
      <c r="C8" s="53"/>
      <c r="D8" s="54"/>
      <c r="E8" s="65"/>
      <c r="F8" s="55"/>
      <c r="G8" s="53"/>
      <c r="H8" s="57"/>
      <c r="I8" s="56"/>
      <c r="J8" s="56"/>
      <c r="K8" s="36" t="s">
        <v>65</v>
      </c>
      <c r="L8" s="83">
        <v>9</v>
      </c>
      <c r="M8" s="83"/>
      <c r="N8" s="63"/>
      <c r="O8" s="86" t="s">
        <v>233</v>
      </c>
      <c r="P8" s="88">
        <v>43525.67423611111</v>
      </c>
      <c r="Q8" s="86" t="s">
        <v>240</v>
      </c>
      <c r="R8" s="90" t="s">
        <v>258</v>
      </c>
      <c r="S8" s="86" t="s">
        <v>265</v>
      </c>
      <c r="T8" s="86" t="s">
        <v>274</v>
      </c>
      <c r="U8" s="90" t="s">
        <v>286</v>
      </c>
      <c r="V8" s="90" t="s">
        <v>286</v>
      </c>
      <c r="W8" s="88">
        <v>43525.67423611111</v>
      </c>
      <c r="X8" s="90" t="s">
        <v>311</v>
      </c>
      <c r="Y8" s="86"/>
      <c r="Z8" s="86"/>
      <c r="AA8" s="92" t="s">
        <v>341</v>
      </c>
      <c r="AB8" s="86"/>
      <c r="AC8" s="86" t="b">
        <v>0</v>
      </c>
      <c r="AD8" s="86">
        <v>1</v>
      </c>
      <c r="AE8" s="92" t="s">
        <v>368</v>
      </c>
      <c r="AF8" s="86" t="b">
        <v>0</v>
      </c>
      <c r="AG8" s="86" t="s">
        <v>371</v>
      </c>
      <c r="AH8" s="86"/>
      <c r="AI8" s="92" t="s">
        <v>368</v>
      </c>
      <c r="AJ8" s="86" t="b">
        <v>0</v>
      </c>
      <c r="AK8" s="86">
        <v>0</v>
      </c>
      <c r="AL8" s="92" t="s">
        <v>368</v>
      </c>
      <c r="AM8" s="86" t="s">
        <v>375</v>
      </c>
      <c r="AN8" s="86" t="b">
        <v>0</v>
      </c>
      <c r="AO8" s="92" t="s">
        <v>341</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v>0</v>
      </c>
      <c r="BE8" s="52">
        <v>0</v>
      </c>
      <c r="BF8" s="51">
        <v>1</v>
      </c>
      <c r="BG8" s="52">
        <v>3.8461538461538463</v>
      </c>
      <c r="BH8" s="51">
        <v>0</v>
      </c>
      <c r="BI8" s="52">
        <v>0</v>
      </c>
      <c r="BJ8" s="51">
        <v>25</v>
      </c>
      <c r="BK8" s="52">
        <v>96.15384615384616</v>
      </c>
      <c r="BL8" s="51">
        <v>26</v>
      </c>
    </row>
    <row r="9" spans="1:64" ht="15">
      <c r="A9" s="84" t="s">
        <v>218</v>
      </c>
      <c r="B9" s="84" t="s">
        <v>232</v>
      </c>
      <c r="C9" s="53"/>
      <c r="D9" s="54"/>
      <c r="E9" s="65"/>
      <c r="F9" s="55"/>
      <c r="G9" s="53"/>
      <c r="H9" s="57"/>
      <c r="I9" s="56"/>
      <c r="J9" s="56"/>
      <c r="K9" s="36" t="s">
        <v>65</v>
      </c>
      <c r="L9" s="83">
        <v>10</v>
      </c>
      <c r="M9" s="83"/>
      <c r="N9" s="63"/>
      <c r="O9" s="86" t="s">
        <v>233</v>
      </c>
      <c r="P9" s="88">
        <v>43527.95038194444</v>
      </c>
      <c r="Q9" s="86" t="s">
        <v>241</v>
      </c>
      <c r="R9" s="86"/>
      <c r="S9" s="86"/>
      <c r="T9" s="86" t="s">
        <v>275</v>
      </c>
      <c r="U9" s="86"/>
      <c r="V9" s="90" t="s">
        <v>297</v>
      </c>
      <c r="W9" s="88">
        <v>43527.95038194444</v>
      </c>
      <c r="X9" s="90" t="s">
        <v>312</v>
      </c>
      <c r="Y9" s="86"/>
      <c r="Z9" s="86"/>
      <c r="AA9" s="92" t="s">
        <v>342</v>
      </c>
      <c r="AB9" s="86"/>
      <c r="AC9" s="86" t="b">
        <v>0</v>
      </c>
      <c r="AD9" s="86">
        <v>0</v>
      </c>
      <c r="AE9" s="92" t="s">
        <v>368</v>
      </c>
      <c r="AF9" s="86" t="b">
        <v>0</v>
      </c>
      <c r="AG9" s="86" t="s">
        <v>371</v>
      </c>
      <c r="AH9" s="86"/>
      <c r="AI9" s="92" t="s">
        <v>368</v>
      </c>
      <c r="AJ9" s="86" t="b">
        <v>0</v>
      </c>
      <c r="AK9" s="86">
        <v>1</v>
      </c>
      <c r="AL9" s="92" t="s">
        <v>341</v>
      </c>
      <c r="AM9" s="86" t="s">
        <v>375</v>
      </c>
      <c r="AN9" s="86" t="b">
        <v>0</v>
      </c>
      <c r="AO9" s="92" t="s">
        <v>341</v>
      </c>
      <c r="AP9" s="86" t="s">
        <v>176</v>
      </c>
      <c r="AQ9" s="86">
        <v>0</v>
      </c>
      <c r="AR9" s="86">
        <v>0</v>
      </c>
      <c r="AS9" s="86"/>
      <c r="AT9" s="86"/>
      <c r="AU9" s="86"/>
      <c r="AV9" s="86"/>
      <c r="AW9" s="86"/>
      <c r="AX9" s="86"/>
      <c r="AY9" s="86"/>
      <c r="AZ9" s="86"/>
      <c r="BA9">
        <v>1</v>
      </c>
      <c r="BB9" s="85" t="str">
        <f>REPLACE(INDEX(GroupVertices[Group],MATCH(Edges24[[#This Row],[Vertex 1]],GroupVertices[Vertex],0)),1,1,"")</f>
        <v>2</v>
      </c>
      <c r="BC9" s="85" t="str">
        <f>REPLACE(INDEX(GroupVertices[Group],MATCH(Edges24[[#This Row],[Vertex 2]],GroupVertices[Vertex],0)),1,1,"")</f>
        <v>2</v>
      </c>
      <c r="BD9" s="51"/>
      <c r="BE9" s="52"/>
      <c r="BF9" s="51"/>
      <c r="BG9" s="52"/>
      <c r="BH9" s="51"/>
      <c r="BI9" s="52"/>
      <c r="BJ9" s="51"/>
      <c r="BK9" s="52"/>
      <c r="BL9" s="51"/>
    </row>
    <row r="10" spans="1:64" ht="15">
      <c r="A10" s="84" t="s">
        <v>219</v>
      </c>
      <c r="B10" s="84" t="s">
        <v>219</v>
      </c>
      <c r="C10" s="53"/>
      <c r="D10" s="54"/>
      <c r="E10" s="65"/>
      <c r="F10" s="55"/>
      <c r="G10" s="53"/>
      <c r="H10" s="57"/>
      <c r="I10" s="56"/>
      <c r="J10" s="56"/>
      <c r="K10" s="36" t="s">
        <v>65</v>
      </c>
      <c r="L10" s="83">
        <v>12</v>
      </c>
      <c r="M10" s="83"/>
      <c r="N10" s="63"/>
      <c r="O10" s="86" t="s">
        <v>176</v>
      </c>
      <c r="P10" s="88">
        <v>41694.77276620371</v>
      </c>
      <c r="Q10" s="86" t="s">
        <v>242</v>
      </c>
      <c r="R10" s="86"/>
      <c r="S10" s="86"/>
      <c r="T10" s="86" t="s">
        <v>276</v>
      </c>
      <c r="U10" s="86"/>
      <c r="V10" s="90" t="s">
        <v>298</v>
      </c>
      <c r="W10" s="88">
        <v>41694.77276620371</v>
      </c>
      <c r="X10" s="90" t="s">
        <v>313</v>
      </c>
      <c r="Y10" s="86"/>
      <c r="Z10" s="86"/>
      <c r="AA10" s="92" t="s">
        <v>343</v>
      </c>
      <c r="AB10" s="86"/>
      <c r="AC10" s="86" t="b">
        <v>0</v>
      </c>
      <c r="AD10" s="86">
        <v>0</v>
      </c>
      <c r="AE10" s="92" t="s">
        <v>368</v>
      </c>
      <c r="AF10" s="86" t="b">
        <v>0</v>
      </c>
      <c r="AG10" s="86" t="s">
        <v>371</v>
      </c>
      <c r="AH10" s="86"/>
      <c r="AI10" s="92" t="s">
        <v>368</v>
      </c>
      <c r="AJ10" s="86" t="b">
        <v>0</v>
      </c>
      <c r="AK10" s="86">
        <v>7</v>
      </c>
      <c r="AL10" s="92" t="s">
        <v>368</v>
      </c>
      <c r="AM10" s="86" t="s">
        <v>377</v>
      </c>
      <c r="AN10" s="86" t="b">
        <v>0</v>
      </c>
      <c r="AO10" s="92" t="s">
        <v>343</v>
      </c>
      <c r="AP10" s="86" t="s">
        <v>381</v>
      </c>
      <c r="AQ10" s="86">
        <v>0</v>
      </c>
      <c r="AR10" s="86">
        <v>0</v>
      </c>
      <c r="AS10" s="86"/>
      <c r="AT10" s="86"/>
      <c r="AU10" s="86"/>
      <c r="AV10" s="86"/>
      <c r="AW10" s="86"/>
      <c r="AX10" s="86"/>
      <c r="AY10" s="86"/>
      <c r="AZ10" s="86"/>
      <c r="BA10">
        <v>1</v>
      </c>
      <c r="BB10" s="85" t="str">
        <f>REPLACE(INDEX(GroupVertices[Group],MATCH(Edges24[[#This Row],[Vertex 1]],GroupVertices[Vertex],0)),1,1,"")</f>
        <v>6</v>
      </c>
      <c r="BC10" s="85" t="str">
        <f>REPLACE(INDEX(GroupVertices[Group],MATCH(Edges24[[#This Row],[Vertex 2]],GroupVertices[Vertex],0)),1,1,"")</f>
        <v>6</v>
      </c>
      <c r="BD10" s="51">
        <v>0</v>
      </c>
      <c r="BE10" s="52">
        <v>0</v>
      </c>
      <c r="BF10" s="51">
        <v>0</v>
      </c>
      <c r="BG10" s="52">
        <v>0</v>
      </c>
      <c r="BH10" s="51">
        <v>0</v>
      </c>
      <c r="BI10" s="52">
        <v>0</v>
      </c>
      <c r="BJ10" s="51">
        <v>11</v>
      </c>
      <c r="BK10" s="52">
        <v>100</v>
      </c>
      <c r="BL10" s="51">
        <v>11</v>
      </c>
    </row>
    <row r="11" spans="1:64" ht="15">
      <c r="A11" s="84" t="s">
        <v>220</v>
      </c>
      <c r="B11" s="84" t="s">
        <v>219</v>
      </c>
      <c r="C11" s="53"/>
      <c r="D11" s="54"/>
      <c r="E11" s="65"/>
      <c r="F11" s="55"/>
      <c r="G11" s="53"/>
      <c r="H11" s="57"/>
      <c r="I11" s="56"/>
      <c r="J11" s="56"/>
      <c r="K11" s="36" t="s">
        <v>65</v>
      </c>
      <c r="L11" s="83">
        <v>13</v>
      </c>
      <c r="M11" s="83"/>
      <c r="N11" s="63"/>
      <c r="O11" s="86" t="s">
        <v>233</v>
      </c>
      <c r="P11" s="88">
        <v>43528.71648148148</v>
      </c>
      <c r="Q11" s="86" t="s">
        <v>243</v>
      </c>
      <c r="R11" s="86"/>
      <c r="S11" s="86"/>
      <c r="T11" s="86" t="s">
        <v>276</v>
      </c>
      <c r="U11" s="86"/>
      <c r="V11" s="90" t="s">
        <v>299</v>
      </c>
      <c r="W11" s="88">
        <v>43528.71648148148</v>
      </c>
      <c r="X11" s="90" t="s">
        <v>314</v>
      </c>
      <c r="Y11" s="86"/>
      <c r="Z11" s="86"/>
      <c r="AA11" s="92" t="s">
        <v>344</v>
      </c>
      <c r="AB11" s="86"/>
      <c r="AC11" s="86" t="b">
        <v>0</v>
      </c>
      <c r="AD11" s="86">
        <v>0</v>
      </c>
      <c r="AE11" s="92" t="s">
        <v>368</v>
      </c>
      <c r="AF11" s="86" t="b">
        <v>0</v>
      </c>
      <c r="AG11" s="86" t="s">
        <v>371</v>
      </c>
      <c r="AH11" s="86"/>
      <c r="AI11" s="92" t="s">
        <v>368</v>
      </c>
      <c r="AJ11" s="86" t="b">
        <v>0</v>
      </c>
      <c r="AK11" s="86">
        <v>7</v>
      </c>
      <c r="AL11" s="92" t="s">
        <v>343</v>
      </c>
      <c r="AM11" s="86" t="s">
        <v>378</v>
      </c>
      <c r="AN11" s="86" t="b">
        <v>0</v>
      </c>
      <c r="AO11" s="92" t="s">
        <v>343</v>
      </c>
      <c r="AP11" s="86" t="s">
        <v>176</v>
      </c>
      <c r="AQ11" s="86">
        <v>0</v>
      </c>
      <c r="AR11" s="86">
        <v>0</v>
      </c>
      <c r="AS11" s="86"/>
      <c r="AT11" s="86"/>
      <c r="AU11" s="86"/>
      <c r="AV11" s="86"/>
      <c r="AW11" s="86"/>
      <c r="AX11" s="86"/>
      <c r="AY11" s="86"/>
      <c r="AZ11" s="86"/>
      <c r="BA11">
        <v>1</v>
      </c>
      <c r="BB11" s="85" t="str">
        <f>REPLACE(INDEX(GroupVertices[Group],MATCH(Edges24[[#This Row],[Vertex 1]],GroupVertices[Vertex],0)),1,1,"")</f>
        <v>6</v>
      </c>
      <c r="BC11" s="85" t="str">
        <f>REPLACE(INDEX(GroupVertices[Group],MATCH(Edges24[[#This Row],[Vertex 2]],GroupVertices[Vertex],0)),1,1,"")</f>
        <v>6</v>
      </c>
      <c r="BD11" s="51">
        <v>0</v>
      </c>
      <c r="BE11" s="52">
        <v>0</v>
      </c>
      <c r="BF11" s="51">
        <v>0</v>
      </c>
      <c r="BG11" s="52">
        <v>0</v>
      </c>
      <c r="BH11" s="51">
        <v>0</v>
      </c>
      <c r="BI11" s="52">
        <v>0</v>
      </c>
      <c r="BJ11" s="51">
        <v>13</v>
      </c>
      <c r="BK11" s="52">
        <v>100</v>
      </c>
      <c r="BL11" s="51">
        <v>13</v>
      </c>
    </row>
    <row r="12" spans="1:64" ht="15">
      <c r="A12" s="84" t="s">
        <v>221</v>
      </c>
      <c r="B12" s="84" t="s">
        <v>222</v>
      </c>
      <c r="C12" s="53"/>
      <c r="D12" s="54"/>
      <c r="E12" s="65"/>
      <c r="F12" s="55"/>
      <c r="G12" s="53"/>
      <c r="H12" s="57"/>
      <c r="I12" s="56"/>
      <c r="J12" s="56"/>
      <c r="K12" s="36" t="s">
        <v>66</v>
      </c>
      <c r="L12" s="83">
        <v>14</v>
      </c>
      <c r="M12" s="83"/>
      <c r="N12" s="63"/>
      <c r="O12" s="86" t="s">
        <v>234</v>
      </c>
      <c r="P12" s="88">
        <v>43529.33857638889</v>
      </c>
      <c r="Q12" s="86" t="s">
        <v>244</v>
      </c>
      <c r="R12" s="86"/>
      <c r="S12" s="86"/>
      <c r="T12" s="86" t="s">
        <v>277</v>
      </c>
      <c r="U12" s="86"/>
      <c r="V12" s="90" t="s">
        <v>300</v>
      </c>
      <c r="W12" s="88">
        <v>43529.33857638889</v>
      </c>
      <c r="X12" s="90" t="s">
        <v>315</v>
      </c>
      <c r="Y12" s="86"/>
      <c r="Z12" s="86"/>
      <c r="AA12" s="92" t="s">
        <v>345</v>
      </c>
      <c r="AB12" s="92" t="s">
        <v>366</v>
      </c>
      <c r="AC12" s="86" t="b">
        <v>0</v>
      </c>
      <c r="AD12" s="86">
        <v>1</v>
      </c>
      <c r="AE12" s="92" t="s">
        <v>369</v>
      </c>
      <c r="AF12" s="86" t="b">
        <v>0</v>
      </c>
      <c r="AG12" s="86" t="s">
        <v>371</v>
      </c>
      <c r="AH12" s="86"/>
      <c r="AI12" s="92" t="s">
        <v>368</v>
      </c>
      <c r="AJ12" s="86" t="b">
        <v>0</v>
      </c>
      <c r="AK12" s="86">
        <v>1</v>
      </c>
      <c r="AL12" s="92" t="s">
        <v>368</v>
      </c>
      <c r="AM12" s="86" t="s">
        <v>378</v>
      </c>
      <c r="AN12" s="86" t="b">
        <v>0</v>
      </c>
      <c r="AO12" s="92" t="s">
        <v>366</v>
      </c>
      <c r="AP12" s="86" t="s">
        <v>176</v>
      </c>
      <c r="AQ12" s="86">
        <v>0</v>
      </c>
      <c r="AR12" s="86">
        <v>0</v>
      </c>
      <c r="AS12" s="86"/>
      <c r="AT12" s="86"/>
      <c r="AU12" s="86"/>
      <c r="AV12" s="86"/>
      <c r="AW12" s="86"/>
      <c r="AX12" s="86"/>
      <c r="AY12" s="86"/>
      <c r="AZ12" s="86"/>
      <c r="BA12">
        <v>1</v>
      </c>
      <c r="BB12" s="85" t="str">
        <f>REPLACE(INDEX(GroupVertices[Group],MATCH(Edges24[[#This Row],[Vertex 1]],GroupVertices[Vertex],0)),1,1,"")</f>
        <v>5</v>
      </c>
      <c r="BC12" s="85" t="str">
        <f>REPLACE(INDEX(GroupVertices[Group],MATCH(Edges24[[#This Row],[Vertex 2]],GroupVertices[Vertex],0)),1,1,"")</f>
        <v>5</v>
      </c>
      <c r="BD12" s="51">
        <v>1</v>
      </c>
      <c r="BE12" s="52">
        <v>9.090909090909092</v>
      </c>
      <c r="BF12" s="51">
        <v>1</v>
      </c>
      <c r="BG12" s="52">
        <v>9.090909090909092</v>
      </c>
      <c r="BH12" s="51">
        <v>0</v>
      </c>
      <c r="BI12" s="52">
        <v>0</v>
      </c>
      <c r="BJ12" s="51">
        <v>9</v>
      </c>
      <c r="BK12" s="52">
        <v>81.81818181818181</v>
      </c>
      <c r="BL12" s="51">
        <v>11</v>
      </c>
    </row>
    <row r="13" spans="1:64" ht="15">
      <c r="A13" s="84" t="s">
        <v>222</v>
      </c>
      <c r="B13" s="84" t="s">
        <v>221</v>
      </c>
      <c r="C13" s="53"/>
      <c r="D13" s="54"/>
      <c r="E13" s="65"/>
      <c r="F13" s="55"/>
      <c r="G13" s="53"/>
      <c r="H13" s="57"/>
      <c r="I13" s="56"/>
      <c r="J13" s="56"/>
      <c r="K13" s="36" t="s">
        <v>66</v>
      </c>
      <c r="L13" s="83">
        <v>15</v>
      </c>
      <c r="M13" s="83"/>
      <c r="N13" s="63"/>
      <c r="O13" s="86" t="s">
        <v>233</v>
      </c>
      <c r="P13" s="88">
        <v>43529.395578703705</v>
      </c>
      <c r="Q13" s="86" t="s">
        <v>245</v>
      </c>
      <c r="R13" s="86"/>
      <c r="S13" s="86"/>
      <c r="T13" s="86" t="s">
        <v>277</v>
      </c>
      <c r="U13" s="86"/>
      <c r="V13" s="90" t="s">
        <v>301</v>
      </c>
      <c r="W13" s="88">
        <v>43529.395578703705</v>
      </c>
      <c r="X13" s="90" t="s">
        <v>316</v>
      </c>
      <c r="Y13" s="86"/>
      <c r="Z13" s="86"/>
      <c r="AA13" s="92" t="s">
        <v>346</v>
      </c>
      <c r="AB13" s="86"/>
      <c r="AC13" s="86" t="b">
        <v>0</v>
      </c>
      <c r="AD13" s="86">
        <v>0</v>
      </c>
      <c r="AE13" s="92" t="s">
        <v>368</v>
      </c>
      <c r="AF13" s="86" t="b">
        <v>0</v>
      </c>
      <c r="AG13" s="86" t="s">
        <v>371</v>
      </c>
      <c r="AH13" s="86"/>
      <c r="AI13" s="92" t="s">
        <v>368</v>
      </c>
      <c r="AJ13" s="86" t="b">
        <v>0</v>
      </c>
      <c r="AK13" s="86">
        <v>1</v>
      </c>
      <c r="AL13" s="92" t="s">
        <v>345</v>
      </c>
      <c r="AM13" s="86" t="s">
        <v>373</v>
      </c>
      <c r="AN13" s="86" t="b">
        <v>0</v>
      </c>
      <c r="AO13" s="92" t="s">
        <v>345</v>
      </c>
      <c r="AP13" s="86" t="s">
        <v>176</v>
      </c>
      <c r="AQ13" s="86">
        <v>0</v>
      </c>
      <c r="AR13" s="86">
        <v>0</v>
      </c>
      <c r="AS13" s="86"/>
      <c r="AT13" s="86"/>
      <c r="AU13" s="86"/>
      <c r="AV13" s="86"/>
      <c r="AW13" s="86"/>
      <c r="AX13" s="86"/>
      <c r="AY13" s="86"/>
      <c r="AZ13" s="86"/>
      <c r="BA13">
        <v>1</v>
      </c>
      <c r="BB13" s="85" t="str">
        <f>REPLACE(INDEX(GroupVertices[Group],MATCH(Edges24[[#This Row],[Vertex 1]],GroupVertices[Vertex],0)),1,1,"")</f>
        <v>5</v>
      </c>
      <c r="BC13" s="85" t="str">
        <f>REPLACE(INDEX(GroupVertices[Group],MATCH(Edges24[[#This Row],[Vertex 2]],GroupVertices[Vertex],0)),1,1,"")</f>
        <v>5</v>
      </c>
      <c r="BD13" s="51">
        <v>1</v>
      </c>
      <c r="BE13" s="52">
        <v>7.6923076923076925</v>
      </c>
      <c r="BF13" s="51">
        <v>1</v>
      </c>
      <c r="BG13" s="52">
        <v>7.6923076923076925</v>
      </c>
      <c r="BH13" s="51">
        <v>0</v>
      </c>
      <c r="BI13" s="52">
        <v>0</v>
      </c>
      <c r="BJ13" s="51">
        <v>11</v>
      </c>
      <c r="BK13" s="52">
        <v>84.61538461538461</v>
      </c>
      <c r="BL13" s="51">
        <v>13</v>
      </c>
    </row>
    <row r="14" spans="1:64" ht="15">
      <c r="A14" s="84" t="s">
        <v>223</v>
      </c>
      <c r="B14" s="84" t="s">
        <v>223</v>
      </c>
      <c r="C14" s="53"/>
      <c r="D14" s="54"/>
      <c r="E14" s="65"/>
      <c r="F14" s="55"/>
      <c r="G14" s="53"/>
      <c r="H14" s="57"/>
      <c r="I14" s="56"/>
      <c r="J14" s="56"/>
      <c r="K14" s="36" t="s">
        <v>65</v>
      </c>
      <c r="L14" s="83">
        <v>16</v>
      </c>
      <c r="M14" s="83"/>
      <c r="N14" s="63"/>
      <c r="O14" s="86" t="s">
        <v>176</v>
      </c>
      <c r="P14" s="88">
        <v>43281.09269675926</v>
      </c>
      <c r="Q14" s="86" t="s">
        <v>246</v>
      </c>
      <c r="R14" s="86"/>
      <c r="S14" s="86"/>
      <c r="T14" s="86" t="s">
        <v>278</v>
      </c>
      <c r="U14" s="90" t="s">
        <v>287</v>
      </c>
      <c r="V14" s="90" t="s">
        <v>287</v>
      </c>
      <c r="W14" s="88">
        <v>43281.09269675926</v>
      </c>
      <c r="X14" s="90" t="s">
        <v>317</v>
      </c>
      <c r="Y14" s="86"/>
      <c r="Z14" s="86"/>
      <c r="AA14" s="92" t="s">
        <v>347</v>
      </c>
      <c r="AB14" s="86"/>
      <c r="AC14" s="86" t="b">
        <v>0</v>
      </c>
      <c r="AD14" s="86">
        <v>7</v>
      </c>
      <c r="AE14" s="92" t="s">
        <v>368</v>
      </c>
      <c r="AF14" s="86" t="b">
        <v>0</v>
      </c>
      <c r="AG14" s="86" t="s">
        <v>371</v>
      </c>
      <c r="AH14" s="86"/>
      <c r="AI14" s="92" t="s">
        <v>368</v>
      </c>
      <c r="AJ14" s="86" t="b">
        <v>0</v>
      </c>
      <c r="AK14" s="86">
        <v>1</v>
      </c>
      <c r="AL14" s="92" t="s">
        <v>368</v>
      </c>
      <c r="AM14" s="86" t="s">
        <v>378</v>
      </c>
      <c r="AN14" s="86" t="b">
        <v>0</v>
      </c>
      <c r="AO14" s="92" t="s">
        <v>347</v>
      </c>
      <c r="AP14" s="86" t="s">
        <v>381</v>
      </c>
      <c r="AQ14" s="86">
        <v>0</v>
      </c>
      <c r="AR14" s="86">
        <v>0</v>
      </c>
      <c r="AS14" s="86"/>
      <c r="AT14" s="86"/>
      <c r="AU14" s="86"/>
      <c r="AV14" s="86"/>
      <c r="AW14" s="86"/>
      <c r="AX14" s="86"/>
      <c r="AY14" s="86"/>
      <c r="AZ14" s="86"/>
      <c r="BA14">
        <v>1</v>
      </c>
      <c r="BB14" s="85" t="str">
        <f>REPLACE(INDEX(GroupVertices[Group],MATCH(Edges24[[#This Row],[Vertex 1]],GroupVertices[Vertex],0)),1,1,"")</f>
        <v>4</v>
      </c>
      <c r="BC14" s="85" t="str">
        <f>REPLACE(INDEX(GroupVertices[Group],MATCH(Edges24[[#This Row],[Vertex 2]],GroupVertices[Vertex],0)),1,1,"")</f>
        <v>4</v>
      </c>
      <c r="BD14" s="51">
        <v>4</v>
      </c>
      <c r="BE14" s="52">
        <v>12.121212121212121</v>
      </c>
      <c r="BF14" s="51">
        <v>0</v>
      </c>
      <c r="BG14" s="52">
        <v>0</v>
      </c>
      <c r="BH14" s="51">
        <v>0</v>
      </c>
      <c r="BI14" s="52">
        <v>0</v>
      </c>
      <c r="BJ14" s="51">
        <v>29</v>
      </c>
      <c r="BK14" s="52">
        <v>87.87878787878788</v>
      </c>
      <c r="BL14" s="51">
        <v>33</v>
      </c>
    </row>
    <row r="15" spans="1:64" ht="15">
      <c r="A15" s="84" t="s">
        <v>224</v>
      </c>
      <c r="B15" s="84" t="s">
        <v>223</v>
      </c>
      <c r="C15" s="53"/>
      <c r="D15" s="54"/>
      <c r="E15" s="65"/>
      <c r="F15" s="55"/>
      <c r="G15" s="53"/>
      <c r="H15" s="57"/>
      <c r="I15" s="56"/>
      <c r="J15" s="56"/>
      <c r="K15" s="36" t="s">
        <v>65</v>
      </c>
      <c r="L15" s="83">
        <v>17</v>
      </c>
      <c r="M15" s="83"/>
      <c r="N15" s="63"/>
      <c r="O15" s="86" t="s">
        <v>233</v>
      </c>
      <c r="P15" s="88">
        <v>43530.11752314815</v>
      </c>
      <c r="Q15" s="86" t="s">
        <v>247</v>
      </c>
      <c r="R15" s="86"/>
      <c r="S15" s="86"/>
      <c r="T15" s="86"/>
      <c r="U15" s="86"/>
      <c r="V15" s="90" t="s">
        <v>302</v>
      </c>
      <c r="W15" s="88">
        <v>43530.11752314815</v>
      </c>
      <c r="X15" s="90" t="s">
        <v>318</v>
      </c>
      <c r="Y15" s="86"/>
      <c r="Z15" s="86"/>
      <c r="AA15" s="92" t="s">
        <v>348</v>
      </c>
      <c r="AB15" s="86"/>
      <c r="AC15" s="86" t="b">
        <v>0</v>
      </c>
      <c r="AD15" s="86">
        <v>0</v>
      </c>
      <c r="AE15" s="92" t="s">
        <v>368</v>
      </c>
      <c r="AF15" s="86" t="b">
        <v>0</v>
      </c>
      <c r="AG15" s="86" t="s">
        <v>371</v>
      </c>
      <c r="AH15" s="86"/>
      <c r="AI15" s="92" t="s">
        <v>368</v>
      </c>
      <c r="AJ15" s="86" t="b">
        <v>0</v>
      </c>
      <c r="AK15" s="86">
        <v>1</v>
      </c>
      <c r="AL15" s="92" t="s">
        <v>347</v>
      </c>
      <c r="AM15" s="86" t="s">
        <v>378</v>
      </c>
      <c r="AN15" s="86" t="b">
        <v>0</v>
      </c>
      <c r="AO15" s="92" t="s">
        <v>347</v>
      </c>
      <c r="AP15" s="86" t="s">
        <v>176</v>
      </c>
      <c r="AQ15" s="86">
        <v>0</v>
      </c>
      <c r="AR15" s="86">
        <v>0</v>
      </c>
      <c r="AS15" s="86"/>
      <c r="AT15" s="86"/>
      <c r="AU15" s="86"/>
      <c r="AV15" s="86"/>
      <c r="AW15" s="86"/>
      <c r="AX15" s="86"/>
      <c r="AY15" s="86"/>
      <c r="AZ15" s="86"/>
      <c r="BA15">
        <v>1</v>
      </c>
      <c r="BB15" s="85" t="str">
        <f>REPLACE(INDEX(GroupVertices[Group],MATCH(Edges24[[#This Row],[Vertex 1]],GroupVertices[Vertex],0)),1,1,"")</f>
        <v>4</v>
      </c>
      <c r="BC15" s="85" t="str">
        <f>REPLACE(INDEX(GroupVertices[Group],MATCH(Edges24[[#This Row],[Vertex 2]],GroupVertices[Vertex],0)),1,1,"")</f>
        <v>4</v>
      </c>
      <c r="BD15" s="51">
        <v>3</v>
      </c>
      <c r="BE15" s="52">
        <v>11.538461538461538</v>
      </c>
      <c r="BF15" s="51">
        <v>0</v>
      </c>
      <c r="BG15" s="52">
        <v>0</v>
      </c>
      <c r="BH15" s="51">
        <v>0</v>
      </c>
      <c r="BI15" s="52">
        <v>0</v>
      </c>
      <c r="BJ15" s="51">
        <v>23</v>
      </c>
      <c r="BK15" s="52">
        <v>88.46153846153847</v>
      </c>
      <c r="BL15" s="51">
        <v>26</v>
      </c>
    </row>
    <row r="16" spans="1:64" ht="15">
      <c r="A16" s="84" t="s">
        <v>225</v>
      </c>
      <c r="B16" s="84" t="s">
        <v>225</v>
      </c>
      <c r="C16" s="53"/>
      <c r="D16" s="54"/>
      <c r="E16" s="65"/>
      <c r="F16" s="55"/>
      <c r="G16" s="53"/>
      <c r="H16" s="57"/>
      <c r="I16" s="56"/>
      <c r="J16" s="56"/>
      <c r="K16" s="36" t="s">
        <v>65</v>
      </c>
      <c r="L16" s="83">
        <v>18</v>
      </c>
      <c r="M16" s="83"/>
      <c r="N16" s="63"/>
      <c r="O16" s="86" t="s">
        <v>176</v>
      </c>
      <c r="P16" s="88">
        <v>43522.488912037035</v>
      </c>
      <c r="Q16" s="86" t="s">
        <v>248</v>
      </c>
      <c r="R16" s="90" t="s">
        <v>259</v>
      </c>
      <c r="S16" s="86" t="s">
        <v>266</v>
      </c>
      <c r="T16" s="86" t="s">
        <v>279</v>
      </c>
      <c r="U16" s="90" t="s">
        <v>288</v>
      </c>
      <c r="V16" s="90" t="s">
        <v>288</v>
      </c>
      <c r="W16" s="88">
        <v>43522.488912037035</v>
      </c>
      <c r="X16" s="90" t="s">
        <v>319</v>
      </c>
      <c r="Y16" s="86"/>
      <c r="Z16" s="86"/>
      <c r="AA16" s="92" t="s">
        <v>349</v>
      </c>
      <c r="AB16" s="86"/>
      <c r="AC16" s="86" t="b">
        <v>0</v>
      </c>
      <c r="AD16" s="86">
        <v>0</v>
      </c>
      <c r="AE16" s="92" t="s">
        <v>368</v>
      </c>
      <c r="AF16" s="86" t="b">
        <v>0</v>
      </c>
      <c r="AG16" s="86" t="s">
        <v>371</v>
      </c>
      <c r="AH16" s="86"/>
      <c r="AI16" s="92" t="s">
        <v>368</v>
      </c>
      <c r="AJ16" s="86" t="b">
        <v>0</v>
      </c>
      <c r="AK16" s="86">
        <v>0</v>
      </c>
      <c r="AL16" s="92" t="s">
        <v>368</v>
      </c>
      <c r="AM16" s="86" t="s">
        <v>379</v>
      </c>
      <c r="AN16" s="86" t="b">
        <v>0</v>
      </c>
      <c r="AO16" s="92" t="s">
        <v>349</v>
      </c>
      <c r="AP16" s="86" t="s">
        <v>176</v>
      </c>
      <c r="AQ16" s="86">
        <v>0</v>
      </c>
      <c r="AR16" s="86">
        <v>0</v>
      </c>
      <c r="AS16" s="86"/>
      <c r="AT16" s="86"/>
      <c r="AU16" s="86"/>
      <c r="AV16" s="86"/>
      <c r="AW16" s="86"/>
      <c r="AX16" s="86"/>
      <c r="AY16" s="86"/>
      <c r="AZ16" s="86"/>
      <c r="BA16">
        <v>4</v>
      </c>
      <c r="BB16" s="85" t="str">
        <f>REPLACE(INDEX(GroupVertices[Group],MATCH(Edges24[[#This Row],[Vertex 1]],GroupVertices[Vertex],0)),1,1,"")</f>
        <v>9</v>
      </c>
      <c r="BC16" s="85" t="str">
        <f>REPLACE(INDEX(GroupVertices[Group],MATCH(Edges24[[#This Row],[Vertex 2]],GroupVertices[Vertex],0)),1,1,"")</f>
        <v>9</v>
      </c>
      <c r="BD16" s="51">
        <v>3</v>
      </c>
      <c r="BE16" s="52">
        <v>17.647058823529413</v>
      </c>
      <c r="BF16" s="51">
        <v>0</v>
      </c>
      <c r="BG16" s="52">
        <v>0</v>
      </c>
      <c r="BH16" s="51">
        <v>0</v>
      </c>
      <c r="BI16" s="52">
        <v>0</v>
      </c>
      <c r="BJ16" s="51">
        <v>14</v>
      </c>
      <c r="BK16" s="52">
        <v>82.3529411764706</v>
      </c>
      <c r="BL16" s="51">
        <v>17</v>
      </c>
    </row>
    <row r="17" spans="1:64" ht="15">
      <c r="A17" s="84" t="s">
        <v>225</v>
      </c>
      <c r="B17" s="84" t="s">
        <v>225</v>
      </c>
      <c r="C17" s="53"/>
      <c r="D17" s="54"/>
      <c r="E17" s="65"/>
      <c r="F17" s="55"/>
      <c r="G17" s="53"/>
      <c r="H17" s="57"/>
      <c r="I17" s="56"/>
      <c r="J17" s="56"/>
      <c r="K17" s="36" t="s">
        <v>65</v>
      </c>
      <c r="L17" s="83">
        <v>19</v>
      </c>
      <c r="M17" s="83"/>
      <c r="N17" s="63"/>
      <c r="O17" s="86" t="s">
        <v>176</v>
      </c>
      <c r="P17" s="88">
        <v>43525.51113425926</v>
      </c>
      <c r="Q17" s="86" t="s">
        <v>248</v>
      </c>
      <c r="R17" s="90" t="s">
        <v>259</v>
      </c>
      <c r="S17" s="86" t="s">
        <v>266</v>
      </c>
      <c r="T17" s="86" t="s">
        <v>279</v>
      </c>
      <c r="U17" s="90" t="s">
        <v>288</v>
      </c>
      <c r="V17" s="90" t="s">
        <v>288</v>
      </c>
      <c r="W17" s="88">
        <v>43525.51113425926</v>
      </c>
      <c r="X17" s="90" t="s">
        <v>320</v>
      </c>
      <c r="Y17" s="86"/>
      <c r="Z17" s="86"/>
      <c r="AA17" s="92" t="s">
        <v>350</v>
      </c>
      <c r="AB17" s="86"/>
      <c r="AC17" s="86" t="b">
        <v>0</v>
      </c>
      <c r="AD17" s="86">
        <v>0</v>
      </c>
      <c r="AE17" s="92" t="s">
        <v>368</v>
      </c>
      <c r="AF17" s="86" t="b">
        <v>0</v>
      </c>
      <c r="AG17" s="86" t="s">
        <v>371</v>
      </c>
      <c r="AH17" s="86"/>
      <c r="AI17" s="92" t="s">
        <v>368</v>
      </c>
      <c r="AJ17" s="86" t="b">
        <v>0</v>
      </c>
      <c r="AK17" s="86">
        <v>0</v>
      </c>
      <c r="AL17" s="92" t="s">
        <v>368</v>
      </c>
      <c r="AM17" s="86" t="s">
        <v>379</v>
      </c>
      <c r="AN17" s="86" t="b">
        <v>0</v>
      </c>
      <c r="AO17" s="92" t="s">
        <v>350</v>
      </c>
      <c r="AP17" s="86" t="s">
        <v>176</v>
      </c>
      <c r="AQ17" s="86">
        <v>0</v>
      </c>
      <c r="AR17" s="86">
        <v>0</v>
      </c>
      <c r="AS17" s="86"/>
      <c r="AT17" s="86"/>
      <c r="AU17" s="86"/>
      <c r="AV17" s="86"/>
      <c r="AW17" s="86"/>
      <c r="AX17" s="86"/>
      <c r="AY17" s="86"/>
      <c r="AZ17" s="86"/>
      <c r="BA17">
        <v>4</v>
      </c>
      <c r="BB17" s="85" t="str">
        <f>REPLACE(INDEX(GroupVertices[Group],MATCH(Edges24[[#This Row],[Vertex 1]],GroupVertices[Vertex],0)),1,1,"")</f>
        <v>9</v>
      </c>
      <c r="BC17" s="85" t="str">
        <f>REPLACE(INDEX(GroupVertices[Group],MATCH(Edges24[[#This Row],[Vertex 2]],GroupVertices[Vertex],0)),1,1,"")</f>
        <v>9</v>
      </c>
      <c r="BD17" s="51">
        <v>3</v>
      </c>
      <c r="BE17" s="52">
        <v>17.647058823529413</v>
      </c>
      <c r="BF17" s="51">
        <v>0</v>
      </c>
      <c r="BG17" s="52">
        <v>0</v>
      </c>
      <c r="BH17" s="51">
        <v>0</v>
      </c>
      <c r="BI17" s="52">
        <v>0</v>
      </c>
      <c r="BJ17" s="51">
        <v>14</v>
      </c>
      <c r="BK17" s="52">
        <v>82.3529411764706</v>
      </c>
      <c r="BL17" s="51">
        <v>17</v>
      </c>
    </row>
    <row r="18" spans="1:64" ht="15">
      <c r="A18" s="84" t="s">
        <v>225</v>
      </c>
      <c r="B18" s="84" t="s">
        <v>225</v>
      </c>
      <c r="C18" s="53"/>
      <c r="D18" s="54"/>
      <c r="E18" s="65"/>
      <c r="F18" s="55"/>
      <c r="G18" s="53"/>
      <c r="H18" s="57"/>
      <c r="I18" s="56"/>
      <c r="J18" s="56"/>
      <c r="K18" s="36" t="s">
        <v>65</v>
      </c>
      <c r="L18" s="83">
        <v>20</v>
      </c>
      <c r="M18" s="83"/>
      <c r="N18" s="63"/>
      <c r="O18" s="86" t="s">
        <v>176</v>
      </c>
      <c r="P18" s="88">
        <v>43528.51391203704</v>
      </c>
      <c r="Q18" s="86" t="s">
        <v>248</v>
      </c>
      <c r="R18" s="90" t="s">
        <v>259</v>
      </c>
      <c r="S18" s="86" t="s">
        <v>266</v>
      </c>
      <c r="T18" s="86" t="s">
        <v>279</v>
      </c>
      <c r="U18" s="90" t="s">
        <v>288</v>
      </c>
      <c r="V18" s="90" t="s">
        <v>288</v>
      </c>
      <c r="W18" s="88">
        <v>43528.51391203704</v>
      </c>
      <c r="X18" s="90" t="s">
        <v>321</v>
      </c>
      <c r="Y18" s="86"/>
      <c r="Z18" s="86"/>
      <c r="AA18" s="92" t="s">
        <v>351</v>
      </c>
      <c r="AB18" s="86"/>
      <c r="AC18" s="86" t="b">
        <v>0</v>
      </c>
      <c r="AD18" s="86">
        <v>0</v>
      </c>
      <c r="AE18" s="92" t="s">
        <v>368</v>
      </c>
      <c r="AF18" s="86" t="b">
        <v>0</v>
      </c>
      <c r="AG18" s="86" t="s">
        <v>371</v>
      </c>
      <c r="AH18" s="86"/>
      <c r="AI18" s="92" t="s">
        <v>368</v>
      </c>
      <c r="AJ18" s="86" t="b">
        <v>0</v>
      </c>
      <c r="AK18" s="86">
        <v>0</v>
      </c>
      <c r="AL18" s="92" t="s">
        <v>368</v>
      </c>
      <c r="AM18" s="86" t="s">
        <v>379</v>
      </c>
      <c r="AN18" s="86" t="b">
        <v>0</v>
      </c>
      <c r="AO18" s="92" t="s">
        <v>351</v>
      </c>
      <c r="AP18" s="86" t="s">
        <v>176</v>
      </c>
      <c r="AQ18" s="86">
        <v>0</v>
      </c>
      <c r="AR18" s="86">
        <v>0</v>
      </c>
      <c r="AS18" s="86"/>
      <c r="AT18" s="86"/>
      <c r="AU18" s="86"/>
      <c r="AV18" s="86"/>
      <c r="AW18" s="86"/>
      <c r="AX18" s="86"/>
      <c r="AY18" s="86"/>
      <c r="AZ18" s="86"/>
      <c r="BA18">
        <v>4</v>
      </c>
      <c r="BB18" s="85" t="str">
        <f>REPLACE(INDEX(GroupVertices[Group],MATCH(Edges24[[#This Row],[Vertex 1]],GroupVertices[Vertex],0)),1,1,"")</f>
        <v>9</v>
      </c>
      <c r="BC18" s="85" t="str">
        <f>REPLACE(INDEX(GroupVertices[Group],MATCH(Edges24[[#This Row],[Vertex 2]],GroupVertices[Vertex],0)),1,1,"")</f>
        <v>9</v>
      </c>
      <c r="BD18" s="51">
        <v>3</v>
      </c>
      <c r="BE18" s="52">
        <v>17.647058823529413</v>
      </c>
      <c r="BF18" s="51">
        <v>0</v>
      </c>
      <c r="BG18" s="52">
        <v>0</v>
      </c>
      <c r="BH18" s="51">
        <v>0</v>
      </c>
      <c r="BI18" s="52">
        <v>0</v>
      </c>
      <c r="BJ18" s="51">
        <v>14</v>
      </c>
      <c r="BK18" s="52">
        <v>82.3529411764706</v>
      </c>
      <c r="BL18" s="51">
        <v>17</v>
      </c>
    </row>
    <row r="19" spans="1:64" ht="15">
      <c r="A19" s="84" t="s">
        <v>225</v>
      </c>
      <c r="B19" s="84" t="s">
        <v>225</v>
      </c>
      <c r="C19" s="53"/>
      <c r="D19" s="54"/>
      <c r="E19" s="65"/>
      <c r="F19" s="55"/>
      <c r="G19" s="53"/>
      <c r="H19" s="57"/>
      <c r="I19" s="56"/>
      <c r="J19" s="56"/>
      <c r="K19" s="36" t="s">
        <v>65</v>
      </c>
      <c r="L19" s="83">
        <v>21</v>
      </c>
      <c r="M19" s="83"/>
      <c r="N19" s="63"/>
      <c r="O19" s="86" t="s">
        <v>176</v>
      </c>
      <c r="P19" s="88">
        <v>43531.500023148146</v>
      </c>
      <c r="Q19" s="86" t="s">
        <v>248</v>
      </c>
      <c r="R19" s="90" t="s">
        <v>259</v>
      </c>
      <c r="S19" s="86" t="s">
        <v>266</v>
      </c>
      <c r="T19" s="86" t="s">
        <v>279</v>
      </c>
      <c r="U19" s="90" t="s">
        <v>288</v>
      </c>
      <c r="V19" s="90" t="s">
        <v>288</v>
      </c>
      <c r="W19" s="88">
        <v>43531.500023148146</v>
      </c>
      <c r="X19" s="90" t="s">
        <v>322</v>
      </c>
      <c r="Y19" s="86"/>
      <c r="Z19" s="86"/>
      <c r="AA19" s="92" t="s">
        <v>352</v>
      </c>
      <c r="AB19" s="86"/>
      <c r="AC19" s="86" t="b">
        <v>0</v>
      </c>
      <c r="AD19" s="86">
        <v>0</v>
      </c>
      <c r="AE19" s="92" t="s">
        <v>368</v>
      </c>
      <c r="AF19" s="86" t="b">
        <v>0</v>
      </c>
      <c r="AG19" s="86" t="s">
        <v>371</v>
      </c>
      <c r="AH19" s="86"/>
      <c r="AI19" s="92" t="s">
        <v>368</v>
      </c>
      <c r="AJ19" s="86" t="b">
        <v>0</v>
      </c>
      <c r="AK19" s="86">
        <v>0</v>
      </c>
      <c r="AL19" s="92" t="s">
        <v>368</v>
      </c>
      <c r="AM19" s="86" t="s">
        <v>379</v>
      </c>
      <c r="AN19" s="86" t="b">
        <v>0</v>
      </c>
      <c r="AO19" s="92" t="s">
        <v>352</v>
      </c>
      <c r="AP19" s="86" t="s">
        <v>176</v>
      </c>
      <c r="AQ19" s="86">
        <v>0</v>
      </c>
      <c r="AR19" s="86">
        <v>0</v>
      </c>
      <c r="AS19" s="86"/>
      <c r="AT19" s="86"/>
      <c r="AU19" s="86"/>
      <c r="AV19" s="86"/>
      <c r="AW19" s="86"/>
      <c r="AX19" s="86"/>
      <c r="AY19" s="86"/>
      <c r="AZ19" s="86"/>
      <c r="BA19">
        <v>4</v>
      </c>
      <c r="BB19" s="85" t="str">
        <f>REPLACE(INDEX(GroupVertices[Group],MATCH(Edges24[[#This Row],[Vertex 1]],GroupVertices[Vertex],0)),1,1,"")</f>
        <v>9</v>
      </c>
      <c r="BC19" s="85" t="str">
        <f>REPLACE(INDEX(GroupVertices[Group],MATCH(Edges24[[#This Row],[Vertex 2]],GroupVertices[Vertex],0)),1,1,"")</f>
        <v>9</v>
      </c>
      <c r="BD19" s="51">
        <v>3</v>
      </c>
      <c r="BE19" s="52">
        <v>17.647058823529413</v>
      </c>
      <c r="BF19" s="51">
        <v>0</v>
      </c>
      <c r="BG19" s="52">
        <v>0</v>
      </c>
      <c r="BH19" s="51">
        <v>0</v>
      </c>
      <c r="BI19" s="52">
        <v>0</v>
      </c>
      <c r="BJ19" s="51">
        <v>14</v>
      </c>
      <c r="BK19" s="52">
        <v>82.3529411764706</v>
      </c>
      <c r="BL19" s="51">
        <v>17</v>
      </c>
    </row>
    <row r="20" spans="1:64" ht="15">
      <c r="A20" s="84" t="s">
        <v>226</v>
      </c>
      <c r="B20" s="84" t="s">
        <v>227</v>
      </c>
      <c r="C20" s="53"/>
      <c r="D20" s="54"/>
      <c r="E20" s="65"/>
      <c r="F20" s="55"/>
      <c r="G20" s="53"/>
      <c r="H20" s="57"/>
      <c r="I20" s="56"/>
      <c r="J20" s="56"/>
      <c r="K20" s="36" t="s">
        <v>65</v>
      </c>
      <c r="L20" s="83">
        <v>22</v>
      </c>
      <c r="M20" s="83"/>
      <c r="N20" s="63"/>
      <c r="O20" s="86" t="s">
        <v>233</v>
      </c>
      <c r="P20" s="88">
        <v>43532.39297453704</v>
      </c>
      <c r="Q20" s="86" t="s">
        <v>249</v>
      </c>
      <c r="R20" s="86"/>
      <c r="S20" s="86"/>
      <c r="T20" s="86" t="s">
        <v>280</v>
      </c>
      <c r="U20" s="86"/>
      <c r="V20" s="90" t="s">
        <v>303</v>
      </c>
      <c r="W20" s="88">
        <v>43532.39297453704</v>
      </c>
      <c r="X20" s="90" t="s">
        <v>323</v>
      </c>
      <c r="Y20" s="86"/>
      <c r="Z20" s="86"/>
      <c r="AA20" s="92" t="s">
        <v>353</v>
      </c>
      <c r="AB20" s="86"/>
      <c r="AC20" s="86" t="b">
        <v>0</v>
      </c>
      <c r="AD20" s="86">
        <v>0</v>
      </c>
      <c r="AE20" s="92" t="s">
        <v>368</v>
      </c>
      <c r="AF20" s="86" t="b">
        <v>0</v>
      </c>
      <c r="AG20" s="86" t="s">
        <v>371</v>
      </c>
      <c r="AH20" s="86"/>
      <c r="AI20" s="92" t="s">
        <v>368</v>
      </c>
      <c r="AJ20" s="86" t="b">
        <v>0</v>
      </c>
      <c r="AK20" s="86">
        <v>1</v>
      </c>
      <c r="AL20" s="92" t="s">
        <v>356</v>
      </c>
      <c r="AM20" s="86" t="s">
        <v>373</v>
      </c>
      <c r="AN20" s="86" t="b">
        <v>0</v>
      </c>
      <c r="AO20" s="92" t="s">
        <v>356</v>
      </c>
      <c r="AP20" s="86" t="s">
        <v>176</v>
      </c>
      <c r="AQ20" s="86">
        <v>0</v>
      </c>
      <c r="AR20" s="86">
        <v>0</v>
      </c>
      <c r="AS20" s="86"/>
      <c r="AT20" s="86"/>
      <c r="AU20" s="86"/>
      <c r="AV20" s="86"/>
      <c r="AW20" s="86"/>
      <c r="AX20" s="86"/>
      <c r="AY20" s="86"/>
      <c r="AZ20" s="86"/>
      <c r="BA20">
        <v>1</v>
      </c>
      <c r="BB20" s="85" t="str">
        <f>REPLACE(INDEX(GroupVertices[Group],MATCH(Edges24[[#This Row],[Vertex 1]],GroupVertices[Vertex],0)),1,1,"")</f>
        <v>1</v>
      </c>
      <c r="BC20" s="85" t="str">
        <f>REPLACE(INDEX(GroupVertices[Group],MATCH(Edges24[[#This Row],[Vertex 2]],GroupVertices[Vertex],0)),1,1,"")</f>
        <v>1</v>
      </c>
      <c r="BD20" s="51">
        <v>1</v>
      </c>
      <c r="BE20" s="52">
        <v>4.761904761904762</v>
      </c>
      <c r="BF20" s="51">
        <v>0</v>
      </c>
      <c r="BG20" s="52">
        <v>0</v>
      </c>
      <c r="BH20" s="51">
        <v>0</v>
      </c>
      <c r="BI20" s="52">
        <v>0</v>
      </c>
      <c r="BJ20" s="51">
        <v>20</v>
      </c>
      <c r="BK20" s="52">
        <v>95.23809523809524</v>
      </c>
      <c r="BL20" s="51">
        <v>21</v>
      </c>
    </row>
    <row r="21" spans="1:64" ht="15">
      <c r="A21" s="84" t="s">
        <v>227</v>
      </c>
      <c r="B21" s="84" t="s">
        <v>227</v>
      </c>
      <c r="C21" s="53"/>
      <c r="D21" s="54"/>
      <c r="E21" s="65"/>
      <c r="F21" s="55"/>
      <c r="G21" s="53"/>
      <c r="H21" s="57"/>
      <c r="I21" s="56"/>
      <c r="J21" s="56"/>
      <c r="K21" s="36" t="s">
        <v>65</v>
      </c>
      <c r="L21" s="83">
        <v>23</v>
      </c>
      <c r="M21" s="83"/>
      <c r="N21" s="63"/>
      <c r="O21" s="86" t="s">
        <v>176</v>
      </c>
      <c r="P21" s="88">
        <v>42594.109375</v>
      </c>
      <c r="Q21" s="86" t="s">
        <v>250</v>
      </c>
      <c r="R21" s="90" t="s">
        <v>260</v>
      </c>
      <c r="S21" s="86" t="s">
        <v>267</v>
      </c>
      <c r="T21" s="86" t="s">
        <v>281</v>
      </c>
      <c r="U21" s="90" t="s">
        <v>289</v>
      </c>
      <c r="V21" s="90" t="s">
        <v>289</v>
      </c>
      <c r="W21" s="88">
        <v>42594.109375</v>
      </c>
      <c r="X21" s="90" t="s">
        <v>324</v>
      </c>
      <c r="Y21" s="86"/>
      <c r="Z21" s="86"/>
      <c r="AA21" s="92" t="s">
        <v>354</v>
      </c>
      <c r="AB21" s="86"/>
      <c r="AC21" s="86" t="b">
        <v>0</v>
      </c>
      <c r="AD21" s="86">
        <v>2</v>
      </c>
      <c r="AE21" s="92" t="s">
        <v>368</v>
      </c>
      <c r="AF21" s="86" t="b">
        <v>0</v>
      </c>
      <c r="AG21" s="86" t="s">
        <v>371</v>
      </c>
      <c r="AH21" s="86"/>
      <c r="AI21" s="92" t="s">
        <v>368</v>
      </c>
      <c r="AJ21" s="86" t="b">
        <v>0</v>
      </c>
      <c r="AK21" s="86">
        <v>1</v>
      </c>
      <c r="AL21" s="92" t="s">
        <v>368</v>
      </c>
      <c r="AM21" s="86" t="s">
        <v>375</v>
      </c>
      <c r="AN21" s="86" t="b">
        <v>0</v>
      </c>
      <c r="AO21" s="92" t="s">
        <v>354</v>
      </c>
      <c r="AP21" s="86" t="s">
        <v>381</v>
      </c>
      <c r="AQ21" s="86">
        <v>0</v>
      </c>
      <c r="AR21" s="86">
        <v>0</v>
      </c>
      <c r="AS21" s="86"/>
      <c r="AT21" s="86"/>
      <c r="AU21" s="86"/>
      <c r="AV21" s="86"/>
      <c r="AW21" s="86"/>
      <c r="AX21" s="86"/>
      <c r="AY21" s="86"/>
      <c r="AZ21" s="86"/>
      <c r="BA21">
        <v>4</v>
      </c>
      <c r="BB21" s="85" t="str">
        <f>REPLACE(INDEX(GroupVertices[Group],MATCH(Edges24[[#This Row],[Vertex 1]],GroupVertices[Vertex],0)),1,1,"")</f>
        <v>1</v>
      </c>
      <c r="BC21" s="85" t="str">
        <f>REPLACE(INDEX(GroupVertices[Group],MATCH(Edges24[[#This Row],[Vertex 2]],GroupVertices[Vertex],0)),1,1,"")</f>
        <v>1</v>
      </c>
      <c r="BD21" s="51">
        <v>1</v>
      </c>
      <c r="BE21" s="52">
        <v>9.090909090909092</v>
      </c>
      <c r="BF21" s="51">
        <v>0</v>
      </c>
      <c r="BG21" s="52">
        <v>0</v>
      </c>
      <c r="BH21" s="51">
        <v>0</v>
      </c>
      <c r="BI21" s="52">
        <v>0</v>
      </c>
      <c r="BJ21" s="51">
        <v>10</v>
      </c>
      <c r="BK21" s="52">
        <v>90.9090909090909</v>
      </c>
      <c r="BL21" s="51">
        <v>11</v>
      </c>
    </row>
    <row r="22" spans="1:64" ht="15">
      <c r="A22" s="84" t="s">
        <v>227</v>
      </c>
      <c r="B22" s="84" t="s">
        <v>227</v>
      </c>
      <c r="C22" s="53"/>
      <c r="D22" s="54"/>
      <c r="E22" s="65"/>
      <c r="F22" s="55"/>
      <c r="G22" s="53"/>
      <c r="H22" s="57"/>
      <c r="I22" s="56"/>
      <c r="J22" s="56"/>
      <c r="K22" s="36" t="s">
        <v>65</v>
      </c>
      <c r="L22" s="83">
        <v>24</v>
      </c>
      <c r="M22" s="83"/>
      <c r="N22" s="63"/>
      <c r="O22" s="86" t="s">
        <v>176</v>
      </c>
      <c r="P22" s="88">
        <v>43532.14476851852</v>
      </c>
      <c r="Q22" s="86" t="s">
        <v>251</v>
      </c>
      <c r="R22" s="90" t="s">
        <v>260</v>
      </c>
      <c r="S22" s="86" t="s">
        <v>267</v>
      </c>
      <c r="T22" s="86" t="s">
        <v>281</v>
      </c>
      <c r="U22" s="86"/>
      <c r="V22" s="90" t="s">
        <v>304</v>
      </c>
      <c r="W22" s="88">
        <v>43532.14476851852</v>
      </c>
      <c r="X22" s="90" t="s">
        <v>325</v>
      </c>
      <c r="Y22" s="86"/>
      <c r="Z22" s="86"/>
      <c r="AA22" s="92" t="s">
        <v>355</v>
      </c>
      <c r="AB22" s="86"/>
      <c r="AC22" s="86" t="b">
        <v>0</v>
      </c>
      <c r="AD22" s="86">
        <v>0</v>
      </c>
      <c r="AE22" s="92" t="s">
        <v>368</v>
      </c>
      <c r="AF22" s="86" t="b">
        <v>0</v>
      </c>
      <c r="AG22" s="86" t="s">
        <v>371</v>
      </c>
      <c r="AH22" s="86"/>
      <c r="AI22" s="92" t="s">
        <v>368</v>
      </c>
      <c r="AJ22" s="86" t="b">
        <v>0</v>
      </c>
      <c r="AK22" s="86">
        <v>1</v>
      </c>
      <c r="AL22" s="92" t="s">
        <v>354</v>
      </c>
      <c r="AM22" s="86" t="s">
        <v>376</v>
      </c>
      <c r="AN22" s="86" t="b">
        <v>0</v>
      </c>
      <c r="AO22" s="92" t="s">
        <v>354</v>
      </c>
      <c r="AP22" s="86" t="s">
        <v>176</v>
      </c>
      <c r="AQ22" s="86">
        <v>0</v>
      </c>
      <c r="AR22" s="86">
        <v>0</v>
      </c>
      <c r="AS22" s="86"/>
      <c r="AT22" s="86"/>
      <c r="AU22" s="86"/>
      <c r="AV22" s="86"/>
      <c r="AW22" s="86"/>
      <c r="AX22" s="86"/>
      <c r="AY22" s="86"/>
      <c r="AZ22" s="86"/>
      <c r="BA22">
        <v>4</v>
      </c>
      <c r="BB22" s="85" t="str">
        <f>REPLACE(INDEX(GroupVertices[Group],MATCH(Edges24[[#This Row],[Vertex 1]],GroupVertices[Vertex],0)),1,1,"")</f>
        <v>1</v>
      </c>
      <c r="BC22" s="85" t="str">
        <f>REPLACE(INDEX(GroupVertices[Group],MATCH(Edges24[[#This Row],[Vertex 2]],GroupVertices[Vertex],0)),1,1,"")</f>
        <v>1</v>
      </c>
      <c r="BD22" s="51">
        <v>1</v>
      </c>
      <c r="BE22" s="52">
        <v>7.142857142857143</v>
      </c>
      <c r="BF22" s="51">
        <v>0</v>
      </c>
      <c r="BG22" s="52">
        <v>0</v>
      </c>
      <c r="BH22" s="51">
        <v>0</v>
      </c>
      <c r="BI22" s="52">
        <v>0</v>
      </c>
      <c r="BJ22" s="51">
        <v>13</v>
      </c>
      <c r="BK22" s="52">
        <v>92.85714285714286</v>
      </c>
      <c r="BL22" s="51">
        <v>14</v>
      </c>
    </row>
    <row r="23" spans="1:64" ht="15">
      <c r="A23" s="84" t="s">
        <v>227</v>
      </c>
      <c r="B23" s="84" t="s">
        <v>227</v>
      </c>
      <c r="C23" s="53"/>
      <c r="D23" s="54"/>
      <c r="E23" s="65"/>
      <c r="F23" s="55"/>
      <c r="G23" s="53"/>
      <c r="H23" s="57"/>
      <c r="I23" s="56"/>
      <c r="J23" s="56"/>
      <c r="K23" s="36" t="s">
        <v>65</v>
      </c>
      <c r="L23" s="83">
        <v>25</v>
      </c>
      <c r="M23" s="83"/>
      <c r="N23" s="63"/>
      <c r="O23" s="86" t="s">
        <v>176</v>
      </c>
      <c r="P23" s="88">
        <v>43532.1856712963</v>
      </c>
      <c r="Q23" s="86" t="s">
        <v>252</v>
      </c>
      <c r="R23" s="90" t="s">
        <v>261</v>
      </c>
      <c r="S23" s="86" t="s">
        <v>268</v>
      </c>
      <c r="T23" s="86" t="s">
        <v>282</v>
      </c>
      <c r="U23" s="90" t="s">
        <v>290</v>
      </c>
      <c r="V23" s="90" t="s">
        <v>290</v>
      </c>
      <c r="W23" s="88">
        <v>43532.1856712963</v>
      </c>
      <c r="X23" s="90" t="s">
        <v>326</v>
      </c>
      <c r="Y23" s="86"/>
      <c r="Z23" s="86"/>
      <c r="AA23" s="92" t="s">
        <v>356</v>
      </c>
      <c r="AB23" s="92" t="s">
        <v>367</v>
      </c>
      <c r="AC23" s="86" t="b">
        <v>0</v>
      </c>
      <c r="AD23" s="86">
        <v>2</v>
      </c>
      <c r="AE23" s="92" t="s">
        <v>370</v>
      </c>
      <c r="AF23" s="86" t="b">
        <v>0</v>
      </c>
      <c r="AG23" s="86" t="s">
        <v>371</v>
      </c>
      <c r="AH23" s="86"/>
      <c r="AI23" s="92" t="s">
        <v>368</v>
      </c>
      <c r="AJ23" s="86" t="b">
        <v>0</v>
      </c>
      <c r="AK23" s="86">
        <v>1</v>
      </c>
      <c r="AL23" s="92" t="s">
        <v>368</v>
      </c>
      <c r="AM23" s="86" t="s">
        <v>375</v>
      </c>
      <c r="AN23" s="86" t="b">
        <v>0</v>
      </c>
      <c r="AO23" s="92" t="s">
        <v>367</v>
      </c>
      <c r="AP23" s="86" t="s">
        <v>176</v>
      </c>
      <c r="AQ23" s="86">
        <v>0</v>
      </c>
      <c r="AR23" s="86">
        <v>0</v>
      </c>
      <c r="AS23" s="86"/>
      <c r="AT23" s="86"/>
      <c r="AU23" s="86"/>
      <c r="AV23" s="86"/>
      <c r="AW23" s="86"/>
      <c r="AX23" s="86"/>
      <c r="AY23" s="86"/>
      <c r="AZ23" s="86"/>
      <c r="BA23">
        <v>4</v>
      </c>
      <c r="BB23" s="85" t="str">
        <f>REPLACE(INDEX(GroupVertices[Group],MATCH(Edges24[[#This Row],[Vertex 1]],GroupVertices[Vertex],0)),1,1,"")</f>
        <v>1</v>
      </c>
      <c r="BC23" s="85" t="str">
        <f>REPLACE(INDEX(GroupVertices[Group],MATCH(Edges24[[#This Row],[Vertex 2]],GroupVertices[Vertex],0)),1,1,"")</f>
        <v>1</v>
      </c>
      <c r="BD23" s="51">
        <v>1</v>
      </c>
      <c r="BE23" s="52">
        <v>4</v>
      </c>
      <c r="BF23" s="51">
        <v>0</v>
      </c>
      <c r="BG23" s="52">
        <v>0</v>
      </c>
      <c r="BH23" s="51">
        <v>0</v>
      </c>
      <c r="BI23" s="52">
        <v>0</v>
      </c>
      <c r="BJ23" s="51">
        <v>24</v>
      </c>
      <c r="BK23" s="52">
        <v>96</v>
      </c>
      <c r="BL23" s="51">
        <v>25</v>
      </c>
    </row>
    <row r="24" spans="1:64" ht="15">
      <c r="A24" s="84" t="s">
        <v>227</v>
      </c>
      <c r="B24" s="84" t="s">
        <v>227</v>
      </c>
      <c r="C24" s="53"/>
      <c r="D24" s="54"/>
      <c r="E24" s="65"/>
      <c r="F24" s="55"/>
      <c r="G24" s="53"/>
      <c r="H24" s="57"/>
      <c r="I24" s="56"/>
      <c r="J24" s="56"/>
      <c r="K24" s="36" t="s">
        <v>65</v>
      </c>
      <c r="L24" s="83">
        <v>26</v>
      </c>
      <c r="M24" s="83"/>
      <c r="N24" s="63"/>
      <c r="O24" s="86" t="s">
        <v>176</v>
      </c>
      <c r="P24" s="88">
        <v>43532.82271990741</v>
      </c>
      <c r="Q24" s="86" t="s">
        <v>253</v>
      </c>
      <c r="R24" s="90" t="s">
        <v>262</v>
      </c>
      <c r="S24" s="86" t="s">
        <v>263</v>
      </c>
      <c r="T24" s="86" t="s">
        <v>283</v>
      </c>
      <c r="U24" s="90" t="s">
        <v>291</v>
      </c>
      <c r="V24" s="90" t="s">
        <v>291</v>
      </c>
      <c r="W24" s="88">
        <v>43532.82271990741</v>
      </c>
      <c r="X24" s="90" t="s">
        <v>327</v>
      </c>
      <c r="Y24" s="86"/>
      <c r="Z24" s="86"/>
      <c r="AA24" s="92" t="s">
        <v>357</v>
      </c>
      <c r="AB24" s="86"/>
      <c r="AC24" s="86" t="b">
        <v>0</v>
      </c>
      <c r="AD24" s="86">
        <v>0</v>
      </c>
      <c r="AE24" s="92" t="s">
        <v>368</v>
      </c>
      <c r="AF24" s="86" t="b">
        <v>0</v>
      </c>
      <c r="AG24" s="86" t="s">
        <v>371</v>
      </c>
      <c r="AH24" s="86"/>
      <c r="AI24" s="92" t="s">
        <v>368</v>
      </c>
      <c r="AJ24" s="86" t="b">
        <v>0</v>
      </c>
      <c r="AK24" s="86">
        <v>1</v>
      </c>
      <c r="AL24" s="92" t="s">
        <v>368</v>
      </c>
      <c r="AM24" s="86" t="s">
        <v>375</v>
      </c>
      <c r="AN24" s="86" t="b">
        <v>0</v>
      </c>
      <c r="AO24" s="92" t="s">
        <v>357</v>
      </c>
      <c r="AP24" s="86" t="s">
        <v>176</v>
      </c>
      <c r="AQ24" s="86">
        <v>0</v>
      </c>
      <c r="AR24" s="86">
        <v>0</v>
      </c>
      <c r="AS24" s="86"/>
      <c r="AT24" s="86"/>
      <c r="AU24" s="86"/>
      <c r="AV24" s="86"/>
      <c r="AW24" s="86"/>
      <c r="AX24" s="86"/>
      <c r="AY24" s="86"/>
      <c r="AZ24" s="86"/>
      <c r="BA24">
        <v>4</v>
      </c>
      <c r="BB24" s="85" t="str">
        <f>REPLACE(INDEX(GroupVertices[Group],MATCH(Edges24[[#This Row],[Vertex 1]],GroupVertices[Vertex],0)),1,1,"")</f>
        <v>1</v>
      </c>
      <c r="BC24" s="85" t="str">
        <f>REPLACE(INDEX(GroupVertices[Group],MATCH(Edges24[[#This Row],[Vertex 2]],GroupVertices[Vertex],0)),1,1,"")</f>
        <v>1</v>
      </c>
      <c r="BD24" s="51">
        <v>1</v>
      </c>
      <c r="BE24" s="52">
        <v>4</v>
      </c>
      <c r="BF24" s="51">
        <v>0</v>
      </c>
      <c r="BG24" s="52">
        <v>0</v>
      </c>
      <c r="BH24" s="51">
        <v>0</v>
      </c>
      <c r="BI24" s="52">
        <v>0</v>
      </c>
      <c r="BJ24" s="51">
        <v>24</v>
      </c>
      <c r="BK24" s="52">
        <v>96</v>
      </c>
      <c r="BL24" s="51">
        <v>25</v>
      </c>
    </row>
    <row r="25" spans="1:64" ht="15">
      <c r="A25" s="84" t="s">
        <v>228</v>
      </c>
      <c r="B25" s="84" t="s">
        <v>227</v>
      </c>
      <c r="C25" s="53"/>
      <c r="D25" s="54"/>
      <c r="E25" s="65"/>
      <c r="F25" s="55"/>
      <c r="G25" s="53"/>
      <c r="H25" s="57"/>
      <c r="I25" s="56"/>
      <c r="J25" s="56"/>
      <c r="K25" s="36" t="s">
        <v>65</v>
      </c>
      <c r="L25" s="83">
        <v>27</v>
      </c>
      <c r="M25" s="83"/>
      <c r="N25" s="63"/>
      <c r="O25" s="86" t="s">
        <v>233</v>
      </c>
      <c r="P25" s="88">
        <v>43532.82728009259</v>
      </c>
      <c r="Q25" s="86" t="s">
        <v>254</v>
      </c>
      <c r="R25" s="90" t="s">
        <v>262</v>
      </c>
      <c r="S25" s="86" t="s">
        <v>263</v>
      </c>
      <c r="T25" s="86" t="s">
        <v>284</v>
      </c>
      <c r="U25" s="86"/>
      <c r="V25" s="90" t="s">
        <v>305</v>
      </c>
      <c r="W25" s="88">
        <v>43532.82728009259</v>
      </c>
      <c r="X25" s="90" t="s">
        <v>328</v>
      </c>
      <c r="Y25" s="86"/>
      <c r="Z25" s="86"/>
      <c r="AA25" s="92" t="s">
        <v>358</v>
      </c>
      <c r="AB25" s="86"/>
      <c r="AC25" s="86" t="b">
        <v>0</v>
      </c>
      <c r="AD25" s="86">
        <v>0</v>
      </c>
      <c r="AE25" s="92" t="s">
        <v>368</v>
      </c>
      <c r="AF25" s="86" t="b">
        <v>0</v>
      </c>
      <c r="AG25" s="86" t="s">
        <v>371</v>
      </c>
      <c r="AH25" s="86"/>
      <c r="AI25" s="92" t="s">
        <v>368</v>
      </c>
      <c r="AJ25" s="86" t="b">
        <v>0</v>
      </c>
      <c r="AK25" s="86">
        <v>1</v>
      </c>
      <c r="AL25" s="92" t="s">
        <v>357</v>
      </c>
      <c r="AM25" s="86" t="s">
        <v>380</v>
      </c>
      <c r="AN25" s="86" t="b">
        <v>0</v>
      </c>
      <c r="AO25" s="92" t="s">
        <v>357</v>
      </c>
      <c r="AP25" s="86" t="s">
        <v>176</v>
      </c>
      <c r="AQ25" s="86">
        <v>0</v>
      </c>
      <c r="AR25" s="86">
        <v>0</v>
      </c>
      <c r="AS25" s="86"/>
      <c r="AT25" s="86"/>
      <c r="AU25" s="86"/>
      <c r="AV25" s="86"/>
      <c r="AW25" s="86"/>
      <c r="AX25" s="86"/>
      <c r="AY25" s="86"/>
      <c r="AZ25" s="86"/>
      <c r="BA25">
        <v>1</v>
      </c>
      <c r="BB25" s="85" t="str">
        <f>REPLACE(INDEX(GroupVertices[Group],MATCH(Edges24[[#This Row],[Vertex 1]],GroupVertices[Vertex],0)),1,1,"")</f>
        <v>1</v>
      </c>
      <c r="BC25" s="85" t="str">
        <f>REPLACE(INDEX(GroupVertices[Group],MATCH(Edges24[[#This Row],[Vertex 2]],GroupVertices[Vertex],0)),1,1,"")</f>
        <v>1</v>
      </c>
      <c r="BD25" s="51">
        <v>1</v>
      </c>
      <c r="BE25" s="52">
        <v>5.2631578947368425</v>
      </c>
      <c r="BF25" s="51">
        <v>0</v>
      </c>
      <c r="BG25" s="52">
        <v>0</v>
      </c>
      <c r="BH25" s="51">
        <v>0</v>
      </c>
      <c r="BI25" s="52">
        <v>0</v>
      </c>
      <c r="BJ25" s="51">
        <v>18</v>
      </c>
      <c r="BK25" s="52">
        <v>94.73684210526316</v>
      </c>
      <c r="BL25" s="51">
        <v>19</v>
      </c>
    </row>
    <row r="26" spans="1:64" ht="15">
      <c r="A26" s="84" t="s">
        <v>229</v>
      </c>
      <c r="B26" s="84" t="s">
        <v>229</v>
      </c>
      <c r="C26" s="53"/>
      <c r="D26" s="54"/>
      <c r="E26" s="65"/>
      <c r="F26" s="55"/>
      <c r="G26" s="53"/>
      <c r="H26" s="57"/>
      <c r="I26" s="56"/>
      <c r="J26" s="56"/>
      <c r="K26" s="36" t="s">
        <v>65</v>
      </c>
      <c r="L26" s="83">
        <v>28</v>
      </c>
      <c r="M26" s="83"/>
      <c r="N26" s="63"/>
      <c r="O26" s="86" t="s">
        <v>176</v>
      </c>
      <c r="P26" s="88">
        <v>43521.10350694445</v>
      </c>
      <c r="Q26" s="86" t="s">
        <v>255</v>
      </c>
      <c r="R26" s="90" t="s">
        <v>259</v>
      </c>
      <c r="S26" s="86" t="s">
        <v>266</v>
      </c>
      <c r="T26" s="86" t="s">
        <v>279</v>
      </c>
      <c r="U26" s="90" t="s">
        <v>292</v>
      </c>
      <c r="V26" s="90" t="s">
        <v>292</v>
      </c>
      <c r="W26" s="88">
        <v>43521.10350694445</v>
      </c>
      <c r="X26" s="90" t="s">
        <v>329</v>
      </c>
      <c r="Y26" s="86"/>
      <c r="Z26" s="86"/>
      <c r="AA26" s="92" t="s">
        <v>359</v>
      </c>
      <c r="AB26" s="86"/>
      <c r="AC26" s="86" t="b">
        <v>0</v>
      </c>
      <c r="AD26" s="86">
        <v>0</v>
      </c>
      <c r="AE26" s="92" t="s">
        <v>368</v>
      </c>
      <c r="AF26" s="86" t="b">
        <v>0</v>
      </c>
      <c r="AG26" s="86" t="s">
        <v>371</v>
      </c>
      <c r="AH26" s="86"/>
      <c r="AI26" s="92" t="s">
        <v>368</v>
      </c>
      <c r="AJ26" s="86" t="b">
        <v>0</v>
      </c>
      <c r="AK26" s="86">
        <v>0</v>
      </c>
      <c r="AL26" s="92" t="s">
        <v>368</v>
      </c>
      <c r="AM26" s="86" t="s">
        <v>379</v>
      </c>
      <c r="AN26" s="86" t="b">
        <v>0</v>
      </c>
      <c r="AO26" s="92" t="s">
        <v>359</v>
      </c>
      <c r="AP26" s="86" t="s">
        <v>176</v>
      </c>
      <c r="AQ26" s="86">
        <v>0</v>
      </c>
      <c r="AR26" s="86">
        <v>0</v>
      </c>
      <c r="AS26" s="86"/>
      <c r="AT26" s="86"/>
      <c r="AU26" s="86"/>
      <c r="AV26" s="86"/>
      <c r="AW26" s="86"/>
      <c r="AX26" s="86"/>
      <c r="AY26" s="86"/>
      <c r="AZ26" s="86"/>
      <c r="BA26">
        <v>7</v>
      </c>
      <c r="BB26" s="85" t="str">
        <f>REPLACE(INDEX(GroupVertices[Group],MATCH(Edges24[[#This Row],[Vertex 1]],GroupVertices[Vertex],0)),1,1,"")</f>
        <v>9</v>
      </c>
      <c r="BC26" s="85" t="str">
        <f>REPLACE(INDEX(GroupVertices[Group],MATCH(Edges24[[#This Row],[Vertex 2]],GroupVertices[Vertex],0)),1,1,"")</f>
        <v>9</v>
      </c>
      <c r="BD26" s="51">
        <v>3</v>
      </c>
      <c r="BE26" s="52">
        <v>17.647058823529413</v>
      </c>
      <c r="BF26" s="51">
        <v>0</v>
      </c>
      <c r="BG26" s="52">
        <v>0</v>
      </c>
      <c r="BH26" s="51">
        <v>0</v>
      </c>
      <c r="BI26" s="52">
        <v>0</v>
      </c>
      <c r="BJ26" s="51">
        <v>14</v>
      </c>
      <c r="BK26" s="52">
        <v>82.3529411764706</v>
      </c>
      <c r="BL26" s="51">
        <v>17</v>
      </c>
    </row>
    <row r="27" spans="1:64" ht="15">
      <c r="A27" s="84" t="s">
        <v>229</v>
      </c>
      <c r="B27" s="84" t="s">
        <v>229</v>
      </c>
      <c r="C27" s="53"/>
      <c r="D27" s="54"/>
      <c r="E27" s="65"/>
      <c r="F27" s="55"/>
      <c r="G27" s="53"/>
      <c r="H27" s="57"/>
      <c r="I27" s="56"/>
      <c r="J27" s="56"/>
      <c r="K27" s="36" t="s">
        <v>65</v>
      </c>
      <c r="L27" s="83">
        <v>29</v>
      </c>
      <c r="M27" s="83"/>
      <c r="N27" s="63"/>
      <c r="O27" s="86" t="s">
        <v>176</v>
      </c>
      <c r="P27" s="88">
        <v>43523.04170138889</v>
      </c>
      <c r="Q27" s="86" t="s">
        <v>255</v>
      </c>
      <c r="R27" s="90" t="s">
        <v>259</v>
      </c>
      <c r="S27" s="86" t="s">
        <v>266</v>
      </c>
      <c r="T27" s="86" t="s">
        <v>279</v>
      </c>
      <c r="U27" s="90" t="s">
        <v>292</v>
      </c>
      <c r="V27" s="90" t="s">
        <v>292</v>
      </c>
      <c r="W27" s="88">
        <v>43523.04170138889</v>
      </c>
      <c r="X27" s="90" t="s">
        <v>330</v>
      </c>
      <c r="Y27" s="86"/>
      <c r="Z27" s="86"/>
      <c r="AA27" s="92" t="s">
        <v>360</v>
      </c>
      <c r="AB27" s="86"/>
      <c r="AC27" s="86" t="b">
        <v>0</v>
      </c>
      <c r="AD27" s="86">
        <v>0</v>
      </c>
      <c r="AE27" s="92" t="s">
        <v>368</v>
      </c>
      <c r="AF27" s="86" t="b">
        <v>0</v>
      </c>
      <c r="AG27" s="86" t="s">
        <v>371</v>
      </c>
      <c r="AH27" s="86"/>
      <c r="AI27" s="92" t="s">
        <v>368</v>
      </c>
      <c r="AJ27" s="86" t="b">
        <v>0</v>
      </c>
      <c r="AK27" s="86">
        <v>0</v>
      </c>
      <c r="AL27" s="92" t="s">
        <v>368</v>
      </c>
      <c r="AM27" s="86" t="s">
        <v>379</v>
      </c>
      <c r="AN27" s="86" t="b">
        <v>0</v>
      </c>
      <c r="AO27" s="92" t="s">
        <v>360</v>
      </c>
      <c r="AP27" s="86" t="s">
        <v>176</v>
      </c>
      <c r="AQ27" s="86">
        <v>0</v>
      </c>
      <c r="AR27" s="86">
        <v>0</v>
      </c>
      <c r="AS27" s="86"/>
      <c r="AT27" s="86"/>
      <c r="AU27" s="86"/>
      <c r="AV27" s="86"/>
      <c r="AW27" s="86"/>
      <c r="AX27" s="86"/>
      <c r="AY27" s="86"/>
      <c r="AZ27" s="86"/>
      <c r="BA27">
        <v>7</v>
      </c>
      <c r="BB27" s="85" t="str">
        <f>REPLACE(INDEX(GroupVertices[Group],MATCH(Edges24[[#This Row],[Vertex 1]],GroupVertices[Vertex],0)),1,1,"")</f>
        <v>9</v>
      </c>
      <c r="BC27" s="85" t="str">
        <f>REPLACE(INDEX(GroupVertices[Group],MATCH(Edges24[[#This Row],[Vertex 2]],GroupVertices[Vertex],0)),1,1,"")</f>
        <v>9</v>
      </c>
      <c r="BD27" s="51">
        <v>3</v>
      </c>
      <c r="BE27" s="52">
        <v>17.647058823529413</v>
      </c>
      <c r="BF27" s="51">
        <v>0</v>
      </c>
      <c r="BG27" s="52">
        <v>0</v>
      </c>
      <c r="BH27" s="51">
        <v>0</v>
      </c>
      <c r="BI27" s="52">
        <v>0</v>
      </c>
      <c r="BJ27" s="51">
        <v>14</v>
      </c>
      <c r="BK27" s="52">
        <v>82.3529411764706</v>
      </c>
      <c r="BL27" s="51">
        <v>17</v>
      </c>
    </row>
    <row r="28" spans="1:64" ht="15">
      <c r="A28" s="84" t="s">
        <v>229</v>
      </c>
      <c r="B28" s="84" t="s">
        <v>229</v>
      </c>
      <c r="C28" s="53"/>
      <c r="D28" s="54"/>
      <c r="E28" s="65"/>
      <c r="F28" s="55"/>
      <c r="G28" s="53"/>
      <c r="H28" s="57"/>
      <c r="I28" s="56"/>
      <c r="J28" s="56"/>
      <c r="K28" s="36" t="s">
        <v>65</v>
      </c>
      <c r="L28" s="83">
        <v>30</v>
      </c>
      <c r="M28" s="83"/>
      <c r="N28" s="63"/>
      <c r="O28" s="86" t="s">
        <v>176</v>
      </c>
      <c r="P28" s="88">
        <v>43525.03057870371</v>
      </c>
      <c r="Q28" s="86" t="s">
        <v>255</v>
      </c>
      <c r="R28" s="90" t="s">
        <v>259</v>
      </c>
      <c r="S28" s="86" t="s">
        <v>266</v>
      </c>
      <c r="T28" s="86" t="s">
        <v>279</v>
      </c>
      <c r="U28" s="90" t="s">
        <v>292</v>
      </c>
      <c r="V28" s="90" t="s">
        <v>292</v>
      </c>
      <c r="W28" s="88">
        <v>43525.03057870371</v>
      </c>
      <c r="X28" s="90" t="s">
        <v>331</v>
      </c>
      <c r="Y28" s="86"/>
      <c r="Z28" s="86"/>
      <c r="AA28" s="92" t="s">
        <v>361</v>
      </c>
      <c r="AB28" s="86"/>
      <c r="AC28" s="86" t="b">
        <v>0</v>
      </c>
      <c r="AD28" s="86">
        <v>0</v>
      </c>
      <c r="AE28" s="92" t="s">
        <v>368</v>
      </c>
      <c r="AF28" s="86" t="b">
        <v>0</v>
      </c>
      <c r="AG28" s="86" t="s">
        <v>371</v>
      </c>
      <c r="AH28" s="86"/>
      <c r="AI28" s="92" t="s">
        <v>368</v>
      </c>
      <c r="AJ28" s="86" t="b">
        <v>0</v>
      </c>
      <c r="AK28" s="86">
        <v>0</v>
      </c>
      <c r="AL28" s="92" t="s">
        <v>368</v>
      </c>
      <c r="AM28" s="86" t="s">
        <v>379</v>
      </c>
      <c r="AN28" s="86" t="b">
        <v>0</v>
      </c>
      <c r="AO28" s="92" t="s">
        <v>361</v>
      </c>
      <c r="AP28" s="86" t="s">
        <v>176</v>
      </c>
      <c r="AQ28" s="86">
        <v>0</v>
      </c>
      <c r="AR28" s="86">
        <v>0</v>
      </c>
      <c r="AS28" s="86"/>
      <c r="AT28" s="86"/>
      <c r="AU28" s="86"/>
      <c r="AV28" s="86"/>
      <c r="AW28" s="86"/>
      <c r="AX28" s="86"/>
      <c r="AY28" s="86"/>
      <c r="AZ28" s="86"/>
      <c r="BA28">
        <v>7</v>
      </c>
      <c r="BB28" s="85" t="str">
        <f>REPLACE(INDEX(GroupVertices[Group],MATCH(Edges24[[#This Row],[Vertex 1]],GroupVertices[Vertex],0)),1,1,"")</f>
        <v>9</v>
      </c>
      <c r="BC28" s="85" t="str">
        <f>REPLACE(INDEX(GroupVertices[Group],MATCH(Edges24[[#This Row],[Vertex 2]],GroupVertices[Vertex],0)),1,1,"")</f>
        <v>9</v>
      </c>
      <c r="BD28" s="51">
        <v>3</v>
      </c>
      <c r="BE28" s="52">
        <v>17.647058823529413</v>
      </c>
      <c r="BF28" s="51">
        <v>0</v>
      </c>
      <c r="BG28" s="52">
        <v>0</v>
      </c>
      <c r="BH28" s="51">
        <v>0</v>
      </c>
      <c r="BI28" s="52">
        <v>0</v>
      </c>
      <c r="BJ28" s="51">
        <v>14</v>
      </c>
      <c r="BK28" s="52">
        <v>82.3529411764706</v>
      </c>
      <c r="BL28" s="51">
        <v>17</v>
      </c>
    </row>
    <row r="29" spans="1:64" ht="15">
      <c r="A29" s="84" t="s">
        <v>229</v>
      </c>
      <c r="B29" s="84" t="s">
        <v>229</v>
      </c>
      <c r="C29" s="53"/>
      <c r="D29" s="54"/>
      <c r="E29" s="65"/>
      <c r="F29" s="55"/>
      <c r="G29" s="53"/>
      <c r="H29" s="57"/>
      <c r="I29" s="56"/>
      <c r="J29" s="56"/>
      <c r="K29" s="36" t="s">
        <v>65</v>
      </c>
      <c r="L29" s="83">
        <v>31</v>
      </c>
      <c r="M29" s="83"/>
      <c r="N29" s="63"/>
      <c r="O29" s="86" t="s">
        <v>176</v>
      </c>
      <c r="P29" s="88">
        <v>43527.02991898148</v>
      </c>
      <c r="Q29" s="86" t="s">
        <v>255</v>
      </c>
      <c r="R29" s="90" t="s">
        <v>259</v>
      </c>
      <c r="S29" s="86" t="s">
        <v>266</v>
      </c>
      <c r="T29" s="86" t="s">
        <v>279</v>
      </c>
      <c r="U29" s="90" t="s">
        <v>292</v>
      </c>
      <c r="V29" s="90" t="s">
        <v>292</v>
      </c>
      <c r="W29" s="88">
        <v>43527.02991898148</v>
      </c>
      <c r="X29" s="90" t="s">
        <v>332</v>
      </c>
      <c r="Y29" s="86"/>
      <c r="Z29" s="86"/>
      <c r="AA29" s="92" t="s">
        <v>362</v>
      </c>
      <c r="AB29" s="86"/>
      <c r="AC29" s="86" t="b">
        <v>0</v>
      </c>
      <c r="AD29" s="86">
        <v>0</v>
      </c>
      <c r="AE29" s="92" t="s">
        <v>368</v>
      </c>
      <c r="AF29" s="86" t="b">
        <v>0</v>
      </c>
      <c r="AG29" s="86" t="s">
        <v>371</v>
      </c>
      <c r="AH29" s="86"/>
      <c r="AI29" s="92" t="s">
        <v>368</v>
      </c>
      <c r="AJ29" s="86" t="b">
        <v>0</v>
      </c>
      <c r="AK29" s="86">
        <v>0</v>
      </c>
      <c r="AL29" s="92" t="s">
        <v>368</v>
      </c>
      <c r="AM29" s="86" t="s">
        <v>379</v>
      </c>
      <c r="AN29" s="86" t="b">
        <v>0</v>
      </c>
      <c r="AO29" s="92" t="s">
        <v>362</v>
      </c>
      <c r="AP29" s="86" t="s">
        <v>176</v>
      </c>
      <c r="AQ29" s="86">
        <v>0</v>
      </c>
      <c r="AR29" s="86">
        <v>0</v>
      </c>
      <c r="AS29" s="86"/>
      <c r="AT29" s="86"/>
      <c r="AU29" s="86"/>
      <c r="AV29" s="86"/>
      <c r="AW29" s="86"/>
      <c r="AX29" s="86"/>
      <c r="AY29" s="86"/>
      <c r="AZ29" s="86"/>
      <c r="BA29">
        <v>7</v>
      </c>
      <c r="BB29" s="85" t="str">
        <f>REPLACE(INDEX(GroupVertices[Group],MATCH(Edges24[[#This Row],[Vertex 1]],GroupVertices[Vertex],0)),1,1,"")</f>
        <v>9</v>
      </c>
      <c r="BC29" s="85" t="str">
        <f>REPLACE(INDEX(GroupVertices[Group],MATCH(Edges24[[#This Row],[Vertex 2]],GroupVertices[Vertex],0)),1,1,"")</f>
        <v>9</v>
      </c>
      <c r="BD29" s="51">
        <v>3</v>
      </c>
      <c r="BE29" s="52">
        <v>17.647058823529413</v>
      </c>
      <c r="BF29" s="51">
        <v>0</v>
      </c>
      <c r="BG29" s="52">
        <v>0</v>
      </c>
      <c r="BH29" s="51">
        <v>0</v>
      </c>
      <c r="BI29" s="52">
        <v>0</v>
      </c>
      <c r="BJ29" s="51">
        <v>14</v>
      </c>
      <c r="BK29" s="52">
        <v>82.3529411764706</v>
      </c>
      <c r="BL29" s="51">
        <v>17</v>
      </c>
    </row>
    <row r="30" spans="1:64" ht="15">
      <c r="A30" s="84" t="s">
        <v>229</v>
      </c>
      <c r="B30" s="84" t="s">
        <v>229</v>
      </c>
      <c r="C30" s="53"/>
      <c r="D30" s="54"/>
      <c r="E30" s="65"/>
      <c r="F30" s="55"/>
      <c r="G30" s="53"/>
      <c r="H30" s="57"/>
      <c r="I30" s="56"/>
      <c r="J30" s="56"/>
      <c r="K30" s="36" t="s">
        <v>65</v>
      </c>
      <c r="L30" s="83">
        <v>32</v>
      </c>
      <c r="M30" s="83"/>
      <c r="N30" s="63"/>
      <c r="O30" s="86" t="s">
        <v>176</v>
      </c>
      <c r="P30" s="88">
        <v>43529.03057870371</v>
      </c>
      <c r="Q30" s="86" t="s">
        <v>255</v>
      </c>
      <c r="R30" s="90" t="s">
        <v>259</v>
      </c>
      <c r="S30" s="86" t="s">
        <v>266</v>
      </c>
      <c r="T30" s="86" t="s">
        <v>279</v>
      </c>
      <c r="U30" s="90" t="s">
        <v>292</v>
      </c>
      <c r="V30" s="90" t="s">
        <v>292</v>
      </c>
      <c r="W30" s="88">
        <v>43529.03057870371</v>
      </c>
      <c r="X30" s="90" t="s">
        <v>333</v>
      </c>
      <c r="Y30" s="86"/>
      <c r="Z30" s="86"/>
      <c r="AA30" s="92" t="s">
        <v>363</v>
      </c>
      <c r="AB30" s="86"/>
      <c r="AC30" s="86" t="b">
        <v>0</v>
      </c>
      <c r="AD30" s="86">
        <v>0</v>
      </c>
      <c r="AE30" s="92" t="s">
        <v>368</v>
      </c>
      <c r="AF30" s="86" t="b">
        <v>0</v>
      </c>
      <c r="AG30" s="86" t="s">
        <v>371</v>
      </c>
      <c r="AH30" s="86"/>
      <c r="AI30" s="92" t="s">
        <v>368</v>
      </c>
      <c r="AJ30" s="86" t="b">
        <v>0</v>
      </c>
      <c r="AK30" s="86">
        <v>0</v>
      </c>
      <c r="AL30" s="92" t="s">
        <v>368</v>
      </c>
      <c r="AM30" s="86" t="s">
        <v>379</v>
      </c>
      <c r="AN30" s="86" t="b">
        <v>0</v>
      </c>
      <c r="AO30" s="92" t="s">
        <v>363</v>
      </c>
      <c r="AP30" s="86" t="s">
        <v>176</v>
      </c>
      <c r="AQ30" s="86">
        <v>0</v>
      </c>
      <c r="AR30" s="86">
        <v>0</v>
      </c>
      <c r="AS30" s="86"/>
      <c r="AT30" s="86"/>
      <c r="AU30" s="86"/>
      <c r="AV30" s="86"/>
      <c r="AW30" s="86"/>
      <c r="AX30" s="86"/>
      <c r="AY30" s="86"/>
      <c r="AZ30" s="86"/>
      <c r="BA30">
        <v>7</v>
      </c>
      <c r="BB30" s="85" t="str">
        <f>REPLACE(INDEX(GroupVertices[Group],MATCH(Edges24[[#This Row],[Vertex 1]],GroupVertices[Vertex],0)),1,1,"")</f>
        <v>9</v>
      </c>
      <c r="BC30" s="85" t="str">
        <f>REPLACE(INDEX(GroupVertices[Group],MATCH(Edges24[[#This Row],[Vertex 2]],GroupVertices[Vertex],0)),1,1,"")</f>
        <v>9</v>
      </c>
      <c r="BD30" s="51">
        <v>3</v>
      </c>
      <c r="BE30" s="52">
        <v>17.647058823529413</v>
      </c>
      <c r="BF30" s="51">
        <v>0</v>
      </c>
      <c r="BG30" s="52">
        <v>0</v>
      </c>
      <c r="BH30" s="51">
        <v>0</v>
      </c>
      <c r="BI30" s="52">
        <v>0</v>
      </c>
      <c r="BJ30" s="51">
        <v>14</v>
      </c>
      <c r="BK30" s="52">
        <v>82.3529411764706</v>
      </c>
      <c r="BL30" s="51">
        <v>17</v>
      </c>
    </row>
    <row r="31" spans="1:64" ht="15">
      <c r="A31" s="84" t="s">
        <v>229</v>
      </c>
      <c r="B31" s="84" t="s">
        <v>229</v>
      </c>
      <c r="C31" s="53"/>
      <c r="D31" s="54"/>
      <c r="E31" s="65"/>
      <c r="F31" s="55"/>
      <c r="G31" s="53"/>
      <c r="H31" s="57"/>
      <c r="I31" s="56"/>
      <c r="J31" s="56"/>
      <c r="K31" s="36" t="s">
        <v>65</v>
      </c>
      <c r="L31" s="83">
        <v>33</v>
      </c>
      <c r="M31" s="83"/>
      <c r="N31" s="63"/>
      <c r="O31" s="86" t="s">
        <v>176</v>
      </c>
      <c r="P31" s="88">
        <v>43530.988912037035</v>
      </c>
      <c r="Q31" s="86" t="s">
        <v>255</v>
      </c>
      <c r="R31" s="90" t="s">
        <v>259</v>
      </c>
      <c r="S31" s="86" t="s">
        <v>266</v>
      </c>
      <c r="T31" s="86" t="s">
        <v>279</v>
      </c>
      <c r="U31" s="90" t="s">
        <v>292</v>
      </c>
      <c r="V31" s="90" t="s">
        <v>292</v>
      </c>
      <c r="W31" s="88">
        <v>43530.988912037035</v>
      </c>
      <c r="X31" s="90" t="s">
        <v>334</v>
      </c>
      <c r="Y31" s="86"/>
      <c r="Z31" s="86"/>
      <c r="AA31" s="92" t="s">
        <v>364</v>
      </c>
      <c r="AB31" s="86"/>
      <c r="AC31" s="86" t="b">
        <v>0</v>
      </c>
      <c r="AD31" s="86">
        <v>0</v>
      </c>
      <c r="AE31" s="92" t="s">
        <v>368</v>
      </c>
      <c r="AF31" s="86" t="b">
        <v>0</v>
      </c>
      <c r="AG31" s="86" t="s">
        <v>371</v>
      </c>
      <c r="AH31" s="86"/>
      <c r="AI31" s="92" t="s">
        <v>368</v>
      </c>
      <c r="AJ31" s="86" t="b">
        <v>0</v>
      </c>
      <c r="AK31" s="86">
        <v>0</v>
      </c>
      <c r="AL31" s="92" t="s">
        <v>368</v>
      </c>
      <c r="AM31" s="86" t="s">
        <v>379</v>
      </c>
      <c r="AN31" s="86" t="b">
        <v>0</v>
      </c>
      <c r="AO31" s="92" t="s">
        <v>364</v>
      </c>
      <c r="AP31" s="86" t="s">
        <v>176</v>
      </c>
      <c r="AQ31" s="86">
        <v>0</v>
      </c>
      <c r="AR31" s="86">
        <v>0</v>
      </c>
      <c r="AS31" s="86"/>
      <c r="AT31" s="86"/>
      <c r="AU31" s="86"/>
      <c r="AV31" s="86"/>
      <c r="AW31" s="86"/>
      <c r="AX31" s="86"/>
      <c r="AY31" s="86"/>
      <c r="AZ31" s="86"/>
      <c r="BA31">
        <v>7</v>
      </c>
      <c r="BB31" s="85" t="str">
        <f>REPLACE(INDEX(GroupVertices[Group],MATCH(Edges24[[#This Row],[Vertex 1]],GroupVertices[Vertex],0)),1,1,"")</f>
        <v>9</v>
      </c>
      <c r="BC31" s="85" t="str">
        <f>REPLACE(INDEX(GroupVertices[Group],MATCH(Edges24[[#This Row],[Vertex 2]],GroupVertices[Vertex],0)),1,1,"")</f>
        <v>9</v>
      </c>
      <c r="BD31" s="51">
        <v>3</v>
      </c>
      <c r="BE31" s="52">
        <v>17.647058823529413</v>
      </c>
      <c r="BF31" s="51">
        <v>0</v>
      </c>
      <c r="BG31" s="52">
        <v>0</v>
      </c>
      <c r="BH31" s="51">
        <v>0</v>
      </c>
      <c r="BI31" s="52">
        <v>0</v>
      </c>
      <c r="BJ31" s="51">
        <v>14</v>
      </c>
      <c r="BK31" s="52">
        <v>82.3529411764706</v>
      </c>
      <c r="BL31" s="51">
        <v>17</v>
      </c>
    </row>
    <row r="32" spans="1:64" ht="15">
      <c r="A32" s="84" t="s">
        <v>229</v>
      </c>
      <c r="B32" s="84" t="s">
        <v>229</v>
      </c>
      <c r="C32" s="53"/>
      <c r="D32" s="54"/>
      <c r="E32" s="65"/>
      <c r="F32" s="55"/>
      <c r="G32" s="53"/>
      <c r="H32" s="57"/>
      <c r="I32" s="56"/>
      <c r="J32" s="56"/>
      <c r="K32" s="36" t="s">
        <v>65</v>
      </c>
      <c r="L32" s="83">
        <v>34</v>
      </c>
      <c r="M32" s="83"/>
      <c r="N32" s="63"/>
      <c r="O32" s="86" t="s">
        <v>176</v>
      </c>
      <c r="P32" s="88">
        <v>43532.96857638889</v>
      </c>
      <c r="Q32" s="86" t="s">
        <v>255</v>
      </c>
      <c r="R32" s="90" t="s">
        <v>259</v>
      </c>
      <c r="S32" s="86" t="s">
        <v>266</v>
      </c>
      <c r="T32" s="86" t="s">
        <v>279</v>
      </c>
      <c r="U32" s="90" t="s">
        <v>292</v>
      </c>
      <c r="V32" s="90" t="s">
        <v>292</v>
      </c>
      <c r="W32" s="88">
        <v>43532.96857638889</v>
      </c>
      <c r="X32" s="90" t="s">
        <v>335</v>
      </c>
      <c r="Y32" s="86"/>
      <c r="Z32" s="86"/>
      <c r="AA32" s="92" t="s">
        <v>365</v>
      </c>
      <c r="AB32" s="86"/>
      <c r="AC32" s="86" t="b">
        <v>0</v>
      </c>
      <c r="AD32" s="86">
        <v>0</v>
      </c>
      <c r="AE32" s="92" t="s">
        <v>368</v>
      </c>
      <c r="AF32" s="86" t="b">
        <v>0</v>
      </c>
      <c r="AG32" s="86" t="s">
        <v>371</v>
      </c>
      <c r="AH32" s="86"/>
      <c r="AI32" s="92" t="s">
        <v>368</v>
      </c>
      <c r="AJ32" s="86" t="b">
        <v>0</v>
      </c>
      <c r="AK32" s="86">
        <v>0</v>
      </c>
      <c r="AL32" s="92" t="s">
        <v>368</v>
      </c>
      <c r="AM32" s="86" t="s">
        <v>379</v>
      </c>
      <c r="AN32" s="86" t="b">
        <v>0</v>
      </c>
      <c r="AO32" s="92" t="s">
        <v>365</v>
      </c>
      <c r="AP32" s="86" t="s">
        <v>176</v>
      </c>
      <c r="AQ32" s="86">
        <v>0</v>
      </c>
      <c r="AR32" s="86">
        <v>0</v>
      </c>
      <c r="AS32" s="86"/>
      <c r="AT32" s="86"/>
      <c r="AU32" s="86"/>
      <c r="AV32" s="86"/>
      <c r="AW32" s="86"/>
      <c r="AX32" s="86"/>
      <c r="AY32" s="86"/>
      <c r="AZ32" s="86"/>
      <c r="BA32">
        <v>7</v>
      </c>
      <c r="BB32" s="85" t="str">
        <f>REPLACE(INDEX(GroupVertices[Group],MATCH(Edges24[[#This Row],[Vertex 1]],GroupVertices[Vertex],0)),1,1,"")</f>
        <v>9</v>
      </c>
      <c r="BC32" s="85" t="str">
        <f>REPLACE(INDEX(GroupVertices[Group],MATCH(Edges24[[#This Row],[Vertex 2]],GroupVertices[Vertex],0)),1,1,"")</f>
        <v>9</v>
      </c>
      <c r="BD32" s="51">
        <v>3</v>
      </c>
      <c r="BE32" s="52">
        <v>17.647058823529413</v>
      </c>
      <c r="BF32" s="51">
        <v>0</v>
      </c>
      <c r="BG32" s="52">
        <v>0</v>
      </c>
      <c r="BH32" s="51">
        <v>0</v>
      </c>
      <c r="BI32" s="52">
        <v>0</v>
      </c>
      <c r="BJ32" s="51">
        <v>14</v>
      </c>
      <c r="BK32" s="52">
        <v>82.3529411764706</v>
      </c>
      <c r="BL32" s="51">
        <v>17</v>
      </c>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hyperlinks>
    <hyperlink ref="R3" r:id="rId1" display="https://www.youtube.com/watch?v=hRORU8KZEgw&amp;feature=youtu.be"/>
    <hyperlink ref="R4" r:id="rId2" display="https://www.youtube.com/watch?v=hRORU8KZEgw&amp;feature=youtu.be"/>
    <hyperlink ref="R5" r:id="rId3" display="https://twitter.com/elanaleoni/status/1097560128050601986"/>
    <hyperlink ref="R8" r:id="rId4" display="https://soundcloud.com/chris-davis-276158228/monica-burns-on-scannable-technologies-in-the-classroom"/>
    <hyperlink ref="R16" r:id="rId5" display="http://womenspowerbook.org/articles/The-American-Presidential-Elections-2016-Will-Hillary-or-Trump-Win-in-The-Social-Media-And-The-Main-Media-Battle-womens-power-book.htm"/>
    <hyperlink ref="R17" r:id="rId6" display="http://womenspowerbook.org/articles/The-American-Presidential-Elections-2016-Will-Hillary-or-Trump-Win-in-The-Social-Media-And-The-Main-Media-Battle-womens-power-book.htm"/>
    <hyperlink ref="R18" r:id="rId7" display="http://womenspowerbook.org/articles/The-American-Presidential-Elections-2016-Will-Hillary-or-Trump-Win-in-The-Social-Media-And-The-Main-Media-Battle-womens-power-book.htm"/>
    <hyperlink ref="R19" r:id="rId8" display="http://womenspowerbook.org/articles/The-American-Presidential-Elections-2016-Will-Hillary-or-Trump-Win-in-The-Social-Media-And-The-Main-Media-Battle-womens-power-book.htm"/>
    <hyperlink ref="R21" r:id="rId9" display="http://www.americantheatre.org/2014/12/11/change-by-degrees/"/>
    <hyperlink ref="R22" r:id="rId10" display="http://www.americantheatre.org/2014/12/11/change-by-degrees/"/>
    <hyperlink ref="R23" r:id="rId11" display="http://www.edisonresearch.com/wp-content/uploads/2019/03/Infinite-Dial-2019-PDF-1.pdf"/>
    <hyperlink ref="R24" r:id="rId12" display="https://www.youtube.com/watch?v=VHLs76HLon4"/>
    <hyperlink ref="R25" r:id="rId13" display="https://www.youtube.com/watch?v=VHLs76HLon4"/>
    <hyperlink ref="R26" r:id="rId14" display="http://womenspowerbook.org/articles/The-American-Presidential-Elections-2016-Will-Hillary-or-Trump-Win-in-The-Social-Media-And-The-Main-Media-Battle-womens-power-book.htm"/>
    <hyperlink ref="R27" r:id="rId15" display="http://womenspowerbook.org/articles/The-American-Presidential-Elections-2016-Will-Hillary-or-Trump-Win-in-The-Social-Media-And-The-Main-Media-Battle-womens-power-book.htm"/>
    <hyperlink ref="R28" r:id="rId16" display="http://womenspowerbook.org/articles/The-American-Presidential-Elections-2016-Will-Hillary-or-Trump-Win-in-The-Social-Media-And-The-Main-Media-Battle-womens-power-book.htm"/>
    <hyperlink ref="R29" r:id="rId17" display="http://womenspowerbook.org/articles/The-American-Presidential-Elections-2016-Will-Hillary-or-Trump-Win-in-The-Social-Media-And-The-Main-Media-Battle-womens-power-book.htm"/>
    <hyperlink ref="R30" r:id="rId18" display="http://womenspowerbook.org/articles/The-American-Presidential-Elections-2016-Will-Hillary-or-Trump-Win-in-The-Social-Media-And-The-Main-Media-Battle-womens-power-book.htm"/>
    <hyperlink ref="R31" r:id="rId19" display="http://womenspowerbook.org/articles/The-American-Presidential-Elections-2016-Will-Hillary-or-Trump-Win-in-The-Social-Media-And-The-Main-Media-Battle-womens-power-book.htm"/>
    <hyperlink ref="R32" r:id="rId20" display="http://womenspowerbook.org/articles/The-American-Presidential-Elections-2016-Will-Hillary-or-Trump-Win-in-The-Social-Media-And-The-Main-Media-Battle-womens-power-book.htm"/>
    <hyperlink ref="U3" r:id="rId21" display="https://pbs.twimg.com/ext_tw_video_thumb/1095304294847242240/pu/img/ptX-rx2pZb-WLZv8.jpg"/>
    <hyperlink ref="U8" r:id="rId22" display="https://pbs.twimg.com/media/D0leHi8W0AA5t8s.jpg"/>
    <hyperlink ref="U14" r:id="rId23" display="https://pbs.twimg.com/media/Dg56mWdUYAEFbZq.jpg"/>
    <hyperlink ref="U16" r:id="rId24" display="https://pbs.twimg.com/media/C2dAKP2WIAATDzT.jpg"/>
    <hyperlink ref="U17" r:id="rId25" display="https://pbs.twimg.com/media/C2dAKP2WIAATDzT.jpg"/>
    <hyperlink ref="U18" r:id="rId26" display="https://pbs.twimg.com/media/C2dAKP2WIAATDzT.jpg"/>
    <hyperlink ref="U19" r:id="rId27" display="https://pbs.twimg.com/media/C2dAKP2WIAATDzT.jpg"/>
    <hyperlink ref="U21" r:id="rId28" display="https://pbs.twimg.com/media/CpoDppFVIAAZv8w.jpg"/>
    <hyperlink ref="U23" r:id="rId29" display="https://pbs.twimg.com/media/D1HASaaUwAAE5YI.png"/>
    <hyperlink ref="U24" r:id="rId30" display="https://pbs.twimg.com/media/D1KSP47WwAELap7.jpg"/>
    <hyperlink ref="U26" r:id="rId31" display="https://pbs.twimg.com/media/C2dkJtkXcAA0cBx.jpg"/>
    <hyperlink ref="U27" r:id="rId32" display="https://pbs.twimg.com/media/C2dkJtkXcAA0cBx.jpg"/>
    <hyperlink ref="U28" r:id="rId33" display="https://pbs.twimg.com/media/C2dkJtkXcAA0cBx.jpg"/>
    <hyperlink ref="U29" r:id="rId34" display="https://pbs.twimg.com/media/C2dkJtkXcAA0cBx.jpg"/>
    <hyperlink ref="U30" r:id="rId35" display="https://pbs.twimg.com/media/C2dkJtkXcAA0cBx.jpg"/>
    <hyperlink ref="U31" r:id="rId36" display="https://pbs.twimg.com/media/C2dkJtkXcAA0cBx.jpg"/>
    <hyperlink ref="U32" r:id="rId37" display="https://pbs.twimg.com/media/C2dkJtkXcAA0cBx.jpg"/>
    <hyperlink ref="V3" r:id="rId38" display="https://pbs.twimg.com/ext_tw_video_thumb/1095304294847242240/pu/img/ptX-rx2pZb-WLZv8.jpg"/>
    <hyperlink ref="V4" r:id="rId39" display="http://pbs.twimg.com/profile_images/1098649527706361862/jjtkB5PT_normal.jpg"/>
    <hyperlink ref="V5" r:id="rId40" display="http://pbs.twimg.com/profile_images/378800000754819969/3e583b99b8930159a50b93171790080d_normal.jpeg"/>
    <hyperlink ref="V6" r:id="rId41" display="http://pbs.twimg.com/profile_images/875868965829922817/t0Hlk3P1_normal.jpg"/>
    <hyperlink ref="V7" r:id="rId42" display="http://pbs.twimg.com/profile_images/1511564454/beach_avatar_twitter_normal.jpg"/>
    <hyperlink ref="V8" r:id="rId43" display="https://pbs.twimg.com/media/D0leHi8W0AA5t8s.jpg"/>
    <hyperlink ref="V9" r:id="rId44" display="http://pbs.twimg.com/profile_images/707658279669764096/4Ip7EJC9_normal.jpg"/>
    <hyperlink ref="V10" r:id="rId45" display="http://pbs.twimg.com/profile_images/826383570046373888/GePYYAoR_normal.jpg"/>
    <hyperlink ref="V11" r:id="rId46" display="http://pbs.twimg.com/profile_images/956752261551554560/7LhGeQJb_normal.jpg"/>
    <hyperlink ref="V12" r:id="rId47" display="http://pbs.twimg.com/profile_images/1074162718641315841/8XozTGRp_normal.jpg"/>
    <hyperlink ref="V13" r:id="rId48" display="http://pbs.twimg.com/profile_images/1044715518085615617/ygrdSjww_normal.jpg"/>
    <hyperlink ref="V14" r:id="rId49" display="https://pbs.twimg.com/media/Dg56mWdUYAEFbZq.jpg"/>
    <hyperlink ref="V15" r:id="rId50" display="http://pbs.twimg.com/profile_images/1104097119823192064/c-j1yoIE_normal.jpg"/>
    <hyperlink ref="V16" r:id="rId51" display="https://pbs.twimg.com/media/C2dAKP2WIAATDzT.jpg"/>
    <hyperlink ref="V17" r:id="rId52" display="https://pbs.twimg.com/media/C2dAKP2WIAATDzT.jpg"/>
    <hyperlink ref="V18" r:id="rId53" display="https://pbs.twimg.com/media/C2dAKP2WIAATDzT.jpg"/>
    <hyperlink ref="V19" r:id="rId54" display="https://pbs.twimg.com/media/C2dAKP2WIAATDzT.jpg"/>
    <hyperlink ref="V20" r:id="rId55" display="http://pbs.twimg.com/profile_images/630342102698864640/DazLccgs_normal.jpg"/>
    <hyperlink ref="V21" r:id="rId56" display="https://pbs.twimg.com/media/CpoDppFVIAAZv8w.jpg"/>
    <hyperlink ref="V22" r:id="rId57" display="http://pbs.twimg.com/profile_images/1061753821305733120/btZSZfFL_normal.jpg"/>
    <hyperlink ref="V23" r:id="rId58" display="https://pbs.twimg.com/media/D1HASaaUwAAE5YI.png"/>
    <hyperlink ref="V24" r:id="rId59" display="https://pbs.twimg.com/media/D1KSP47WwAELap7.jpg"/>
    <hyperlink ref="V25" r:id="rId60" display="http://pbs.twimg.com/profile_images/1038109730441441280/BwaACACI_normal.jpg"/>
    <hyperlink ref="V26" r:id="rId61" display="https://pbs.twimg.com/media/C2dkJtkXcAA0cBx.jpg"/>
    <hyperlink ref="V27" r:id="rId62" display="https://pbs.twimg.com/media/C2dkJtkXcAA0cBx.jpg"/>
    <hyperlink ref="V28" r:id="rId63" display="https://pbs.twimg.com/media/C2dkJtkXcAA0cBx.jpg"/>
    <hyperlink ref="V29" r:id="rId64" display="https://pbs.twimg.com/media/C2dkJtkXcAA0cBx.jpg"/>
    <hyperlink ref="V30" r:id="rId65" display="https://pbs.twimg.com/media/C2dkJtkXcAA0cBx.jpg"/>
    <hyperlink ref="V31" r:id="rId66" display="https://pbs.twimg.com/media/C2dkJtkXcAA0cBx.jpg"/>
    <hyperlink ref="V32" r:id="rId67" display="https://pbs.twimg.com/media/C2dkJtkXcAA0cBx.jpg"/>
    <hyperlink ref="X3" r:id="rId68" display="https://twitter.com/#!/ninjasaysgoes/status/1095305170890772480"/>
    <hyperlink ref="X4" r:id="rId69" display="https://twitter.com/#!/vellinglenni/status/1100667570988953606"/>
    <hyperlink ref="X5" r:id="rId70" display="https://twitter.com/#!/sourcepov/status/1101412498178260994"/>
    <hyperlink ref="X6" r:id="rId71" display="https://twitter.com/#!/kilby76/status/1081034091619790848"/>
    <hyperlink ref="X7" r:id="rId72" display="https://twitter.com/#!/twittarrpirate/status/1101951299199819776"/>
    <hyperlink ref="X8" r:id="rId73" display="https://twitter.com/#!/podcastjourneys/status/1101515162991906816"/>
    <hyperlink ref="X9" r:id="rId74" display="https://twitter.com/#!/teacherslens/status/1102340009070342146"/>
    <hyperlink ref="X10" r:id="rId75" display="https://twitter.com/#!/chamberlainusoh/status/438018685849333760"/>
    <hyperlink ref="X11" r:id="rId76" display="https://twitter.com/#!/patkizo/status/1102617633378263040"/>
    <hyperlink ref="X12" r:id="rId77" display="https://twitter.com/#!/nykorrin/status/1102843076387594242"/>
    <hyperlink ref="X13" r:id="rId78" display="https://twitter.com/#!/pengolaker/status/1102863729689915392"/>
    <hyperlink ref="X14" r:id="rId79" display="https://twitter.com/#!/kaashhyap/status/1012881779529637888"/>
    <hyperlink ref="X15" r:id="rId80" display="https://twitter.com/#!/akshayk23762714/status/1103125355123101696"/>
    <hyperlink ref="X16" r:id="rId81" display="https://twitter.com/#!/womenspowerbook/status/1100360841311019008"/>
    <hyperlink ref="X17" r:id="rId82" display="https://twitter.com/#!/womenspowerbook/status/1101456056817987585"/>
    <hyperlink ref="X18" r:id="rId83" display="https://twitter.com/#!/womenspowerbook/status/1102544224770240512"/>
    <hyperlink ref="X19" r:id="rId84" display="https://twitter.com/#!/womenspowerbook/status/1103626355764314112"/>
    <hyperlink ref="X20" r:id="rId85" display="https://twitter.com/#!/tomferrebee/status/1103949949711106048"/>
    <hyperlink ref="X21" r:id="rId86" display="https://twitter.com/#!/chrisdaviscng/status/763927358583676929"/>
    <hyperlink ref="X22" r:id="rId87" display="https://twitter.com/#!/chrisdaviscng/status/1103860002756812803"/>
    <hyperlink ref="X23" r:id="rId88" display="https://twitter.com/#!/chrisdaviscng/status/1103874826253393920"/>
    <hyperlink ref="X24" r:id="rId89" display="https://twitter.com/#!/chrisdaviscng/status/1104105684180832256"/>
    <hyperlink ref="X25" r:id="rId90" display="https://twitter.com/#!/jc_james_clark/status/1104107337294450689"/>
    <hyperlink ref="X26" r:id="rId91" display="https://twitter.com/#!/faithatheismnub/status/1099858783436722184"/>
    <hyperlink ref="X27" r:id="rId92" display="https://twitter.com/#!/faithatheismnub/status/1100561163463598080"/>
    <hyperlink ref="X28" r:id="rId93" display="https://twitter.com/#!/faithatheismnub/status/1101281909135556608"/>
    <hyperlink ref="X29" r:id="rId94" display="https://twitter.com/#!/faithatheismnub/status/1102006445757923328"/>
    <hyperlink ref="X30" r:id="rId95" display="https://twitter.com/#!/faithatheismnub/status/1102731461080350729"/>
    <hyperlink ref="X31" r:id="rId96" display="https://twitter.com/#!/faithatheismnub/status/1103441137921150981"/>
    <hyperlink ref="X32" r:id="rId97" display="https://twitter.com/#!/faithatheismnub/status/1104158541567414272"/>
  </hyperlinks>
  <printOptions/>
  <pageMargins left="0.7" right="0.7" top="0.75" bottom="0.75" header="0.3" footer="0.3"/>
  <pageSetup horizontalDpi="600" verticalDpi="600" orientation="portrait" r:id="rId101"/>
  <legacyDrawing r:id="rId99"/>
  <tableParts>
    <tablePart r:id="rId10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1011</v>
      </c>
      <c r="B1" s="13" t="s">
        <v>34</v>
      </c>
    </row>
    <row r="2" spans="1:2" ht="15">
      <c r="A2" s="124" t="s">
        <v>227</v>
      </c>
      <c r="B2" s="85">
        <v>2</v>
      </c>
    </row>
    <row r="3" spans="1:2" ht="15">
      <c r="A3" s="124" t="s">
        <v>222</v>
      </c>
      <c r="B3" s="85">
        <v>0</v>
      </c>
    </row>
    <row r="4" spans="1:2" ht="15">
      <c r="A4" s="124" t="s">
        <v>223</v>
      </c>
      <c r="B4" s="85">
        <v>0</v>
      </c>
    </row>
    <row r="5" spans="1:2" ht="15">
      <c r="A5" s="124" t="s">
        <v>221</v>
      </c>
      <c r="B5" s="85">
        <v>0</v>
      </c>
    </row>
    <row r="6" spans="1:2" ht="15">
      <c r="A6" s="124" t="s">
        <v>220</v>
      </c>
      <c r="B6" s="85">
        <v>0</v>
      </c>
    </row>
    <row r="7" spans="1:2" ht="15">
      <c r="A7" s="124" t="s">
        <v>224</v>
      </c>
      <c r="B7" s="85">
        <v>0</v>
      </c>
    </row>
    <row r="8" spans="1:2" ht="15">
      <c r="A8" s="124" t="s">
        <v>228</v>
      </c>
      <c r="B8" s="85">
        <v>0</v>
      </c>
    </row>
    <row r="9" spans="1:2" ht="15">
      <c r="A9" s="124" t="s">
        <v>229</v>
      </c>
      <c r="B9" s="85">
        <v>0</v>
      </c>
    </row>
    <row r="10" spans="1:2" ht="15">
      <c r="A10" s="124" t="s">
        <v>225</v>
      </c>
      <c r="B10" s="85">
        <v>0</v>
      </c>
    </row>
    <row r="11" spans="1:2" ht="15">
      <c r="A11" s="124" t="s">
        <v>226</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1013</v>
      </c>
      <c r="B25" t="s">
        <v>1012</v>
      </c>
    </row>
    <row r="26" spans="1:2" ht="15">
      <c r="A26" s="136" t="s">
        <v>1015</v>
      </c>
      <c r="B26" s="3"/>
    </row>
    <row r="27" spans="1:2" ht="15">
      <c r="A27" s="137" t="s">
        <v>1016</v>
      </c>
      <c r="B27" s="3"/>
    </row>
    <row r="28" spans="1:2" ht="15">
      <c r="A28" s="138" t="s">
        <v>1017</v>
      </c>
      <c r="B28" s="3"/>
    </row>
    <row r="29" spans="1:2" ht="15">
      <c r="A29" s="139" t="s">
        <v>1018</v>
      </c>
      <c r="B29" s="3">
        <v>1</v>
      </c>
    </row>
    <row r="30" spans="1:2" ht="15">
      <c r="A30" s="136" t="s">
        <v>728</v>
      </c>
      <c r="B30" s="3"/>
    </row>
    <row r="31" spans="1:2" ht="15">
      <c r="A31" s="137" t="s">
        <v>1019</v>
      </c>
      <c r="B31" s="3"/>
    </row>
    <row r="32" spans="1:2" ht="15">
      <c r="A32" s="138" t="s">
        <v>1020</v>
      </c>
      <c r="B32" s="3"/>
    </row>
    <row r="33" spans="1:2" ht="15">
      <c r="A33" s="139" t="s">
        <v>1021</v>
      </c>
      <c r="B33" s="3">
        <v>1</v>
      </c>
    </row>
    <row r="34" spans="1:2" ht="15">
      <c r="A34" s="136" t="s">
        <v>1022</v>
      </c>
      <c r="B34" s="3"/>
    </row>
    <row r="35" spans="1:2" ht="15">
      <c r="A35" s="137" t="s">
        <v>1023</v>
      </c>
      <c r="B35" s="3"/>
    </row>
    <row r="36" spans="1:2" ht="15">
      <c r="A36" s="138" t="s">
        <v>1024</v>
      </c>
      <c r="B36" s="3"/>
    </row>
    <row r="37" spans="1:2" ht="15">
      <c r="A37" s="139" t="s">
        <v>1021</v>
      </c>
      <c r="B37" s="3">
        <v>1</v>
      </c>
    </row>
    <row r="38" spans="1:2" ht="15">
      <c r="A38" s="136" t="s">
        <v>1025</v>
      </c>
      <c r="B38" s="3"/>
    </row>
    <row r="39" spans="1:2" ht="15">
      <c r="A39" s="137" t="s">
        <v>1026</v>
      </c>
      <c r="B39" s="3"/>
    </row>
    <row r="40" spans="1:2" ht="15">
      <c r="A40" s="138" t="s">
        <v>1027</v>
      </c>
      <c r="B40" s="3"/>
    </row>
    <row r="41" spans="1:2" ht="15">
      <c r="A41" s="139" t="s">
        <v>1028</v>
      </c>
      <c r="B41" s="3">
        <v>1</v>
      </c>
    </row>
    <row r="42" spans="1:2" ht="15">
      <c r="A42" s="137" t="s">
        <v>1016</v>
      </c>
      <c r="B42" s="3"/>
    </row>
    <row r="43" spans="1:2" ht="15">
      <c r="A43" s="138" t="s">
        <v>1029</v>
      </c>
      <c r="B43" s="3"/>
    </row>
    <row r="44" spans="1:2" ht="15">
      <c r="A44" s="139" t="s">
        <v>1030</v>
      </c>
      <c r="B44" s="3">
        <v>1</v>
      </c>
    </row>
    <row r="45" spans="1:2" ht="15">
      <c r="A45" s="138" t="s">
        <v>1031</v>
      </c>
      <c r="B45" s="3"/>
    </row>
    <row r="46" spans="1:2" ht="15">
      <c r="A46" s="139" t="s">
        <v>1021</v>
      </c>
      <c r="B46" s="3">
        <v>1</v>
      </c>
    </row>
    <row r="47" spans="1:2" ht="15">
      <c r="A47" s="138" t="s">
        <v>1032</v>
      </c>
      <c r="B47" s="3"/>
    </row>
    <row r="48" spans="1:2" ht="15">
      <c r="A48" s="139" t="s">
        <v>1033</v>
      </c>
      <c r="B48" s="3">
        <v>1</v>
      </c>
    </row>
    <row r="49" spans="1:2" ht="15">
      <c r="A49" s="138" t="s">
        <v>1034</v>
      </c>
      <c r="B49" s="3"/>
    </row>
    <row r="50" spans="1:2" ht="15">
      <c r="A50" s="139" t="s">
        <v>1035</v>
      </c>
      <c r="B50" s="3">
        <v>1</v>
      </c>
    </row>
    <row r="51" spans="1:2" ht="15">
      <c r="A51" s="139" t="s">
        <v>1036</v>
      </c>
      <c r="B51" s="3">
        <v>1</v>
      </c>
    </row>
    <row r="52" spans="1:2" ht="15">
      <c r="A52" s="137" t="s">
        <v>1037</v>
      </c>
      <c r="B52" s="3"/>
    </row>
    <row r="53" spans="1:2" ht="15">
      <c r="A53" s="138" t="s">
        <v>1038</v>
      </c>
      <c r="B53" s="3"/>
    </row>
    <row r="54" spans="1:2" ht="15">
      <c r="A54" s="139" t="s">
        <v>1039</v>
      </c>
      <c r="B54" s="3">
        <v>1</v>
      </c>
    </row>
    <row r="55" spans="1:2" ht="15">
      <c r="A55" s="139" t="s">
        <v>1040</v>
      </c>
      <c r="B55" s="3">
        <v>1</v>
      </c>
    </row>
    <row r="56" spans="1:2" ht="15">
      <c r="A56" s="139" t="s">
        <v>1030</v>
      </c>
      <c r="B56" s="3">
        <v>1</v>
      </c>
    </row>
    <row r="57" spans="1:2" ht="15">
      <c r="A57" s="139" t="s">
        <v>1041</v>
      </c>
      <c r="B57" s="3">
        <v>1</v>
      </c>
    </row>
    <row r="58" spans="1:2" ht="15">
      <c r="A58" s="138" t="s">
        <v>1042</v>
      </c>
      <c r="B58" s="3"/>
    </row>
    <row r="59" spans="1:2" ht="15">
      <c r="A59" s="139" t="s">
        <v>1043</v>
      </c>
      <c r="B59" s="3">
        <v>1</v>
      </c>
    </row>
    <row r="60" spans="1:2" ht="15">
      <c r="A60" s="138" t="s">
        <v>1044</v>
      </c>
      <c r="B60" s="3"/>
    </row>
    <row r="61" spans="1:2" ht="15">
      <c r="A61" s="139" t="s">
        <v>1039</v>
      </c>
      <c r="B61" s="3">
        <v>1</v>
      </c>
    </row>
    <row r="62" spans="1:2" ht="15">
      <c r="A62" s="139" t="s">
        <v>1045</v>
      </c>
      <c r="B62" s="3">
        <v>1</v>
      </c>
    </row>
    <row r="63" spans="1:2" ht="15">
      <c r="A63" s="138" t="s">
        <v>1046</v>
      </c>
      <c r="B63" s="3"/>
    </row>
    <row r="64" spans="1:2" ht="15">
      <c r="A64" s="139" t="s">
        <v>1030</v>
      </c>
      <c r="B64" s="3">
        <v>1</v>
      </c>
    </row>
    <row r="65" spans="1:2" ht="15">
      <c r="A65" s="139" t="s">
        <v>1047</v>
      </c>
      <c r="B65" s="3">
        <v>1</v>
      </c>
    </row>
    <row r="66" spans="1:2" ht="15">
      <c r="A66" s="138" t="s">
        <v>1048</v>
      </c>
      <c r="B66" s="3"/>
    </row>
    <row r="67" spans="1:2" ht="15">
      <c r="A67" s="139" t="s">
        <v>1039</v>
      </c>
      <c r="B67" s="3">
        <v>1</v>
      </c>
    </row>
    <row r="68" spans="1:2" ht="15">
      <c r="A68" s="139" t="s">
        <v>1036</v>
      </c>
      <c r="B68" s="3">
        <v>1</v>
      </c>
    </row>
    <row r="69" spans="1:2" ht="15">
      <c r="A69" s="139" t="s">
        <v>1040</v>
      </c>
      <c r="B69" s="3">
        <v>1</v>
      </c>
    </row>
    <row r="70" spans="1:2" ht="15">
      <c r="A70" s="138" t="s">
        <v>1049</v>
      </c>
      <c r="B70" s="3"/>
    </row>
    <row r="71" spans="1:2" ht="15">
      <c r="A71" s="139" t="s">
        <v>1021</v>
      </c>
      <c r="B71" s="3">
        <v>1</v>
      </c>
    </row>
    <row r="72" spans="1:2" ht="15">
      <c r="A72" s="139" t="s">
        <v>1050</v>
      </c>
      <c r="B72" s="3">
        <v>1</v>
      </c>
    </row>
    <row r="73" spans="1:2" ht="15">
      <c r="A73" s="138" t="s">
        <v>1051</v>
      </c>
      <c r="B73" s="3"/>
    </row>
    <row r="74" spans="1:2" ht="15">
      <c r="A74" s="139" t="s">
        <v>1030</v>
      </c>
      <c r="B74" s="3">
        <v>1</v>
      </c>
    </row>
    <row r="75" spans="1:2" ht="15">
      <c r="A75" s="138" t="s">
        <v>1052</v>
      </c>
      <c r="B75" s="3"/>
    </row>
    <row r="76" spans="1:2" ht="15">
      <c r="A76" s="139" t="s">
        <v>1028</v>
      </c>
      <c r="B76" s="3">
        <v>1</v>
      </c>
    </row>
    <row r="77" spans="1:2" ht="15">
      <c r="A77" s="139" t="s">
        <v>1053</v>
      </c>
      <c r="B77" s="3">
        <v>1</v>
      </c>
    </row>
    <row r="78" spans="1:2" ht="15">
      <c r="A78" s="139" t="s">
        <v>1040</v>
      </c>
      <c r="B78" s="3">
        <v>1</v>
      </c>
    </row>
    <row r="79" spans="1:2" ht="15">
      <c r="A79" s="139" t="s">
        <v>1054</v>
      </c>
      <c r="B79" s="3">
        <v>2</v>
      </c>
    </row>
    <row r="80" spans="1:2" ht="15">
      <c r="A80" s="139" t="s">
        <v>1050</v>
      </c>
      <c r="B80" s="3">
        <v>1</v>
      </c>
    </row>
    <row r="81" spans="1:2" ht="15">
      <c r="A81" s="136" t="s">
        <v>1014</v>
      </c>
      <c r="B81"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382</v>
      </c>
      <c r="AE2" s="13" t="s">
        <v>383</v>
      </c>
      <c r="AF2" s="13" t="s">
        <v>384</v>
      </c>
      <c r="AG2" s="13" t="s">
        <v>385</v>
      </c>
      <c r="AH2" s="13" t="s">
        <v>386</v>
      </c>
      <c r="AI2" s="13" t="s">
        <v>387</v>
      </c>
      <c r="AJ2" s="13" t="s">
        <v>388</v>
      </c>
      <c r="AK2" s="13" t="s">
        <v>389</v>
      </c>
      <c r="AL2" s="13" t="s">
        <v>390</v>
      </c>
      <c r="AM2" s="13" t="s">
        <v>391</v>
      </c>
      <c r="AN2" s="13" t="s">
        <v>392</v>
      </c>
      <c r="AO2" s="13" t="s">
        <v>393</v>
      </c>
      <c r="AP2" s="13" t="s">
        <v>394</v>
      </c>
      <c r="AQ2" s="13" t="s">
        <v>395</v>
      </c>
      <c r="AR2" s="13" t="s">
        <v>396</v>
      </c>
      <c r="AS2" s="13" t="s">
        <v>192</v>
      </c>
      <c r="AT2" s="13" t="s">
        <v>397</v>
      </c>
      <c r="AU2" s="13" t="s">
        <v>398</v>
      </c>
      <c r="AV2" s="13" t="s">
        <v>399</v>
      </c>
      <c r="AW2" s="13" t="s">
        <v>400</v>
      </c>
      <c r="AX2" s="13" t="s">
        <v>401</v>
      </c>
      <c r="AY2" s="13" t="s">
        <v>402</v>
      </c>
      <c r="AZ2" s="13" t="s">
        <v>607</v>
      </c>
      <c r="BA2" s="130" t="s">
        <v>918</v>
      </c>
      <c r="BB2" s="130" t="s">
        <v>920</v>
      </c>
      <c r="BC2" s="130" t="s">
        <v>921</v>
      </c>
      <c r="BD2" s="130" t="s">
        <v>923</v>
      </c>
      <c r="BE2" s="130" t="s">
        <v>924</v>
      </c>
      <c r="BF2" s="130" t="s">
        <v>927</v>
      </c>
      <c r="BG2" s="130" t="s">
        <v>929</v>
      </c>
      <c r="BH2" s="130" t="s">
        <v>944</v>
      </c>
      <c r="BI2" s="130" t="s">
        <v>946</v>
      </c>
      <c r="BJ2" s="130" t="s">
        <v>959</v>
      </c>
      <c r="BK2" s="130" t="s">
        <v>999</v>
      </c>
      <c r="BL2" s="130" t="s">
        <v>1000</v>
      </c>
      <c r="BM2" s="130" t="s">
        <v>1001</v>
      </c>
      <c r="BN2" s="130" t="s">
        <v>1002</v>
      </c>
      <c r="BO2" s="130" t="s">
        <v>1003</v>
      </c>
      <c r="BP2" s="130" t="s">
        <v>1004</v>
      </c>
      <c r="BQ2" s="130" t="s">
        <v>1005</v>
      </c>
      <c r="BR2" s="130" t="s">
        <v>1006</v>
      </c>
      <c r="BS2" s="130" t="s">
        <v>1008</v>
      </c>
      <c r="BT2" s="3"/>
      <c r="BU2" s="3"/>
    </row>
    <row r="3" spans="1:73" ht="15" customHeight="1">
      <c r="A3" s="50" t="s">
        <v>212</v>
      </c>
      <c r="B3" s="53"/>
      <c r="C3" s="53" t="s">
        <v>64</v>
      </c>
      <c r="D3" s="54">
        <v>162.30439169515859</v>
      </c>
      <c r="E3" s="55"/>
      <c r="F3" s="112" t="s">
        <v>499</v>
      </c>
      <c r="G3" s="53"/>
      <c r="H3" s="57" t="s">
        <v>212</v>
      </c>
      <c r="I3" s="56"/>
      <c r="J3" s="56"/>
      <c r="K3" s="114" t="s">
        <v>529</v>
      </c>
      <c r="L3" s="59">
        <v>1</v>
      </c>
      <c r="M3" s="60">
        <v>2148.907958984375</v>
      </c>
      <c r="N3" s="60">
        <v>8528.55859375</v>
      </c>
      <c r="O3" s="58"/>
      <c r="P3" s="61"/>
      <c r="Q3" s="61"/>
      <c r="R3" s="51"/>
      <c r="S3" s="51">
        <v>1</v>
      </c>
      <c r="T3" s="51">
        <v>1</v>
      </c>
      <c r="U3" s="52">
        <v>0</v>
      </c>
      <c r="V3" s="52">
        <v>0.5</v>
      </c>
      <c r="W3" s="52">
        <v>0.115384</v>
      </c>
      <c r="X3" s="52">
        <v>0.999975</v>
      </c>
      <c r="Y3" s="52">
        <v>0.5</v>
      </c>
      <c r="Z3" s="52">
        <v>0</v>
      </c>
      <c r="AA3" s="62">
        <v>3</v>
      </c>
      <c r="AB3" s="62"/>
      <c r="AC3" s="63"/>
      <c r="AD3" s="85" t="s">
        <v>403</v>
      </c>
      <c r="AE3" s="85">
        <v>1473</v>
      </c>
      <c r="AF3" s="85">
        <v>191</v>
      </c>
      <c r="AG3" s="85">
        <v>759</v>
      </c>
      <c r="AH3" s="85">
        <v>435</v>
      </c>
      <c r="AI3" s="85"/>
      <c r="AJ3" s="85" t="s">
        <v>422</v>
      </c>
      <c r="AK3" s="85"/>
      <c r="AL3" s="89" t="s">
        <v>457</v>
      </c>
      <c r="AM3" s="85"/>
      <c r="AN3" s="87">
        <v>43347.3153125</v>
      </c>
      <c r="AO3" s="89" t="s">
        <v>474</v>
      </c>
      <c r="AP3" s="85" t="b">
        <v>1</v>
      </c>
      <c r="AQ3" s="85" t="b">
        <v>0</v>
      </c>
      <c r="AR3" s="85" t="b">
        <v>0</v>
      </c>
      <c r="AS3" s="85" t="s">
        <v>371</v>
      </c>
      <c r="AT3" s="85">
        <v>0</v>
      </c>
      <c r="AU3" s="85"/>
      <c r="AV3" s="85" t="b">
        <v>0</v>
      </c>
      <c r="AW3" s="85" t="s">
        <v>507</v>
      </c>
      <c r="AX3" s="89" t="s">
        <v>508</v>
      </c>
      <c r="AY3" s="85" t="s">
        <v>66</v>
      </c>
      <c r="AZ3" s="85" t="str">
        <f>REPLACE(INDEX(GroupVertices[Group],MATCH(Vertices[[#This Row],[Vertex]],GroupVertices[Vertex],0)),1,1,"")</f>
        <v>3</v>
      </c>
      <c r="BA3" s="51" t="s">
        <v>256</v>
      </c>
      <c r="BB3" s="51" t="s">
        <v>256</v>
      </c>
      <c r="BC3" s="51" t="s">
        <v>263</v>
      </c>
      <c r="BD3" s="51" t="s">
        <v>263</v>
      </c>
      <c r="BE3" s="51" t="s">
        <v>925</v>
      </c>
      <c r="BF3" s="51" t="s">
        <v>925</v>
      </c>
      <c r="BG3" s="131" t="s">
        <v>930</v>
      </c>
      <c r="BH3" s="131" t="s">
        <v>930</v>
      </c>
      <c r="BI3" s="131" t="s">
        <v>947</v>
      </c>
      <c r="BJ3" s="131" t="s">
        <v>947</v>
      </c>
      <c r="BK3" s="131">
        <v>4</v>
      </c>
      <c r="BL3" s="134">
        <v>14.814814814814815</v>
      </c>
      <c r="BM3" s="131">
        <v>1</v>
      </c>
      <c r="BN3" s="134">
        <v>3.7037037037037037</v>
      </c>
      <c r="BO3" s="131">
        <v>0</v>
      </c>
      <c r="BP3" s="134">
        <v>0</v>
      </c>
      <c r="BQ3" s="131">
        <v>22</v>
      </c>
      <c r="BR3" s="134">
        <v>81.48148148148148</v>
      </c>
      <c r="BS3" s="131">
        <v>27</v>
      </c>
      <c r="BT3" s="3"/>
      <c r="BU3" s="3"/>
    </row>
    <row r="4" spans="1:76" ht="15">
      <c r="A4" s="14" t="s">
        <v>230</v>
      </c>
      <c r="B4" s="15"/>
      <c r="C4" s="15" t="s">
        <v>64</v>
      </c>
      <c r="D4" s="93">
        <v>1000</v>
      </c>
      <c r="E4" s="81"/>
      <c r="F4" s="112" t="s">
        <v>500</v>
      </c>
      <c r="G4" s="15"/>
      <c r="H4" s="16" t="s">
        <v>230</v>
      </c>
      <c r="I4" s="66"/>
      <c r="J4" s="66"/>
      <c r="K4" s="114" t="s">
        <v>530</v>
      </c>
      <c r="L4" s="94">
        <v>1</v>
      </c>
      <c r="M4" s="95">
        <v>846.244140625</v>
      </c>
      <c r="N4" s="95">
        <v>8528.55859375</v>
      </c>
      <c r="O4" s="77"/>
      <c r="P4" s="96"/>
      <c r="Q4" s="96"/>
      <c r="R4" s="97"/>
      <c r="S4" s="51">
        <v>2</v>
      </c>
      <c r="T4" s="51">
        <v>0</v>
      </c>
      <c r="U4" s="52">
        <v>0</v>
      </c>
      <c r="V4" s="52">
        <v>0.5</v>
      </c>
      <c r="W4" s="52">
        <v>0.115384</v>
      </c>
      <c r="X4" s="52">
        <v>0.999975</v>
      </c>
      <c r="Y4" s="52">
        <v>0.5</v>
      </c>
      <c r="Z4" s="52">
        <v>0</v>
      </c>
      <c r="AA4" s="82">
        <v>4</v>
      </c>
      <c r="AB4" s="82"/>
      <c r="AC4" s="98"/>
      <c r="AD4" s="85" t="s">
        <v>404</v>
      </c>
      <c r="AE4" s="85">
        <v>1014</v>
      </c>
      <c r="AF4" s="85">
        <v>71157508</v>
      </c>
      <c r="AG4" s="85">
        <v>23083</v>
      </c>
      <c r="AH4" s="85">
        <v>2328</v>
      </c>
      <c r="AI4" s="85"/>
      <c r="AJ4" s="85" t="s">
        <v>423</v>
      </c>
      <c r="AK4" s="85" t="s">
        <v>442</v>
      </c>
      <c r="AL4" s="89" t="s">
        <v>458</v>
      </c>
      <c r="AM4" s="85"/>
      <c r="AN4" s="87">
        <v>39399.90539351852</v>
      </c>
      <c r="AO4" s="89" t="s">
        <v>475</v>
      </c>
      <c r="AP4" s="85" t="b">
        <v>0</v>
      </c>
      <c r="AQ4" s="85" t="b">
        <v>0</v>
      </c>
      <c r="AR4" s="85" t="b">
        <v>0</v>
      </c>
      <c r="AS4" s="85" t="s">
        <v>371</v>
      </c>
      <c r="AT4" s="85">
        <v>82363</v>
      </c>
      <c r="AU4" s="89" t="s">
        <v>494</v>
      </c>
      <c r="AV4" s="85" t="b">
        <v>1</v>
      </c>
      <c r="AW4" s="85" t="s">
        <v>507</v>
      </c>
      <c r="AX4" s="89" t="s">
        <v>509</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162</v>
      </c>
      <c r="E5" s="81"/>
      <c r="F5" s="112" t="s">
        <v>293</v>
      </c>
      <c r="G5" s="15"/>
      <c r="H5" s="16" t="s">
        <v>213</v>
      </c>
      <c r="I5" s="66"/>
      <c r="J5" s="66"/>
      <c r="K5" s="114" t="s">
        <v>531</v>
      </c>
      <c r="L5" s="94">
        <v>1</v>
      </c>
      <c r="M5" s="95">
        <v>846.244140625</v>
      </c>
      <c r="N5" s="95">
        <v>6293.48828125</v>
      </c>
      <c r="O5" s="77"/>
      <c r="P5" s="96"/>
      <c r="Q5" s="96"/>
      <c r="R5" s="97"/>
      <c r="S5" s="51">
        <v>0</v>
      </c>
      <c r="T5" s="51">
        <v>2</v>
      </c>
      <c r="U5" s="52">
        <v>0</v>
      </c>
      <c r="V5" s="52">
        <v>0.5</v>
      </c>
      <c r="W5" s="52">
        <v>0.115384</v>
      </c>
      <c r="X5" s="52">
        <v>0.999975</v>
      </c>
      <c r="Y5" s="52">
        <v>0.5</v>
      </c>
      <c r="Z5" s="52">
        <v>0</v>
      </c>
      <c r="AA5" s="82">
        <v>5</v>
      </c>
      <c r="AB5" s="82"/>
      <c r="AC5" s="98"/>
      <c r="AD5" s="85" t="s">
        <v>405</v>
      </c>
      <c r="AE5" s="85">
        <v>16</v>
      </c>
      <c r="AF5" s="85">
        <v>2</v>
      </c>
      <c r="AG5" s="85">
        <v>66</v>
      </c>
      <c r="AH5" s="85">
        <v>29</v>
      </c>
      <c r="AI5" s="85"/>
      <c r="AJ5" s="85" t="s">
        <v>424</v>
      </c>
      <c r="AK5" s="85"/>
      <c r="AL5" s="89" t="s">
        <v>459</v>
      </c>
      <c r="AM5" s="85"/>
      <c r="AN5" s="87">
        <v>43502.347916666666</v>
      </c>
      <c r="AO5" s="89" t="s">
        <v>476</v>
      </c>
      <c r="AP5" s="85" t="b">
        <v>1</v>
      </c>
      <c r="AQ5" s="85" t="b">
        <v>0</v>
      </c>
      <c r="AR5" s="85" t="b">
        <v>0</v>
      </c>
      <c r="AS5" s="85" t="s">
        <v>371</v>
      </c>
      <c r="AT5" s="85">
        <v>0</v>
      </c>
      <c r="AU5" s="85"/>
      <c r="AV5" s="85" t="b">
        <v>0</v>
      </c>
      <c r="AW5" s="85" t="s">
        <v>507</v>
      </c>
      <c r="AX5" s="89" t="s">
        <v>510</v>
      </c>
      <c r="AY5" s="85" t="s">
        <v>66</v>
      </c>
      <c r="AZ5" s="85" t="str">
        <f>REPLACE(INDEX(GroupVertices[Group],MATCH(Vertices[[#This Row],[Vertex]],GroupVertices[Vertex],0)),1,1,"")</f>
        <v>3</v>
      </c>
      <c r="BA5" s="51" t="s">
        <v>256</v>
      </c>
      <c r="BB5" s="51" t="s">
        <v>256</v>
      </c>
      <c r="BC5" s="51" t="s">
        <v>263</v>
      </c>
      <c r="BD5" s="51" t="s">
        <v>263</v>
      </c>
      <c r="BE5" s="51" t="s">
        <v>270</v>
      </c>
      <c r="BF5" s="51" t="s">
        <v>270</v>
      </c>
      <c r="BG5" s="131" t="s">
        <v>931</v>
      </c>
      <c r="BH5" s="131" t="s">
        <v>931</v>
      </c>
      <c r="BI5" s="131" t="s">
        <v>948</v>
      </c>
      <c r="BJ5" s="131" t="s">
        <v>948</v>
      </c>
      <c r="BK5" s="131">
        <v>2</v>
      </c>
      <c r="BL5" s="134">
        <v>12.5</v>
      </c>
      <c r="BM5" s="131">
        <v>0</v>
      </c>
      <c r="BN5" s="134">
        <v>0</v>
      </c>
      <c r="BO5" s="131">
        <v>0</v>
      </c>
      <c r="BP5" s="134">
        <v>0</v>
      </c>
      <c r="BQ5" s="131">
        <v>14</v>
      </c>
      <c r="BR5" s="134">
        <v>87.5</v>
      </c>
      <c r="BS5" s="131">
        <v>16</v>
      </c>
      <c r="BT5" s="2"/>
      <c r="BU5" s="3"/>
      <c r="BV5" s="3"/>
      <c r="BW5" s="3"/>
      <c r="BX5" s="3"/>
    </row>
    <row r="6" spans="1:76" ht="15">
      <c r="A6" s="14" t="s">
        <v>214</v>
      </c>
      <c r="B6" s="15"/>
      <c r="C6" s="15" t="s">
        <v>64</v>
      </c>
      <c r="D6" s="93">
        <v>172.56351919865162</v>
      </c>
      <c r="E6" s="81"/>
      <c r="F6" s="112" t="s">
        <v>294</v>
      </c>
      <c r="G6" s="15"/>
      <c r="H6" s="16" t="s">
        <v>214</v>
      </c>
      <c r="I6" s="66"/>
      <c r="J6" s="66"/>
      <c r="K6" s="114" t="s">
        <v>532</v>
      </c>
      <c r="L6" s="94">
        <v>1</v>
      </c>
      <c r="M6" s="95">
        <v>6399.6201171875</v>
      </c>
      <c r="N6" s="95">
        <v>7016.9453125</v>
      </c>
      <c r="O6" s="77"/>
      <c r="P6" s="96"/>
      <c r="Q6" s="96"/>
      <c r="R6" s="97"/>
      <c r="S6" s="51">
        <v>0</v>
      </c>
      <c r="T6" s="51">
        <v>1</v>
      </c>
      <c r="U6" s="52">
        <v>0</v>
      </c>
      <c r="V6" s="52">
        <v>1</v>
      </c>
      <c r="W6" s="52">
        <v>0</v>
      </c>
      <c r="X6" s="52">
        <v>0.999975</v>
      </c>
      <c r="Y6" s="52">
        <v>0</v>
      </c>
      <c r="Z6" s="52">
        <v>0</v>
      </c>
      <c r="AA6" s="82">
        <v>6</v>
      </c>
      <c r="AB6" s="82"/>
      <c r="AC6" s="98"/>
      <c r="AD6" s="85" t="s">
        <v>406</v>
      </c>
      <c r="AE6" s="85">
        <v>5554</v>
      </c>
      <c r="AF6" s="85">
        <v>6561</v>
      </c>
      <c r="AG6" s="85">
        <v>38221</v>
      </c>
      <c r="AH6" s="85">
        <v>8201</v>
      </c>
      <c r="AI6" s="85"/>
      <c r="AJ6" s="85" t="s">
        <v>425</v>
      </c>
      <c r="AK6" s="85" t="s">
        <v>443</v>
      </c>
      <c r="AL6" s="89" t="s">
        <v>460</v>
      </c>
      <c r="AM6" s="85"/>
      <c r="AN6" s="87">
        <v>39854.87899305556</v>
      </c>
      <c r="AO6" s="89" t="s">
        <v>477</v>
      </c>
      <c r="AP6" s="85" t="b">
        <v>0</v>
      </c>
      <c r="AQ6" s="85" t="b">
        <v>0</v>
      </c>
      <c r="AR6" s="85" t="b">
        <v>1</v>
      </c>
      <c r="AS6" s="85" t="s">
        <v>371</v>
      </c>
      <c r="AT6" s="85">
        <v>780</v>
      </c>
      <c r="AU6" s="89" t="s">
        <v>495</v>
      </c>
      <c r="AV6" s="85" t="b">
        <v>0</v>
      </c>
      <c r="AW6" s="85" t="s">
        <v>507</v>
      </c>
      <c r="AX6" s="89" t="s">
        <v>511</v>
      </c>
      <c r="AY6" s="85" t="s">
        <v>66</v>
      </c>
      <c r="AZ6" s="85" t="str">
        <f>REPLACE(INDEX(GroupVertices[Group],MATCH(Vertices[[#This Row],[Vertex]],GroupVertices[Vertex],0)),1,1,"")</f>
        <v>8</v>
      </c>
      <c r="BA6" s="51" t="s">
        <v>257</v>
      </c>
      <c r="BB6" s="51" t="s">
        <v>257</v>
      </c>
      <c r="BC6" s="51" t="s">
        <v>264</v>
      </c>
      <c r="BD6" s="51" t="s">
        <v>264</v>
      </c>
      <c r="BE6" s="51" t="s">
        <v>271</v>
      </c>
      <c r="BF6" s="51" t="s">
        <v>271</v>
      </c>
      <c r="BG6" s="131" t="s">
        <v>932</v>
      </c>
      <c r="BH6" s="131" t="s">
        <v>932</v>
      </c>
      <c r="BI6" s="131" t="s">
        <v>949</v>
      </c>
      <c r="BJ6" s="131" t="s">
        <v>949</v>
      </c>
      <c r="BK6" s="131">
        <v>0</v>
      </c>
      <c r="BL6" s="134">
        <v>0</v>
      </c>
      <c r="BM6" s="131">
        <v>0</v>
      </c>
      <c r="BN6" s="134">
        <v>0</v>
      </c>
      <c r="BO6" s="131">
        <v>0</v>
      </c>
      <c r="BP6" s="134">
        <v>0</v>
      </c>
      <c r="BQ6" s="131">
        <v>37</v>
      </c>
      <c r="BR6" s="134">
        <v>100</v>
      </c>
      <c r="BS6" s="131">
        <v>37</v>
      </c>
      <c r="BT6" s="2"/>
      <c r="BU6" s="3"/>
      <c r="BV6" s="3"/>
      <c r="BW6" s="3"/>
      <c r="BX6" s="3"/>
    </row>
    <row r="7" spans="1:76" ht="15">
      <c r="A7" s="14" t="s">
        <v>231</v>
      </c>
      <c r="B7" s="15"/>
      <c r="C7" s="15" t="s">
        <v>64</v>
      </c>
      <c r="D7" s="93">
        <v>1000</v>
      </c>
      <c r="E7" s="81"/>
      <c r="F7" s="112" t="s">
        <v>501</v>
      </c>
      <c r="G7" s="15"/>
      <c r="H7" s="16" t="s">
        <v>231</v>
      </c>
      <c r="I7" s="66"/>
      <c r="J7" s="66"/>
      <c r="K7" s="114" t="s">
        <v>533</v>
      </c>
      <c r="L7" s="94">
        <v>1</v>
      </c>
      <c r="M7" s="95">
        <v>6399.6201171875</v>
      </c>
      <c r="N7" s="95">
        <v>8769.7109375</v>
      </c>
      <c r="O7" s="77"/>
      <c r="P7" s="96"/>
      <c r="Q7" s="96"/>
      <c r="R7" s="97"/>
      <c r="S7" s="51">
        <v>1</v>
      </c>
      <c r="T7" s="51">
        <v>0</v>
      </c>
      <c r="U7" s="52">
        <v>0</v>
      </c>
      <c r="V7" s="52">
        <v>1</v>
      </c>
      <c r="W7" s="52">
        <v>0</v>
      </c>
      <c r="X7" s="52">
        <v>0.999975</v>
      </c>
      <c r="Y7" s="52">
        <v>0</v>
      </c>
      <c r="Z7" s="52">
        <v>0</v>
      </c>
      <c r="AA7" s="82">
        <v>7</v>
      </c>
      <c r="AB7" s="82"/>
      <c r="AC7" s="98"/>
      <c r="AD7" s="85" t="s">
        <v>407</v>
      </c>
      <c r="AE7" s="85">
        <v>2795</v>
      </c>
      <c r="AF7" s="85">
        <v>520325</v>
      </c>
      <c r="AG7" s="85">
        <v>39403</v>
      </c>
      <c r="AH7" s="85">
        <v>15186</v>
      </c>
      <c r="AI7" s="85"/>
      <c r="AJ7" s="85" t="s">
        <v>426</v>
      </c>
      <c r="AK7" s="85" t="s">
        <v>444</v>
      </c>
      <c r="AL7" s="89" t="s">
        <v>461</v>
      </c>
      <c r="AM7" s="85"/>
      <c r="AN7" s="87">
        <v>39999.62243055556</v>
      </c>
      <c r="AO7" s="89" t="s">
        <v>478</v>
      </c>
      <c r="AP7" s="85" t="b">
        <v>0</v>
      </c>
      <c r="AQ7" s="85" t="b">
        <v>0</v>
      </c>
      <c r="AR7" s="85" t="b">
        <v>0</v>
      </c>
      <c r="AS7" s="85" t="s">
        <v>371</v>
      </c>
      <c r="AT7" s="85">
        <v>19487</v>
      </c>
      <c r="AU7" s="89" t="s">
        <v>496</v>
      </c>
      <c r="AV7" s="85" t="b">
        <v>1</v>
      </c>
      <c r="AW7" s="85" t="s">
        <v>507</v>
      </c>
      <c r="AX7" s="89" t="s">
        <v>512</v>
      </c>
      <c r="AY7" s="85" t="s">
        <v>65</v>
      </c>
      <c r="AZ7" s="85" t="str">
        <f>REPLACE(INDEX(GroupVertices[Group],MATCH(Vertices[[#This Row],[Vertex]],GroupVertices[Vertex],0)),1,1,"")</f>
        <v>8</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215</v>
      </c>
      <c r="B8" s="15"/>
      <c r="C8" s="15" t="s">
        <v>64</v>
      </c>
      <c r="D8" s="93">
        <v>222.36618792557698</v>
      </c>
      <c r="E8" s="81"/>
      <c r="F8" s="112" t="s">
        <v>295</v>
      </c>
      <c r="G8" s="15"/>
      <c r="H8" s="16" t="s">
        <v>215</v>
      </c>
      <c r="I8" s="66"/>
      <c r="J8" s="66"/>
      <c r="K8" s="114" t="s">
        <v>534</v>
      </c>
      <c r="L8" s="94">
        <v>1</v>
      </c>
      <c r="M8" s="95">
        <v>4063.921142578125</v>
      </c>
      <c r="N8" s="95">
        <v>2982.0546875</v>
      </c>
      <c r="O8" s="77"/>
      <c r="P8" s="96"/>
      <c r="Q8" s="96"/>
      <c r="R8" s="97"/>
      <c r="S8" s="51">
        <v>2</v>
      </c>
      <c r="T8" s="51">
        <v>1</v>
      </c>
      <c r="U8" s="52">
        <v>0</v>
      </c>
      <c r="V8" s="52">
        <v>1</v>
      </c>
      <c r="W8" s="52">
        <v>2E-06</v>
      </c>
      <c r="X8" s="52">
        <v>1.298213</v>
      </c>
      <c r="Y8" s="52">
        <v>0</v>
      </c>
      <c r="Z8" s="52">
        <v>0</v>
      </c>
      <c r="AA8" s="82">
        <v>8</v>
      </c>
      <c r="AB8" s="82"/>
      <c r="AC8" s="98"/>
      <c r="AD8" s="85" t="s">
        <v>408</v>
      </c>
      <c r="AE8" s="85">
        <v>31155</v>
      </c>
      <c r="AF8" s="85">
        <v>37484</v>
      </c>
      <c r="AG8" s="85">
        <v>70793</v>
      </c>
      <c r="AH8" s="85">
        <v>67564</v>
      </c>
      <c r="AI8" s="85"/>
      <c r="AJ8" s="85" t="s">
        <v>427</v>
      </c>
      <c r="AK8" s="85" t="s">
        <v>445</v>
      </c>
      <c r="AL8" s="89" t="s">
        <v>462</v>
      </c>
      <c r="AM8" s="85"/>
      <c r="AN8" s="87">
        <v>39845.25331018519</v>
      </c>
      <c r="AO8" s="89" t="s">
        <v>479</v>
      </c>
      <c r="AP8" s="85" t="b">
        <v>0</v>
      </c>
      <c r="AQ8" s="85" t="b">
        <v>0</v>
      </c>
      <c r="AR8" s="85" t="b">
        <v>1</v>
      </c>
      <c r="AS8" s="85" t="s">
        <v>371</v>
      </c>
      <c r="AT8" s="85">
        <v>1599</v>
      </c>
      <c r="AU8" s="89" t="s">
        <v>497</v>
      </c>
      <c r="AV8" s="85" t="b">
        <v>0</v>
      </c>
      <c r="AW8" s="85" t="s">
        <v>507</v>
      </c>
      <c r="AX8" s="89" t="s">
        <v>513</v>
      </c>
      <c r="AY8" s="85" t="s">
        <v>66</v>
      </c>
      <c r="AZ8" s="85" t="str">
        <f>REPLACE(INDEX(GroupVertices[Group],MATCH(Vertices[[#This Row],[Vertex]],GroupVertices[Vertex],0)),1,1,"")</f>
        <v>7</v>
      </c>
      <c r="BA8" s="51"/>
      <c r="BB8" s="51"/>
      <c r="BC8" s="51"/>
      <c r="BD8" s="51"/>
      <c r="BE8" s="51" t="s">
        <v>713</v>
      </c>
      <c r="BF8" s="51" t="s">
        <v>713</v>
      </c>
      <c r="BG8" s="131" t="s">
        <v>780</v>
      </c>
      <c r="BH8" s="131" t="s">
        <v>780</v>
      </c>
      <c r="BI8" s="131" t="s">
        <v>950</v>
      </c>
      <c r="BJ8" s="131" t="s">
        <v>950</v>
      </c>
      <c r="BK8" s="131">
        <v>1</v>
      </c>
      <c r="BL8" s="134">
        <v>5.555555555555555</v>
      </c>
      <c r="BM8" s="131">
        <v>0</v>
      </c>
      <c r="BN8" s="134">
        <v>0</v>
      </c>
      <c r="BO8" s="131">
        <v>0</v>
      </c>
      <c r="BP8" s="134">
        <v>0</v>
      </c>
      <c r="BQ8" s="131">
        <v>17</v>
      </c>
      <c r="BR8" s="134">
        <v>94.44444444444444</v>
      </c>
      <c r="BS8" s="131">
        <v>18</v>
      </c>
      <c r="BT8" s="2"/>
      <c r="BU8" s="3"/>
      <c r="BV8" s="3"/>
      <c r="BW8" s="3"/>
      <c r="BX8" s="3"/>
    </row>
    <row r="9" spans="1:76" ht="15">
      <c r="A9" s="14" t="s">
        <v>216</v>
      </c>
      <c r="B9" s="15"/>
      <c r="C9" s="15" t="s">
        <v>64</v>
      </c>
      <c r="D9" s="93">
        <v>163.18857709538113</v>
      </c>
      <c r="E9" s="81"/>
      <c r="F9" s="112" t="s">
        <v>296</v>
      </c>
      <c r="G9" s="15"/>
      <c r="H9" s="16" t="s">
        <v>216</v>
      </c>
      <c r="I9" s="66"/>
      <c r="J9" s="66"/>
      <c r="K9" s="114" t="s">
        <v>535</v>
      </c>
      <c r="L9" s="94">
        <v>1</v>
      </c>
      <c r="M9" s="95">
        <v>4063.921142578125</v>
      </c>
      <c r="N9" s="95">
        <v>1229.288818359375</v>
      </c>
      <c r="O9" s="77"/>
      <c r="P9" s="96"/>
      <c r="Q9" s="96"/>
      <c r="R9" s="97"/>
      <c r="S9" s="51">
        <v>0</v>
      </c>
      <c r="T9" s="51">
        <v>1</v>
      </c>
      <c r="U9" s="52">
        <v>0</v>
      </c>
      <c r="V9" s="52">
        <v>1</v>
      </c>
      <c r="W9" s="52">
        <v>1E-06</v>
      </c>
      <c r="X9" s="52">
        <v>0.701738</v>
      </c>
      <c r="Y9" s="52">
        <v>0</v>
      </c>
      <c r="Z9" s="52">
        <v>0</v>
      </c>
      <c r="AA9" s="82">
        <v>9</v>
      </c>
      <c r="AB9" s="82"/>
      <c r="AC9" s="98"/>
      <c r="AD9" s="85" t="s">
        <v>409</v>
      </c>
      <c r="AE9" s="85">
        <v>1000</v>
      </c>
      <c r="AF9" s="85">
        <v>740</v>
      </c>
      <c r="AG9" s="85">
        <v>7100</v>
      </c>
      <c r="AH9" s="85">
        <v>1367</v>
      </c>
      <c r="AI9" s="85"/>
      <c r="AJ9" s="85" t="s">
        <v>428</v>
      </c>
      <c r="AK9" s="85" t="s">
        <v>446</v>
      </c>
      <c r="AL9" s="89" t="s">
        <v>463</v>
      </c>
      <c r="AM9" s="85"/>
      <c r="AN9" s="87">
        <v>40688.02060185185</v>
      </c>
      <c r="AO9" s="89" t="s">
        <v>480</v>
      </c>
      <c r="AP9" s="85" t="b">
        <v>0</v>
      </c>
      <c r="AQ9" s="85" t="b">
        <v>0</v>
      </c>
      <c r="AR9" s="85" t="b">
        <v>1</v>
      </c>
      <c r="AS9" s="85" t="s">
        <v>371</v>
      </c>
      <c r="AT9" s="85">
        <v>188</v>
      </c>
      <c r="AU9" s="89" t="s">
        <v>496</v>
      </c>
      <c r="AV9" s="85" t="b">
        <v>0</v>
      </c>
      <c r="AW9" s="85" t="s">
        <v>507</v>
      </c>
      <c r="AX9" s="89" t="s">
        <v>514</v>
      </c>
      <c r="AY9" s="85" t="s">
        <v>66</v>
      </c>
      <c r="AZ9" s="85" t="str">
        <f>REPLACE(INDEX(GroupVertices[Group],MATCH(Vertices[[#This Row],[Vertex]],GroupVertices[Vertex],0)),1,1,"")</f>
        <v>7</v>
      </c>
      <c r="BA9" s="51"/>
      <c r="BB9" s="51"/>
      <c r="BC9" s="51"/>
      <c r="BD9" s="51"/>
      <c r="BE9" s="51" t="s">
        <v>273</v>
      </c>
      <c r="BF9" s="51" t="s">
        <v>273</v>
      </c>
      <c r="BG9" s="131" t="s">
        <v>933</v>
      </c>
      <c r="BH9" s="131" t="s">
        <v>933</v>
      </c>
      <c r="BI9" s="131" t="s">
        <v>951</v>
      </c>
      <c r="BJ9" s="131" t="s">
        <v>951</v>
      </c>
      <c r="BK9" s="131">
        <v>1</v>
      </c>
      <c r="BL9" s="134">
        <v>5.882352941176471</v>
      </c>
      <c r="BM9" s="131">
        <v>0</v>
      </c>
      <c r="BN9" s="134">
        <v>0</v>
      </c>
      <c r="BO9" s="131">
        <v>0</v>
      </c>
      <c r="BP9" s="134">
        <v>0</v>
      </c>
      <c r="BQ9" s="131">
        <v>16</v>
      </c>
      <c r="BR9" s="134">
        <v>94.11764705882354</v>
      </c>
      <c r="BS9" s="131">
        <v>17</v>
      </c>
      <c r="BT9" s="2"/>
      <c r="BU9" s="3"/>
      <c r="BV9" s="3"/>
      <c r="BW9" s="3"/>
      <c r="BX9" s="3"/>
    </row>
    <row r="10" spans="1:76" ht="15">
      <c r="A10" s="14" t="s">
        <v>217</v>
      </c>
      <c r="B10" s="15"/>
      <c r="C10" s="15" t="s">
        <v>64</v>
      </c>
      <c r="D10" s="93">
        <v>162.19326456835466</v>
      </c>
      <c r="E10" s="81"/>
      <c r="F10" s="112" t="s">
        <v>502</v>
      </c>
      <c r="G10" s="15"/>
      <c r="H10" s="16" t="s">
        <v>217</v>
      </c>
      <c r="I10" s="66"/>
      <c r="J10" s="66"/>
      <c r="K10" s="114" t="s">
        <v>536</v>
      </c>
      <c r="L10" s="94">
        <v>1</v>
      </c>
      <c r="M10" s="95">
        <v>2148.907958984375</v>
      </c>
      <c r="N10" s="95">
        <v>3705.51171875</v>
      </c>
      <c r="O10" s="77"/>
      <c r="P10" s="96"/>
      <c r="Q10" s="96"/>
      <c r="R10" s="97"/>
      <c r="S10" s="51">
        <v>1</v>
      </c>
      <c r="T10" s="51">
        <v>1</v>
      </c>
      <c r="U10" s="52">
        <v>0</v>
      </c>
      <c r="V10" s="52">
        <v>0.5</v>
      </c>
      <c r="W10" s="52">
        <v>0.115384</v>
      </c>
      <c r="X10" s="52">
        <v>0.999975</v>
      </c>
      <c r="Y10" s="52">
        <v>0.5</v>
      </c>
      <c r="Z10" s="52">
        <v>0</v>
      </c>
      <c r="AA10" s="82">
        <v>10</v>
      </c>
      <c r="AB10" s="82"/>
      <c r="AC10" s="98"/>
      <c r="AD10" s="85" t="s">
        <v>410</v>
      </c>
      <c r="AE10" s="85">
        <v>20</v>
      </c>
      <c r="AF10" s="85">
        <v>122</v>
      </c>
      <c r="AG10" s="85">
        <v>655</v>
      </c>
      <c r="AH10" s="85">
        <v>582</v>
      </c>
      <c r="AI10" s="85"/>
      <c r="AJ10" s="85" t="s">
        <v>429</v>
      </c>
      <c r="AK10" s="85" t="s">
        <v>447</v>
      </c>
      <c r="AL10" s="89" t="s">
        <v>464</v>
      </c>
      <c r="AM10" s="85"/>
      <c r="AN10" s="87">
        <v>42312.594143518516</v>
      </c>
      <c r="AO10" s="89" t="s">
        <v>481</v>
      </c>
      <c r="AP10" s="85" t="b">
        <v>0</v>
      </c>
      <c r="AQ10" s="85" t="b">
        <v>0</v>
      </c>
      <c r="AR10" s="85" t="b">
        <v>0</v>
      </c>
      <c r="AS10" s="85" t="s">
        <v>371</v>
      </c>
      <c r="AT10" s="85">
        <v>91</v>
      </c>
      <c r="AU10" s="89" t="s">
        <v>495</v>
      </c>
      <c r="AV10" s="85" t="b">
        <v>0</v>
      </c>
      <c r="AW10" s="85" t="s">
        <v>507</v>
      </c>
      <c r="AX10" s="89" t="s">
        <v>515</v>
      </c>
      <c r="AY10" s="85" t="s">
        <v>66</v>
      </c>
      <c r="AZ10" s="85" t="str">
        <f>REPLACE(INDEX(GroupVertices[Group],MATCH(Vertices[[#This Row],[Vertex]],GroupVertices[Vertex],0)),1,1,"")</f>
        <v>2</v>
      </c>
      <c r="BA10" s="51" t="s">
        <v>258</v>
      </c>
      <c r="BB10" s="51" t="s">
        <v>258</v>
      </c>
      <c r="BC10" s="51" t="s">
        <v>265</v>
      </c>
      <c r="BD10" s="51" t="s">
        <v>265</v>
      </c>
      <c r="BE10" s="51" t="s">
        <v>274</v>
      </c>
      <c r="BF10" s="51" t="s">
        <v>274</v>
      </c>
      <c r="BG10" s="131" t="s">
        <v>775</v>
      </c>
      <c r="BH10" s="131" t="s">
        <v>775</v>
      </c>
      <c r="BI10" s="131" t="s">
        <v>867</v>
      </c>
      <c r="BJ10" s="131" t="s">
        <v>867</v>
      </c>
      <c r="BK10" s="131">
        <v>0</v>
      </c>
      <c r="BL10" s="134">
        <v>0</v>
      </c>
      <c r="BM10" s="131">
        <v>1</v>
      </c>
      <c r="BN10" s="134">
        <v>3.8461538461538463</v>
      </c>
      <c r="BO10" s="131">
        <v>0</v>
      </c>
      <c r="BP10" s="134">
        <v>0</v>
      </c>
      <c r="BQ10" s="131">
        <v>25</v>
      </c>
      <c r="BR10" s="134">
        <v>96.15384615384616</v>
      </c>
      <c r="BS10" s="131">
        <v>26</v>
      </c>
      <c r="BT10" s="2"/>
      <c r="BU10" s="3"/>
      <c r="BV10" s="3"/>
      <c r="BW10" s="3"/>
      <c r="BX10" s="3"/>
    </row>
    <row r="11" spans="1:76" ht="15">
      <c r="A11" s="14" t="s">
        <v>232</v>
      </c>
      <c r="B11" s="15"/>
      <c r="C11" s="15" t="s">
        <v>64</v>
      </c>
      <c r="D11" s="93">
        <v>247.5952667862078</v>
      </c>
      <c r="E11" s="81"/>
      <c r="F11" s="112" t="s">
        <v>503</v>
      </c>
      <c r="G11" s="15"/>
      <c r="H11" s="16" t="s">
        <v>232</v>
      </c>
      <c r="I11" s="66"/>
      <c r="J11" s="66"/>
      <c r="K11" s="114" t="s">
        <v>537</v>
      </c>
      <c r="L11" s="94">
        <v>1</v>
      </c>
      <c r="M11" s="95">
        <v>846.244140625</v>
      </c>
      <c r="N11" s="95">
        <v>3705.51171875</v>
      </c>
      <c r="O11" s="77"/>
      <c r="P11" s="96"/>
      <c r="Q11" s="96"/>
      <c r="R11" s="97"/>
      <c r="S11" s="51">
        <v>2</v>
      </c>
      <c r="T11" s="51">
        <v>0</v>
      </c>
      <c r="U11" s="52">
        <v>0</v>
      </c>
      <c r="V11" s="52">
        <v>0.5</v>
      </c>
      <c r="W11" s="52">
        <v>0.115384</v>
      </c>
      <c r="X11" s="52">
        <v>0.999975</v>
      </c>
      <c r="Y11" s="52">
        <v>0.5</v>
      </c>
      <c r="Z11" s="52">
        <v>0</v>
      </c>
      <c r="AA11" s="82">
        <v>11</v>
      </c>
      <c r="AB11" s="82"/>
      <c r="AC11" s="98"/>
      <c r="AD11" s="85" t="s">
        <v>411</v>
      </c>
      <c r="AE11" s="85">
        <v>9654</v>
      </c>
      <c r="AF11" s="85">
        <v>53149</v>
      </c>
      <c r="AG11" s="85">
        <v>61081</v>
      </c>
      <c r="AH11" s="85">
        <v>25678</v>
      </c>
      <c r="AI11" s="85"/>
      <c r="AJ11" s="85" t="s">
        <v>430</v>
      </c>
      <c r="AK11" s="85" t="s">
        <v>448</v>
      </c>
      <c r="AL11" s="89" t="s">
        <v>465</v>
      </c>
      <c r="AM11" s="85"/>
      <c r="AN11" s="87">
        <v>41039.01574074074</v>
      </c>
      <c r="AO11" s="89" t="s">
        <v>482</v>
      </c>
      <c r="AP11" s="85" t="b">
        <v>0</v>
      </c>
      <c r="AQ11" s="85" t="b">
        <v>0</v>
      </c>
      <c r="AR11" s="85" t="b">
        <v>1</v>
      </c>
      <c r="AS11" s="85" t="s">
        <v>371</v>
      </c>
      <c r="AT11" s="85">
        <v>1734</v>
      </c>
      <c r="AU11" s="89" t="s">
        <v>496</v>
      </c>
      <c r="AV11" s="85" t="b">
        <v>1</v>
      </c>
      <c r="AW11" s="85" t="s">
        <v>507</v>
      </c>
      <c r="AX11" s="89" t="s">
        <v>516</v>
      </c>
      <c r="AY11" s="85" t="s">
        <v>65</v>
      </c>
      <c r="AZ11" s="85" t="str">
        <f>REPLACE(INDEX(GroupVertices[Group],MATCH(Vertices[[#This Row],[Vertex]],GroupVertices[Vertex],0)),1,1,"")</f>
        <v>2</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218</v>
      </c>
      <c r="B12" s="15"/>
      <c r="C12" s="15" t="s">
        <v>64</v>
      </c>
      <c r="D12" s="93">
        <v>162.71507890291224</v>
      </c>
      <c r="E12" s="81"/>
      <c r="F12" s="112" t="s">
        <v>297</v>
      </c>
      <c r="G12" s="15"/>
      <c r="H12" s="16" t="s">
        <v>218</v>
      </c>
      <c r="I12" s="66"/>
      <c r="J12" s="66"/>
      <c r="K12" s="114" t="s">
        <v>538</v>
      </c>
      <c r="L12" s="94">
        <v>1</v>
      </c>
      <c r="M12" s="95">
        <v>846.244140625</v>
      </c>
      <c r="N12" s="95">
        <v>1470.441162109375</v>
      </c>
      <c r="O12" s="77"/>
      <c r="P12" s="96"/>
      <c r="Q12" s="96"/>
      <c r="R12" s="97"/>
      <c r="S12" s="51">
        <v>0</v>
      </c>
      <c r="T12" s="51">
        <v>2</v>
      </c>
      <c r="U12" s="52">
        <v>0</v>
      </c>
      <c r="V12" s="52">
        <v>0.5</v>
      </c>
      <c r="W12" s="52">
        <v>0.115384</v>
      </c>
      <c r="X12" s="52">
        <v>0.999975</v>
      </c>
      <c r="Y12" s="52">
        <v>0.5</v>
      </c>
      <c r="Z12" s="52">
        <v>0</v>
      </c>
      <c r="AA12" s="82">
        <v>12</v>
      </c>
      <c r="AB12" s="82"/>
      <c r="AC12" s="98"/>
      <c r="AD12" s="85" t="s">
        <v>412</v>
      </c>
      <c r="AE12" s="85">
        <v>453</v>
      </c>
      <c r="AF12" s="85">
        <v>446</v>
      </c>
      <c r="AG12" s="85">
        <v>3753</v>
      </c>
      <c r="AH12" s="85">
        <v>1890</v>
      </c>
      <c r="AI12" s="85"/>
      <c r="AJ12" s="85" t="s">
        <v>431</v>
      </c>
      <c r="AK12" s="85"/>
      <c r="AL12" s="89" t="s">
        <v>466</v>
      </c>
      <c r="AM12" s="85"/>
      <c r="AN12" s="87">
        <v>42033.065150462964</v>
      </c>
      <c r="AO12" s="89" t="s">
        <v>483</v>
      </c>
      <c r="AP12" s="85" t="b">
        <v>1</v>
      </c>
      <c r="AQ12" s="85" t="b">
        <v>0</v>
      </c>
      <c r="AR12" s="85" t="b">
        <v>0</v>
      </c>
      <c r="AS12" s="85" t="s">
        <v>371</v>
      </c>
      <c r="AT12" s="85">
        <v>177</v>
      </c>
      <c r="AU12" s="89" t="s">
        <v>496</v>
      </c>
      <c r="AV12" s="85" t="b">
        <v>0</v>
      </c>
      <c r="AW12" s="85" t="s">
        <v>507</v>
      </c>
      <c r="AX12" s="89" t="s">
        <v>517</v>
      </c>
      <c r="AY12" s="85" t="s">
        <v>66</v>
      </c>
      <c r="AZ12" s="85" t="str">
        <f>REPLACE(INDEX(GroupVertices[Group],MATCH(Vertices[[#This Row],[Vertex]],GroupVertices[Vertex],0)),1,1,"")</f>
        <v>2</v>
      </c>
      <c r="BA12" s="51"/>
      <c r="BB12" s="51"/>
      <c r="BC12" s="51"/>
      <c r="BD12" s="51"/>
      <c r="BE12" s="51" t="s">
        <v>275</v>
      </c>
      <c r="BF12" s="51" t="s">
        <v>275</v>
      </c>
      <c r="BG12" s="131" t="s">
        <v>934</v>
      </c>
      <c r="BH12" s="131" t="s">
        <v>934</v>
      </c>
      <c r="BI12" s="131" t="s">
        <v>952</v>
      </c>
      <c r="BJ12" s="131" t="s">
        <v>952</v>
      </c>
      <c r="BK12" s="131">
        <v>0</v>
      </c>
      <c r="BL12" s="134">
        <v>0</v>
      </c>
      <c r="BM12" s="131">
        <v>1</v>
      </c>
      <c r="BN12" s="134">
        <v>5</v>
      </c>
      <c r="BO12" s="131">
        <v>0</v>
      </c>
      <c r="BP12" s="134">
        <v>0</v>
      </c>
      <c r="BQ12" s="131">
        <v>19</v>
      </c>
      <c r="BR12" s="134">
        <v>95</v>
      </c>
      <c r="BS12" s="131">
        <v>20</v>
      </c>
      <c r="BT12" s="2"/>
      <c r="BU12" s="3"/>
      <c r="BV12" s="3"/>
      <c r="BW12" s="3"/>
      <c r="BX12" s="3"/>
    </row>
    <row r="13" spans="1:76" ht="15">
      <c r="A13" s="14" t="s">
        <v>219</v>
      </c>
      <c r="B13" s="15"/>
      <c r="C13" s="15" t="s">
        <v>64</v>
      </c>
      <c r="D13" s="93">
        <v>756.1146095790499</v>
      </c>
      <c r="E13" s="81"/>
      <c r="F13" s="112" t="s">
        <v>298</v>
      </c>
      <c r="G13" s="15"/>
      <c r="H13" s="16" t="s">
        <v>219</v>
      </c>
      <c r="I13" s="66"/>
      <c r="J13" s="66"/>
      <c r="K13" s="114" t="s">
        <v>539</v>
      </c>
      <c r="L13" s="94">
        <v>1</v>
      </c>
      <c r="M13" s="95">
        <v>9121.89453125</v>
      </c>
      <c r="N13" s="95">
        <v>4428.96875</v>
      </c>
      <c r="O13" s="77"/>
      <c r="P13" s="96"/>
      <c r="Q13" s="96"/>
      <c r="R13" s="97"/>
      <c r="S13" s="51">
        <v>2</v>
      </c>
      <c r="T13" s="51">
        <v>1</v>
      </c>
      <c r="U13" s="52">
        <v>0</v>
      </c>
      <c r="V13" s="52">
        <v>1</v>
      </c>
      <c r="W13" s="52">
        <v>2E-06</v>
      </c>
      <c r="X13" s="52">
        <v>1.298213</v>
      </c>
      <c r="Y13" s="52">
        <v>0</v>
      </c>
      <c r="Z13" s="52">
        <v>0</v>
      </c>
      <c r="AA13" s="82">
        <v>13</v>
      </c>
      <c r="AB13" s="82"/>
      <c r="AC13" s="98"/>
      <c r="AD13" s="85" t="s">
        <v>413</v>
      </c>
      <c r="AE13" s="85">
        <v>353</v>
      </c>
      <c r="AF13" s="85">
        <v>368894</v>
      </c>
      <c r="AG13" s="85">
        <v>11210</v>
      </c>
      <c r="AH13" s="85">
        <v>592</v>
      </c>
      <c r="AI13" s="85"/>
      <c r="AJ13" s="85" t="s">
        <v>432</v>
      </c>
      <c r="AK13" s="85"/>
      <c r="AL13" s="89" t="s">
        <v>467</v>
      </c>
      <c r="AM13" s="85"/>
      <c r="AN13" s="87">
        <v>40581.84693287037</v>
      </c>
      <c r="AO13" s="89" t="s">
        <v>484</v>
      </c>
      <c r="AP13" s="85" t="b">
        <v>0</v>
      </c>
      <c r="AQ13" s="85" t="b">
        <v>0</v>
      </c>
      <c r="AR13" s="85" t="b">
        <v>0</v>
      </c>
      <c r="AS13" s="85" t="s">
        <v>371</v>
      </c>
      <c r="AT13" s="85">
        <v>159</v>
      </c>
      <c r="AU13" s="89" t="s">
        <v>498</v>
      </c>
      <c r="AV13" s="85" t="b">
        <v>1</v>
      </c>
      <c r="AW13" s="85" t="s">
        <v>507</v>
      </c>
      <c r="AX13" s="89" t="s">
        <v>518</v>
      </c>
      <c r="AY13" s="85" t="s">
        <v>66</v>
      </c>
      <c r="AZ13" s="85" t="str">
        <f>REPLACE(INDEX(GroupVertices[Group],MATCH(Vertices[[#This Row],[Vertex]],GroupVertices[Vertex],0)),1,1,"")</f>
        <v>6</v>
      </c>
      <c r="BA13" s="51"/>
      <c r="BB13" s="51"/>
      <c r="BC13" s="51"/>
      <c r="BD13" s="51"/>
      <c r="BE13" s="51" t="s">
        <v>276</v>
      </c>
      <c r="BF13" s="51" t="s">
        <v>276</v>
      </c>
      <c r="BG13" s="131" t="s">
        <v>935</v>
      </c>
      <c r="BH13" s="131" t="s">
        <v>935</v>
      </c>
      <c r="BI13" s="131" t="s">
        <v>871</v>
      </c>
      <c r="BJ13" s="131" t="s">
        <v>871</v>
      </c>
      <c r="BK13" s="131">
        <v>0</v>
      </c>
      <c r="BL13" s="134">
        <v>0</v>
      </c>
      <c r="BM13" s="131">
        <v>0</v>
      </c>
      <c r="BN13" s="134">
        <v>0</v>
      </c>
      <c r="BO13" s="131">
        <v>0</v>
      </c>
      <c r="BP13" s="134">
        <v>0</v>
      </c>
      <c r="BQ13" s="131">
        <v>11</v>
      </c>
      <c r="BR13" s="134">
        <v>100</v>
      </c>
      <c r="BS13" s="131">
        <v>11</v>
      </c>
      <c r="BT13" s="2"/>
      <c r="BU13" s="3"/>
      <c r="BV13" s="3"/>
      <c r="BW13" s="3"/>
      <c r="BX13" s="3"/>
    </row>
    <row r="14" spans="1:76" ht="15">
      <c r="A14" s="14" t="s">
        <v>220</v>
      </c>
      <c r="B14" s="15"/>
      <c r="C14" s="15" t="s">
        <v>64</v>
      </c>
      <c r="D14" s="93">
        <v>162.7279632074692</v>
      </c>
      <c r="E14" s="81"/>
      <c r="F14" s="112" t="s">
        <v>299</v>
      </c>
      <c r="G14" s="15"/>
      <c r="H14" s="16" t="s">
        <v>220</v>
      </c>
      <c r="I14" s="66"/>
      <c r="J14" s="66"/>
      <c r="K14" s="114" t="s">
        <v>540</v>
      </c>
      <c r="L14" s="94">
        <v>1</v>
      </c>
      <c r="M14" s="95">
        <v>9121.89453125</v>
      </c>
      <c r="N14" s="95">
        <v>1711.593505859375</v>
      </c>
      <c r="O14" s="77"/>
      <c r="P14" s="96"/>
      <c r="Q14" s="96"/>
      <c r="R14" s="97"/>
      <c r="S14" s="51">
        <v>0</v>
      </c>
      <c r="T14" s="51">
        <v>1</v>
      </c>
      <c r="U14" s="52">
        <v>0</v>
      </c>
      <c r="V14" s="52">
        <v>1</v>
      </c>
      <c r="W14" s="52">
        <v>1E-06</v>
      </c>
      <c r="X14" s="52">
        <v>0.701738</v>
      </c>
      <c r="Y14" s="52">
        <v>0</v>
      </c>
      <c r="Z14" s="52">
        <v>0</v>
      </c>
      <c r="AA14" s="82">
        <v>14</v>
      </c>
      <c r="AB14" s="82"/>
      <c r="AC14" s="98"/>
      <c r="AD14" s="85" t="s">
        <v>414</v>
      </c>
      <c r="AE14" s="85">
        <v>2107</v>
      </c>
      <c r="AF14" s="85">
        <v>454</v>
      </c>
      <c r="AG14" s="85">
        <v>8091</v>
      </c>
      <c r="AH14" s="85">
        <v>200</v>
      </c>
      <c r="AI14" s="85"/>
      <c r="AJ14" s="85" t="s">
        <v>433</v>
      </c>
      <c r="AK14" s="85" t="s">
        <v>449</v>
      </c>
      <c r="AL14" s="85"/>
      <c r="AM14" s="85"/>
      <c r="AN14" s="87">
        <v>40288.51949074074</v>
      </c>
      <c r="AO14" s="89" t="s">
        <v>485</v>
      </c>
      <c r="AP14" s="85" t="b">
        <v>1</v>
      </c>
      <c r="AQ14" s="85" t="b">
        <v>0</v>
      </c>
      <c r="AR14" s="85" t="b">
        <v>1</v>
      </c>
      <c r="AS14" s="85" t="s">
        <v>371</v>
      </c>
      <c r="AT14" s="85">
        <v>4</v>
      </c>
      <c r="AU14" s="89" t="s">
        <v>496</v>
      </c>
      <c r="AV14" s="85" t="b">
        <v>0</v>
      </c>
      <c r="AW14" s="85" t="s">
        <v>507</v>
      </c>
      <c r="AX14" s="89" t="s">
        <v>519</v>
      </c>
      <c r="AY14" s="85" t="s">
        <v>66</v>
      </c>
      <c r="AZ14" s="85" t="str">
        <f>REPLACE(INDEX(GroupVertices[Group],MATCH(Vertices[[#This Row],[Vertex]],GroupVertices[Vertex],0)),1,1,"")</f>
        <v>6</v>
      </c>
      <c r="BA14" s="51"/>
      <c r="BB14" s="51"/>
      <c r="BC14" s="51"/>
      <c r="BD14" s="51"/>
      <c r="BE14" s="51" t="s">
        <v>276</v>
      </c>
      <c r="BF14" s="51" t="s">
        <v>276</v>
      </c>
      <c r="BG14" s="131" t="s">
        <v>936</v>
      </c>
      <c r="BH14" s="131" t="s">
        <v>936</v>
      </c>
      <c r="BI14" s="131" t="s">
        <v>953</v>
      </c>
      <c r="BJ14" s="131" t="s">
        <v>953</v>
      </c>
      <c r="BK14" s="131">
        <v>0</v>
      </c>
      <c r="BL14" s="134">
        <v>0</v>
      </c>
      <c r="BM14" s="131">
        <v>0</v>
      </c>
      <c r="BN14" s="134">
        <v>0</v>
      </c>
      <c r="BO14" s="131">
        <v>0</v>
      </c>
      <c r="BP14" s="134">
        <v>0</v>
      </c>
      <c r="BQ14" s="131">
        <v>13</v>
      </c>
      <c r="BR14" s="134">
        <v>100</v>
      </c>
      <c r="BS14" s="131">
        <v>13</v>
      </c>
      <c r="BT14" s="2"/>
      <c r="BU14" s="3"/>
      <c r="BV14" s="3"/>
      <c r="BW14" s="3"/>
      <c r="BX14" s="3"/>
    </row>
    <row r="15" spans="1:76" ht="15">
      <c r="A15" s="14" t="s">
        <v>221</v>
      </c>
      <c r="B15" s="15"/>
      <c r="C15" s="15" t="s">
        <v>64</v>
      </c>
      <c r="D15" s="93">
        <v>162.05314775629753</v>
      </c>
      <c r="E15" s="81"/>
      <c r="F15" s="112" t="s">
        <v>300</v>
      </c>
      <c r="G15" s="15"/>
      <c r="H15" s="16" t="s">
        <v>221</v>
      </c>
      <c r="I15" s="66"/>
      <c r="J15" s="66"/>
      <c r="K15" s="114" t="s">
        <v>541</v>
      </c>
      <c r="L15" s="94">
        <v>1</v>
      </c>
      <c r="M15" s="95">
        <v>6056.8994140625</v>
      </c>
      <c r="N15" s="95">
        <v>1623.3670654296875</v>
      </c>
      <c r="O15" s="77"/>
      <c r="P15" s="96"/>
      <c r="Q15" s="96"/>
      <c r="R15" s="97"/>
      <c r="S15" s="51">
        <v>1</v>
      </c>
      <c r="T15" s="51">
        <v>1</v>
      </c>
      <c r="U15" s="52">
        <v>0</v>
      </c>
      <c r="V15" s="52">
        <v>1</v>
      </c>
      <c r="W15" s="52">
        <v>0</v>
      </c>
      <c r="X15" s="52">
        <v>0.999975</v>
      </c>
      <c r="Y15" s="52">
        <v>0</v>
      </c>
      <c r="Z15" s="52">
        <v>1</v>
      </c>
      <c r="AA15" s="82">
        <v>15</v>
      </c>
      <c r="AB15" s="82"/>
      <c r="AC15" s="98"/>
      <c r="AD15" s="85" t="s">
        <v>415</v>
      </c>
      <c r="AE15" s="85">
        <v>39</v>
      </c>
      <c r="AF15" s="85">
        <v>35</v>
      </c>
      <c r="AG15" s="85">
        <v>1899</v>
      </c>
      <c r="AH15" s="85">
        <v>5436</v>
      </c>
      <c r="AI15" s="85"/>
      <c r="AJ15" s="85" t="s">
        <v>434</v>
      </c>
      <c r="AK15" s="85" t="s">
        <v>450</v>
      </c>
      <c r="AL15" s="89" t="s">
        <v>468</v>
      </c>
      <c r="AM15" s="85"/>
      <c r="AN15" s="87">
        <v>42884.81476851852</v>
      </c>
      <c r="AO15" s="89" t="s">
        <v>486</v>
      </c>
      <c r="AP15" s="85" t="b">
        <v>0</v>
      </c>
      <c r="AQ15" s="85" t="b">
        <v>0</v>
      </c>
      <c r="AR15" s="85" t="b">
        <v>0</v>
      </c>
      <c r="AS15" s="85" t="s">
        <v>371</v>
      </c>
      <c r="AT15" s="85">
        <v>0</v>
      </c>
      <c r="AU15" s="89" t="s">
        <v>496</v>
      </c>
      <c r="AV15" s="85" t="b">
        <v>0</v>
      </c>
      <c r="AW15" s="85" t="s">
        <v>507</v>
      </c>
      <c r="AX15" s="89" t="s">
        <v>520</v>
      </c>
      <c r="AY15" s="85" t="s">
        <v>66</v>
      </c>
      <c r="AZ15" s="85" t="str">
        <f>REPLACE(INDEX(GroupVertices[Group],MATCH(Vertices[[#This Row],[Vertex]],GroupVertices[Vertex],0)),1,1,"")</f>
        <v>5</v>
      </c>
      <c r="BA15" s="51"/>
      <c r="BB15" s="51"/>
      <c r="BC15" s="51"/>
      <c r="BD15" s="51"/>
      <c r="BE15" s="51" t="s">
        <v>277</v>
      </c>
      <c r="BF15" s="51" t="s">
        <v>277</v>
      </c>
      <c r="BG15" s="131" t="s">
        <v>937</v>
      </c>
      <c r="BH15" s="131" t="s">
        <v>937</v>
      </c>
      <c r="BI15" s="131" t="s">
        <v>870</v>
      </c>
      <c r="BJ15" s="131" t="s">
        <v>870</v>
      </c>
      <c r="BK15" s="131">
        <v>1</v>
      </c>
      <c r="BL15" s="134">
        <v>9.090909090909092</v>
      </c>
      <c r="BM15" s="131">
        <v>1</v>
      </c>
      <c r="BN15" s="134">
        <v>9.090909090909092</v>
      </c>
      <c r="BO15" s="131">
        <v>0</v>
      </c>
      <c r="BP15" s="134">
        <v>0</v>
      </c>
      <c r="BQ15" s="131">
        <v>9</v>
      </c>
      <c r="BR15" s="134">
        <v>81.81818181818181</v>
      </c>
      <c r="BS15" s="131">
        <v>11</v>
      </c>
      <c r="BT15" s="2"/>
      <c r="BU15" s="3"/>
      <c r="BV15" s="3"/>
      <c r="BW15" s="3"/>
      <c r="BX15" s="3"/>
    </row>
    <row r="16" spans="1:76" ht="15">
      <c r="A16" s="14" t="s">
        <v>222</v>
      </c>
      <c r="B16" s="15"/>
      <c r="C16" s="15" t="s">
        <v>64</v>
      </c>
      <c r="D16" s="93">
        <v>162.18360133993693</v>
      </c>
      <c r="E16" s="81"/>
      <c r="F16" s="112" t="s">
        <v>301</v>
      </c>
      <c r="G16" s="15"/>
      <c r="H16" s="16" t="s">
        <v>222</v>
      </c>
      <c r="I16" s="66"/>
      <c r="J16" s="66"/>
      <c r="K16" s="114" t="s">
        <v>542</v>
      </c>
      <c r="L16" s="94">
        <v>1</v>
      </c>
      <c r="M16" s="95">
        <v>7515.49267578125</v>
      </c>
      <c r="N16" s="95">
        <v>1623.3670654296875</v>
      </c>
      <c r="O16" s="77"/>
      <c r="P16" s="96"/>
      <c r="Q16" s="96"/>
      <c r="R16" s="97"/>
      <c r="S16" s="51">
        <v>1</v>
      </c>
      <c r="T16" s="51">
        <v>1</v>
      </c>
      <c r="U16" s="52">
        <v>0</v>
      </c>
      <c r="V16" s="52">
        <v>1</v>
      </c>
      <c r="W16" s="52">
        <v>0</v>
      </c>
      <c r="X16" s="52">
        <v>0.999975</v>
      </c>
      <c r="Y16" s="52">
        <v>0</v>
      </c>
      <c r="Z16" s="52">
        <v>1</v>
      </c>
      <c r="AA16" s="82">
        <v>16</v>
      </c>
      <c r="AB16" s="82"/>
      <c r="AC16" s="98"/>
      <c r="AD16" s="85" t="s">
        <v>222</v>
      </c>
      <c r="AE16" s="85">
        <v>276</v>
      </c>
      <c r="AF16" s="85">
        <v>116</v>
      </c>
      <c r="AG16" s="85">
        <v>927</v>
      </c>
      <c r="AH16" s="85">
        <v>2276</v>
      </c>
      <c r="AI16" s="85"/>
      <c r="AJ16" s="85" t="s">
        <v>435</v>
      </c>
      <c r="AK16" s="85" t="s">
        <v>451</v>
      </c>
      <c r="AL16" s="85"/>
      <c r="AM16" s="85"/>
      <c r="AN16" s="87">
        <v>42909.866064814814</v>
      </c>
      <c r="AO16" s="89" t="s">
        <v>487</v>
      </c>
      <c r="AP16" s="85" t="b">
        <v>0</v>
      </c>
      <c r="AQ16" s="85" t="b">
        <v>0</v>
      </c>
      <c r="AR16" s="85" t="b">
        <v>1</v>
      </c>
      <c r="AS16" s="85" t="s">
        <v>371</v>
      </c>
      <c r="AT16" s="85">
        <v>0</v>
      </c>
      <c r="AU16" s="89" t="s">
        <v>496</v>
      </c>
      <c r="AV16" s="85" t="b">
        <v>0</v>
      </c>
      <c r="AW16" s="85" t="s">
        <v>507</v>
      </c>
      <c r="AX16" s="89" t="s">
        <v>521</v>
      </c>
      <c r="AY16" s="85" t="s">
        <v>66</v>
      </c>
      <c r="AZ16" s="85" t="str">
        <f>REPLACE(INDEX(GroupVertices[Group],MATCH(Vertices[[#This Row],[Vertex]],GroupVertices[Vertex],0)),1,1,"")</f>
        <v>5</v>
      </c>
      <c r="BA16" s="51"/>
      <c r="BB16" s="51"/>
      <c r="BC16" s="51"/>
      <c r="BD16" s="51"/>
      <c r="BE16" s="51" t="s">
        <v>277</v>
      </c>
      <c r="BF16" s="51" t="s">
        <v>277</v>
      </c>
      <c r="BG16" s="131" t="s">
        <v>938</v>
      </c>
      <c r="BH16" s="131" t="s">
        <v>938</v>
      </c>
      <c r="BI16" s="131" t="s">
        <v>954</v>
      </c>
      <c r="BJ16" s="131" t="s">
        <v>954</v>
      </c>
      <c r="BK16" s="131">
        <v>1</v>
      </c>
      <c r="BL16" s="134">
        <v>7.6923076923076925</v>
      </c>
      <c r="BM16" s="131">
        <v>1</v>
      </c>
      <c r="BN16" s="134">
        <v>7.6923076923076925</v>
      </c>
      <c r="BO16" s="131">
        <v>0</v>
      </c>
      <c r="BP16" s="134">
        <v>0</v>
      </c>
      <c r="BQ16" s="131">
        <v>11</v>
      </c>
      <c r="BR16" s="134">
        <v>84.61538461538461</v>
      </c>
      <c r="BS16" s="131">
        <v>13</v>
      </c>
      <c r="BT16" s="2"/>
      <c r="BU16" s="3"/>
      <c r="BV16" s="3"/>
      <c r="BW16" s="3"/>
      <c r="BX16" s="3"/>
    </row>
    <row r="17" spans="1:76" ht="15">
      <c r="A17" s="14" t="s">
        <v>223</v>
      </c>
      <c r="B17" s="15"/>
      <c r="C17" s="15" t="s">
        <v>64</v>
      </c>
      <c r="D17" s="93">
        <v>163.19824032379887</v>
      </c>
      <c r="E17" s="81"/>
      <c r="F17" s="112" t="s">
        <v>504</v>
      </c>
      <c r="G17" s="15"/>
      <c r="H17" s="16" t="s">
        <v>223</v>
      </c>
      <c r="I17" s="66"/>
      <c r="J17" s="66"/>
      <c r="K17" s="114" t="s">
        <v>543</v>
      </c>
      <c r="L17" s="94">
        <v>1</v>
      </c>
      <c r="M17" s="95">
        <v>6056.8994140625</v>
      </c>
      <c r="N17" s="95">
        <v>4517.1953125</v>
      </c>
      <c r="O17" s="77"/>
      <c r="P17" s="96"/>
      <c r="Q17" s="96"/>
      <c r="R17" s="97"/>
      <c r="S17" s="51">
        <v>2</v>
      </c>
      <c r="T17" s="51">
        <v>1</v>
      </c>
      <c r="U17" s="52">
        <v>0</v>
      </c>
      <c r="V17" s="52">
        <v>1</v>
      </c>
      <c r="W17" s="52">
        <v>2E-06</v>
      </c>
      <c r="X17" s="52">
        <v>1.298213</v>
      </c>
      <c r="Y17" s="52">
        <v>0</v>
      </c>
      <c r="Z17" s="52">
        <v>0</v>
      </c>
      <c r="AA17" s="82">
        <v>17</v>
      </c>
      <c r="AB17" s="82"/>
      <c r="AC17" s="98"/>
      <c r="AD17" s="85" t="s">
        <v>416</v>
      </c>
      <c r="AE17" s="85">
        <v>4718</v>
      </c>
      <c r="AF17" s="85">
        <v>746</v>
      </c>
      <c r="AG17" s="85">
        <v>114</v>
      </c>
      <c r="AH17" s="85">
        <v>165</v>
      </c>
      <c r="AI17" s="85"/>
      <c r="AJ17" s="85" t="s">
        <v>436</v>
      </c>
      <c r="AK17" s="85" t="s">
        <v>452</v>
      </c>
      <c r="AL17" s="85"/>
      <c r="AM17" s="85"/>
      <c r="AN17" s="87">
        <v>43195.46991898148</v>
      </c>
      <c r="AO17" s="89" t="s">
        <v>488</v>
      </c>
      <c r="AP17" s="85" t="b">
        <v>1</v>
      </c>
      <c r="AQ17" s="85" t="b">
        <v>0</v>
      </c>
      <c r="AR17" s="85" t="b">
        <v>1</v>
      </c>
      <c r="AS17" s="85" t="s">
        <v>371</v>
      </c>
      <c r="AT17" s="85">
        <v>0</v>
      </c>
      <c r="AU17" s="85"/>
      <c r="AV17" s="85" t="b">
        <v>0</v>
      </c>
      <c r="AW17" s="85" t="s">
        <v>507</v>
      </c>
      <c r="AX17" s="89" t="s">
        <v>522</v>
      </c>
      <c r="AY17" s="85" t="s">
        <v>66</v>
      </c>
      <c r="AZ17" s="85" t="str">
        <f>REPLACE(INDEX(GroupVertices[Group],MATCH(Vertices[[#This Row],[Vertex]],GroupVertices[Vertex],0)),1,1,"")</f>
        <v>4</v>
      </c>
      <c r="BA17" s="51"/>
      <c r="BB17" s="51"/>
      <c r="BC17" s="51"/>
      <c r="BD17" s="51"/>
      <c r="BE17" s="51" t="s">
        <v>278</v>
      </c>
      <c r="BF17" s="51" t="s">
        <v>278</v>
      </c>
      <c r="BG17" s="131" t="s">
        <v>777</v>
      </c>
      <c r="BH17" s="131" t="s">
        <v>777</v>
      </c>
      <c r="BI17" s="131" t="s">
        <v>869</v>
      </c>
      <c r="BJ17" s="131" t="s">
        <v>869</v>
      </c>
      <c r="BK17" s="131">
        <v>4</v>
      </c>
      <c r="BL17" s="134">
        <v>12.121212121212121</v>
      </c>
      <c r="BM17" s="131">
        <v>0</v>
      </c>
      <c r="BN17" s="134">
        <v>0</v>
      </c>
      <c r="BO17" s="131">
        <v>0</v>
      </c>
      <c r="BP17" s="134">
        <v>0</v>
      </c>
      <c r="BQ17" s="131">
        <v>29</v>
      </c>
      <c r="BR17" s="134">
        <v>87.87878787878788</v>
      </c>
      <c r="BS17" s="131">
        <v>33</v>
      </c>
      <c r="BT17" s="2"/>
      <c r="BU17" s="3"/>
      <c r="BV17" s="3"/>
      <c r="BW17" s="3"/>
      <c r="BX17" s="3"/>
    </row>
    <row r="18" spans="1:76" ht="15">
      <c r="A18" s="14" t="s">
        <v>224</v>
      </c>
      <c r="B18" s="15"/>
      <c r="C18" s="15" t="s">
        <v>64</v>
      </c>
      <c r="D18" s="93">
        <v>162.0515372182279</v>
      </c>
      <c r="E18" s="81"/>
      <c r="F18" s="112" t="s">
        <v>302</v>
      </c>
      <c r="G18" s="15"/>
      <c r="H18" s="16" t="s">
        <v>224</v>
      </c>
      <c r="I18" s="66"/>
      <c r="J18" s="66"/>
      <c r="K18" s="114" t="s">
        <v>544</v>
      </c>
      <c r="L18" s="94">
        <v>1</v>
      </c>
      <c r="M18" s="95">
        <v>7515.49267578125</v>
      </c>
      <c r="N18" s="95">
        <v>4517.1953125</v>
      </c>
      <c r="O18" s="77"/>
      <c r="P18" s="96"/>
      <c r="Q18" s="96"/>
      <c r="R18" s="97"/>
      <c r="S18" s="51">
        <v>0</v>
      </c>
      <c r="T18" s="51">
        <v>1</v>
      </c>
      <c r="U18" s="52">
        <v>0</v>
      </c>
      <c r="V18" s="52">
        <v>1</v>
      </c>
      <c r="W18" s="52">
        <v>1E-06</v>
      </c>
      <c r="X18" s="52">
        <v>0.701738</v>
      </c>
      <c r="Y18" s="52">
        <v>0</v>
      </c>
      <c r="Z18" s="52">
        <v>0</v>
      </c>
      <c r="AA18" s="82">
        <v>18</v>
      </c>
      <c r="AB18" s="82"/>
      <c r="AC18" s="98"/>
      <c r="AD18" s="85" t="s">
        <v>417</v>
      </c>
      <c r="AE18" s="85">
        <v>220</v>
      </c>
      <c r="AF18" s="85">
        <v>34</v>
      </c>
      <c r="AG18" s="85">
        <v>434</v>
      </c>
      <c r="AH18" s="85">
        <v>489</v>
      </c>
      <c r="AI18" s="85"/>
      <c r="AJ18" s="85" t="s">
        <v>437</v>
      </c>
      <c r="AK18" s="85" t="s">
        <v>453</v>
      </c>
      <c r="AL18" s="89" t="s">
        <v>469</v>
      </c>
      <c r="AM18" s="85"/>
      <c r="AN18" s="87">
        <v>43221.541296296295</v>
      </c>
      <c r="AO18" s="89" t="s">
        <v>489</v>
      </c>
      <c r="AP18" s="85" t="b">
        <v>1</v>
      </c>
      <c r="AQ18" s="85" t="b">
        <v>0</v>
      </c>
      <c r="AR18" s="85" t="b">
        <v>1</v>
      </c>
      <c r="AS18" s="85" t="s">
        <v>371</v>
      </c>
      <c r="AT18" s="85">
        <v>0</v>
      </c>
      <c r="AU18" s="85"/>
      <c r="AV18" s="85" t="b">
        <v>0</v>
      </c>
      <c r="AW18" s="85" t="s">
        <v>507</v>
      </c>
      <c r="AX18" s="89" t="s">
        <v>523</v>
      </c>
      <c r="AY18" s="85" t="s">
        <v>66</v>
      </c>
      <c r="AZ18" s="85" t="str">
        <f>REPLACE(INDEX(GroupVertices[Group],MATCH(Vertices[[#This Row],[Vertex]],GroupVertices[Vertex],0)),1,1,"")</f>
        <v>4</v>
      </c>
      <c r="BA18" s="51"/>
      <c r="BB18" s="51"/>
      <c r="BC18" s="51"/>
      <c r="BD18" s="51"/>
      <c r="BE18" s="51"/>
      <c r="BF18" s="51"/>
      <c r="BG18" s="131" t="s">
        <v>939</v>
      </c>
      <c r="BH18" s="131" t="s">
        <v>939</v>
      </c>
      <c r="BI18" s="131" t="s">
        <v>955</v>
      </c>
      <c r="BJ18" s="131" t="s">
        <v>955</v>
      </c>
      <c r="BK18" s="131">
        <v>3</v>
      </c>
      <c r="BL18" s="134">
        <v>11.538461538461538</v>
      </c>
      <c r="BM18" s="131">
        <v>0</v>
      </c>
      <c r="BN18" s="134">
        <v>0</v>
      </c>
      <c r="BO18" s="131">
        <v>0</v>
      </c>
      <c r="BP18" s="134">
        <v>0</v>
      </c>
      <c r="BQ18" s="131">
        <v>23</v>
      </c>
      <c r="BR18" s="134">
        <v>88.46153846153847</v>
      </c>
      <c r="BS18" s="131">
        <v>26</v>
      </c>
      <c r="BT18" s="2"/>
      <c r="BU18" s="3"/>
      <c r="BV18" s="3"/>
      <c r="BW18" s="3"/>
      <c r="BX18" s="3"/>
    </row>
    <row r="19" spans="1:76" ht="15">
      <c r="A19" s="14" t="s">
        <v>225</v>
      </c>
      <c r="B19" s="15"/>
      <c r="C19" s="15" t="s">
        <v>64</v>
      </c>
      <c r="D19" s="93">
        <v>213.0975413349016</v>
      </c>
      <c r="E19" s="81"/>
      <c r="F19" s="112" t="s">
        <v>505</v>
      </c>
      <c r="G19" s="15"/>
      <c r="H19" s="16" t="s">
        <v>225</v>
      </c>
      <c r="I19" s="66"/>
      <c r="J19" s="66"/>
      <c r="K19" s="114" t="s">
        <v>545</v>
      </c>
      <c r="L19" s="94">
        <v>1</v>
      </c>
      <c r="M19" s="95">
        <v>8735.3193359375</v>
      </c>
      <c r="N19" s="95">
        <v>7016.9453125</v>
      </c>
      <c r="O19" s="77"/>
      <c r="P19" s="96"/>
      <c r="Q19" s="96"/>
      <c r="R19" s="97"/>
      <c r="S19" s="51">
        <v>1</v>
      </c>
      <c r="T19" s="51">
        <v>1</v>
      </c>
      <c r="U19" s="52">
        <v>0</v>
      </c>
      <c r="V19" s="52">
        <v>0</v>
      </c>
      <c r="W19" s="52">
        <v>0</v>
      </c>
      <c r="X19" s="52">
        <v>0.999975</v>
      </c>
      <c r="Y19" s="52">
        <v>0</v>
      </c>
      <c r="Z19" s="52" t="s">
        <v>1010</v>
      </c>
      <c r="AA19" s="82">
        <v>19</v>
      </c>
      <c r="AB19" s="82"/>
      <c r="AC19" s="98"/>
      <c r="AD19" s="91" t="s">
        <v>418</v>
      </c>
      <c r="AE19" s="85">
        <v>20315</v>
      </c>
      <c r="AF19" s="85">
        <v>31729</v>
      </c>
      <c r="AG19" s="85">
        <v>231322</v>
      </c>
      <c r="AH19" s="85">
        <v>139</v>
      </c>
      <c r="AI19" s="85"/>
      <c r="AJ19" s="85" t="s">
        <v>438</v>
      </c>
      <c r="AK19" s="85" t="s">
        <v>454</v>
      </c>
      <c r="AL19" s="89" t="s">
        <v>470</v>
      </c>
      <c r="AM19" s="85"/>
      <c r="AN19" s="87">
        <v>40727.797627314816</v>
      </c>
      <c r="AO19" s="89" t="s">
        <v>490</v>
      </c>
      <c r="AP19" s="85" t="b">
        <v>0</v>
      </c>
      <c r="AQ19" s="85" t="b">
        <v>0</v>
      </c>
      <c r="AR19" s="85" t="b">
        <v>0</v>
      </c>
      <c r="AS19" s="85" t="s">
        <v>371</v>
      </c>
      <c r="AT19" s="85">
        <v>1081</v>
      </c>
      <c r="AU19" s="89" t="s">
        <v>496</v>
      </c>
      <c r="AV19" s="85" t="b">
        <v>0</v>
      </c>
      <c r="AW19" s="85" t="s">
        <v>507</v>
      </c>
      <c r="AX19" s="89" t="s">
        <v>524</v>
      </c>
      <c r="AY19" s="85" t="s">
        <v>66</v>
      </c>
      <c r="AZ19" s="85" t="str">
        <f>REPLACE(INDEX(GroupVertices[Group],MATCH(Vertices[[#This Row],[Vertex]],GroupVertices[Vertex],0)),1,1,"")</f>
        <v>9</v>
      </c>
      <c r="BA19" s="51" t="s">
        <v>259</v>
      </c>
      <c r="BB19" s="51" t="s">
        <v>259</v>
      </c>
      <c r="BC19" s="51" t="s">
        <v>266</v>
      </c>
      <c r="BD19" s="51" t="s">
        <v>266</v>
      </c>
      <c r="BE19" s="51" t="s">
        <v>279</v>
      </c>
      <c r="BF19" s="51" t="s">
        <v>279</v>
      </c>
      <c r="BG19" s="131" t="s">
        <v>940</v>
      </c>
      <c r="BH19" s="131" t="s">
        <v>940</v>
      </c>
      <c r="BI19" s="131" t="s">
        <v>873</v>
      </c>
      <c r="BJ19" s="131" t="s">
        <v>873</v>
      </c>
      <c r="BK19" s="131">
        <v>12</v>
      </c>
      <c r="BL19" s="134">
        <v>17.647058823529413</v>
      </c>
      <c r="BM19" s="131">
        <v>0</v>
      </c>
      <c r="BN19" s="134">
        <v>0</v>
      </c>
      <c r="BO19" s="131">
        <v>0</v>
      </c>
      <c r="BP19" s="134">
        <v>0</v>
      </c>
      <c r="BQ19" s="131">
        <v>56</v>
      </c>
      <c r="BR19" s="134">
        <v>82.3529411764706</v>
      </c>
      <c r="BS19" s="131">
        <v>68</v>
      </c>
      <c r="BT19" s="2"/>
      <c r="BU19" s="3"/>
      <c r="BV19" s="3"/>
      <c r="BW19" s="3"/>
      <c r="BX19" s="3"/>
    </row>
    <row r="20" spans="1:76" ht="15">
      <c r="A20" s="14" t="s">
        <v>226</v>
      </c>
      <c r="B20" s="15"/>
      <c r="C20" s="15" t="s">
        <v>64</v>
      </c>
      <c r="D20" s="93">
        <v>162.04831614208865</v>
      </c>
      <c r="E20" s="81"/>
      <c r="F20" s="112" t="s">
        <v>303</v>
      </c>
      <c r="G20" s="15"/>
      <c r="H20" s="16" t="s">
        <v>226</v>
      </c>
      <c r="I20" s="66"/>
      <c r="J20" s="66"/>
      <c r="K20" s="114" t="s">
        <v>546</v>
      </c>
      <c r="L20" s="94">
        <v>1</v>
      </c>
      <c r="M20" s="95">
        <v>4063.921142578125</v>
      </c>
      <c r="N20" s="95">
        <v>8740.302734375</v>
      </c>
      <c r="O20" s="77"/>
      <c r="P20" s="96"/>
      <c r="Q20" s="96"/>
      <c r="R20" s="97"/>
      <c r="S20" s="51">
        <v>0</v>
      </c>
      <c r="T20" s="51">
        <v>1</v>
      </c>
      <c r="U20" s="52">
        <v>0</v>
      </c>
      <c r="V20" s="52">
        <v>0.333333</v>
      </c>
      <c r="W20" s="52">
        <v>0.076922</v>
      </c>
      <c r="X20" s="52">
        <v>0.638283</v>
      </c>
      <c r="Y20" s="52">
        <v>0</v>
      </c>
      <c r="Z20" s="52">
        <v>0</v>
      </c>
      <c r="AA20" s="82">
        <v>20</v>
      </c>
      <c r="AB20" s="82"/>
      <c r="AC20" s="98"/>
      <c r="AD20" s="85" t="s">
        <v>419</v>
      </c>
      <c r="AE20" s="85">
        <v>132</v>
      </c>
      <c r="AF20" s="85">
        <v>32</v>
      </c>
      <c r="AG20" s="85">
        <v>104</v>
      </c>
      <c r="AH20" s="85">
        <v>29</v>
      </c>
      <c r="AI20" s="85"/>
      <c r="AJ20" s="85"/>
      <c r="AK20" s="85"/>
      <c r="AL20" s="85"/>
      <c r="AM20" s="85"/>
      <c r="AN20" s="87">
        <v>42225.481099537035</v>
      </c>
      <c r="AO20" s="85"/>
      <c r="AP20" s="85" t="b">
        <v>1</v>
      </c>
      <c r="AQ20" s="85" t="b">
        <v>0</v>
      </c>
      <c r="AR20" s="85" t="b">
        <v>0</v>
      </c>
      <c r="AS20" s="85" t="s">
        <v>371</v>
      </c>
      <c r="AT20" s="85">
        <v>0</v>
      </c>
      <c r="AU20" s="89" t="s">
        <v>496</v>
      </c>
      <c r="AV20" s="85" t="b">
        <v>0</v>
      </c>
      <c r="AW20" s="85" t="s">
        <v>507</v>
      </c>
      <c r="AX20" s="89" t="s">
        <v>525</v>
      </c>
      <c r="AY20" s="85" t="s">
        <v>66</v>
      </c>
      <c r="AZ20" s="85" t="str">
        <f>REPLACE(INDEX(GroupVertices[Group],MATCH(Vertices[[#This Row],[Vertex]],GroupVertices[Vertex],0)),1,1,"")</f>
        <v>1</v>
      </c>
      <c r="BA20" s="51"/>
      <c r="BB20" s="51"/>
      <c r="BC20" s="51"/>
      <c r="BD20" s="51"/>
      <c r="BE20" s="51" t="s">
        <v>280</v>
      </c>
      <c r="BF20" s="51" t="s">
        <v>280</v>
      </c>
      <c r="BG20" s="131" t="s">
        <v>941</v>
      </c>
      <c r="BH20" s="131" t="s">
        <v>941</v>
      </c>
      <c r="BI20" s="131" t="s">
        <v>956</v>
      </c>
      <c r="BJ20" s="131" t="s">
        <v>956</v>
      </c>
      <c r="BK20" s="131">
        <v>1</v>
      </c>
      <c r="BL20" s="134">
        <v>4.761904761904762</v>
      </c>
      <c r="BM20" s="131">
        <v>0</v>
      </c>
      <c r="BN20" s="134">
        <v>0</v>
      </c>
      <c r="BO20" s="131">
        <v>0</v>
      </c>
      <c r="BP20" s="134">
        <v>0</v>
      </c>
      <c r="BQ20" s="131">
        <v>20</v>
      </c>
      <c r="BR20" s="134">
        <v>95.23809523809524</v>
      </c>
      <c r="BS20" s="131">
        <v>21</v>
      </c>
      <c r="BT20" s="2"/>
      <c r="BU20" s="3"/>
      <c r="BV20" s="3"/>
      <c r="BW20" s="3"/>
      <c r="BX20" s="3"/>
    </row>
    <row r="21" spans="1:76" ht="15">
      <c r="A21" s="14" t="s">
        <v>227</v>
      </c>
      <c r="B21" s="15"/>
      <c r="C21" s="15" t="s">
        <v>64</v>
      </c>
      <c r="D21" s="93">
        <v>165.54801536737756</v>
      </c>
      <c r="E21" s="81"/>
      <c r="F21" s="112" t="s">
        <v>304</v>
      </c>
      <c r="G21" s="15"/>
      <c r="H21" s="16" t="s">
        <v>227</v>
      </c>
      <c r="I21" s="66"/>
      <c r="J21" s="66"/>
      <c r="K21" s="114" t="s">
        <v>547</v>
      </c>
      <c r="L21" s="94">
        <v>9999</v>
      </c>
      <c r="M21" s="95">
        <v>4063.921142578125</v>
      </c>
      <c r="N21" s="95">
        <v>5117.13525390625</v>
      </c>
      <c r="O21" s="77"/>
      <c r="P21" s="96"/>
      <c r="Q21" s="96"/>
      <c r="R21" s="97"/>
      <c r="S21" s="51">
        <v>3</v>
      </c>
      <c r="T21" s="51">
        <v>1</v>
      </c>
      <c r="U21" s="52">
        <v>2</v>
      </c>
      <c r="V21" s="52">
        <v>0.5</v>
      </c>
      <c r="W21" s="52">
        <v>0.153845</v>
      </c>
      <c r="X21" s="52">
        <v>1.72336</v>
      </c>
      <c r="Y21" s="52">
        <v>0</v>
      </c>
      <c r="Z21" s="52">
        <v>0</v>
      </c>
      <c r="AA21" s="82">
        <v>21</v>
      </c>
      <c r="AB21" s="82"/>
      <c r="AC21" s="98"/>
      <c r="AD21" s="85" t="s">
        <v>412</v>
      </c>
      <c r="AE21" s="85">
        <v>5001</v>
      </c>
      <c r="AF21" s="85">
        <v>2205</v>
      </c>
      <c r="AG21" s="85">
        <v>4753</v>
      </c>
      <c r="AH21" s="85">
        <v>4418</v>
      </c>
      <c r="AI21" s="85"/>
      <c r="AJ21" s="85" t="s">
        <v>439</v>
      </c>
      <c r="AK21" s="85" t="s">
        <v>455</v>
      </c>
      <c r="AL21" s="89" t="s">
        <v>471</v>
      </c>
      <c r="AM21" s="85"/>
      <c r="AN21" s="87">
        <v>40640.77599537037</v>
      </c>
      <c r="AO21" s="89" t="s">
        <v>491</v>
      </c>
      <c r="AP21" s="85" t="b">
        <v>1</v>
      </c>
      <c r="AQ21" s="85" t="b">
        <v>0</v>
      </c>
      <c r="AR21" s="85" t="b">
        <v>1</v>
      </c>
      <c r="AS21" s="85" t="s">
        <v>371</v>
      </c>
      <c r="AT21" s="85">
        <v>309</v>
      </c>
      <c r="AU21" s="89" t="s">
        <v>496</v>
      </c>
      <c r="AV21" s="85" t="b">
        <v>0</v>
      </c>
      <c r="AW21" s="85" t="s">
        <v>507</v>
      </c>
      <c r="AX21" s="89" t="s">
        <v>526</v>
      </c>
      <c r="AY21" s="85" t="s">
        <v>66</v>
      </c>
      <c r="AZ21" s="85" t="str">
        <f>REPLACE(INDEX(GroupVertices[Group],MATCH(Vertices[[#This Row],[Vertex]],GroupVertices[Vertex],0)),1,1,"")</f>
        <v>1</v>
      </c>
      <c r="BA21" s="51" t="s">
        <v>919</v>
      </c>
      <c r="BB21" s="51" t="s">
        <v>919</v>
      </c>
      <c r="BC21" s="51" t="s">
        <v>922</v>
      </c>
      <c r="BD21" s="51" t="s">
        <v>922</v>
      </c>
      <c r="BE21" s="51" t="s">
        <v>926</v>
      </c>
      <c r="BF21" s="51" t="s">
        <v>928</v>
      </c>
      <c r="BG21" s="131" t="s">
        <v>942</v>
      </c>
      <c r="BH21" s="131" t="s">
        <v>945</v>
      </c>
      <c r="BI21" s="131" t="s">
        <v>957</v>
      </c>
      <c r="BJ21" s="131" t="s">
        <v>957</v>
      </c>
      <c r="BK21" s="131">
        <v>4</v>
      </c>
      <c r="BL21" s="134">
        <v>5.333333333333333</v>
      </c>
      <c r="BM21" s="131">
        <v>0</v>
      </c>
      <c r="BN21" s="134">
        <v>0</v>
      </c>
      <c r="BO21" s="131">
        <v>0</v>
      </c>
      <c r="BP21" s="134">
        <v>0</v>
      </c>
      <c r="BQ21" s="131">
        <v>71</v>
      </c>
      <c r="BR21" s="134">
        <v>94.66666666666667</v>
      </c>
      <c r="BS21" s="131">
        <v>75</v>
      </c>
      <c r="BT21" s="2"/>
      <c r="BU21" s="3"/>
      <c r="BV21" s="3"/>
      <c r="BW21" s="3"/>
      <c r="BX21" s="3"/>
    </row>
    <row r="22" spans="1:76" ht="15">
      <c r="A22" s="14" t="s">
        <v>228</v>
      </c>
      <c r="B22" s="15"/>
      <c r="C22" s="15" t="s">
        <v>64</v>
      </c>
      <c r="D22" s="93">
        <v>163.42693672968522</v>
      </c>
      <c r="E22" s="81"/>
      <c r="F22" s="112" t="s">
        <v>305</v>
      </c>
      <c r="G22" s="15"/>
      <c r="H22" s="16" t="s">
        <v>228</v>
      </c>
      <c r="I22" s="66"/>
      <c r="J22" s="66"/>
      <c r="K22" s="114" t="s">
        <v>548</v>
      </c>
      <c r="L22" s="94">
        <v>1</v>
      </c>
      <c r="M22" s="95">
        <v>4063.921142578125</v>
      </c>
      <c r="N22" s="95">
        <v>6928.71875</v>
      </c>
      <c r="O22" s="77"/>
      <c r="P22" s="96"/>
      <c r="Q22" s="96"/>
      <c r="R22" s="97"/>
      <c r="S22" s="51">
        <v>0</v>
      </c>
      <c r="T22" s="51">
        <v>1</v>
      </c>
      <c r="U22" s="52">
        <v>0</v>
      </c>
      <c r="V22" s="52">
        <v>0.333333</v>
      </c>
      <c r="W22" s="52">
        <v>0.076922</v>
      </c>
      <c r="X22" s="52">
        <v>0.638283</v>
      </c>
      <c r="Y22" s="52">
        <v>0</v>
      </c>
      <c r="Z22" s="52">
        <v>0</v>
      </c>
      <c r="AA22" s="82">
        <v>22</v>
      </c>
      <c r="AB22" s="82"/>
      <c r="AC22" s="98"/>
      <c r="AD22" s="85" t="s">
        <v>420</v>
      </c>
      <c r="AE22" s="85">
        <v>2761</v>
      </c>
      <c r="AF22" s="85">
        <v>888</v>
      </c>
      <c r="AG22" s="85">
        <v>14948</v>
      </c>
      <c r="AH22" s="85">
        <v>1560</v>
      </c>
      <c r="AI22" s="85"/>
      <c r="AJ22" s="85" t="s">
        <v>440</v>
      </c>
      <c r="AK22" s="85" t="s">
        <v>456</v>
      </c>
      <c r="AL22" s="89" t="s">
        <v>472</v>
      </c>
      <c r="AM22" s="85"/>
      <c r="AN22" s="87">
        <v>43350.70259259259</v>
      </c>
      <c r="AO22" s="89" t="s">
        <v>492</v>
      </c>
      <c r="AP22" s="85" t="b">
        <v>1</v>
      </c>
      <c r="AQ22" s="85" t="b">
        <v>0</v>
      </c>
      <c r="AR22" s="85" t="b">
        <v>0</v>
      </c>
      <c r="AS22" s="85" t="s">
        <v>371</v>
      </c>
      <c r="AT22" s="85">
        <v>11</v>
      </c>
      <c r="AU22" s="85"/>
      <c r="AV22" s="85" t="b">
        <v>0</v>
      </c>
      <c r="AW22" s="85" t="s">
        <v>507</v>
      </c>
      <c r="AX22" s="89" t="s">
        <v>527</v>
      </c>
      <c r="AY22" s="85" t="s">
        <v>66</v>
      </c>
      <c r="AZ22" s="85" t="str">
        <f>REPLACE(INDEX(GroupVertices[Group],MATCH(Vertices[[#This Row],[Vertex]],GroupVertices[Vertex],0)),1,1,"")</f>
        <v>1</v>
      </c>
      <c r="BA22" s="51" t="s">
        <v>262</v>
      </c>
      <c r="BB22" s="51" t="s">
        <v>262</v>
      </c>
      <c r="BC22" s="51" t="s">
        <v>263</v>
      </c>
      <c r="BD22" s="51" t="s">
        <v>263</v>
      </c>
      <c r="BE22" s="51" t="s">
        <v>284</v>
      </c>
      <c r="BF22" s="51" t="s">
        <v>284</v>
      </c>
      <c r="BG22" s="131" t="s">
        <v>943</v>
      </c>
      <c r="BH22" s="131" t="s">
        <v>943</v>
      </c>
      <c r="BI22" s="131" t="s">
        <v>958</v>
      </c>
      <c r="BJ22" s="131" t="s">
        <v>958</v>
      </c>
      <c r="BK22" s="131">
        <v>1</v>
      </c>
      <c r="BL22" s="134">
        <v>5.2631578947368425</v>
      </c>
      <c r="BM22" s="131">
        <v>0</v>
      </c>
      <c r="BN22" s="134">
        <v>0</v>
      </c>
      <c r="BO22" s="131">
        <v>0</v>
      </c>
      <c r="BP22" s="134">
        <v>0</v>
      </c>
      <c r="BQ22" s="131">
        <v>18</v>
      </c>
      <c r="BR22" s="134">
        <v>94.73684210526316</v>
      </c>
      <c r="BS22" s="131">
        <v>19</v>
      </c>
      <c r="BT22" s="2"/>
      <c r="BU22" s="3"/>
      <c r="BV22" s="3"/>
      <c r="BW22" s="3"/>
      <c r="BX22" s="3"/>
    </row>
    <row r="23" spans="1:76" ht="15">
      <c r="A23" s="99" t="s">
        <v>229</v>
      </c>
      <c r="B23" s="100"/>
      <c r="C23" s="100" t="s">
        <v>64</v>
      </c>
      <c r="D23" s="101">
        <v>168.90920831867896</v>
      </c>
      <c r="E23" s="102"/>
      <c r="F23" s="113" t="s">
        <v>506</v>
      </c>
      <c r="G23" s="100"/>
      <c r="H23" s="103" t="s">
        <v>229</v>
      </c>
      <c r="I23" s="104"/>
      <c r="J23" s="104"/>
      <c r="K23" s="115" t="s">
        <v>549</v>
      </c>
      <c r="L23" s="105">
        <v>1</v>
      </c>
      <c r="M23" s="106">
        <v>8735.3193359375</v>
      </c>
      <c r="N23" s="106">
        <v>8769.7109375</v>
      </c>
      <c r="O23" s="107"/>
      <c r="P23" s="108"/>
      <c r="Q23" s="108"/>
      <c r="R23" s="109"/>
      <c r="S23" s="51">
        <v>1</v>
      </c>
      <c r="T23" s="51">
        <v>1</v>
      </c>
      <c r="U23" s="52">
        <v>0</v>
      </c>
      <c r="V23" s="52">
        <v>0</v>
      </c>
      <c r="W23" s="52">
        <v>0</v>
      </c>
      <c r="X23" s="52">
        <v>0.999975</v>
      </c>
      <c r="Y23" s="52">
        <v>0</v>
      </c>
      <c r="Z23" s="52" t="s">
        <v>1010</v>
      </c>
      <c r="AA23" s="110">
        <v>23</v>
      </c>
      <c r="AB23" s="110"/>
      <c r="AC23" s="111"/>
      <c r="AD23" s="85" t="s">
        <v>421</v>
      </c>
      <c r="AE23" s="85">
        <v>4760</v>
      </c>
      <c r="AF23" s="85">
        <v>4292</v>
      </c>
      <c r="AG23" s="85">
        <v>110637</v>
      </c>
      <c r="AH23" s="85">
        <v>240</v>
      </c>
      <c r="AI23" s="85"/>
      <c r="AJ23" s="85" t="s">
        <v>441</v>
      </c>
      <c r="AK23" s="85"/>
      <c r="AL23" s="89" t="s">
        <v>473</v>
      </c>
      <c r="AM23" s="85"/>
      <c r="AN23" s="87">
        <v>42488.67474537037</v>
      </c>
      <c r="AO23" s="89" t="s">
        <v>493</v>
      </c>
      <c r="AP23" s="85" t="b">
        <v>1</v>
      </c>
      <c r="AQ23" s="85" t="b">
        <v>0</v>
      </c>
      <c r="AR23" s="85" t="b">
        <v>0</v>
      </c>
      <c r="AS23" s="85" t="s">
        <v>371</v>
      </c>
      <c r="AT23" s="85">
        <v>449</v>
      </c>
      <c r="AU23" s="85"/>
      <c r="AV23" s="85" t="b">
        <v>0</v>
      </c>
      <c r="AW23" s="85" t="s">
        <v>507</v>
      </c>
      <c r="AX23" s="89" t="s">
        <v>528</v>
      </c>
      <c r="AY23" s="85" t="s">
        <v>66</v>
      </c>
      <c r="AZ23" s="85" t="str">
        <f>REPLACE(INDEX(GroupVertices[Group],MATCH(Vertices[[#This Row],[Vertex]],GroupVertices[Vertex],0)),1,1,"")</f>
        <v>9</v>
      </c>
      <c r="BA23" s="51" t="s">
        <v>259</v>
      </c>
      <c r="BB23" s="51" t="s">
        <v>259</v>
      </c>
      <c r="BC23" s="51" t="s">
        <v>266</v>
      </c>
      <c r="BD23" s="51" t="s">
        <v>266</v>
      </c>
      <c r="BE23" s="51" t="s">
        <v>279</v>
      </c>
      <c r="BF23" s="51" t="s">
        <v>279</v>
      </c>
      <c r="BG23" s="131" t="s">
        <v>940</v>
      </c>
      <c r="BH23" s="131" t="s">
        <v>940</v>
      </c>
      <c r="BI23" s="131" t="s">
        <v>873</v>
      </c>
      <c r="BJ23" s="131" t="s">
        <v>873</v>
      </c>
      <c r="BK23" s="131">
        <v>21</v>
      </c>
      <c r="BL23" s="134">
        <v>17.647058823529413</v>
      </c>
      <c r="BM23" s="131">
        <v>0</v>
      </c>
      <c r="BN23" s="134">
        <v>0</v>
      </c>
      <c r="BO23" s="131">
        <v>0</v>
      </c>
      <c r="BP23" s="134">
        <v>0</v>
      </c>
      <c r="BQ23" s="131">
        <v>98</v>
      </c>
      <c r="BR23" s="134">
        <v>82.3529411764706</v>
      </c>
      <c r="BS23" s="131">
        <v>119</v>
      </c>
      <c r="BT23" s="2"/>
      <c r="BU23" s="3"/>
      <c r="BV23" s="3"/>
      <c r="BW23" s="3"/>
      <c r="BX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hyperlinks>
    <hyperlink ref="AL3" r:id="rId1" display="https://www.youtube.com/channel/UCZhLBJxWmPqefMFG2wCJkSQ"/>
    <hyperlink ref="AL4" r:id="rId2" display="https://t.co/F3fLcfn45H"/>
    <hyperlink ref="AL5" r:id="rId3" display="https://bit.ly/2MWa8bj"/>
    <hyperlink ref="AL6" r:id="rId4" display="http://sourcepov.com/"/>
    <hyperlink ref="AL7" r:id="rId5" display="https://t.co/3S7cFaU5jR"/>
    <hyperlink ref="AL8" r:id="rId6" display="http://www.linkedin.com/in/aaronkilby"/>
    <hyperlink ref="AL9" r:id="rId7" display="https://t.co/J2VIYdL9vA"/>
    <hyperlink ref="AL10" r:id="rId8" display="https://t.co/CrrAFAftDN"/>
    <hyperlink ref="AL11" r:id="rId9" display="http://www.classtechtips.com/"/>
    <hyperlink ref="AL12" r:id="rId10" display="https://t.co/lJmMq6v1rW"/>
    <hyperlink ref="AL13" r:id="rId11" display="https://t.co/e9si2M0F00"/>
    <hyperlink ref="AL15" r:id="rId12" display="https://t.co/xKhpozTMP9"/>
    <hyperlink ref="AL18" r:id="rId13" display="https://t.co/laGHUfHjdg"/>
    <hyperlink ref="AL19" r:id="rId14" display="http://www.womenspowerbook.org/"/>
    <hyperlink ref="AL21" r:id="rId15" display="https://t.co/lJmMq6dqAo"/>
    <hyperlink ref="AL22" r:id="rId16" display="https://t.co/ww1ToE54yc"/>
    <hyperlink ref="AL23" r:id="rId17" display="http://www.womenspowerbook.org/"/>
    <hyperlink ref="AO3" r:id="rId18" display="https://pbs.twimg.com/profile_banners/1036880051998842886/1537588895"/>
    <hyperlink ref="AO4" r:id="rId19" display="https://pbs.twimg.com/profile_banners/10228272/1544543885"/>
    <hyperlink ref="AO5" r:id="rId20" display="https://pbs.twimg.com/profile_banners/1093061985074331648/1550773442"/>
    <hyperlink ref="AO6" r:id="rId21" display="https://pbs.twimg.com/profile_banners/20545925/1398734570"/>
    <hyperlink ref="AO7" r:id="rId22" display="https://pbs.twimg.com/profile_banners/53925101/1399383763"/>
    <hyperlink ref="AO8" r:id="rId23" display="https://pbs.twimg.com/profile_banners/19848777/1356410122"/>
    <hyperlink ref="AO9" r:id="rId24" display="https://pbs.twimg.com/profile_banners/304717980/1500496093"/>
    <hyperlink ref="AO10" r:id="rId25" display="https://pbs.twimg.com/profile_banners/4112480669/1446646966"/>
    <hyperlink ref="AO11" r:id="rId26" display="https://pbs.twimg.com/profile_banners/575792221/1507470166"/>
    <hyperlink ref="AO12" r:id="rId27" display="https://pbs.twimg.com/profile_banners/3000201888/1457553856"/>
    <hyperlink ref="AO13" r:id="rId28" display="https://pbs.twimg.com/profile_banners/248827135/1489506062"/>
    <hyperlink ref="AO14" r:id="rId29" display="https://pbs.twimg.com/profile_banners/135131671/1409004002"/>
    <hyperlink ref="AO15" r:id="rId30" display="https://pbs.twimg.com/profile_banners/869275465197821953/1550657060"/>
    <hyperlink ref="AO16" r:id="rId31" display="https://pbs.twimg.com/profile_banners/878353753375518721/1539396003"/>
    <hyperlink ref="AO17" r:id="rId32" display="https://pbs.twimg.com/profile_banners/981853123814670337/1522927755"/>
    <hyperlink ref="AO18" r:id="rId33" display="https://pbs.twimg.com/profile_banners/991301073024335872/1525682759"/>
    <hyperlink ref="AO19" r:id="rId34" display="https://pbs.twimg.com/profile_banners/328638472/1493583065"/>
    <hyperlink ref="AO21" r:id="rId35" display="https://pbs.twimg.com/profile_banners/278666824/1454281143"/>
    <hyperlink ref="AO22" r:id="rId36" display="https://pbs.twimg.com/profile_banners/1038107559817830400/1536340145"/>
    <hyperlink ref="AO23" r:id="rId37" display="https://pbs.twimg.com/profile_banners/725719130184232961/1493600845"/>
    <hyperlink ref="AU4" r:id="rId38" display="http://abs.twimg.com/images/themes/theme14/bg.gif"/>
    <hyperlink ref="AU6" r:id="rId39" display="http://abs.twimg.com/images/themes/theme6/bg.gif"/>
    <hyperlink ref="AU7" r:id="rId40" display="http://abs.twimg.com/images/themes/theme1/bg.png"/>
    <hyperlink ref="AU8" r:id="rId41" display="http://abs.twimg.com/images/themes/theme9/bg.gif"/>
    <hyperlink ref="AU9" r:id="rId42" display="http://abs.twimg.com/images/themes/theme1/bg.png"/>
    <hyperlink ref="AU10" r:id="rId43" display="http://abs.twimg.com/images/themes/theme6/bg.gif"/>
    <hyperlink ref="AU11" r:id="rId44" display="http://abs.twimg.com/images/themes/theme1/bg.png"/>
    <hyperlink ref="AU12" r:id="rId45" display="http://abs.twimg.com/images/themes/theme1/bg.png"/>
    <hyperlink ref="AU13" r:id="rId46" display="http://abs.twimg.com/images/themes/theme15/bg.png"/>
    <hyperlink ref="AU14" r:id="rId47" display="http://abs.twimg.com/images/themes/theme1/bg.png"/>
    <hyperlink ref="AU15" r:id="rId48" display="http://abs.twimg.com/images/themes/theme1/bg.png"/>
    <hyperlink ref="AU16" r:id="rId49" display="http://abs.twimg.com/images/themes/theme1/bg.png"/>
    <hyperlink ref="AU19" r:id="rId50" display="http://abs.twimg.com/images/themes/theme1/bg.png"/>
    <hyperlink ref="AU20" r:id="rId51" display="http://abs.twimg.com/images/themes/theme1/bg.png"/>
    <hyperlink ref="AU21" r:id="rId52" display="http://abs.twimg.com/images/themes/theme1/bg.png"/>
    <hyperlink ref="F3" r:id="rId53" display="http://pbs.twimg.com/profile_images/1069099408212410369/BisW6x1f_normal.jpg"/>
    <hyperlink ref="F4" r:id="rId54" display="http://pbs.twimg.com/profile_images/1013436760859299847/aQltRN9T_normal.jpg"/>
    <hyperlink ref="F5" r:id="rId55" display="http://pbs.twimg.com/profile_images/1098649527706361862/jjtkB5PT_normal.jpg"/>
    <hyperlink ref="F6" r:id="rId56" display="http://pbs.twimg.com/profile_images/378800000754819969/3e583b99b8930159a50b93171790080d_normal.jpeg"/>
    <hyperlink ref="F7" r:id="rId57" display="http://pbs.twimg.com/profile_images/463673794716909569/DvZl4mU3_normal.png"/>
    <hyperlink ref="F8" r:id="rId58" display="http://pbs.twimg.com/profile_images/875868965829922817/t0Hlk3P1_normal.jpg"/>
    <hyperlink ref="F9" r:id="rId59" display="http://pbs.twimg.com/profile_images/1511564454/beach_avatar_twitter_normal.jpg"/>
    <hyperlink ref="F10" r:id="rId60" display="http://pbs.twimg.com/profile_images/689807592680464384/Dxd-2Onn_normal.png"/>
    <hyperlink ref="F11" r:id="rId61" display="http://pbs.twimg.com/profile_images/860554653540515840/SFaGLjOv_normal.jpg"/>
    <hyperlink ref="F12" r:id="rId62" display="http://pbs.twimg.com/profile_images/707658279669764096/4Ip7EJC9_normal.jpg"/>
    <hyperlink ref="F13" r:id="rId63" display="http://pbs.twimg.com/profile_images/826383570046373888/GePYYAoR_normal.jpg"/>
    <hyperlink ref="F14" r:id="rId64" display="http://pbs.twimg.com/profile_images/956752261551554560/7LhGeQJb_normal.jpg"/>
    <hyperlink ref="F15" r:id="rId65" display="http://pbs.twimg.com/profile_images/1074162718641315841/8XozTGRp_normal.jpg"/>
    <hyperlink ref="F16" r:id="rId66" display="http://pbs.twimg.com/profile_images/1044715518085615617/ygrdSjww_normal.jpg"/>
    <hyperlink ref="F17" r:id="rId67" display="http://pbs.twimg.com/profile_images/981856292015751168/dfVH-5iW_normal.jpg"/>
    <hyperlink ref="F18" r:id="rId68" display="http://pbs.twimg.com/profile_images/1104097119823192064/c-j1yoIE_normal.jpg"/>
    <hyperlink ref="F19" r:id="rId69" display="http://pbs.twimg.com/profile_images/1523706394/WPB_normal.gif"/>
    <hyperlink ref="F20" r:id="rId70" display="http://pbs.twimg.com/profile_images/630342102698864640/DazLccgs_normal.jpg"/>
    <hyperlink ref="F21" r:id="rId71" display="http://pbs.twimg.com/profile_images/1061753821305733120/btZSZfFL_normal.jpg"/>
    <hyperlink ref="F22" r:id="rId72" display="http://pbs.twimg.com/profile_images/1038109730441441280/BwaACACI_normal.jpg"/>
    <hyperlink ref="F23" r:id="rId73" display="http://pbs.twimg.com/profile_images/725743571240914944/5d1EM5fU_normal.jpg"/>
    <hyperlink ref="AX3" r:id="rId74" display="https://twitter.com/ninjasaysgoes"/>
    <hyperlink ref="AX4" r:id="rId75" display="https://twitter.com/youtube"/>
    <hyperlink ref="AX5" r:id="rId76" display="https://twitter.com/vellinglenni"/>
    <hyperlink ref="AX6" r:id="rId77" display="https://twitter.com/sourcepov"/>
    <hyperlink ref="AX7" r:id="rId78" display="https://twitter.com/smexaminer"/>
    <hyperlink ref="AX8" r:id="rId79" display="https://twitter.com/kilby76"/>
    <hyperlink ref="AX9" r:id="rId80" display="https://twitter.com/twittarrpirate"/>
    <hyperlink ref="AX10" r:id="rId81" display="https://twitter.com/podcastjourneys"/>
    <hyperlink ref="AX11" r:id="rId82" display="https://twitter.com/classtechtips"/>
    <hyperlink ref="AX12" r:id="rId83" display="https://twitter.com/teacherslens"/>
    <hyperlink ref="AX13" r:id="rId84" display="https://twitter.com/chamberlainusoh"/>
    <hyperlink ref="AX14" r:id="rId85" display="https://twitter.com/patkizo"/>
    <hyperlink ref="AX15" r:id="rId86" display="https://twitter.com/nykorrin"/>
    <hyperlink ref="AX16" r:id="rId87" display="https://twitter.com/pengolaker"/>
    <hyperlink ref="AX17" r:id="rId88" display="https://twitter.com/kaashhyap"/>
    <hyperlink ref="AX18" r:id="rId89" display="https://twitter.com/akshayk23762714"/>
    <hyperlink ref="AX19" r:id="rId90" display="https://twitter.com/womenspowerbook"/>
    <hyperlink ref="AX20" r:id="rId91" display="https://twitter.com/tomferrebee"/>
    <hyperlink ref="AX21" r:id="rId92" display="https://twitter.com/chrisdaviscng"/>
    <hyperlink ref="AX22" r:id="rId93" display="https://twitter.com/jc_james_clark"/>
    <hyperlink ref="AX23" r:id="rId94" display="https://twitter.com/faithatheismnub"/>
  </hyperlinks>
  <printOptions/>
  <pageMargins left="0.7" right="0.7" top="0.75" bottom="0.75" header="0.3" footer="0.3"/>
  <pageSetup horizontalDpi="600" verticalDpi="600" orientation="portrait" r:id="rId98"/>
  <legacyDrawing r:id="rId96"/>
  <tableParts>
    <tablePart r:id="rId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638</v>
      </c>
      <c r="Z2" s="13" t="s">
        <v>650</v>
      </c>
      <c r="AA2" s="13" t="s">
        <v>710</v>
      </c>
      <c r="AB2" s="13" t="s">
        <v>773</v>
      </c>
      <c r="AC2" s="13" t="s">
        <v>865</v>
      </c>
      <c r="AD2" s="13" t="s">
        <v>894</v>
      </c>
      <c r="AE2" s="13" t="s">
        <v>895</v>
      </c>
      <c r="AF2" s="13" t="s">
        <v>909</v>
      </c>
      <c r="AG2" s="67" t="s">
        <v>999</v>
      </c>
      <c r="AH2" s="67" t="s">
        <v>1000</v>
      </c>
      <c r="AI2" s="67" t="s">
        <v>1001</v>
      </c>
      <c r="AJ2" s="67" t="s">
        <v>1002</v>
      </c>
      <c r="AK2" s="67" t="s">
        <v>1003</v>
      </c>
      <c r="AL2" s="67" t="s">
        <v>1004</v>
      </c>
      <c r="AM2" s="67" t="s">
        <v>1005</v>
      </c>
      <c r="AN2" s="67" t="s">
        <v>1006</v>
      </c>
      <c r="AO2" s="67" t="s">
        <v>1009</v>
      </c>
    </row>
    <row r="3" spans="1:41" ht="15">
      <c r="A3" s="125" t="s">
        <v>589</v>
      </c>
      <c r="B3" s="126" t="s">
        <v>598</v>
      </c>
      <c r="C3" s="126" t="s">
        <v>56</v>
      </c>
      <c r="D3" s="117"/>
      <c r="E3" s="116"/>
      <c r="F3" s="118" t="s">
        <v>1057</v>
      </c>
      <c r="G3" s="119"/>
      <c r="H3" s="119"/>
      <c r="I3" s="120">
        <v>3</v>
      </c>
      <c r="J3" s="121"/>
      <c r="K3" s="51">
        <v>3</v>
      </c>
      <c r="L3" s="51">
        <v>2</v>
      </c>
      <c r="M3" s="51">
        <v>4</v>
      </c>
      <c r="N3" s="51">
        <v>6</v>
      </c>
      <c r="O3" s="51">
        <v>4</v>
      </c>
      <c r="P3" s="52">
        <v>0</v>
      </c>
      <c r="Q3" s="52">
        <v>0</v>
      </c>
      <c r="R3" s="51">
        <v>1</v>
      </c>
      <c r="S3" s="51">
        <v>0</v>
      </c>
      <c r="T3" s="51">
        <v>3</v>
      </c>
      <c r="U3" s="51">
        <v>6</v>
      </c>
      <c r="V3" s="51">
        <v>2</v>
      </c>
      <c r="W3" s="52">
        <v>0.888889</v>
      </c>
      <c r="X3" s="52">
        <v>0.3333333333333333</v>
      </c>
      <c r="Y3" s="85" t="s">
        <v>639</v>
      </c>
      <c r="Z3" s="85" t="s">
        <v>651</v>
      </c>
      <c r="AA3" s="85" t="s">
        <v>711</v>
      </c>
      <c r="AB3" s="91" t="s">
        <v>774</v>
      </c>
      <c r="AC3" s="91" t="s">
        <v>866</v>
      </c>
      <c r="AD3" s="91"/>
      <c r="AE3" s="91" t="s">
        <v>227</v>
      </c>
      <c r="AF3" s="91" t="s">
        <v>910</v>
      </c>
      <c r="AG3" s="131">
        <v>6</v>
      </c>
      <c r="AH3" s="134">
        <v>5.217391304347826</v>
      </c>
      <c r="AI3" s="131">
        <v>0</v>
      </c>
      <c r="AJ3" s="134">
        <v>0</v>
      </c>
      <c r="AK3" s="131">
        <v>0</v>
      </c>
      <c r="AL3" s="134">
        <v>0</v>
      </c>
      <c r="AM3" s="131">
        <v>109</v>
      </c>
      <c r="AN3" s="134">
        <v>94.78260869565217</v>
      </c>
      <c r="AO3" s="131">
        <v>115</v>
      </c>
    </row>
    <row r="4" spans="1:41" ht="15">
      <c r="A4" s="125" t="s">
        <v>590</v>
      </c>
      <c r="B4" s="126" t="s">
        <v>599</v>
      </c>
      <c r="C4" s="126" t="s">
        <v>56</v>
      </c>
      <c r="D4" s="122"/>
      <c r="E4" s="100"/>
      <c r="F4" s="103" t="s">
        <v>1058</v>
      </c>
      <c r="G4" s="107"/>
      <c r="H4" s="107"/>
      <c r="I4" s="123">
        <v>4</v>
      </c>
      <c r="J4" s="110"/>
      <c r="K4" s="51">
        <v>3</v>
      </c>
      <c r="L4" s="51">
        <v>3</v>
      </c>
      <c r="M4" s="51">
        <v>0</v>
      </c>
      <c r="N4" s="51">
        <v>3</v>
      </c>
      <c r="O4" s="51">
        <v>0</v>
      </c>
      <c r="P4" s="52">
        <v>0</v>
      </c>
      <c r="Q4" s="52">
        <v>0</v>
      </c>
      <c r="R4" s="51">
        <v>1</v>
      </c>
      <c r="S4" s="51">
        <v>0</v>
      </c>
      <c r="T4" s="51">
        <v>3</v>
      </c>
      <c r="U4" s="51">
        <v>3</v>
      </c>
      <c r="V4" s="51">
        <v>1</v>
      </c>
      <c r="W4" s="52">
        <v>0.666667</v>
      </c>
      <c r="X4" s="52">
        <v>0.5</v>
      </c>
      <c r="Y4" s="85" t="s">
        <v>258</v>
      </c>
      <c r="Z4" s="85" t="s">
        <v>265</v>
      </c>
      <c r="AA4" s="85" t="s">
        <v>274</v>
      </c>
      <c r="AB4" s="91" t="s">
        <v>775</v>
      </c>
      <c r="AC4" s="91" t="s">
        <v>867</v>
      </c>
      <c r="AD4" s="91"/>
      <c r="AE4" s="91" t="s">
        <v>896</v>
      </c>
      <c r="AF4" s="91" t="s">
        <v>911</v>
      </c>
      <c r="AG4" s="131">
        <v>0</v>
      </c>
      <c r="AH4" s="134">
        <v>0</v>
      </c>
      <c r="AI4" s="131">
        <v>2</v>
      </c>
      <c r="AJ4" s="134">
        <v>4.3478260869565215</v>
      </c>
      <c r="AK4" s="131">
        <v>0</v>
      </c>
      <c r="AL4" s="134">
        <v>0</v>
      </c>
      <c r="AM4" s="131">
        <v>44</v>
      </c>
      <c r="AN4" s="134">
        <v>95.65217391304348</v>
      </c>
      <c r="AO4" s="131">
        <v>46</v>
      </c>
    </row>
    <row r="5" spans="1:41" ht="15">
      <c r="A5" s="125" t="s">
        <v>591</v>
      </c>
      <c r="B5" s="126" t="s">
        <v>600</v>
      </c>
      <c r="C5" s="126" t="s">
        <v>56</v>
      </c>
      <c r="D5" s="122"/>
      <c r="E5" s="100"/>
      <c r="F5" s="103" t="s">
        <v>1059</v>
      </c>
      <c r="G5" s="107"/>
      <c r="H5" s="107"/>
      <c r="I5" s="123">
        <v>5</v>
      </c>
      <c r="J5" s="110"/>
      <c r="K5" s="51">
        <v>3</v>
      </c>
      <c r="L5" s="51">
        <v>3</v>
      </c>
      <c r="M5" s="51">
        <v>0</v>
      </c>
      <c r="N5" s="51">
        <v>3</v>
      </c>
      <c r="O5" s="51">
        <v>0</v>
      </c>
      <c r="P5" s="52">
        <v>0</v>
      </c>
      <c r="Q5" s="52">
        <v>0</v>
      </c>
      <c r="R5" s="51">
        <v>1</v>
      </c>
      <c r="S5" s="51">
        <v>0</v>
      </c>
      <c r="T5" s="51">
        <v>3</v>
      </c>
      <c r="U5" s="51">
        <v>3</v>
      </c>
      <c r="V5" s="51">
        <v>1</v>
      </c>
      <c r="W5" s="52">
        <v>0.666667</v>
      </c>
      <c r="X5" s="52">
        <v>0.5</v>
      </c>
      <c r="Y5" s="85" t="s">
        <v>256</v>
      </c>
      <c r="Z5" s="85" t="s">
        <v>263</v>
      </c>
      <c r="AA5" s="85" t="s">
        <v>712</v>
      </c>
      <c r="AB5" s="91" t="s">
        <v>776</v>
      </c>
      <c r="AC5" s="91" t="s">
        <v>868</v>
      </c>
      <c r="AD5" s="91"/>
      <c r="AE5" s="91" t="s">
        <v>897</v>
      </c>
      <c r="AF5" s="91" t="s">
        <v>912</v>
      </c>
      <c r="AG5" s="131">
        <v>6</v>
      </c>
      <c r="AH5" s="134">
        <v>13.953488372093023</v>
      </c>
      <c r="AI5" s="131">
        <v>1</v>
      </c>
      <c r="AJ5" s="134">
        <v>2.3255813953488373</v>
      </c>
      <c r="AK5" s="131">
        <v>0</v>
      </c>
      <c r="AL5" s="134">
        <v>0</v>
      </c>
      <c r="AM5" s="131">
        <v>36</v>
      </c>
      <c r="AN5" s="134">
        <v>83.72093023255815</v>
      </c>
      <c r="AO5" s="131">
        <v>43</v>
      </c>
    </row>
    <row r="6" spans="1:41" ht="15">
      <c r="A6" s="125" t="s">
        <v>592</v>
      </c>
      <c r="B6" s="126" t="s">
        <v>601</v>
      </c>
      <c r="C6" s="126" t="s">
        <v>56</v>
      </c>
      <c r="D6" s="122"/>
      <c r="E6" s="100"/>
      <c r="F6" s="103" t="s">
        <v>1060</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85"/>
      <c r="Z6" s="85"/>
      <c r="AA6" s="85" t="s">
        <v>278</v>
      </c>
      <c r="AB6" s="91" t="s">
        <v>777</v>
      </c>
      <c r="AC6" s="91" t="s">
        <v>869</v>
      </c>
      <c r="AD6" s="91"/>
      <c r="AE6" s="91" t="s">
        <v>223</v>
      </c>
      <c r="AF6" s="91" t="s">
        <v>913</v>
      </c>
      <c r="AG6" s="131">
        <v>7</v>
      </c>
      <c r="AH6" s="134">
        <v>11.864406779661017</v>
      </c>
      <c r="AI6" s="131">
        <v>0</v>
      </c>
      <c r="AJ6" s="134">
        <v>0</v>
      </c>
      <c r="AK6" s="131">
        <v>0</v>
      </c>
      <c r="AL6" s="134">
        <v>0</v>
      </c>
      <c r="AM6" s="131">
        <v>52</v>
      </c>
      <c r="AN6" s="134">
        <v>88.13559322033899</v>
      </c>
      <c r="AO6" s="131">
        <v>59</v>
      </c>
    </row>
    <row r="7" spans="1:41" ht="15">
      <c r="A7" s="125" t="s">
        <v>593</v>
      </c>
      <c r="B7" s="126" t="s">
        <v>602</v>
      </c>
      <c r="C7" s="126" t="s">
        <v>56</v>
      </c>
      <c r="D7" s="122"/>
      <c r="E7" s="100"/>
      <c r="F7" s="103" t="s">
        <v>1061</v>
      </c>
      <c r="G7" s="107"/>
      <c r="H7" s="107"/>
      <c r="I7" s="123">
        <v>7</v>
      </c>
      <c r="J7" s="110"/>
      <c r="K7" s="51">
        <v>2</v>
      </c>
      <c r="L7" s="51">
        <v>2</v>
      </c>
      <c r="M7" s="51">
        <v>0</v>
      </c>
      <c r="N7" s="51">
        <v>2</v>
      </c>
      <c r="O7" s="51">
        <v>0</v>
      </c>
      <c r="P7" s="52">
        <v>1</v>
      </c>
      <c r="Q7" s="52">
        <v>1</v>
      </c>
      <c r="R7" s="51">
        <v>1</v>
      </c>
      <c r="S7" s="51">
        <v>0</v>
      </c>
      <c r="T7" s="51">
        <v>2</v>
      </c>
      <c r="U7" s="51">
        <v>2</v>
      </c>
      <c r="V7" s="51">
        <v>1</v>
      </c>
      <c r="W7" s="52">
        <v>0.5</v>
      </c>
      <c r="X7" s="52">
        <v>1</v>
      </c>
      <c r="Y7" s="85"/>
      <c r="Z7" s="85"/>
      <c r="AA7" s="85" t="s">
        <v>277</v>
      </c>
      <c r="AB7" s="91" t="s">
        <v>778</v>
      </c>
      <c r="AC7" s="91" t="s">
        <v>870</v>
      </c>
      <c r="AD7" s="91" t="s">
        <v>222</v>
      </c>
      <c r="AE7" s="91" t="s">
        <v>898</v>
      </c>
      <c r="AF7" s="91" t="s">
        <v>898</v>
      </c>
      <c r="AG7" s="131">
        <v>2</v>
      </c>
      <c r="AH7" s="134">
        <v>8.333333333333334</v>
      </c>
      <c r="AI7" s="131">
        <v>2</v>
      </c>
      <c r="AJ7" s="134">
        <v>8.333333333333334</v>
      </c>
      <c r="AK7" s="131">
        <v>0</v>
      </c>
      <c r="AL7" s="134">
        <v>0</v>
      </c>
      <c r="AM7" s="131">
        <v>20</v>
      </c>
      <c r="AN7" s="134">
        <v>83.33333333333333</v>
      </c>
      <c r="AO7" s="131">
        <v>24</v>
      </c>
    </row>
    <row r="8" spans="1:41" ht="15">
      <c r="A8" s="125" t="s">
        <v>594</v>
      </c>
      <c r="B8" s="126" t="s">
        <v>603</v>
      </c>
      <c r="C8" s="126" t="s">
        <v>56</v>
      </c>
      <c r="D8" s="122"/>
      <c r="E8" s="100"/>
      <c r="F8" s="103" t="s">
        <v>1062</v>
      </c>
      <c r="G8" s="107"/>
      <c r="H8" s="107"/>
      <c r="I8" s="123">
        <v>8</v>
      </c>
      <c r="J8" s="110"/>
      <c r="K8" s="51">
        <v>2</v>
      </c>
      <c r="L8" s="51">
        <v>2</v>
      </c>
      <c r="M8" s="51">
        <v>0</v>
      </c>
      <c r="N8" s="51">
        <v>2</v>
      </c>
      <c r="O8" s="51">
        <v>1</v>
      </c>
      <c r="P8" s="52">
        <v>0</v>
      </c>
      <c r="Q8" s="52">
        <v>0</v>
      </c>
      <c r="R8" s="51">
        <v>1</v>
      </c>
      <c r="S8" s="51">
        <v>0</v>
      </c>
      <c r="T8" s="51">
        <v>2</v>
      </c>
      <c r="U8" s="51">
        <v>2</v>
      </c>
      <c r="V8" s="51">
        <v>1</v>
      </c>
      <c r="W8" s="52">
        <v>0.5</v>
      </c>
      <c r="X8" s="52">
        <v>0.5</v>
      </c>
      <c r="Y8" s="85"/>
      <c r="Z8" s="85"/>
      <c r="AA8" s="85" t="s">
        <v>276</v>
      </c>
      <c r="AB8" s="91" t="s">
        <v>779</v>
      </c>
      <c r="AC8" s="91" t="s">
        <v>871</v>
      </c>
      <c r="AD8" s="91"/>
      <c r="AE8" s="91" t="s">
        <v>219</v>
      </c>
      <c r="AF8" s="91" t="s">
        <v>914</v>
      </c>
      <c r="AG8" s="131">
        <v>0</v>
      </c>
      <c r="AH8" s="134">
        <v>0</v>
      </c>
      <c r="AI8" s="131">
        <v>0</v>
      </c>
      <c r="AJ8" s="134">
        <v>0</v>
      </c>
      <c r="AK8" s="131">
        <v>0</v>
      </c>
      <c r="AL8" s="134">
        <v>0</v>
      </c>
      <c r="AM8" s="131">
        <v>24</v>
      </c>
      <c r="AN8" s="134">
        <v>100</v>
      </c>
      <c r="AO8" s="131">
        <v>24</v>
      </c>
    </row>
    <row r="9" spans="1:41" ht="15">
      <c r="A9" s="125" t="s">
        <v>595</v>
      </c>
      <c r="B9" s="126" t="s">
        <v>604</v>
      </c>
      <c r="C9" s="126" t="s">
        <v>56</v>
      </c>
      <c r="D9" s="122"/>
      <c r="E9" s="100"/>
      <c r="F9" s="103" t="s">
        <v>1063</v>
      </c>
      <c r="G9" s="107"/>
      <c r="H9" s="107"/>
      <c r="I9" s="123">
        <v>9</v>
      </c>
      <c r="J9" s="110"/>
      <c r="K9" s="51">
        <v>2</v>
      </c>
      <c r="L9" s="51">
        <v>2</v>
      </c>
      <c r="M9" s="51">
        <v>0</v>
      </c>
      <c r="N9" s="51">
        <v>2</v>
      </c>
      <c r="O9" s="51">
        <v>1</v>
      </c>
      <c r="P9" s="52">
        <v>0</v>
      </c>
      <c r="Q9" s="52">
        <v>0</v>
      </c>
      <c r="R9" s="51">
        <v>1</v>
      </c>
      <c r="S9" s="51">
        <v>0</v>
      </c>
      <c r="T9" s="51">
        <v>2</v>
      </c>
      <c r="U9" s="51">
        <v>2</v>
      </c>
      <c r="V9" s="51">
        <v>1</v>
      </c>
      <c r="W9" s="52">
        <v>0.5</v>
      </c>
      <c r="X9" s="52">
        <v>0.5</v>
      </c>
      <c r="Y9" s="85"/>
      <c r="Z9" s="85"/>
      <c r="AA9" s="85" t="s">
        <v>713</v>
      </c>
      <c r="AB9" s="91" t="s">
        <v>780</v>
      </c>
      <c r="AC9" s="91" t="s">
        <v>872</v>
      </c>
      <c r="AD9" s="91"/>
      <c r="AE9" s="91" t="s">
        <v>215</v>
      </c>
      <c r="AF9" s="91" t="s">
        <v>915</v>
      </c>
      <c r="AG9" s="131">
        <v>2</v>
      </c>
      <c r="AH9" s="134">
        <v>5.714285714285714</v>
      </c>
      <c r="AI9" s="131">
        <v>0</v>
      </c>
      <c r="AJ9" s="134">
        <v>0</v>
      </c>
      <c r="AK9" s="131">
        <v>0</v>
      </c>
      <c r="AL9" s="134">
        <v>0</v>
      </c>
      <c r="AM9" s="131">
        <v>33</v>
      </c>
      <c r="AN9" s="134">
        <v>94.28571428571429</v>
      </c>
      <c r="AO9" s="131">
        <v>35</v>
      </c>
    </row>
    <row r="10" spans="1:41" ht="14.25" customHeight="1">
      <c r="A10" s="125" t="s">
        <v>596</v>
      </c>
      <c r="B10" s="126" t="s">
        <v>605</v>
      </c>
      <c r="C10" s="126" t="s">
        <v>56</v>
      </c>
      <c r="D10" s="122"/>
      <c r="E10" s="100"/>
      <c r="F10" s="103" t="s">
        <v>596</v>
      </c>
      <c r="G10" s="107"/>
      <c r="H10" s="107"/>
      <c r="I10" s="123">
        <v>10</v>
      </c>
      <c r="J10" s="110"/>
      <c r="K10" s="51">
        <v>2</v>
      </c>
      <c r="L10" s="51">
        <v>1</v>
      </c>
      <c r="M10" s="51">
        <v>0</v>
      </c>
      <c r="N10" s="51">
        <v>1</v>
      </c>
      <c r="O10" s="51">
        <v>0</v>
      </c>
      <c r="P10" s="52">
        <v>0</v>
      </c>
      <c r="Q10" s="52">
        <v>0</v>
      </c>
      <c r="R10" s="51">
        <v>1</v>
      </c>
      <c r="S10" s="51">
        <v>0</v>
      </c>
      <c r="T10" s="51">
        <v>2</v>
      </c>
      <c r="U10" s="51">
        <v>1</v>
      </c>
      <c r="V10" s="51">
        <v>1</v>
      </c>
      <c r="W10" s="52">
        <v>0.5</v>
      </c>
      <c r="X10" s="52">
        <v>0.5</v>
      </c>
      <c r="Y10" s="85" t="s">
        <v>257</v>
      </c>
      <c r="Z10" s="85" t="s">
        <v>264</v>
      </c>
      <c r="AA10" s="85" t="s">
        <v>271</v>
      </c>
      <c r="AB10" s="91" t="s">
        <v>368</v>
      </c>
      <c r="AC10" s="91" t="s">
        <v>368</v>
      </c>
      <c r="AD10" s="91"/>
      <c r="AE10" s="91" t="s">
        <v>231</v>
      </c>
      <c r="AF10" s="91" t="s">
        <v>916</v>
      </c>
      <c r="AG10" s="131">
        <v>0</v>
      </c>
      <c r="AH10" s="134">
        <v>0</v>
      </c>
      <c r="AI10" s="131">
        <v>0</v>
      </c>
      <c r="AJ10" s="134">
        <v>0</v>
      </c>
      <c r="AK10" s="131">
        <v>0</v>
      </c>
      <c r="AL10" s="134">
        <v>0</v>
      </c>
      <c r="AM10" s="131">
        <v>37</v>
      </c>
      <c r="AN10" s="134">
        <v>100</v>
      </c>
      <c r="AO10" s="131">
        <v>37</v>
      </c>
    </row>
    <row r="11" spans="1:41" ht="15">
      <c r="A11" s="125" t="s">
        <v>597</v>
      </c>
      <c r="B11" s="126" t="s">
        <v>606</v>
      </c>
      <c r="C11" s="126" t="s">
        <v>56</v>
      </c>
      <c r="D11" s="122"/>
      <c r="E11" s="100"/>
      <c r="F11" s="103" t="s">
        <v>1064</v>
      </c>
      <c r="G11" s="107"/>
      <c r="H11" s="107"/>
      <c r="I11" s="123">
        <v>11</v>
      </c>
      <c r="J11" s="110"/>
      <c r="K11" s="51">
        <v>2</v>
      </c>
      <c r="L11" s="51">
        <v>0</v>
      </c>
      <c r="M11" s="51">
        <v>11</v>
      </c>
      <c r="N11" s="51">
        <v>11</v>
      </c>
      <c r="O11" s="51">
        <v>11</v>
      </c>
      <c r="P11" s="52" t="s">
        <v>1010</v>
      </c>
      <c r="Q11" s="52" t="s">
        <v>1010</v>
      </c>
      <c r="R11" s="51">
        <v>2</v>
      </c>
      <c r="S11" s="51">
        <v>2</v>
      </c>
      <c r="T11" s="51">
        <v>1</v>
      </c>
      <c r="U11" s="51">
        <v>7</v>
      </c>
      <c r="V11" s="51">
        <v>0</v>
      </c>
      <c r="W11" s="52">
        <v>0</v>
      </c>
      <c r="X11" s="52">
        <v>0</v>
      </c>
      <c r="Y11" s="85" t="s">
        <v>259</v>
      </c>
      <c r="Z11" s="85" t="s">
        <v>266</v>
      </c>
      <c r="AA11" s="85" t="s">
        <v>279</v>
      </c>
      <c r="AB11" s="91" t="s">
        <v>781</v>
      </c>
      <c r="AC11" s="91" t="s">
        <v>873</v>
      </c>
      <c r="AD11" s="91"/>
      <c r="AE11" s="91"/>
      <c r="AF11" s="91" t="s">
        <v>917</v>
      </c>
      <c r="AG11" s="131">
        <v>33</v>
      </c>
      <c r="AH11" s="134">
        <v>17.647058823529413</v>
      </c>
      <c r="AI11" s="131">
        <v>0</v>
      </c>
      <c r="AJ11" s="134">
        <v>0</v>
      </c>
      <c r="AK11" s="131">
        <v>0</v>
      </c>
      <c r="AL11" s="134">
        <v>0</v>
      </c>
      <c r="AM11" s="131">
        <v>154</v>
      </c>
      <c r="AN11" s="134">
        <v>82.3529411764706</v>
      </c>
      <c r="AO11" s="131">
        <v>187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589</v>
      </c>
      <c r="B2" s="91" t="s">
        <v>228</v>
      </c>
      <c r="C2" s="85">
        <f>VLOOKUP(GroupVertices[[#This Row],[Vertex]],Vertices[],MATCH("ID",Vertices[[#Headers],[Vertex]:[Vertex Content Word Count]],0),FALSE)</f>
        <v>22</v>
      </c>
    </row>
    <row r="3" spans="1:3" ht="15">
      <c r="A3" s="85" t="s">
        <v>589</v>
      </c>
      <c r="B3" s="91" t="s">
        <v>227</v>
      </c>
      <c r="C3" s="85">
        <f>VLOOKUP(GroupVertices[[#This Row],[Vertex]],Vertices[],MATCH("ID",Vertices[[#Headers],[Vertex]:[Vertex Content Word Count]],0),FALSE)</f>
        <v>21</v>
      </c>
    </row>
    <row r="4" spans="1:3" ht="15">
      <c r="A4" s="85" t="s">
        <v>589</v>
      </c>
      <c r="B4" s="91" t="s">
        <v>226</v>
      </c>
      <c r="C4" s="85">
        <f>VLOOKUP(GroupVertices[[#This Row],[Vertex]],Vertices[],MATCH("ID",Vertices[[#Headers],[Vertex]:[Vertex Content Word Count]],0),FALSE)</f>
        <v>20</v>
      </c>
    </row>
    <row r="5" spans="1:3" ht="15">
      <c r="A5" s="85" t="s">
        <v>590</v>
      </c>
      <c r="B5" s="91" t="s">
        <v>218</v>
      </c>
      <c r="C5" s="85">
        <f>VLOOKUP(GroupVertices[[#This Row],[Vertex]],Vertices[],MATCH("ID",Vertices[[#Headers],[Vertex]:[Vertex Content Word Count]],0),FALSE)</f>
        <v>12</v>
      </c>
    </row>
    <row r="6" spans="1:3" ht="15">
      <c r="A6" s="85" t="s">
        <v>590</v>
      </c>
      <c r="B6" s="91" t="s">
        <v>217</v>
      </c>
      <c r="C6" s="85">
        <f>VLOOKUP(GroupVertices[[#This Row],[Vertex]],Vertices[],MATCH("ID",Vertices[[#Headers],[Vertex]:[Vertex Content Word Count]],0),FALSE)</f>
        <v>10</v>
      </c>
    </row>
    <row r="7" spans="1:3" ht="15">
      <c r="A7" s="85" t="s">
        <v>590</v>
      </c>
      <c r="B7" s="91" t="s">
        <v>232</v>
      </c>
      <c r="C7" s="85">
        <f>VLOOKUP(GroupVertices[[#This Row],[Vertex]],Vertices[],MATCH("ID",Vertices[[#Headers],[Vertex]:[Vertex Content Word Count]],0),FALSE)</f>
        <v>11</v>
      </c>
    </row>
    <row r="8" spans="1:3" ht="15">
      <c r="A8" s="85" t="s">
        <v>591</v>
      </c>
      <c r="B8" s="91" t="s">
        <v>213</v>
      </c>
      <c r="C8" s="85">
        <f>VLOOKUP(GroupVertices[[#This Row],[Vertex]],Vertices[],MATCH("ID",Vertices[[#Headers],[Vertex]:[Vertex Content Word Count]],0),FALSE)</f>
        <v>5</v>
      </c>
    </row>
    <row r="9" spans="1:3" ht="15">
      <c r="A9" s="85" t="s">
        <v>591</v>
      </c>
      <c r="B9" s="91" t="s">
        <v>212</v>
      </c>
      <c r="C9" s="85">
        <f>VLOOKUP(GroupVertices[[#This Row],[Vertex]],Vertices[],MATCH("ID",Vertices[[#Headers],[Vertex]:[Vertex Content Word Count]],0),FALSE)</f>
        <v>3</v>
      </c>
    </row>
    <row r="10" spans="1:3" ht="15">
      <c r="A10" s="85" t="s">
        <v>591</v>
      </c>
      <c r="B10" s="91" t="s">
        <v>230</v>
      </c>
      <c r="C10" s="85">
        <f>VLOOKUP(GroupVertices[[#This Row],[Vertex]],Vertices[],MATCH("ID",Vertices[[#Headers],[Vertex]:[Vertex Content Word Count]],0),FALSE)</f>
        <v>4</v>
      </c>
    </row>
    <row r="11" spans="1:3" ht="15">
      <c r="A11" s="85" t="s">
        <v>592</v>
      </c>
      <c r="B11" s="91" t="s">
        <v>224</v>
      </c>
      <c r="C11" s="85">
        <f>VLOOKUP(GroupVertices[[#This Row],[Vertex]],Vertices[],MATCH("ID",Vertices[[#Headers],[Vertex]:[Vertex Content Word Count]],0),FALSE)</f>
        <v>18</v>
      </c>
    </row>
    <row r="12" spans="1:3" ht="15">
      <c r="A12" s="85" t="s">
        <v>592</v>
      </c>
      <c r="B12" s="91" t="s">
        <v>223</v>
      </c>
      <c r="C12" s="85">
        <f>VLOOKUP(GroupVertices[[#This Row],[Vertex]],Vertices[],MATCH("ID",Vertices[[#Headers],[Vertex]:[Vertex Content Word Count]],0),FALSE)</f>
        <v>17</v>
      </c>
    </row>
    <row r="13" spans="1:3" ht="15">
      <c r="A13" s="85" t="s">
        <v>593</v>
      </c>
      <c r="B13" s="91" t="s">
        <v>222</v>
      </c>
      <c r="C13" s="85">
        <f>VLOOKUP(GroupVertices[[#This Row],[Vertex]],Vertices[],MATCH("ID",Vertices[[#Headers],[Vertex]:[Vertex Content Word Count]],0),FALSE)</f>
        <v>16</v>
      </c>
    </row>
    <row r="14" spans="1:3" ht="15">
      <c r="A14" s="85" t="s">
        <v>593</v>
      </c>
      <c r="B14" s="91" t="s">
        <v>221</v>
      </c>
      <c r="C14" s="85">
        <f>VLOOKUP(GroupVertices[[#This Row],[Vertex]],Vertices[],MATCH("ID",Vertices[[#Headers],[Vertex]:[Vertex Content Word Count]],0),FALSE)</f>
        <v>15</v>
      </c>
    </row>
    <row r="15" spans="1:3" ht="15">
      <c r="A15" s="85" t="s">
        <v>594</v>
      </c>
      <c r="B15" s="91" t="s">
        <v>220</v>
      </c>
      <c r="C15" s="85">
        <f>VLOOKUP(GroupVertices[[#This Row],[Vertex]],Vertices[],MATCH("ID",Vertices[[#Headers],[Vertex]:[Vertex Content Word Count]],0),FALSE)</f>
        <v>14</v>
      </c>
    </row>
    <row r="16" spans="1:3" ht="15">
      <c r="A16" s="85" t="s">
        <v>594</v>
      </c>
      <c r="B16" s="91" t="s">
        <v>219</v>
      </c>
      <c r="C16" s="85">
        <f>VLOOKUP(GroupVertices[[#This Row],[Vertex]],Vertices[],MATCH("ID",Vertices[[#Headers],[Vertex]:[Vertex Content Word Count]],0),FALSE)</f>
        <v>13</v>
      </c>
    </row>
    <row r="17" spans="1:3" ht="15">
      <c r="A17" s="85" t="s">
        <v>595</v>
      </c>
      <c r="B17" s="91" t="s">
        <v>216</v>
      </c>
      <c r="C17" s="85">
        <f>VLOOKUP(GroupVertices[[#This Row],[Vertex]],Vertices[],MATCH("ID",Vertices[[#Headers],[Vertex]:[Vertex Content Word Count]],0),FALSE)</f>
        <v>9</v>
      </c>
    </row>
    <row r="18" spans="1:3" ht="15">
      <c r="A18" s="85" t="s">
        <v>595</v>
      </c>
      <c r="B18" s="91" t="s">
        <v>215</v>
      </c>
      <c r="C18" s="85">
        <f>VLOOKUP(GroupVertices[[#This Row],[Vertex]],Vertices[],MATCH("ID",Vertices[[#Headers],[Vertex]:[Vertex Content Word Count]],0),FALSE)</f>
        <v>8</v>
      </c>
    </row>
    <row r="19" spans="1:3" ht="15">
      <c r="A19" s="85" t="s">
        <v>596</v>
      </c>
      <c r="B19" s="91" t="s">
        <v>214</v>
      </c>
      <c r="C19" s="85">
        <f>VLOOKUP(GroupVertices[[#This Row],[Vertex]],Vertices[],MATCH("ID",Vertices[[#Headers],[Vertex]:[Vertex Content Word Count]],0),FALSE)</f>
        <v>6</v>
      </c>
    </row>
    <row r="20" spans="1:3" ht="15">
      <c r="A20" s="85" t="s">
        <v>596</v>
      </c>
      <c r="B20" s="91" t="s">
        <v>231</v>
      </c>
      <c r="C20" s="85">
        <f>VLOOKUP(GroupVertices[[#This Row],[Vertex]],Vertices[],MATCH("ID",Vertices[[#Headers],[Vertex]:[Vertex Content Word Count]],0),FALSE)</f>
        <v>7</v>
      </c>
    </row>
    <row r="21" spans="1:3" ht="15">
      <c r="A21" s="85" t="s">
        <v>597</v>
      </c>
      <c r="B21" s="91" t="s">
        <v>225</v>
      </c>
      <c r="C21" s="85">
        <f>VLOOKUP(GroupVertices[[#This Row],[Vertex]],Vertices[],MATCH("ID",Vertices[[#Headers],[Vertex]:[Vertex Content Word Count]],0),FALSE)</f>
        <v>19</v>
      </c>
    </row>
    <row r="22" spans="1:3" ht="15">
      <c r="A22" s="85" t="s">
        <v>597</v>
      </c>
      <c r="B22" s="91" t="s">
        <v>229</v>
      </c>
      <c r="C22" s="85">
        <f>VLOOKUP(GroupVertices[[#This Row],[Vertex]],Vertices[],MATCH("ID",Vertices[[#Headers],[Vertex]:[Vertex Content Word Count]],0),FALSE)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613</v>
      </c>
      <c r="B2" s="36" t="s">
        <v>550</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20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12</v>
      </c>
      <c r="P2" s="39">
        <f>MIN(Vertices[PageRank])</f>
        <v>0.638283</v>
      </c>
      <c r="Q2" s="40">
        <f>COUNTIF(Vertices[PageRank],"&gt;= "&amp;P2)-COUNTIF(Vertices[PageRank],"&gt;="&amp;P3)</f>
        <v>2</v>
      </c>
      <c r="R2" s="39">
        <f>MIN(Vertices[Clustering Coefficient])</f>
        <v>0</v>
      </c>
      <c r="S2" s="45">
        <f>COUNTIF(Vertices[Clustering Coefficient],"&gt;= "&amp;R2)-COUNTIF(Vertices[Clustering Coefficient],"&gt;="&amp;R3)</f>
        <v>15</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0.0027971818181818184</v>
      </c>
      <c r="O3" s="42">
        <f>COUNTIF(Vertices[Eigenvector Centrality],"&gt;= "&amp;N3)-COUNTIF(Vertices[Eigenvector Centrality],"&gt;="&amp;N4)</f>
        <v>0</v>
      </c>
      <c r="P3" s="41">
        <f aca="true" t="shared" si="7" ref="P3:P26">P2+($P$57-$P$2)/BinDivisor</f>
        <v>0.6580116727272728</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0.10909090909090909</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0.005594363636363637</v>
      </c>
      <c r="O4" s="40">
        <f>COUNTIF(Vertices[Eigenvector Centrality],"&gt;= "&amp;N4)-COUNTIF(Vertices[Eigenvector Centrality],"&gt;="&amp;N5)</f>
        <v>0</v>
      </c>
      <c r="P4" s="39">
        <f t="shared" si="7"/>
        <v>0.6777403454545455</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0.16363636363636364</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0.008391545454545455</v>
      </c>
      <c r="O5" s="42">
        <f>COUNTIF(Vertices[Eigenvector Centrality],"&gt;= "&amp;N5)-COUNTIF(Vertices[Eigenvector Centrality],"&gt;="&amp;N6)</f>
        <v>0</v>
      </c>
      <c r="P5" s="41">
        <f t="shared" si="7"/>
        <v>0.6974690181818183</v>
      </c>
      <c r="Q5" s="42">
        <f>COUNTIF(Vertices[PageRank],"&gt;= "&amp;P5)-COUNTIF(Vertices[PageRank],"&gt;="&amp;P6)</f>
        <v>3</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0.21818181818181817</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0.011188727272727274</v>
      </c>
      <c r="O6" s="40">
        <f>COUNTIF(Vertices[Eigenvector Centrality],"&gt;= "&amp;N6)-COUNTIF(Vertices[Eigenvector Centrality],"&gt;="&amp;N7)</f>
        <v>0</v>
      </c>
      <c r="P6" s="39">
        <f t="shared" si="7"/>
        <v>0.717197690909091</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15</v>
      </c>
      <c r="D7" s="34">
        <f t="shared" si="1"/>
        <v>0</v>
      </c>
      <c r="E7" s="3">
        <f>COUNTIF(Vertices[Degree],"&gt;= "&amp;D7)-COUNTIF(Vertices[Degree],"&gt;="&amp;D8)</f>
        <v>0</v>
      </c>
      <c r="F7" s="41">
        <f t="shared" si="2"/>
        <v>0.2727272727272727</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0.013985909090909092</v>
      </c>
      <c r="O7" s="42">
        <f>COUNTIF(Vertices[Eigenvector Centrality],"&gt;= "&amp;N7)-COUNTIF(Vertices[Eigenvector Centrality],"&gt;="&amp;N8)</f>
        <v>0</v>
      </c>
      <c r="P7" s="41">
        <f t="shared" si="7"/>
        <v>0.7369263636363638</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0.32727272727272727</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0.01678309090909091</v>
      </c>
      <c r="O8" s="40">
        <f>COUNTIF(Vertices[Eigenvector Centrality],"&gt;= "&amp;N8)-COUNTIF(Vertices[Eigenvector Centrality],"&gt;="&amp;N9)</f>
        <v>0</v>
      </c>
      <c r="P8" s="39">
        <f t="shared" si="7"/>
        <v>0.7566550363636365</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0.38181818181818183</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0.01958027272727273</v>
      </c>
      <c r="O9" s="42">
        <f>COUNTIF(Vertices[Eigenvector Centrality],"&gt;= "&amp;N9)-COUNTIF(Vertices[Eigenvector Centrality],"&gt;="&amp;N10)</f>
        <v>0</v>
      </c>
      <c r="P9" s="41">
        <f t="shared" si="7"/>
        <v>0.7763837090909093</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614</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0.022377454545454548</v>
      </c>
      <c r="O10" s="40">
        <f>COUNTIF(Vertices[Eigenvector Centrality],"&gt;= "&amp;N10)-COUNTIF(Vertices[Eigenvector Centrality],"&gt;="&amp;N11)</f>
        <v>0</v>
      </c>
      <c r="P10" s="39">
        <f t="shared" si="7"/>
        <v>0.796112381818182</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0.49090909090909096</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0.025174636363636364</v>
      </c>
      <c r="O11" s="42">
        <f>COUNTIF(Vertices[Eigenvector Centrality],"&gt;= "&amp;N11)-COUNTIF(Vertices[Eigenvector Centrality],"&gt;="&amp;N12)</f>
        <v>0</v>
      </c>
      <c r="P11" s="41">
        <f t="shared" si="7"/>
        <v>0.8158410545454547</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18</v>
      </c>
      <c r="D12" s="34">
        <f t="shared" si="1"/>
        <v>0</v>
      </c>
      <c r="E12" s="3">
        <f>COUNTIF(Vertices[Degree],"&gt;= "&amp;D12)-COUNTIF(Vertices[Degree],"&gt;="&amp;D13)</f>
        <v>0</v>
      </c>
      <c r="F12" s="39">
        <f t="shared" si="2"/>
        <v>0.5454545454545455</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0.02797181818181818</v>
      </c>
      <c r="O12" s="40">
        <f>COUNTIF(Vertices[Eigenvector Centrality],"&gt;= "&amp;N12)-COUNTIF(Vertices[Eigenvector Centrality],"&gt;="&amp;N13)</f>
        <v>0</v>
      </c>
      <c r="P12" s="39">
        <f t="shared" si="7"/>
        <v>0.8355697272727275</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233</v>
      </c>
      <c r="B13" s="36">
        <v>13</v>
      </c>
      <c r="D13" s="34">
        <f t="shared" si="1"/>
        <v>0</v>
      </c>
      <c r="E13" s="3">
        <f>COUNTIF(Vertices[Degree],"&gt;= "&amp;D13)-COUNTIF(Vertices[Degree],"&gt;="&amp;D14)</f>
        <v>0</v>
      </c>
      <c r="F13" s="41">
        <f t="shared" si="2"/>
        <v>0.6000000000000001</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0.030768999999999998</v>
      </c>
      <c r="O13" s="42">
        <f>COUNTIF(Vertices[Eigenvector Centrality],"&gt;= "&amp;N13)-COUNTIF(Vertices[Eigenvector Centrality],"&gt;="&amp;N14)</f>
        <v>0</v>
      </c>
      <c r="P13" s="41">
        <f t="shared" si="7"/>
        <v>0.8552984000000002</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234</v>
      </c>
      <c r="B14" s="36">
        <v>1</v>
      </c>
      <c r="D14" s="34">
        <f t="shared" si="1"/>
        <v>0</v>
      </c>
      <c r="E14" s="3">
        <f>COUNTIF(Vertices[Degree],"&gt;= "&amp;D14)-COUNTIF(Vertices[Degree],"&gt;="&amp;D15)</f>
        <v>0</v>
      </c>
      <c r="F14" s="39">
        <f t="shared" si="2"/>
        <v>0.6545454545454547</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0.033566181818181814</v>
      </c>
      <c r="O14" s="40">
        <f>COUNTIF(Vertices[Eigenvector Centrality],"&gt;= "&amp;N14)-COUNTIF(Vertices[Eigenvector Centrality],"&gt;="&amp;N15)</f>
        <v>0</v>
      </c>
      <c r="P14" s="39">
        <f t="shared" si="7"/>
        <v>0.875027072727273</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0.7090909090909092</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0.03636336363636363</v>
      </c>
      <c r="O15" s="42">
        <f>COUNTIF(Vertices[Eigenvector Centrality],"&gt;= "&amp;N15)-COUNTIF(Vertices[Eigenvector Centrality],"&gt;="&amp;N16)</f>
        <v>0</v>
      </c>
      <c r="P15" s="41">
        <f t="shared" si="7"/>
        <v>0.8947557454545457</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18</v>
      </c>
      <c r="D16" s="34">
        <f t="shared" si="1"/>
        <v>0</v>
      </c>
      <c r="E16" s="3">
        <f>COUNTIF(Vertices[Degree],"&gt;= "&amp;D16)-COUNTIF(Vertices[Degree],"&gt;="&amp;D17)</f>
        <v>0</v>
      </c>
      <c r="F16" s="39">
        <f t="shared" si="2"/>
        <v>0.7636363636363638</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0.03916054545454545</v>
      </c>
      <c r="O16" s="40">
        <f>COUNTIF(Vertices[Eigenvector Centrality],"&gt;= "&amp;N16)-COUNTIF(Vertices[Eigenvector Centrality],"&gt;="&amp;N17)</f>
        <v>0</v>
      </c>
      <c r="P16" s="39">
        <f t="shared" si="7"/>
        <v>0.9144844181818185</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0.8181818181818183</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0.041957727272727265</v>
      </c>
      <c r="O17" s="42">
        <f>COUNTIF(Vertices[Eigenvector Centrality],"&gt;= "&amp;N17)-COUNTIF(Vertices[Eigenvector Centrality],"&gt;="&amp;N18)</f>
        <v>0</v>
      </c>
      <c r="P17" s="41">
        <f t="shared" si="7"/>
        <v>0.9342130909090912</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0.07692307692307693</v>
      </c>
      <c r="D18" s="34">
        <f t="shared" si="1"/>
        <v>0</v>
      </c>
      <c r="E18" s="3">
        <f>COUNTIF(Vertices[Degree],"&gt;= "&amp;D18)-COUNTIF(Vertices[Degree],"&gt;="&amp;D19)</f>
        <v>0</v>
      </c>
      <c r="F18" s="39">
        <f t="shared" si="2"/>
        <v>0.8727272727272729</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0.04475490909090908</v>
      </c>
      <c r="O18" s="40">
        <f>COUNTIF(Vertices[Eigenvector Centrality],"&gt;= "&amp;N18)-COUNTIF(Vertices[Eigenvector Centrality],"&gt;="&amp;N19)</f>
        <v>0</v>
      </c>
      <c r="P18" s="39">
        <f t="shared" si="7"/>
        <v>0.953941763636364</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0.14285714285714285</v>
      </c>
      <c r="D19" s="34">
        <f t="shared" si="1"/>
        <v>0</v>
      </c>
      <c r="E19" s="3">
        <f>COUNTIF(Vertices[Degree],"&gt;= "&amp;D19)-COUNTIF(Vertices[Degree],"&gt;="&amp;D20)</f>
        <v>0</v>
      </c>
      <c r="F19" s="41">
        <f t="shared" si="2"/>
        <v>0.9272727272727275</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0.0475520909090909</v>
      </c>
      <c r="O19" s="42">
        <f>COUNTIF(Vertices[Eigenvector Centrality],"&gt;= "&amp;N19)-COUNTIF(Vertices[Eigenvector Centrality],"&gt;="&amp;N20)</f>
        <v>0</v>
      </c>
      <c r="P19" s="41">
        <f t="shared" si="7"/>
        <v>0.9736704363636367</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0.981818181818182</v>
      </c>
      <c r="G20" s="40">
        <f>COUNTIF(Vertices[In-Degree],"&gt;= "&amp;F20)-COUNTIF(Vertices[In-Degree],"&gt;="&amp;F21)</f>
        <v>7</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0.050349272727272715</v>
      </c>
      <c r="O20" s="40">
        <f>COUNTIF(Vertices[Eigenvector Centrality],"&gt;= "&amp;N20)-COUNTIF(Vertices[Eigenvector Centrality],"&gt;="&amp;N21)</f>
        <v>0</v>
      </c>
      <c r="P20" s="39">
        <f t="shared" si="7"/>
        <v>0.9933991090909094</v>
      </c>
      <c r="Q20" s="40">
        <f>COUNTIF(Vertices[PageRank],"&gt;= "&amp;P20)-COUNTIF(Vertices[PageRank],"&gt;="&amp;P21)</f>
        <v>12</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10</v>
      </c>
      <c r="D21" s="34">
        <f t="shared" si="1"/>
        <v>0</v>
      </c>
      <c r="E21" s="3">
        <f>COUNTIF(Vertices[Degree],"&gt;= "&amp;D21)-COUNTIF(Vertices[Degree],"&gt;="&amp;D22)</f>
        <v>0</v>
      </c>
      <c r="F21" s="41">
        <f t="shared" si="2"/>
        <v>1.0363636363636366</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0.05314645454545453</v>
      </c>
      <c r="O21" s="42">
        <f>COUNTIF(Vertices[Eigenvector Centrality],"&gt;= "&amp;N21)-COUNTIF(Vertices[Eigenvector Centrality],"&gt;="&amp;N22)</f>
        <v>0</v>
      </c>
      <c r="P21" s="41">
        <f t="shared" si="7"/>
        <v>1.013127781818182</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1.090909090909091</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0.05594363636363635</v>
      </c>
      <c r="O22" s="40">
        <f>COUNTIF(Vertices[Eigenvector Centrality],"&gt;= "&amp;N22)-COUNTIF(Vertices[Eigenvector Centrality],"&gt;="&amp;N23)</f>
        <v>0</v>
      </c>
      <c r="P22" s="39">
        <f t="shared" si="7"/>
        <v>1.0328564545454548</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1.1454545454545455</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0.058740818181818165</v>
      </c>
      <c r="O23" s="42">
        <f>COUNTIF(Vertices[Eigenvector Centrality],"&gt;= "&amp;N23)-COUNTIF(Vertices[Eigenvector Centrality],"&gt;="&amp;N24)</f>
        <v>0</v>
      </c>
      <c r="P23" s="41">
        <f t="shared" si="7"/>
        <v>1.0525851272727276</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1.2</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0.06153799999999998</v>
      </c>
      <c r="O24" s="40">
        <f>COUNTIF(Vertices[Eigenvector Centrality],"&gt;= "&amp;N24)-COUNTIF(Vertices[Eigenvector Centrality],"&gt;="&amp;N25)</f>
        <v>0</v>
      </c>
      <c r="P24" s="39">
        <f t="shared" si="7"/>
        <v>1.0723138000000003</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1.2545454545454544</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0.0643351818181818</v>
      </c>
      <c r="O25" s="42">
        <f>COUNTIF(Vertices[Eigenvector Centrality],"&gt;= "&amp;N25)-COUNTIF(Vertices[Eigenvector Centrality],"&gt;="&amp;N26)</f>
        <v>0</v>
      </c>
      <c r="P25" s="41">
        <f t="shared" si="7"/>
        <v>1.092042472727273</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0.06713236363636363</v>
      </c>
      <c r="O26" s="40">
        <f>COUNTIF(Vertices[Eigenvector Centrality],"&gt;= "&amp;N26)-COUNTIF(Vertices[Eigenvector Centrality],"&gt;="&amp;N28)</f>
        <v>0</v>
      </c>
      <c r="P26" s="39">
        <f t="shared" si="7"/>
        <v>1.1117711454545458</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0.612245</v>
      </c>
      <c r="D27" s="34"/>
      <c r="E27" s="3">
        <f>COUNTIF(Vertices[Degree],"&gt;= "&amp;D27)-COUNTIF(Vertices[Degree],"&gt;="&amp;D28)</f>
        <v>0</v>
      </c>
      <c r="F27" s="78"/>
      <c r="G27" s="79">
        <f>COUNTIF(Vertices[In-Degree],"&gt;= "&amp;F27)-COUNTIF(Vertices[In-Degree],"&gt;="&amp;F28)</f>
        <v>-6</v>
      </c>
      <c r="H27" s="78"/>
      <c r="I27" s="79">
        <f>COUNTIF(Vertices[Out-Degree],"&gt;= "&amp;H27)-COUNTIF(Vertices[Out-Degree],"&gt;="&amp;H28)</f>
        <v>-18</v>
      </c>
      <c r="J27" s="78"/>
      <c r="K27" s="79">
        <f>COUNTIF(Vertices[Betweenness Centrality],"&gt;= "&amp;J27)-COUNTIF(Vertices[Betweenness Centrality],"&gt;="&amp;J28)</f>
        <v>-1</v>
      </c>
      <c r="L27" s="78"/>
      <c r="M27" s="79">
        <f>COUNTIF(Vertices[Closeness Centrality],"&gt;= "&amp;L27)-COUNTIF(Vertices[Closeness Centrality],"&gt;="&amp;L28)</f>
        <v>-17</v>
      </c>
      <c r="N27" s="78"/>
      <c r="O27" s="79">
        <f>COUNTIF(Vertices[Eigenvector Centrality],"&gt;= "&amp;N27)-COUNTIF(Vertices[Eigenvector Centrality],"&gt;="&amp;N28)</f>
        <v>-9</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0.06992954545454545</v>
      </c>
      <c r="O28" s="42">
        <f>COUNTIF(Vertices[Eigenvector Centrality],"&gt;= "&amp;N28)-COUNTIF(Vertices[Eigenvector Centrality],"&gt;="&amp;N40)</f>
        <v>0</v>
      </c>
      <c r="P28" s="41">
        <f>P26+($P$57-$P$2)/BinDivisor</f>
        <v>1.1314998181818186</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0.03333333333333333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615</v>
      </c>
      <c r="B30" s="36">
        <v>0.466797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616</v>
      </c>
      <c r="B32" s="36" t="s">
        <v>617</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-6</v>
      </c>
      <c r="H38" s="78"/>
      <c r="I38" s="79">
        <f>COUNTIF(Vertices[Out-Degree],"&gt;= "&amp;H38)-COUNTIF(Vertices[Out-Degree],"&gt;="&amp;H40)</f>
        <v>-18</v>
      </c>
      <c r="J38" s="78"/>
      <c r="K38" s="79">
        <f>COUNTIF(Vertices[Betweenness Centrality],"&gt;= "&amp;J38)-COUNTIF(Vertices[Betweenness Centrality],"&gt;="&amp;J40)</f>
        <v>-1</v>
      </c>
      <c r="L38" s="78"/>
      <c r="M38" s="79">
        <f>COUNTIF(Vertices[Closeness Centrality],"&gt;= "&amp;L38)-COUNTIF(Vertices[Closeness Centrality],"&gt;="&amp;L40)</f>
        <v>-17</v>
      </c>
      <c r="N38" s="78"/>
      <c r="O38" s="79">
        <f>COUNTIF(Vertices[Eigenvector Centrality],"&gt;= "&amp;N38)-COUNTIF(Vertices[Eigenvector Centrality],"&gt;="&amp;N40)</f>
        <v>-9</v>
      </c>
      <c r="P38" s="78"/>
      <c r="Q38" s="79">
        <f>COUNTIF(Vertices[Eigenvector Centrality],"&gt;= "&amp;P38)-COUNTIF(Vertices[Eigenvector Centrality],"&gt;="&amp;P40)</f>
        <v>0</v>
      </c>
      <c r="R38" s="78"/>
      <c r="S38" s="80">
        <f>COUNTIF(Vertices[Clustering Coefficient],"&gt;= "&amp;R38)-COUNTIF(Vertices[Clustering Coefficient],"&gt;="&amp;R40)</f>
        <v>-6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-6</v>
      </c>
      <c r="H39" s="78"/>
      <c r="I39" s="79">
        <f>COUNTIF(Vertices[Out-Degree],"&gt;= "&amp;H39)-COUNTIF(Vertices[Out-Degree],"&gt;="&amp;H40)</f>
        <v>-18</v>
      </c>
      <c r="J39" s="78"/>
      <c r="K39" s="79">
        <f>COUNTIF(Vertices[Betweenness Centrality],"&gt;= "&amp;J39)-COUNTIF(Vertices[Betweenness Centrality],"&gt;="&amp;J40)</f>
        <v>-1</v>
      </c>
      <c r="L39" s="78"/>
      <c r="M39" s="79">
        <f>COUNTIF(Vertices[Closeness Centrality],"&gt;= "&amp;L39)-COUNTIF(Vertices[Closeness Centrality],"&gt;="&amp;L40)</f>
        <v>-17</v>
      </c>
      <c r="N39" s="78"/>
      <c r="O39" s="79">
        <f>COUNTIF(Vertices[Eigenvector Centrality],"&gt;= "&amp;N39)-COUNTIF(Vertices[Eigenvector Centrality],"&gt;="&amp;N40)</f>
        <v>-9</v>
      </c>
      <c r="P39" s="78"/>
      <c r="Q39" s="79">
        <f>COUNTIF(Vertices[Eigenvector Centrality],"&gt;= "&amp;P39)-COUNTIF(Vertices[Eigenvector Centrality],"&gt;="&amp;P40)</f>
        <v>0</v>
      </c>
      <c r="R39" s="78"/>
      <c r="S39" s="80">
        <f>COUNTIF(Vertices[Clustering Coefficient],"&gt;= "&amp;R39)-COUNTIF(Vertices[Clustering Coefficient],"&gt;="&amp;R40)</f>
        <v>-6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0.07272672727272728</v>
      </c>
      <c r="O40" s="40">
        <f>COUNTIF(Vertices[Eigenvector Centrality],"&gt;= "&amp;N40)-COUNTIF(Vertices[Eigenvector Centrality],"&gt;="&amp;N41)</f>
        <v>0</v>
      </c>
      <c r="P40" s="39">
        <f>P28+($P$57-$P$2)/BinDivisor</f>
        <v>1.1512284909090913</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0.981818181818182</v>
      </c>
      <c r="I41" s="42">
        <f>COUNTIF(Vertices[Out-Degree],"&gt;= "&amp;H41)-COUNTIF(Vertices[Out-Degree],"&gt;="&amp;H42)</f>
        <v>16</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7</v>
      </c>
      <c r="N41" s="41">
        <f aca="true" t="shared" si="15" ref="N41:N56">N40+($N$57-$N$2)/BinDivisor</f>
        <v>0.0755239090909091</v>
      </c>
      <c r="O41" s="42">
        <f>COUNTIF(Vertices[Eigenvector Centrality],"&gt;= "&amp;N41)-COUNTIF(Vertices[Eigenvector Centrality],"&gt;="&amp;N42)</f>
        <v>2</v>
      </c>
      <c r="P41" s="41">
        <f aca="true" t="shared" si="16" ref="P41:P56">P40+($P$57-$P$2)/BinDivisor</f>
        <v>1.170957163636364</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0.07832109090909092</v>
      </c>
      <c r="O42" s="40">
        <f>COUNTIF(Vertices[Eigenvector Centrality],"&gt;= "&amp;N42)-COUNTIF(Vertices[Eigenvector Centrality],"&gt;="&amp;N43)</f>
        <v>0</v>
      </c>
      <c r="P42" s="39">
        <f t="shared" si="16"/>
        <v>1.1906858363636368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0.08111827272727275</v>
      </c>
      <c r="O43" s="42">
        <f>COUNTIF(Vertices[Eigenvector Centrality],"&gt;= "&amp;N43)-COUNTIF(Vertices[Eigenvector Centrality],"&gt;="&amp;N44)</f>
        <v>0</v>
      </c>
      <c r="P43" s="41">
        <f t="shared" si="16"/>
        <v>1.2104145090909095</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0.08391545454545457</v>
      </c>
      <c r="O44" s="40">
        <f>COUNTIF(Vertices[Eigenvector Centrality],"&gt;= "&amp;N44)-COUNTIF(Vertices[Eigenvector Centrality],"&gt;="&amp;N45)</f>
        <v>0</v>
      </c>
      <c r="P44" s="39">
        <f t="shared" si="16"/>
        <v>1.2301431818181823</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0.0867126363636364</v>
      </c>
      <c r="O45" s="42">
        <f>COUNTIF(Vertices[Eigenvector Centrality],"&gt;= "&amp;N45)-COUNTIF(Vertices[Eigenvector Centrality],"&gt;="&amp;N46)</f>
        <v>0</v>
      </c>
      <c r="P45" s="41">
        <f t="shared" si="16"/>
        <v>1.249871854545455</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0.08950981818181822</v>
      </c>
      <c r="O46" s="40">
        <f>COUNTIF(Vertices[Eigenvector Centrality],"&gt;= "&amp;N46)-COUNTIF(Vertices[Eigenvector Centrality],"&gt;="&amp;N47)</f>
        <v>0</v>
      </c>
      <c r="P46" s="39">
        <f t="shared" si="16"/>
        <v>1.2696005272727278</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0.09230700000000004</v>
      </c>
      <c r="O47" s="42">
        <f>COUNTIF(Vertices[Eigenvector Centrality],"&gt;= "&amp;N47)-COUNTIF(Vertices[Eigenvector Centrality],"&gt;="&amp;N48)</f>
        <v>0</v>
      </c>
      <c r="P47" s="41">
        <f t="shared" si="16"/>
        <v>1.2893292000000005</v>
      </c>
      <c r="Q47" s="42">
        <f>COUNTIF(Vertices[PageRank],"&gt;= "&amp;P47)-COUNTIF(Vertices[PageRank],"&gt;="&amp;P48)</f>
        <v>3</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0.09510418181818187</v>
      </c>
      <c r="O48" s="40">
        <f>COUNTIF(Vertices[Eigenvector Centrality],"&gt;= "&amp;N48)-COUNTIF(Vertices[Eigenvector Centrality],"&gt;="&amp;N49)</f>
        <v>0</v>
      </c>
      <c r="P48" s="39">
        <f t="shared" si="16"/>
        <v>1.3090578727272733</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0.09790136363636369</v>
      </c>
      <c r="O49" s="42">
        <f>COUNTIF(Vertices[Eigenvector Centrality],"&gt;= "&amp;N49)-COUNTIF(Vertices[Eigenvector Centrality],"&gt;="&amp;N50)</f>
        <v>0</v>
      </c>
      <c r="P49" s="41">
        <f t="shared" si="16"/>
        <v>1.328786545454546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5</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0.10069854545454551</v>
      </c>
      <c r="O50" s="40">
        <f>COUNTIF(Vertices[Eigenvector Centrality],"&gt;= "&amp;N50)-COUNTIF(Vertices[Eigenvector Centrality],"&gt;="&amp;N51)</f>
        <v>0</v>
      </c>
      <c r="P50" s="39">
        <f t="shared" si="16"/>
        <v>1.3485152181818187</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0.10349572727272734</v>
      </c>
      <c r="O51" s="42">
        <f>COUNTIF(Vertices[Eigenvector Centrality],"&gt;= "&amp;N51)-COUNTIF(Vertices[Eigenvector Centrality],"&gt;="&amp;N52)</f>
        <v>0</v>
      </c>
      <c r="P51" s="41">
        <f t="shared" si="16"/>
        <v>1.3682438909090915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0.10629290909090916</v>
      </c>
      <c r="O52" s="40">
        <f>COUNTIF(Vertices[Eigenvector Centrality],"&gt;= "&amp;N52)-COUNTIF(Vertices[Eigenvector Centrality],"&gt;="&amp;N53)</f>
        <v>0</v>
      </c>
      <c r="P52" s="39">
        <f t="shared" si="16"/>
        <v>1.3879725636363642</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0.10909009090909098</v>
      </c>
      <c r="O53" s="42">
        <f>COUNTIF(Vertices[Eigenvector Centrality],"&gt;= "&amp;N53)-COUNTIF(Vertices[Eigenvector Centrality],"&gt;="&amp;N54)</f>
        <v>0</v>
      </c>
      <c r="P53" s="41">
        <f t="shared" si="16"/>
        <v>1.407701236363637</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0.11188727272727281</v>
      </c>
      <c r="O54" s="40">
        <f>COUNTIF(Vertices[Eigenvector Centrality],"&gt;= "&amp;N54)-COUNTIF(Vertices[Eigenvector Centrality],"&gt;="&amp;N55)</f>
        <v>0</v>
      </c>
      <c r="P54" s="39">
        <f t="shared" si="16"/>
        <v>1.4274299090909097</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0.11468445454545463</v>
      </c>
      <c r="O55" s="42">
        <f>COUNTIF(Vertices[Eigenvector Centrality],"&gt;= "&amp;N55)-COUNTIF(Vertices[Eigenvector Centrality],"&gt;="&amp;N56)</f>
        <v>6</v>
      </c>
      <c r="P55" s="41">
        <f t="shared" si="16"/>
        <v>1.4471585818181825</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0.11748163636363645</v>
      </c>
      <c r="O56" s="40">
        <f>COUNTIF(Vertices[Eigenvector Centrality],"&gt;= "&amp;N56)-COUNTIF(Vertices[Eigenvector Centrality],"&gt;="&amp;N57)</f>
        <v>0</v>
      </c>
      <c r="P56" s="39">
        <f t="shared" si="16"/>
        <v>1.4668872545454552</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2</v>
      </c>
      <c r="I57" s="44">
        <f>COUNTIF(Vertices[Out-Degree],"&gt;= "&amp;H57)-COUNTIF(Vertices[Out-Degree],"&gt;="&amp;H58)</f>
        <v>2</v>
      </c>
      <c r="J57" s="43">
        <f>MAX(Vertices[Betweenness Centrality])</f>
        <v>2</v>
      </c>
      <c r="K57" s="44">
        <f>COUNTIF(Vertices[Betweenness Centrality],"&gt;= "&amp;J57)-COUNTIF(Vertices[Betweenness Centrality],"&gt;="&amp;J58)</f>
        <v>1</v>
      </c>
      <c r="L57" s="43">
        <f>MAX(Vertices[Closeness Centrality])</f>
        <v>1</v>
      </c>
      <c r="M57" s="44">
        <f>COUNTIF(Vertices[Closeness Centrality],"&gt;= "&amp;L57)-COUNTIF(Vertices[Closeness Centrality],"&gt;="&amp;L58)</f>
        <v>10</v>
      </c>
      <c r="N57" s="43">
        <f>MAX(Vertices[Eigenvector Centrality])</f>
        <v>0.153845</v>
      </c>
      <c r="O57" s="44">
        <f>COUNTIF(Vertices[Eigenvector Centrality],"&gt;= "&amp;N57)-COUNTIF(Vertices[Eigenvector Centrality],"&gt;="&amp;N58)</f>
        <v>1</v>
      </c>
      <c r="P57" s="43">
        <f>MAX(Vertices[PageRank])</f>
        <v>1.72336</v>
      </c>
      <c r="Q57" s="44">
        <f>COUNTIF(Vertices[PageRank],"&gt;= "&amp;P57)-COUNTIF(Vertices[PageRank],"&gt;="&amp;P58)</f>
        <v>1</v>
      </c>
      <c r="R57" s="43">
        <f>MAX(Vertices[Clustering Coefficient])</f>
        <v>0.5</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0.9523809523809523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0.9523809523809523</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0.09523809523809523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0.6746031428571428</v>
      </c>
    </row>
    <row r="114" spans="1:2" ht="15">
      <c r="A114" s="35" t="s">
        <v>109</v>
      </c>
      <c r="B114" s="49">
        <f>_xlfn.IFERROR(MEDIAN(Vertices[Closeness Centrality]),NoMetricMessage)</f>
        <v>0.5</v>
      </c>
    </row>
    <row r="125" spans="1:2" ht="15">
      <c r="A125" s="35" t="s">
        <v>112</v>
      </c>
      <c r="B125" s="49">
        <f>IF(COUNT(Vertices[Eigenvector Centrality])&gt;0,N2,NoMetricMessage)</f>
        <v>0</v>
      </c>
    </row>
    <row r="126" spans="1:2" ht="15">
      <c r="A126" s="35" t="s">
        <v>113</v>
      </c>
      <c r="B126" s="49">
        <f>IF(COUNT(Vertices[Eigenvector Centrality])&gt;0,N57,NoMetricMessage)</f>
        <v>0.153845</v>
      </c>
    </row>
    <row r="127" spans="1:2" ht="15">
      <c r="A127" s="35" t="s">
        <v>114</v>
      </c>
      <c r="B127" s="49">
        <f>_xlfn.IFERROR(AVERAGE(Vertices[Eigenvector Centrality]),NoMetricMessage)</f>
        <v>0.04761914285714286</v>
      </c>
    </row>
    <row r="128" spans="1:2" ht="15">
      <c r="A128" s="35" t="s">
        <v>115</v>
      </c>
      <c r="B128" s="49">
        <f>_xlfn.IFERROR(MEDIAN(Vertices[Eigenvector Centrality]),NoMetricMessage)</f>
        <v>2E-06</v>
      </c>
    </row>
    <row r="139" spans="1:2" ht="15">
      <c r="A139" s="35" t="s">
        <v>140</v>
      </c>
      <c r="B139" s="49">
        <f>IF(COUNT(Vertices[PageRank])&gt;0,P2,NoMetricMessage)</f>
        <v>0.638283</v>
      </c>
    </row>
    <row r="140" spans="1:2" ht="15">
      <c r="A140" s="35" t="s">
        <v>141</v>
      </c>
      <c r="B140" s="49">
        <f>IF(COUNT(Vertices[PageRank])&gt;0,P57,NoMetricMessage)</f>
        <v>1.72336</v>
      </c>
    </row>
    <row r="141" spans="1:2" ht="15">
      <c r="A141" s="35" t="s">
        <v>142</v>
      </c>
      <c r="B141" s="49">
        <f>_xlfn.IFERROR(AVERAGE(Vertices[PageRank]),NoMetricMessage)</f>
        <v>0.9999751904761905</v>
      </c>
    </row>
    <row r="142" spans="1:2" ht="15">
      <c r="A142" s="35" t="s">
        <v>143</v>
      </c>
      <c r="B142" s="49">
        <f>_xlfn.IFERROR(MEDIAN(Vertices[PageRank]),NoMetricMessage)</f>
        <v>0.999975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0.14285714285714285</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552</v>
      </c>
      <c r="K7" s="13" t="s">
        <v>553</v>
      </c>
    </row>
    <row r="8" spans="1:11" ht="409.5">
      <c r="A8"/>
      <c r="B8">
        <v>2</v>
      </c>
      <c r="C8">
        <v>2</v>
      </c>
      <c r="D8" t="s">
        <v>61</v>
      </c>
      <c r="E8" t="s">
        <v>61</v>
      </c>
      <c r="H8" t="s">
        <v>73</v>
      </c>
      <c r="J8" t="s">
        <v>554</v>
      </c>
      <c r="K8" s="13" t="s">
        <v>555</v>
      </c>
    </row>
    <row r="9" spans="1:11" ht="409.5">
      <c r="A9"/>
      <c r="B9">
        <v>3</v>
      </c>
      <c r="C9">
        <v>4</v>
      </c>
      <c r="D9" t="s">
        <v>62</v>
      </c>
      <c r="E9" t="s">
        <v>62</v>
      </c>
      <c r="H9" t="s">
        <v>74</v>
      </c>
      <c r="J9" t="s">
        <v>556</v>
      </c>
      <c r="K9" s="13" t="s">
        <v>557</v>
      </c>
    </row>
    <row r="10" spans="1:11" ht="409.5">
      <c r="A10"/>
      <c r="B10">
        <v>4</v>
      </c>
      <c r="D10" t="s">
        <v>63</v>
      </c>
      <c r="E10" t="s">
        <v>63</v>
      </c>
      <c r="H10" t="s">
        <v>75</v>
      </c>
      <c r="J10" t="s">
        <v>558</v>
      </c>
      <c r="K10" s="13" t="s">
        <v>559</v>
      </c>
    </row>
    <row r="11" spans="1:11" ht="15">
      <c r="A11"/>
      <c r="B11">
        <v>5</v>
      </c>
      <c r="D11" t="s">
        <v>46</v>
      </c>
      <c r="E11">
        <v>1</v>
      </c>
      <c r="H11" t="s">
        <v>76</v>
      </c>
      <c r="J11" t="s">
        <v>560</v>
      </c>
      <c r="K11" t="s">
        <v>561</v>
      </c>
    </row>
    <row r="12" spans="1:11" ht="15">
      <c r="A12"/>
      <c r="B12"/>
      <c r="D12" t="s">
        <v>64</v>
      </c>
      <c r="E12">
        <v>2</v>
      </c>
      <c r="H12">
        <v>0</v>
      </c>
      <c r="J12" t="s">
        <v>562</v>
      </c>
      <c r="K12" t="s">
        <v>563</v>
      </c>
    </row>
    <row r="13" spans="1:11" ht="15">
      <c r="A13"/>
      <c r="B13"/>
      <c r="D13">
        <v>1</v>
      </c>
      <c r="E13">
        <v>3</v>
      </c>
      <c r="H13">
        <v>1</v>
      </c>
      <c r="J13" t="s">
        <v>564</v>
      </c>
      <c r="K13" t="s">
        <v>565</v>
      </c>
    </row>
    <row r="14" spans="4:11" ht="15">
      <c r="D14">
        <v>2</v>
      </c>
      <c r="E14">
        <v>4</v>
      </c>
      <c r="H14">
        <v>2</v>
      </c>
      <c r="J14" t="s">
        <v>566</v>
      </c>
      <c r="K14" t="s">
        <v>567</v>
      </c>
    </row>
    <row r="15" spans="4:11" ht="15">
      <c r="D15">
        <v>3</v>
      </c>
      <c r="E15">
        <v>5</v>
      </c>
      <c r="H15">
        <v>3</v>
      </c>
      <c r="J15" t="s">
        <v>568</v>
      </c>
      <c r="K15" t="s">
        <v>569</v>
      </c>
    </row>
    <row r="16" spans="4:11" ht="15">
      <c r="D16">
        <v>4</v>
      </c>
      <c r="E16">
        <v>6</v>
      </c>
      <c r="H16">
        <v>4</v>
      </c>
      <c r="J16" t="s">
        <v>570</v>
      </c>
      <c r="K16" t="s">
        <v>571</v>
      </c>
    </row>
    <row r="17" spans="4:11" ht="15">
      <c r="D17">
        <v>5</v>
      </c>
      <c r="E17">
        <v>7</v>
      </c>
      <c r="H17">
        <v>5</v>
      </c>
      <c r="J17" t="s">
        <v>572</v>
      </c>
      <c r="K17" t="s">
        <v>573</v>
      </c>
    </row>
    <row r="18" spans="4:11" ht="15">
      <c r="D18">
        <v>6</v>
      </c>
      <c r="E18">
        <v>8</v>
      </c>
      <c r="H18">
        <v>6</v>
      </c>
      <c r="J18" t="s">
        <v>574</v>
      </c>
      <c r="K18" t="s">
        <v>575</v>
      </c>
    </row>
    <row r="19" spans="4:11" ht="15">
      <c r="D19">
        <v>7</v>
      </c>
      <c r="E19">
        <v>9</v>
      </c>
      <c r="H19">
        <v>7</v>
      </c>
      <c r="J19" t="s">
        <v>576</v>
      </c>
      <c r="K19" t="s">
        <v>577</v>
      </c>
    </row>
    <row r="20" spans="4:11" ht="15">
      <c r="D20">
        <v>8</v>
      </c>
      <c r="H20">
        <v>8</v>
      </c>
      <c r="J20" t="s">
        <v>578</v>
      </c>
      <c r="K20" t="s">
        <v>579</v>
      </c>
    </row>
    <row r="21" spans="4:11" ht="409.5">
      <c r="D21">
        <v>9</v>
      </c>
      <c r="H21">
        <v>9</v>
      </c>
      <c r="J21" t="s">
        <v>580</v>
      </c>
      <c r="K21" s="13" t="s">
        <v>581</v>
      </c>
    </row>
    <row r="22" spans="4:11" ht="409.5">
      <c r="D22">
        <v>10</v>
      </c>
      <c r="J22" t="s">
        <v>582</v>
      </c>
      <c r="K22" s="13" t="s">
        <v>583</v>
      </c>
    </row>
    <row r="23" spans="4:11" ht="409.5">
      <c r="D23">
        <v>11</v>
      </c>
      <c r="J23" t="s">
        <v>584</v>
      </c>
      <c r="K23" s="13" t="s">
        <v>585</v>
      </c>
    </row>
    <row r="24" spans="10:11" ht="409.5">
      <c r="J24" t="s">
        <v>586</v>
      </c>
      <c r="K24" s="13" t="s">
        <v>1067</v>
      </c>
    </row>
    <row r="25" spans="10:11" ht="15">
      <c r="J25" t="s">
        <v>587</v>
      </c>
      <c r="K25" t="b">
        <v>0</v>
      </c>
    </row>
    <row r="26" spans="10:11" ht="15">
      <c r="J26" t="s">
        <v>1065</v>
      </c>
      <c r="K26" t="s">
        <v>1066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610</v>
      </c>
      <c r="B2" s="128" t="s">
        <v>611</v>
      </c>
      <c r="C2" s="67" t="s">
        <v>612</v>
      </c>
    </row>
    <row r="3" spans="1:3" ht="15">
      <c r="A3" s="127" t="s">
        <v>589</v>
      </c>
      <c r="B3" s="127" t="s">
        <v>589</v>
      </c>
      <c r="C3" s="36">
        <v>6</v>
      </c>
    </row>
    <row r="4" spans="1:3" ht="15">
      <c r="A4" s="127" t="s">
        <v>590</v>
      </c>
      <c r="B4" s="127" t="s">
        <v>590</v>
      </c>
      <c r="C4" s="36">
        <v>3</v>
      </c>
    </row>
    <row r="5" spans="1:3" ht="15">
      <c r="A5" s="127" t="s">
        <v>591</v>
      </c>
      <c r="B5" s="127" t="s">
        <v>591</v>
      </c>
      <c r="C5" s="36">
        <v>3</v>
      </c>
    </row>
    <row r="6" spans="1:3" ht="15">
      <c r="A6" s="127" t="s">
        <v>592</v>
      </c>
      <c r="B6" s="127" t="s">
        <v>592</v>
      </c>
      <c r="C6" s="36">
        <v>2</v>
      </c>
    </row>
    <row r="7" spans="1:3" ht="15">
      <c r="A7" s="127" t="s">
        <v>593</v>
      </c>
      <c r="B7" s="127" t="s">
        <v>593</v>
      </c>
      <c r="C7" s="36">
        <v>2</v>
      </c>
    </row>
    <row r="8" spans="1:3" ht="15">
      <c r="A8" s="127" t="s">
        <v>594</v>
      </c>
      <c r="B8" s="127" t="s">
        <v>594</v>
      </c>
      <c r="C8" s="36">
        <v>2</v>
      </c>
    </row>
    <row r="9" spans="1:3" ht="15">
      <c r="A9" s="127" t="s">
        <v>595</v>
      </c>
      <c r="B9" s="127" t="s">
        <v>595</v>
      </c>
      <c r="C9" s="36">
        <v>2</v>
      </c>
    </row>
    <row r="10" spans="1:3" ht="15">
      <c r="A10" s="127" t="s">
        <v>596</v>
      </c>
      <c r="B10" s="127" t="s">
        <v>596</v>
      </c>
      <c r="C10" s="36">
        <v>1</v>
      </c>
    </row>
    <row r="11" spans="1:3" ht="15">
      <c r="A11" s="127" t="s">
        <v>597</v>
      </c>
      <c r="B11" s="127" t="s">
        <v>597</v>
      </c>
      <c r="C11" s="36">
        <v>11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618</v>
      </c>
      <c r="B1" s="13" t="s">
        <v>619</v>
      </c>
      <c r="C1" s="13" t="s">
        <v>620</v>
      </c>
      <c r="D1" s="13" t="s">
        <v>622</v>
      </c>
      <c r="E1" s="13" t="s">
        <v>621</v>
      </c>
      <c r="F1" s="13" t="s">
        <v>624</v>
      </c>
      <c r="G1" s="13" t="s">
        <v>623</v>
      </c>
      <c r="H1" s="13" t="s">
        <v>626</v>
      </c>
      <c r="I1" s="85" t="s">
        <v>625</v>
      </c>
      <c r="J1" s="85" t="s">
        <v>628</v>
      </c>
      <c r="K1" s="85" t="s">
        <v>627</v>
      </c>
      <c r="L1" s="85" t="s">
        <v>630</v>
      </c>
      <c r="M1" s="85" t="s">
        <v>629</v>
      </c>
      <c r="N1" s="85" t="s">
        <v>632</v>
      </c>
      <c r="O1" s="85" t="s">
        <v>631</v>
      </c>
      <c r="P1" s="85" t="s">
        <v>634</v>
      </c>
      <c r="Q1" s="13" t="s">
        <v>633</v>
      </c>
      <c r="R1" s="13" t="s">
        <v>636</v>
      </c>
      <c r="S1" s="13" t="s">
        <v>635</v>
      </c>
      <c r="T1" s="13" t="s">
        <v>637</v>
      </c>
    </row>
    <row r="2" spans="1:20" ht="15">
      <c r="A2" s="89" t="s">
        <v>259</v>
      </c>
      <c r="B2" s="85">
        <v>11</v>
      </c>
      <c r="C2" s="89" t="s">
        <v>262</v>
      </c>
      <c r="D2" s="85">
        <v>2</v>
      </c>
      <c r="E2" s="89" t="s">
        <v>258</v>
      </c>
      <c r="F2" s="85">
        <v>1</v>
      </c>
      <c r="G2" s="89" t="s">
        <v>256</v>
      </c>
      <c r="H2" s="85">
        <v>2</v>
      </c>
      <c r="I2" s="85"/>
      <c r="J2" s="85"/>
      <c r="K2" s="85"/>
      <c r="L2" s="85"/>
      <c r="M2" s="85"/>
      <c r="N2" s="85"/>
      <c r="O2" s="85"/>
      <c r="P2" s="85"/>
      <c r="Q2" s="89" t="s">
        <v>257</v>
      </c>
      <c r="R2" s="85">
        <v>1</v>
      </c>
      <c r="S2" s="89" t="s">
        <v>259</v>
      </c>
      <c r="T2" s="85">
        <v>11</v>
      </c>
    </row>
    <row r="3" spans="1:20" ht="15">
      <c r="A3" s="89" t="s">
        <v>262</v>
      </c>
      <c r="B3" s="85">
        <v>2</v>
      </c>
      <c r="C3" s="89" t="s">
        <v>260</v>
      </c>
      <c r="D3" s="85">
        <v>2</v>
      </c>
      <c r="E3" s="85"/>
      <c r="F3" s="85"/>
      <c r="G3" s="85"/>
      <c r="H3" s="85"/>
      <c r="I3" s="85"/>
      <c r="J3" s="85"/>
      <c r="K3" s="85"/>
      <c r="L3" s="85"/>
      <c r="M3" s="85"/>
      <c r="N3" s="85"/>
      <c r="O3" s="85"/>
      <c r="P3" s="85"/>
      <c r="Q3" s="85"/>
      <c r="R3" s="85"/>
      <c r="S3" s="85"/>
      <c r="T3" s="85"/>
    </row>
    <row r="4" spans="1:20" ht="15">
      <c r="A4" s="89" t="s">
        <v>260</v>
      </c>
      <c r="B4" s="85">
        <v>2</v>
      </c>
      <c r="C4" s="89" t="s">
        <v>261</v>
      </c>
      <c r="D4" s="85">
        <v>1</v>
      </c>
      <c r="E4" s="85"/>
      <c r="F4" s="85"/>
      <c r="G4" s="85"/>
      <c r="H4" s="85"/>
      <c r="I4" s="85"/>
      <c r="J4" s="85"/>
      <c r="K4" s="85"/>
      <c r="L4" s="85"/>
      <c r="M4" s="85"/>
      <c r="N4" s="85"/>
      <c r="O4" s="85"/>
      <c r="P4" s="85"/>
      <c r="Q4" s="85"/>
      <c r="R4" s="85"/>
      <c r="S4" s="85"/>
      <c r="T4" s="85"/>
    </row>
    <row r="5" spans="1:20" ht="15">
      <c r="A5" s="89" t="s">
        <v>256</v>
      </c>
      <c r="B5" s="85">
        <v>2</v>
      </c>
      <c r="C5" s="85"/>
      <c r="D5" s="85"/>
      <c r="E5" s="85"/>
      <c r="F5" s="85"/>
      <c r="G5" s="85"/>
      <c r="H5" s="85"/>
      <c r="I5" s="85"/>
      <c r="J5" s="85"/>
      <c r="K5" s="85"/>
      <c r="L5" s="85"/>
      <c r="M5" s="85"/>
      <c r="N5" s="85"/>
      <c r="O5" s="85"/>
      <c r="P5" s="85"/>
      <c r="Q5" s="85"/>
      <c r="R5" s="85"/>
      <c r="S5" s="85"/>
      <c r="T5" s="85"/>
    </row>
    <row r="6" spans="1:20" ht="15">
      <c r="A6" s="89" t="s">
        <v>261</v>
      </c>
      <c r="B6" s="85">
        <v>1</v>
      </c>
      <c r="C6" s="85"/>
      <c r="D6" s="85"/>
      <c r="E6" s="85"/>
      <c r="F6" s="85"/>
      <c r="G6" s="85"/>
      <c r="H6" s="85"/>
      <c r="I6" s="85"/>
      <c r="J6" s="85"/>
      <c r="K6" s="85"/>
      <c r="L6" s="85"/>
      <c r="M6" s="85"/>
      <c r="N6" s="85"/>
      <c r="O6" s="85"/>
      <c r="P6" s="85"/>
      <c r="Q6" s="85"/>
      <c r="R6" s="85"/>
      <c r="S6" s="85"/>
      <c r="T6" s="85"/>
    </row>
    <row r="7" spans="1:20" ht="15">
      <c r="A7" s="89" t="s">
        <v>258</v>
      </c>
      <c r="B7" s="85">
        <v>1</v>
      </c>
      <c r="C7" s="85"/>
      <c r="D7" s="85"/>
      <c r="E7" s="85"/>
      <c r="F7" s="85"/>
      <c r="G7" s="85"/>
      <c r="H7" s="85"/>
      <c r="I7" s="85"/>
      <c r="J7" s="85"/>
      <c r="K7" s="85"/>
      <c r="L7" s="85"/>
      <c r="M7" s="85"/>
      <c r="N7" s="85"/>
      <c r="O7" s="85"/>
      <c r="P7" s="85"/>
      <c r="Q7" s="85"/>
      <c r="R7" s="85"/>
      <c r="S7" s="85"/>
      <c r="T7" s="85"/>
    </row>
    <row r="8" spans="1:20" ht="15">
      <c r="A8" s="89" t="s">
        <v>257</v>
      </c>
      <c r="B8" s="85">
        <v>1</v>
      </c>
      <c r="C8" s="85"/>
      <c r="D8" s="85"/>
      <c r="E8" s="85"/>
      <c r="F8" s="85"/>
      <c r="G8" s="85"/>
      <c r="H8" s="85"/>
      <c r="I8" s="85"/>
      <c r="J8" s="85"/>
      <c r="K8" s="85"/>
      <c r="L8" s="85"/>
      <c r="M8" s="85"/>
      <c r="N8" s="85"/>
      <c r="O8" s="85"/>
      <c r="P8" s="85"/>
      <c r="Q8" s="85"/>
      <c r="R8" s="85"/>
      <c r="S8" s="85"/>
      <c r="T8" s="85"/>
    </row>
    <row r="11" spans="1:20" ht="15" customHeight="1">
      <c r="A11" s="13" t="s">
        <v>640</v>
      </c>
      <c r="B11" s="13" t="s">
        <v>619</v>
      </c>
      <c r="C11" s="13" t="s">
        <v>641</v>
      </c>
      <c r="D11" s="13" t="s">
        <v>622</v>
      </c>
      <c r="E11" s="13" t="s">
        <v>642</v>
      </c>
      <c r="F11" s="13" t="s">
        <v>624</v>
      </c>
      <c r="G11" s="13" t="s">
        <v>643</v>
      </c>
      <c r="H11" s="13" t="s">
        <v>626</v>
      </c>
      <c r="I11" s="85" t="s">
        <v>644</v>
      </c>
      <c r="J11" s="85" t="s">
        <v>628</v>
      </c>
      <c r="K11" s="85" t="s">
        <v>645</v>
      </c>
      <c r="L11" s="85" t="s">
        <v>630</v>
      </c>
      <c r="M11" s="85" t="s">
        <v>646</v>
      </c>
      <c r="N11" s="85" t="s">
        <v>632</v>
      </c>
      <c r="O11" s="85" t="s">
        <v>647</v>
      </c>
      <c r="P11" s="85" t="s">
        <v>634</v>
      </c>
      <c r="Q11" s="13" t="s">
        <v>648</v>
      </c>
      <c r="R11" s="13" t="s">
        <v>636</v>
      </c>
      <c r="S11" s="13" t="s">
        <v>649</v>
      </c>
      <c r="T11" s="13" t="s">
        <v>637</v>
      </c>
    </row>
    <row r="12" spans="1:20" ht="15">
      <c r="A12" s="85" t="s">
        <v>266</v>
      </c>
      <c r="B12" s="85">
        <v>11</v>
      </c>
      <c r="C12" s="85" t="s">
        <v>263</v>
      </c>
      <c r="D12" s="85">
        <v>2</v>
      </c>
      <c r="E12" s="85" t="s">
        <v>265</v>
      </c>
      <c r="F12" s="85">
        <v>1</v>
      </c>
      <c r="G12" s="85" t="s">
        <v>263</v>
      </c>
      <c r="H12" s="85">
        <v>2</v>
      </c>
      <c r="I12" s="85"/>
      <c r="J12" s="85"/>
      <c r="K12" s="85"/>
      <c r="L12" s="85"/>
      <c r="M12" s="85"/>
      <c r="N12" s="85"/>
      <c r="O12" s="85"/>
      <c r="P12" s="85"/>
      <c r="Q12" s="85" t="s">
        <v>264</v>
      </c>
      <c r="R12" s="85">
        <v>1</v>
      </c>
      <c r="S12" s="85" t="s">
        <v>266</v>
      </c>
      <c r="T12" s="85">
        <v>11</v>
      </c>
    </row>
    <row r="13" spans="1:20" ht="15">
      <c r="A13" s="85" t="s">
        <v>263</v>
      </c>
      <c r="B13" s="85">
        <v>4</v>
      </c>
      <c r="C13" s="85" t="s">
        <v>267</v>
      </c>
      <c r="D13" s="85">
        <v>2</v>
      </c>
      <c r="E13" s="85"/>
      <c r="F13" s="85"/>
      <c r="G13" s="85"/>
      <c r="H13" s="85"/>
      <c r="I13" s="85"/>
      <c r="J13" s="85"/>
      <c r="K13" s="85"/>
      <c r="L13" s="85"/>
      <c r="M13" s="85"/>
      <c r="N13" s="85"/>
      <c r="O13" s="85"/>
      <c r="P13" s="85"/>
      <c r="Q13" s="85"/>
      <c r="R13" s="85"/>
      <c r="S13" s="85"/>
      <c r="T13" s="85"/>
    </row>
    <row r="14" spans="1:20" ht="15">
      <c r="A14" s="85" t="s">
        <v>267</v>
      </c>
      <c r="B14" s="85">
        <v>2</v>
      </c>
      <c r="C14" s="85" t="s">
        <v>268</v>
      </c>
      <c r="D14" s="85">
        <v>1</v>
      </c>
      <c r="E14" s="85"/>
      <c r="F14" s="85"/>
      <c r="G14" s="85"/>
      <c r="H14" s="85"/>
      <c r="I14" s="85"/>
      <c r="J14" s="85"/>
      <c r="K14" s="85"/>
      <c r="L14" s="85"/>
      <c r="M14" s="85"/>
      <c r="N14" s="85"/>
      <c r="O14" s="85"/>
      <c r="P14" s="85"/>
      <c r="Q14" s="85"/>
      <c r="R14" s="85"/>
      <c r="S14" s="85"/>
      <c r="T14" s="85"/>
    </row>
    <row r="15" spans="1:20" ht="15">
      <c r="A15" s="85" t="s">
        <v>268</v>
      </c>
      <c r="B15" s="85">
        <v>1</v>
      </c>
      <c r="C15" s="85"/>
      <c r="D15" s="85"/>
      <c r="E15" s="85"/>
      <c r="F15" s="85"/>
      <c r="G15" s="85"/>
      <c r="H15" s="85"/>
      <c r="I15" s="85"/>
      <c r="J15" s="85"/>
      <c r="K15" s="85"/>
      <c r="L15" s="85"/>
      <c r="M15" s="85"/>
      <c r="N15" s="85"/>
      <c r="O15" s="85"/>
      <c r="P15" s="85"/>
      <c r="Q15" s="85"/>
      <c r="R15" s="85"/>
      <c r="S15" s="85"/>
      <c r="T15" s="85"/>
    </row>
    <row r="16" spans="1:20" ht="15">
      <c r="A16" s="85" t="s">
        <v>265</v>
      </c>
      <c r="B16" s="85">
        <v>1</v>
      </c>
      <c r="C16" s="85"/>
      <c r="D16" s="85"/>
      <c r="E16" s="85"/>
      <c r="F16" s="85"/>
      <c r="G16" s="85"/>
      <c r="H16" s="85"/>
      <c r="I16" s="85"/>
      <c r="J16" s="85"/>
      <c r="K16" s="85"/>
      <c r="L16" s="85"/>
      <c r="M16" s="85"/>
      <c r="N16" s="85"/>
      <c r="O16" s="85"/>
      <c r="P16" s="85"/>
      <c r="Q16" s="85"/>
      <c r="R16" s="85"/>
      <c r="S16" s="85"/>
      <c r="T16" s="85"/>
    </row>
    <row r="17" spans="1:20" ht="15">
      <c r="A17" s="85" t="s">
        <v>264</v>
      </c>
      <c r="B17" s="85">
        <v>1</v>
      </c>
      <c r="C17" s="85"/>
      <c r="D17" s="85"/>
      <c r="E17" s="85"/>
      <c r="F17" s="85"/>
      <c r="G17" s="85"/>
      <c r="H17" s="85"/>
      <c r="I17" s="85"/>
      <c r="J17" s="85"/>
      <c r="K17" s="85"/>
      <c r="L17" s="85"/>
      <c r="M17" s="85"/>
      <c r="N17" s="85"/>
      <c r="O17" s="85"/>
      <c r="P17" s="85"/>
      <c r="Q17" s="85"/>
      <c r="R17" s="85"/>
      <c r="S17" s="85"/>
      <c r="T17" s="85"/>
    </row>
    <row r="20" spans="1:20" ht="15" customHeight="1">
      <c r="A20" s="13" t="s">
        <v>652</v>
      </c>
      <c r="B20" s="13" t="s">
        <v>619</v>
      </c>
      <c r="C20" s="13" t="s">
        <v>661</v>
      </c>
      <c r="D20" s="13" t="s">
        <v>622</v>
      </c>
      <c r="E20" s="13" t="s">
        <v>667</v>
      </c>
      <c r="F20" s="13" t="s">
        <v>624</v>
      </c>
      <c r="G20" s="13" t="s">
        <v>672</v>
      </c>
      <c r="H20" s="13" t="s">
        <v>626</v>
      </c>
      <c r="I20" s="13" t="s">
        <v>681</v>
      </c>
      <c r="J20" s="13" t="s">
        <v>628</v>
      </c>
      <c r="K20" s="13" t="s">
        <v>691</v>
      </c>
      <c r="L20" s="13" t="s">
        <v>630</v>
      </c>
      <c r="M20" s="13" t="s">
        <v>692</v>
      </c>
      <c r="N20" s="13" t="s">
        <v>632</v>
      </c>
      <c r="O20" s="13" t="s">
        <v>694</v>
      </c>
      <c r="P20" s="13" t="s">
        <v>634</v>
      </c>
      <c r="Q20" s="13" t="s">
        <v>704</v>
      </c>
      <c r="R20" s="13" t="s">
        <v>636</v>
      </c>
      <c r="S20" s="13" t="s">
        <v>709</v>
      </c>
      <c r="T20" s="13" t="s">
        <v>637</v>
      </c>
    </row>
    <row r="21" spans="1:20" ht="15">
      <c r="A21" s="85" t="s">
        <v>277</v>
      </c>
      <c r="B21" s="85">
        <v>25</v>
      </c>
      <c r="C21" s="85" t="s">
        <v>277</v>
      </c>
      <c r="D21" s="85">
        <v>4</v>
      </c>
      <c r="E21" s="85" t="s">
        <v>280</v>
      </c>
      <c r="F21" s="85">
        <v>2</v>
      </c>
      <c r="G21" s="85" t="s">
        <v>230</v>
      </c>
      <c r="H21" s="85">
        <v>2</v>
      </c>
      <c r="I21" s="85" t="s">
        <v>682</v>
      </c>
      <c r="J21" s="85">
        <v>1</v>
      </c>
      <c r="K21" s="85" t="s">
        <v>277</v>
      </c>
      <c r="L21" s="85">
        <v>2</v>
      </c>
      <c r="M21" s="85" t="s">
        <v>693</v>
      </c>
      <c r="N21" s="85">
        <v>2</v>
      </c>
      <c r="O21" s="85" t="s">
        <v>695</v>
      </c>
      <c r="P21" s="85">
        <v>2</v>
      </c>
      <c r="Q21" s="85" t="s">
        <v>705</v>
      </c>
      <c r="R21" s="85">
        <v>1</v>
      </c>
      <c r="S21" s="85" t="s">
        <v>653</v>
      </c>
      <c r="T21" s="85">
        <v>11</v>
      </c>
    </row>
    <row r="22" spans="1:20" ht="15">
      <c r="A22" s="85" t="s">
        <v>653</v>
      </c>
      <c r="B22" s="85">
        <v>11</v>
      </c>
      <c r="C22" s="85" t="s">
        <v>657</v>
      </c>
      <c r="D22" s="85">
        <v>3</v>
      </c>
      <c r="E22" s="85" t="s">
        <v>668</v>
      </c>
      <c r="F22" s="85">
        <v>2</v>
      </c>
      <c r="G22" s="85" t="s">
        <v>673</v>
      </c>
      <c r="H22" s="85">
        <v>2</v>
      </c>
      <c r="I22" s="85" t="s">
        <v>683</v>
      </c>
      <c r="J22" s="85">
        <v>1</v>
      </c>
      <c r="K22" s="85"/>
      <c r="L22" s="85"/>
      <c r="M22" s="85" t="s">
        <v>277</v>
      </c>
      <c r="N22" s="85">
        <v>2</v>
      </c>
      <c r="O22" s="85" t="s">
        <v>660</v>
      </c>
      <c r="P22" s="85">
        <v>2</v>
      </c>
      <c r="Q22" s="85" t="s">
        <v>706</v>
      </c>
      <c r="R22" s="85">
        <v>1</v>
      </c>
      <c r="S22" s="85" t="s">
        <v>277</v>
      </c>
      <c r="T22" s="85">
        <v>11</v>
      </c>
    </row>
    <row r="23" spans="1:20" ht="15">
      <c r="A23" s="85" t="s">
        <v>654</v>
      </c>
      <c r="B23" s="85">
        <v>11</v>
      </c>
      <c r="C23" s="85" t="s">
        <v>658</v>
      </c>
      <c r="D23" s="85">
        <v>3</v>
      </c>
      <c r="E23" s="85" t="s">
        <v>669</v>
      </c>
      <c r="F23" s="85">
        <v>1</v>
      </c>
      <c r="G23" s="85" t="s">
        <v>674</v>
      </c>
      <c r="H23" s="85">
        <v>2</v>
      </c>
      <c r="I23" s="85" t="s">
        <v>684</v>
      </c>
      <c r="J23" s="85">
        <v>1</v>
      </c>
      <c r="K23" s="85"/>
      <c r="L23" s="85"/>
      <c r="M23" s="85"/>
      <c r="N23" s="85"/>
      <c r="O23" s="85" t="s">
        <v>696</v>
      </c>
      <c r="P23" s="85">
        <v>2</v>
      </c>
      <c r="Q23" s="85" t="s">
        <v>277</v>
      </c>
      <c r="R23" s="85">
        <v>1</v>
      </c>
      <c r="S23" s="85" t="s">
        <v>654</v>
      </c>
      <c r="T23" s="85">
        <v>11</v>
      </c>
    </row>
    <row r="24" spans="1:20" ht="15">
      <c r="A24" s="85" t="s">
        <v>655</v>
      </c>
      <c r="B24" s="85">
        <v>11</v>
      </c>
      <c r="C24" s="85" t="s">
        <v>659</v>
      </c>
      <c r="D24" s="85">
        <v>3</v>
      </c>
      <c r="E24" s="85" t="s">
        <v>670</v>
      </c>
      <c r="F24" s="85">
        <v>1</v>
      </c>
      <c r="G24" s="85" t="s">
        <v>675</v>
      </c>
      <c r="H24" s="85">
        <v>2</v>
      </c>
      <c r="I24" s="85" t="s">
        <v>685</v>
      </c>
      <c r="J24" s="85">
        <v>1</v>
      </c>
      <c r="K24" s="85"/>
      <c r="L24" s="85"/>
      <c r="M24" s="85"/>
      <c r="N24" s="85"/>
      <c r="O24" s="85" t="s">
        <v>697</v>
      </c>
      <c r="P24" s="85">
        <v>2</v>
      </c>
      <c r="Q24" s="85" t="s">
        <v>707</v>
      </c>
      <c r="R24" s="85">
        <v>1</v>
      </c>
      <c r="S24" s="85" t="s">
        <v>655</v>
      </c>
      <c r="T24" s="85">
        <v>11</v>
      </c>
    </row>
    <row r="25" spans="1:20" ht="15">
      <c r="A25" s="85" t="s">
        <v>656</v>
      </c>
      <c r="B25" s="85">
        <v>11</v>
      </c>
      <c r="C25" s="85" t="s">
        <v>280</v>
      </c>
      <c r="D25" s="85">
        <v>3</v>
      </c>
      <c r="E25" s="85" t="s">
        <v>658</v>
      </c>
      <c r="F25" s="85">
        <v>1</v>
      </c>
      <c r="G25" s="85" t="s">
        <v>277</v>
      </c>
      <c r="H25" s="85">
        <v>2</v>
      </c>
      <c r="I25" s="85" t="s">
        <v>686</v>
      </c>
      <c r="J25" s="85">
        <v>1</v>
      </c>
      <c r="K25" s="85"/>
      <c r="L25" s="85"/>
      <c r="M25" s="85"/>
      <c r="N25" s="85"/>
      <c r="O25" s="85" t="s">
        <v>698</v>
      </c>
      <c r="P25" s="85">
        <v>2</v>
      </c>
      <c r="Q25" s="85" t="s">
        <v>708</v>
      </c>
      <c r="R25" s="85">
        <v>1</v>
      </c>
      <c r="S25" s="85" t="s">
        <v>656</v>
      </c>
      <c r="T25" s="85">
        <v>11</v>
      </c>
    </row>
    <row r="26" spans="1:20" ht="15">
      <c r="A26" s="85" t="s">
        <v>280</v>
      </c>
      <c r="B26" s="85">
        <v>5</v>
      </c>
      <c r="C26" s="85" t="s">
        <v>662</v>
      </c>
      <c r="D26" s="85">
        <v>2</v>
      </c>
      <c r="E26" s="85" t="s">
        <v>659</v>
      </c>
      <c r="F26" s="85">
        <v>1</v>
      </c>
      <c r="G26" s="85" t="s">
        <v>676</v>
      </c>
      <c r="H26" s="85">
        <v>2</v>
      </c>
      <c r="I26" s="85" t="s">
        <v>687</v>
      </c>
      <c r="J26" s="85">
        <v>1</v>
      </c>
      <c r="K26" s="85"/>
      <c r="L26" s="85"/>
      <c r="M26" s="85"/>
      <c r="N26" s="85"/>
      <c r="O26" s="85" t="s">
        <v>699</v>
      </c>
      <c r="P26" s="85">
        <v>2</v>
      </c>
      <c r="Q26" s="85" t="s">
        <v>660</v>
      </c>
      <c r="R26" s="85">
        <v>1</v>
      </c>
      <c r="S26" s="85"/>
      <c r="T26" s="85"/>
    </row>
    <row r="27" spans="1:20" ht="15">
      <c r="A27" s="85" t="s">
        <v>657</v>
      </c>
      <c r="B27" s="85">
        <v>4</v>
      </c>
      <c r="C27" s="85" t="s">
        <v>663</v>
      </c>
      <c r="D27" s="85">
        <v>2</v>
      </c>
      <c r="E27" s="85" t="s">
        <v>657</v>
      </c>
      <c r="F27" s="85">
        <v>1</v>
      </c>
      <c r="G27" s="85" t="s">
        <v>677</v>
      </c>
      <c r="H27" s="85">
        <v>1</v>
      </c>
      <c r="I27" s="85" t="s">
        <v>688</v>
      </c>
      <c r="J27" s="85">
        <v>1</v>
      </c>
      <c r="K27" s="85"/>
      <c r="L27" s="85"/>
      <c r="M27" s="85"/>
      <c r="N27" s="85"/>
      <c r="O27" s="85" t="s">
        <v>700</v>
      </c>
      <c r="P27" s="85">
        <v>2</v>
      </c>
      <c r="Q27" s="85"/>
      <c r="R27" s="85"/>
      <c r="S27" s="85"/>
      <c r="T27" s="85"/>
    </row>
    <row r="28" spans="1:20" ht="15">
      <c r="A28" s="85" t="s">
        <v>658</v>
      </c>
      <c r="B28" s="85">
        <v>4</v>
      </c>
      <c r="C28" s="85" t="s">
        <v>664</v>
      </c>
      <c r="D28" s="85">
        <v>2</v>
      </c>
      <c r="E28" s="85" t="s">
        <v>277</v>
      </c>
      <c r="F28" s="85">
        <v>1</v>
      </c>
      <c r="G28" s="85" t="s">
        <v>678</v>
      </c>
      <c r="H28" s="85">
        <v>1</v>
      </c>
      <c r="I28" s="85" t="s">
        <v>277</v>
      </c>
      <c r="J28" s="85">
        <v>1</v>
      </c>
      <c r="K28" s="85"/>
      <c r="L28" s="85"/>
      <c r="M28" s="85"/>
      <c r="N28" s="85"/>
      <c r="O28" s="85" t="s">
        <v>701</v>
      </c>
      <c r="P28" s="85">
        <v>1</v>
      </c>
      <c r="Q28" s="85"/>
      <c r="R28" s="85"/>
      <c r="S28" s="85"/>
      <c r="T28" s="85"/>
    </row>
    <row r="29" spans="1:20" ht="15">
      <c r="A29" s="85" t="s">
        <v>659</v>
      </c>
      <c r="B29" s="85">
        <v>4</v>
      </c>
      <c r="C29" s="85" t="s">
        <v>665</v>
      </c>
      <c r="D29" s="85">
        <v>2</v>
      </c>
      <c r="E29" s="85" t="s">
        <v>671</v>
      </c>
      <c r="F29" s="85">
        <v>1</v>
      </c>
      <c r="G29" s="85" t="s">
        <v>679</v>
      </c>
      <c r="H29" s="85">
        <v>1</v>
      </c>
      <c r="I29" s="85" t="s">
        <v>689</v>
      </c>
      <c r="J29" s="85">
        <v>1</v>
      </c>
      <c r="K29" s="85"/>
      <c r="L29" s="85"/>
      <c r="M29" s="85"/>
      <c r="N29" s="85"/>
      <c r="O29" s="85" t="s">
        <v>702</v>
      </c>
      <c r="P29" s="85">
        <v>1</v>
      </c>
      <c r="Q29" s="85"/>
      <c r="R29" s="85"/>
      <c r="S29" s="85"/>
      <c r="T29" s="85"/>
    </row>
    <row r="30" spans="1:20" ht="15">
      <c r="A30" s="85" t="s">
        <v>660</v>
      </c>
      <c r="B30" s="85">
        <v>3</v>
      </c>
      <c r="C30" s="85" t="s">
        <v>666</v>
      </c>
      <c r="D30" s="85">
        <v>2</v>
      </c>
      <c r="E30" s="85"/>
      <c r="F30" s="85"/>
      <c r="G30" s="85" t="s">
        <v>680</v>
      </c>
      <c r="H30" s="85">
        <v>1</v>
      </c>
      <c r="I30" s="85" t="s">
        <v>690</v>
      </c>
      <c r="J30" s="85">
        <v>1</v>
      </c>
      <c r="K30" s="85"/>
      <c r="L30" s="85"/>
      <c r="M30" s="85"/>
      <c r="N30" s="85"/>
      <c r="O30" s="85" t="s">
        <v>703</v>
      </c>
      <c r="P30" s="85">
        <v>1</v>
      </c>
      <c r="Q30" s="85"/>
      <c r="R30" s="85"/>
      <c r="S30" s="85"/>
      <c r="T30" s="85"/>
    </row>
    <row r="33" spans="1:20" ht="15" customHeight="1">
      <c r="A33" s="13" t="s">
        <v>714</v>
      </c>
      <c r="B33" s="13" t="s">
        <v>619</v>
      </c>
      <c r="C33" s="13" t="s">
        <v>723</v>
      </c>
      <c r="D33" s="13" t="s">
        <v>622</v>
      </c>
      <c r="E33" s="13" t="s">
        <v>727</v>
      </c>
      <c r="F33" s="13" t="s">
        <v>624</v>
      </c>
      <c r="G33" s="13" t="s">
        <v>736</v>
      </c>
      <c r="H33" s="13" t="s">
        <v>626</v>
      </c>
      <c r="I33" s="13" t="s">
        <v>740</v>
      </c>
      <c r="J33" s="13" t="s">
        <v>628</v>
      </c>
      <c r="K33" s="13" t="s">
        <v>750</v>
      </c>
      <c r="L33" s="13" t="s">
        <v>630</v>
      </c>
      <c r="M33" s="13" t="s">
        <v>758</v>
      </c>
      <c r="N33" s="13" t="s">
        <v>632</v>
      </c>
      <c r="O33" s="13" t="s">
        <v>764</v>
      </c>
      <c r="P33" s="13" t="s">
        <v>634</v>
      </c>
      <c r="Q33" s="85" t="s">
        <v>768</v>
      </c>
      <c r="R33" s="85" t="s">
        <v>636</v>
      </c>
      <c r="S33" s="13" t="s">
        <v>769</v>
      </c>
      <c r="T33" s="13" t="s">
        <v>637</v>
      </c>
    </row>
    <row r="34" spans="1:20" ht="15">
      <c r="A34" s="91" t="s">
        <v>715</v>
      </c>
      <c r="B34" s="91">
        <v>56</v>
      </c>
      <c r="C34" s="91" t="s">
        <v>277</v>
      </c>
      <c r="D34" s="91">
        <v>4</v>
      </c>
      <c r="E34" s="91" t="s">
        <v>728</v>
      </c>
      <c r="F34" s="91">
        <v>2</v>
      </c>
      <c r="G34" s="91" t="s">
        <v>674</v>
      </c>
      <c r="H34" s="91">
        <v>4</v>
      </c>
      <c r="I34" s="91" t="s">
        <v>741</v>
      </c>
      <c r="J34" s="91">
        <v>4</v>
      </c>
      <c r="K34" s="91" t="s">
        <v>222</v>
      </c>
      <c r="L34" s="91">
        <v>2</v>
      </c>
      <c r="M34" s="91" t="s">
        <v>759</v>
      </c>
      <c r="N34" s="91">
        <v>2</v>
      </c>
      <c r="O34" s="91" t="s">
        <v>765</v>
      </c>
      <c r="P34" s="91">
        <v>2</v>
      </c>
      <c r="Q34" s="91"/>
      <c r="R34" s="91"/>
      <c r="S34" s="91" t="s">
        <v>653</v>
      </c>
      <c r="T34" s="91">
        <v>11</v>
      </c>
    </row>
    <row r="35" spans="1:20" ht="15">
      <c r="A35" s="91" t="s">
        <v>716</v>
      </c>
      <c r="B35" s="91">
        <v>5</v>
      </c>
      <c r="C35" s="91" t="s">
        <v>227</v>
      </c>
      <c r="D35" s="91">
        <v>3</v>
      </c>
      <c r="E35" s="91" t="s">
        <v>280</v>
      </c>
      <c r="F35" s="91">
        <v>2</v>
      </c>
      <c r="G35" s="91" t="s">
        <v>673</v>
      </c>
      <c r="H35" s="91">
        <v>4</v>
      </c>
      <c r="I35" s="91" t="s">
        <v>720</v>
      </c>
      <c r="J35" s="91">
        <v>2</v>
      </c>
      <c r="K35" s="91" t="s">
        <v>277</v>
      </c>
      <c r="L35" s="91">
        <v>2</v>
      </c>
      <c r="M35" s="91" t="s">
        <v>760</v>
      </c>
      <c r="N35" s="91">
        <v>2</v>
      </c>
      <c r="O35" s="91" t="s">
        <v>766</v>
      </c>
      <c r="P35" s="91">
        <v>2</v>
      </c>
      <c r="Q35" s="91"/>
      <c r="R35" s="91"/>
      <c r="S35" s="91" t="s">
        <v>277</v>
      </c>
      <c r="T35" s="91">
        <v>11</v>
      </c>
    </row>
    <row r="36" spans="1:20" ht="15">
      <c r="A36" s="91" t="s">
        <v>717</v>
      </c>
      <c r="B36" s="91">
        <v>0</v>
      </c>
      <c r="C36" s="91" t="s">
        <v>657</v>
      </c>
      <c r="D36" s="91">
        <v>3</v>
      </c>
      <c r="E36" s="91" t="s">
        <v>729</v>
      </c>
      <c r="F36" s="91">
        <v>2</v>
      </c>
      <c r="G36" s="91" t="s">
        <v>230</v>
      </c>
      <c r="H36" s="91">
        <v>4</v>
      </c>
      <c r="I36" s="91" t="s">
        <v>742</v>
      </c>
      <c r="J36" s="91">
        <v>2</v>
      </c>
      <c r="K36" s="91" t="s">
        <v>751</v>
      </c>
      <c r="L36" s="91">
        <v>2</v>
      </c>
      <c r="M36" s="91" t="s">
        <v>761</v>
      </c>
      <c r="N36" s="91">
        <v>2</v>
      </c>
      <c r="O36" s="91" t="s">
        <v>767</v>
      </c>
      <c r="P36" s="91">
        <v>2</v>
      </c>
      <c r="Q36" s="91"/>
      <c r="R36" s="91"/>
      <c r="S36" s="91" t="s">
        <v>721</v>
      </c>
      <c r="T36" s="91">
        <v>11</v>
      </c>
    </row>
    <row r="37" spans="1:20" ht="15">
      <c r="A37" s="91" t="s">
        <v>718</v>
      </c>
      <c r="B37" s="91">
        <v>509</v>
      </c>
      <c r="C37" s="91" t="s">
        <v>658</v>
      </c>
      <c r="D37" s="91">
        <v>3</v>
      </c>
      <c r="E37" s="91" t="s">
        <v>730</v>
      </c>
      <c r="F37" s="91">
        <v>2</v>
      </c>
      <c r="G37" s="91" t="s">
        <v>737</v>
      </c>
      <c r="H37" s="91">
        <v>2</v>
      </c>
      <c r="I37" s="91" t="s">
        <v>743</v>
      </c>
      <c r="J37" s="91">
        <v>2</v>
      </c>
      <c r="K37" s="91" t="s">
        <v>752</v>
      </c>
      <c r="L37" s="91">
        <v>2</v>
      </c>
      <c r="M37" s="91" t="s">
        <v>693</v>
      </c>
      <c r="N37" s="91">
        <v>2</v>
      </c>
      <c r="O37" s="91" t="s">
        <v>695</v>
      </c>
      <c r="P37" s="91">
        <v>2</v>
      </c>
      <c r="Q37" s="91"/>
      <c r="R37" s="91"/>
      <c r="S37" s="91" t="s">
        <v>722</v>
      </c>
      <c r="T37" s="91">
        <v>11</v>
      </c>
    </row>
    <row r="38" spans="1:20" ht="15">
      <c r="A38" s="91" t="s">
        <v>719</v>
      </c>
      <c r="B38" s="91">
        <v>570</v>
      </c>
      <c r="C38" s="91" t="s">
        <v>659</v>
      </c>
      <c r="D38" s="91">
        <v>3</v>
      </c>
      <c r="E38" s="91" t="s">
        <v>731</v>
      </c>
      <c r="F38" s="91">
        <v>2</v>
      </c>
      <c r="G38" s="91" t="s">
        <v>738</v>
      </c>
      <c r="H38" s="91">
        <v>2</v>
      </c>
      <c r="I38" s="91" t="s">
        <v>744</v>
      </c>
      <c r="J38" s="91">
        <v>2</v>
      </c>
      <c r="K38" s="91" t="s">
        <v>753</v>
      </c>
      <c r="L38" s="91">
        <v>2</v>
      </c>
      <c r="M38" s="91" t="s">
        <v>762</v>
      </c>
      <c r="N38" s="91">
        <v>2</v>
      </c>
      <c r="O38" s="91" t="s">
        <v>660</v>
      </c>
      <c r="P38" s="91">
        <v>2</v>
      </c>
      <c r="Q38" s="91"/>
      <c r="R38" s="91"/>
      <c r="S38" s="91" t="s">
        <v>770</v>
      </c>
      <c r="T38" s="91">
        <v>11</v>
      </c>
    </row>
    <row r="39" spans="1:20" ht="15">
      <c r="A39" s="91" t="s">
        <v>277</v>
      </c>
      <c r="B39" s="91">
        <v>25</v>
      </c>
      <c r="C39" s="91" t="s">
        <v>280</v>
      </c>
      <c r="D39" s="91">
        <v>3</v>
      </c>
      <c r="E39" s="91" t="s">
        <v>232</v>
      </c>
      <c r="F39" s="91">
        <v>2</v>
      </c>
      <c r="G39" s="91" t="s">
        <v>739</v>
      </c>
      <c r="H39" s="91">
        <v>2</v>
      </c>
      <c r="I39" s="91" t="s">
        <v>745</v>
      </c>
      <c r="J39" s="91">
        <v>2</v>
      </c>
      <c r="K39" s="91" t="s">
        <v>754</v>
      </c>
      <c r="L39" s="91">
        <v>2</v>
      </c>
      <c r="M39" s="91" t="s">
        <v>763</v>
      </c>
      <c r="N39" s="91">
        <v>2</v>
      </c>
      <c r="O39" s="91" t="s">
        <v>696</v>
      </c>
      <c r="P39" s="91">
        <v>2</v>
      </c>
      <c r="Q39" s="91"/>
      <c r="R39" s="91"/>
      <c r="S39" s="91" t="s">
        <v>771</v>
      </c>
      <c r="T39" s="91">
        <v>11</v>
      </c>
    </row>
    <row r="40" spans="1:20" ht="15">
      <c r="A40" s="91" t="s">
        <v>720</v>
      </c>
      <c r="B40" s="91">
        <v>13</v>
      </c>
      <c r="C40" s="91" t="s">
        <v>724</v>
      </c>
      <c r="D40" s="91">
        <v>2</v>
      </c>
      <c r="E40" s="91" t="s">
        <v>732</v>
      </c>
      <c r="F40" s="91">
        <v>2</v>
      </c>
      <c r="G40" s="91" t="s">
        <v>675</v>
      </c>
      <c r="H40" s="91">
        <v>2</v>
      </c>
      <c r="I40" s="91" t="s">
        <v>746</v>
      </c>
      <c r="J40" s="91">
        <v>2</v>
      </c>
      <c r="K40" s="91" t="s">
        <v>755</v>
      </c>
      <c r="L40" s="91">
        <v>2</v>
      </c>
      <c r="M40" s="91" t="s">
        <v>277</v>
      </c>
      <c r="N40" s="91">
        <v>2</v>
      </c>
      <c r="O40" s="91" t="s">
        <v>697</v>
      </c>
      <c r="P40" s="91">
        <v>2</v>
      </c>
      <c r="Q40" s="91"/>
      <c r="R40" s="91"/>
      <c r="S40" s="91" t="s">
        <v>772</v>
      </c>
      <c r="T40" s="91">
        <v>11</v>
      </c>
    </row>
    <row r="41" spans="1:20" ht="15">
      <c r="A41" s="91" t="s">
        <v>653</v>
      </c>
      <c r="B41" s="91">
        <v>11</v>
      </c>
      <c r="C41" s="91" t="s">
        <v>725</v>
      </c>
      <c r="D41" s="91">
        <v>2</v>
      </c>
      <c r="E41" s="91" t="s">
        <v>733</v>
      </c>
      <c r="F41" s="91">
        <v>2</v>
      </c>
      <c r="G41" s="91" t="s">
        <v>277</v>
      </c>
      <c r="H41" s="91">
        <v>2</v>
      </c>
      <c r="I41" s="91" t="s">
        <v>747</v>
      </c>
      <c r="J41" s="91">
        <v>2</v>
      </c>
      <c r="K41" s="91" t="s">
        <v>756</v>
      </c>
      <c r="L41" s="91">
        <v>2</v>
      </c>
      <c r="M41" s="91"/>
      <c r="N41" s="91"/>
      <c r="O41" s="91" t="s">
        <v>698</v>
      </c>
      <c r="P41" s="91">
        <v>2</v>
      </c>
      <c r="Q41" s="91"/>
      <c r="R41" s="91"/>
      <c r="S41" s="91" t="s">
        <v>655</v>
      </c>
      <c r="T41" s="91">
        <v>11</v>
      </c>
    </row>
    <row r="42" spans="1:20" ht="15">
      <c r="A42" s="91" t="s">
        <v>721</v>
      </c>
      <c r="B42" s="91">
        <v>11</v>
      </c>
      <c r="C42" s="91" t="s">
        <v>662</v>
      </c>
      <c r="D42" s="91">
        <v>2</v>
      </c>
      <c r="E42" s="91" t="s">
        <v>734</v>
      </c>
      <c r="F42" s="91">
        <v>2</v>
      </c>
      <c r="G42" s="91" t="s">
        <v>676</v>
      </c>
      <c r="H42" s="91">
        <v>2</v>
      </c>
      <c r="I42" s="91" t="s">
        <v>748</v>
      </c>
      <c r="J42" s="91">
        <v>2</v>
      </c>
      <c r="K42" s="91" t="s">
        <v>757</v>
      </c>
      <c r="L42" s="91">
        <v>2</v>
      </c>
      <c r="M42" s="91"/>
      <c r="N42" s="91"/>
      <c r="O42" s="91" t="s">
        <v>699</v>
      </c>
      <c r="P42" s="91">
        <v>2</v>
      </c>
      <c r="Q42" s="91"/>
      <c r="R42" s="91"/>
      <c r="S42" s="91" t="s">
        <v>656</v>
      </c>
      <c r="T42" s="91">
        <v>11</v>
      </c>
    </row>
    <row r="43" spans="1:20" ht="15">
      <c r="A43" s="91" t="s">
        <v>722</v>
      </c>
      <c r="B43" s="91">
        <v>11</v>
      </c>
      <c r="C43" s="91" t="s">
        <v>726</v>
      </c>
      <c r="D43" s="91">
        <v>2</v>
      </c>
      <c r="E43" s="91" t="s">
        <v>735</v>
      </c>
      <c r="F43" s="91">
        <v>2</v>
      </c>
      <c r="G43" s="91"/>
      <c r="H43" s="91"/>
      <c r="I43" s="91" t="s">
        <v>749</v>
      </c>
      <c r="J43" s="91">
        <v>2</v>
      </c>
      <c r="K43" s="91"/>
      <c r="L43" s="91"/>
      <c r="M43" s="91"/>
      <c r="N43" s="91"/>
      <c r="O43" s="91" t="s">
        <v>700</v>
      </c>
      <c r="P43" s="91">
        <v>2</v>
      </c>
      <c r="Q43" s="91"/>
      <c r="R43" s="91"/>
      <c r="S43" s="91" t="s">
        <v>720</v>
      </c>
      <c r="T43" s="91">
        <v>11</v>
      </c>
    </row>
    <row r="46" spans="1:20" ht="15" customHeight="1">
      <c r="A46" s="13" t="s">
        <v>782</v>
      </c>
      <c r="B46" s="13" t="s">
        <v>619</v>
      </c>
      <c r="C46" s="13" t="s">
        <v>793</v>
      </c>
      <c r="D46" s="13" t="s">
        <v>622</v>
      </c>
      <c r="E46" s="13" t="s">
        <v>804</v>
      </c>
      <c r="F46" s="13" t="s">
        <v>624</v>
      </c>
      <c r="G46" s="13" t="s">
        <v>815</v>
      </c>
      <c r="H46" s="13" t="s">
        <v>626</v>
      </c>
      <c r="I46" s="13" t="s">
        <v>826</v>
      </c>
      <c r="J46" s="13" t="s">
        <v>628</v>
      </c>
      <c r="K46" s="13" t="s">
        <v>837</v>
      </c>
      <c r="L46" s="13" t="s">
        <v>630</v>
      </c>
      <c r="M46" s="13" t="s">
        <v>846</v>
      </c>
      <c r="N46" s="13" t="s">
        <v>632</v>
      </c>
      <c r="O46" s="13" t="s">
        <v>853</v>
      </c>
      <c r="P46" s="13" t="s">
        <v>634</v>
      </c>
      <c r="Q46" s="85" t="s">
        <v>863</v>
      </c>
      <c r="R46" s="85" t="s">
        <v>636</v>
      </c>
      <c r="S46" s="13" t="s">
        <v>864</v>
      </c>
      <c r="T46" s="13" t="s">
        <v>637</v>
      </c>
    </row>
    <row r="47" spans="1:20" ht="15">
      <c r="A47" s="91" t="s">
        <v>783</v>
      </c>
      <c r="B47" s="91">
        <v>11</v>
      </c>
      <c r="C47" s="91" t="s">
        <v>794</v>
      </c>
      <c r="D47" s="91">
        <v>2</v>
      </c>
      <c r="E47" s="91" t="s">
        <v>805</v>
      </c>
      <c r="F47" s="91">
        <v>2</v>
      </c>
      <c r="G47" s="91" t="s">
        <v>816</v>
      </c>
      <c r="H47" s="91">
        <v>2</v>
      </c>
      <c r="I47" s="91" t="s">
        <v>827</v>
      </c>
      <c r="J47" s="91">
        <v>2</v>
      </c>
      <c r="K47" s="91" t="s">
        <v>838</v>
      </c>
      <c r="L47" s="91">
        <v>2</v>
      </c>
      <c r="M47" s="91" t="s">
        <v>847</v>
      </c>
      <c r="N47" s="91">
        <v>2</v>
      </c>
      <c r="O47" s="91" t="s">
        <v>854</v>
      </c>
      <c r="P47" s="91">
        <v>2</v>
      </c>
      <c r="Q47" s="91"/>
      <c r="R47" s="91"/>
      <c r="S47" s="91" t="s">
        <v>783</v>
      </c>
      <c r="T47" s="91">
        <v>11</v>
      </c>
    </row>
    <row r="48" spans="1:20" ht="15">
      <c r="A48" s="91" t="s">
        <v>784</v>
      </c>
      <c r="B48" s="91">
        <v>11</v>
      </c>
      <c r="C48" s="91" t="s">
        <v>795</v>
      </c>
      <c r="D48" s="91">
        <v>2</v>
      </c>
      <c r="E48" s="91" t="s">
        <v>806</v>
      </c>
      <c r="F48" s="91">
        <v>2</v>
      </c>
      <c r="G48" s="91" t="s">
        <v>817</v>
      </c>
      <c r="H48" s="91">
        <v>2</v>
      </c>
      <c r="I48" s="91" t="s">
        <v>828</v>
      </c>
      <c r="J48" s="91">
        <v>2</v>
      </c>
      <c r="K48" s="91" t="s">
        <v>839</v>
      </c>
      <c r="L48" s="91">
        <v>2</v>
      </c>
      <c r="M48" s="91" t="s">
        <v>848</v>
      </c>
      <c r="N48" s="91">
        <v>2</v>
      </c>
      <c r="O48" s="91" t="s">
        <v>855</v>
      </c>
      <c r="P48" s="91">
        <v>2</v>
      </c>
      <c r="Q48" s="91"/>
      <c r="R48" s="91"/>
      <c r="S48" s="91" t="s">
        <v>784</v>
      </c>
      <c r="T48" s="91">
        <v>11</v>
      </c>
    </row>
    <row r="49" spans="1:20" ht="15">
      <c r="A49" s="91" t="s">
        <v>785</v>
      </c>
      <c r="B49" s="91">
        <v>11</v>
      </c>
      <c r="C49" s="91" t="s">
        <v>796</v>
      </c>
      <c r="D49" s="91">
        <v>2</v>
      </c>
      <c r="E49" s="91" t="s">
        <v>807</v>
      </c>
      <c r="F49" s="91">
        <v>2</v>
      </c>
      <c r="G49" s="91" t="s">
        <v>818</v>
      </c>
      <c r="H49" s="91">
        <v>2</v>
      </c>
      <c r="I49" s="91" t="s">
        <v>829</v>
      </c>
      <c r="J49" s="91">
        <v>2</v>
      </c>
      <c r="K49" s="91" t="s">
        <v>840</v>
      </c>
      <c r="L49" s="91">
        <v>2</v>
      </c>
      <c r="M49" s="91" t="s">
        <v>849</v>
      </c>
      <c r="N49" s="91">
        <v>2</v>
      </c>
      <c r="O49" s="91" t="s">
        <v>856</v>
      </c>
      <c r="P49" s="91">
        <v>2</v>
      </c>
      <c r="Q49" s="91"/>
      <c r="R49" s="91"/>
      <c r="S49" s="91" t="s">
        <v>785</v>
      </c>
      <c r="T49" s="91">
        <v>11</v>
      </c>
    </row>
    <row r="50" spans="1:20" ht="15">
      <c r="A50" s="91" t="s">
        <v>786</v>
      </c>
      <c r="B50" s="91">
        <v>11</v>
      </c>
      <c r="C50" s="91" t="s">
        <v>797</v>
      </c>
      <c r="D50" s="91">
        <v>2</v>
      </c>
      <c r="E50" s="91" t="s">
        <v>808</v>
      </c>
      <c r="F50" s="91">
        <v>2</v>
      </c>
      <c r="G50" s="91" t="s">
        <v>819</v>
      </c>
      <c r="H50" s="91">
        <v>2</v>
      </c>
      <c r="I50" s="91" t="s">
        <v>830</v>
      </c>
      <c r="J50" s="91">
        <v>2</v>
      </c>
      <c r="K50" s="91" t="s">
        <v>841</v>
      </c>
      <c r="L50" s="91">
        <v>2</v>
      </c>
      <c r="M50" s="91" t="s">
        <v>850</v>
      </c>
      <c r="N50" s="91">
        <v>2</v>
      </c>
      <c r="O50" s="91" t="s">
        <v>857</v>
      </c>
      <c r="P50" s="91">
        <v>2</v>
      </c>
      <c r="Q50" s="91"/>
      <c r="R50" s="91"/>
      <c r="S50" s="91" t="s">
        <v>786</v>
      </c>
      <c r="T50" s="91">
        <v>11</v>
      </c>
    </row>
    <row r="51" spans="1:20" ht="15">
      <c r="A51" s="91" t="s">
        <v>787</v>
      </c>
      <c r="B51" s="91">
        <v>11</v>
      </c>
      <c r="C51" s="91" t="s">
        <v>798</v>
      </c>
      <c r="D51" s="91">
        <v>2</v>
      </c>
      <c r="E51" s="91" t="s">
        <v>809</v>
      </c>
      <c r="F51" s="91">
        <v>2</v>
      </c>
      <c r="G51" s="91" t="s">
        <v>820</v>
      </c>
      <c r="H51" s="91">
        <v>2</v>
      </c>
      <c r="I51" s="91" t="s">
        <v>831</v>
      </c>
      <c r="J51" s="91">
        <v>2</v>
      </c>
      <c r="K51" s="91" t="s">
        <v>842</v>
      </c>
      <c r="L51" s="91">
        <v>2</v>
      </c>
      <c r="M51" s="91" t="s">
        <v>851</v>
      </c>
      <c r="N51" s="91">
        <v>2</v>
      </c>
      <c r="O51" s="91" t="s">
        <v>858</v>
      </c>
      <c r="P51" s="91">
        <v>2</v>
      </c>
      <c r="Q51" s="91"/>
      <c r="R51" s="91"/>
      <c r="S51" s="91" t="s">
        <v>787</v>
      </c>
      <c r="T51" s="91">
        <v>11</v>
      </c>
    </row>
    <row r="52" spans="1:20" ht="15">
      <c r="A52" s="91" t="s">
        <v>788</v>
      </c>
      <c r="B52" s="91">
        <v>11</v>
      </c>
      <c r="C52" s="91" t="s">
        <v>799</v>
      </c>
      <c r="D52" s="91">
        <v>2</v>
      </c>
      <c r="E52" s="91" t="s">
        <v>810</v>
      </c>
      <c r="F52" s="91">
        <v>2</v>
      </c>
      <c r="G52" s="91" t="s">
        <v>821</v>
      </c>
      <c r="H52" s="91">
        <v>2</v>
      </c>
      <c r="I52" s="91" t="s">
        <v>832</v>
      </c>
      <c r="J52" s="91">
        <v>2</v>
      </c>
      <c r="K52" s="91" t="s">
        <v>843</v>
      </c>
      <c r="L52" s="91">
        <v>2</v>
      </c>
      <c r="M52" s="91" t="s">
        <v>852</v>
      </c>
      <c r="N52" s="91">
        <v>2</v>
      </c>
      <c r="O52" s="91" t="s">
        <v>859</v>
      </c>
      <c r="P52" s="91">
        <v>2</v>
      </c>
      <c r="Q52" s="91"/>
      <c r="R52" s="91"/>
      <c r="S52" s="91" t="s">
        <v>788</v>
      </c>
      <c r="T52" s="91">
        <v>11</v>
      </c>
    </row>
    <row r="53" spans="1:20" ht="15">
      <c r="A53" s="91" t="s">
        <v>789</v>
      </c>
      <c r="B53" s="91">
        <v>11</v>
      </c>
      <c r="C53" s="91" t="s">
        <v>800</v>
      </c>
      <c r="D53" s="91">
        <v>2</v>
      </c>
      <c r="E53" s="91" t="s">
        <v>811</v>
      </c>
      <c r="F53" s="91">
        <v>2</v>
      </c>
      <c r="G53" s="91" t="s">
        <v>822</v>
      </c>
      <c r="H53" s="91">
        <v>2</v>
      </c>
      <c r="I53" s="91" t="s">
        <v>833</v>
      </c>
      <c r="J53" s="91">
        <v>2</v>
      </c>
      <c r="K53" s="91" t="s">
        <v>844</v>
      </c>
      <c r="L53" s="91">
        <v>2</v>
      </c>
      <c r="M53" s="91"/>
      <c r="N53" s="91"/>
      <c r="O53" s="91" t="s">
        <v>860</v>
      </c>
      <c r="P53" s="91">
        <v>2</v>
      </c>
      <c r="Q53" s="91"/>
      <c r="R53" s="91"/>
      <c r="S53" s="91" t="s">
        <v>789</v>
      </c>
      <c r="T53" s="91">
        <v>11</v>
      </c>
    </row>
    <row r="54" spans="1:20" ht="15">
      <c r="A54" s="91" t="s">
        <v>790</v>
      </c>
      <c r="B54" s="91">
        <v>11</v>
      </c>
      <c r="C54" s="91" t="s">
        <v>801</v>
      </c>
      <c r="D54" s="91">
        <v>2</v>
      </c>
      <c r="E54" s="91" t="s">
        <v>812</v>
      </c>
      <c r="F54" s="91">
        <v>2</v>
      </c>
      <c r="G54" s="91" t="s">
        <v>823</v>
      </c>
      <c r="H54" s="91">
        <v>2</v>
      </c>
      <c r="I54" s="91" t="s">
        <v>834</v>
      </c>
      <c r="J54" s="91">
        <v>2</v>
      </c>
      <c r="K54" s="91" t="s">
        <v>845</v>
      </c>
      <c r="L54" s="91">
        <v>2</v>
      </c>
      <c r="M54" s="91"/>
      <c r="N54" s="91"/>
      <c r="O54" s="91" t="s">
        <v>861</v>
      </c>
      <c r="P54" s="91">
        <v>2</v>
      </c>
      <c r="Q54" s="91"/>
      <c r="R54" s="91"/>
      <c r="S54" s="91" t="s">
        <v>790</v>
      </c>
      <c r="T54" s="91">
        <v>11</v>
      </c>
    </row>
    <row r="55" spans="1:20" ht="15">
      <c r="A55" s="91" t="s">
        <v>791</v>
      </c>
      <c r="B55" s="91">
        <v>11</v>
      </c>
      <c r="C55" s="91" t="s">
        <v>802</v>
      </c>
      <c r="D55" s="91">
        <v>2</v>
      </c>
      <c r="E55" s="91" t="s">
        <v>813</v>
      </c>
      <c r="F55" s="91">
        <v>2</v>
      </c>
      <c r="G55" s="91" t="s">
        <v>824</v>
      </c>
      <c r="H55" s="91">
        <v>2</v>
      </c>
      <c r="I55" s="91" t="s">
        <v>835</v>
      </c>
      <c r="J55" s="91">
        <v>2</v>
      </c>
      <c r="K55" s="91"/>
      <c r="L55" s="91"/>
      <c r="M55" s="91"/>
      <c r="N55" s="91"/>
      <c r="O55" s="91" t="s">
        <v>862</v>
      </c>
      <c r="P55" s="91">
        <v>2</v>
      </c>
      <c r="Q55" s="91"/>
      <c r="R55" s="91"/>
      <c r="S55" s="91" t="s">
        <v>791</v>
      </c>
      <c r="T55" s="91">
        <v>11</v>
      </c>
    </row>
    <row r="56" spans="1:20" ht="15">
      <c r="A56" s="91" t="s">
        <v>792</v>
      </c>
      <c r="B56" s="91">
        <v>11</v>
      </c>
      <c r="C56" s="91" t="s">
        <v>803</v>
      </c>
      <c r="D56" s="91">
        <v>2</v>
      </c>
      <c r="E56" s="91" t="s">
        <v>814</v>
      </c>
      <c r="F56" s="91">
        <v>2</v>
      </c>
      <c r="G56" s="91" t="s">
        <v>825</v>
      </c>
      <c r="H56" s="91">
        <v>2</v>
      </c>
      <c r="I56" s="91" t="s">
        <v>836</v>
      </c>
      <c r="J56" s="91">
        <v>2</v>
      </c>
      <c r="K56" s="91"/>
      <c r="L56" s="91"/>
      <c r="M56" s="91"/>
      <c r="N56" s="91"/>
      <c r="O56" s="91"/>
      <c r="P56" s="91"/>
      <c r="Q56" s="91"/>
      <c r="R56" s="91"/>
      <c r="S56" s="91" t="s">
        <v>792</v>
      </c>
      <c r="T56" s="91">
        <v>11</v>
      </c>
    </row>
    <row r="59" spans="1:20" ht="15" customHeight="1">
      <c r="A59" s="13" t="s">
        <v>874</v>
      </c>
      <c r="B59" s="13" t="s">
        <v>619</v>
      </c>
      <c r="C59" s="85" t="s">
        <v>876</v>
      </c>
      <c r="D59" s="85" t="s">
        <v>622</v>
      </c>
      <c r="E59" s="85" t="s">
        <v>877</v>
      </c>
      <c r="F59" s="85" t="s">
        <v>624</v>
      </c>
      <c r="G59" s="85" t="s">
        <v>880</v>
      </c>
      <c r="H59" s="85" t="s">
        <v>626</v>
      </c>
      <c r="I59" s="85" t="s">
        <v>882</v>
      </c>
      <c r="J59" s="85" t="s">
        <v>628</v>
      </c>
      <c r="K59" s="13" t="s">
        <v>884</v>
      </c>
      <c r="L59" s="13" t="s">
        <v>630</v>
      </c>
      <c r="M59" s="85" t="s">
        <v>886</v>
      </c>
      <c r="N59" s="85" t="s">
        <v>632</v>
      </c>
      <c r="O59" s="85" t="s">
        <v>888</v>
      </c>
      <c r="P59" s="85" t="s">
        <v>634</v>
      </c>
      <c r="Q59" s="85" t="s">
        <v>890</v>
      </c>
      <c r="R59" s="85" t="s">
        <v>636</v>
      </c>
      <c r="S59" s="85" t="s">
        <v>892</v>
      </c>
      <c r="T59" s="85" t="s">
        <v>637</v>
      </c>
    </row>
    <row r="60" spans="1:20" ht="15">
      <c r="A60" s="85" t="s">
        <v>222</v>
      </c>
      <c r="B60" s="85">
        <v>1</v>
      </c>
      <c r="C60" s="85"/>
      <c r="D60" s="85"/>
      <c r="E60" s="85"/>
      <c r="F60" s="85"/>
      <c r="G60" s="85"/>
      <c r="H60" s="85"/>
      <c r="I60" s="85"/>
      <c r="J60" s="85"/>
      <c r="K60" s="85" t="s">
        <v>222</v>
      </c>
      <c r="L60" s="85">
        <v>1</v>
      </c>
      <c r="M60" s="85"/>
      <c r="N60" s="85"/>
      <c r="O60" s="85"/>
      <c r="P60" s="85"/>
      <c r="Q60" s="85"/>
      <c r="R60" s="85"/>
      <c r="S60" s="85"/>
      <c r="T60" s="85"/>
    </row>
    <row r="63" spans="1:20" ht="15" customHeight="1">
      <c r="A63" s="13" t="s">
        <v>875</v>
      </c>
      <c r="B63" s="13" t="s">
        <v>619</v>
      </c>
      <c r="C63" s="13" t="s">
        <v>878</v>
      </c>
      <c r="D63" s="13" t="s">
        <v>622</v>
      </c>
      <c r="E63" s="13" t="s">
        <v>879</v>
      </c>
      <c r="F63" s="13" t="s">
        <v>624</v>
      </c>
      <c r="G63" s="13" t="s">
        <v>881</v>
      </c>
      <c r="H63" s="13" t="s">
        <v>626</v>
      </c>
      <c r="I63" s="13" t="s">
        <v>883</v>
      </c>
      <c r="J63" s="13" t="s">
        <v>628</v>
      </c>
      <c r="K63" s="13" t="s">
        <v>885</v>
      </c>
      <c r="L63" s="13" t="s">
        <v>630</v>
      </c>
      <c r="M63" s="13" t="s">
        <v>887</v>
      </c>
      <c r="N63" s="13" t="s">
        <v>632</v>
      </c>
      <c r="O63" s="13" t="s">
        <v>889</v>
      </c>
      <c r="P63" s="13" t="s">
        <v>634</v>
      </c>
      <c r="Q63" s="13" t="s">
        <v>891</v>
      </c>
      <c r="R63" s="13" t="s">
        <v>636</v>
      </c>
      <c r="S63" s="85" t="s">
        <v>893</v>
      </c>
      <c r="T63" s="85" t="s">
        <v>637</v>
      </c>
    </row>
    <row r="64" spans="1:20" ht="15">
      <c r="A64" s="85" t="s">
        <v>227</v>
      </c>
      <c r="B64" s="85">
        <v>3</v>
      </c>
      <c r="C64" s="85" t="s">
        <v>227</v>
      </c>
      <c r="D64" s="85">
        <v>3</v>
      </c>
      <c r="E64" s="85" t="s">
        <v>232</v>
      </c>
      <c r="F64" s="85">
        <v>2</v>
      </c>
      <c r="G64" s="85" t="s">
        <v>230</v>
      </c>
      <c r="H64" s="85">
        <v>2</v>
      </c>
      <c r="I64" s="85" t="s">
        <v>223</v>
      </c>
      <c r="J64" s="85">
        <v>1</v>
      </c>
      <c r="K64" s="85" t="s">
        <v>221</v>
      </c>
      <c r="L64" s="85">
        <v>1</v>
      </c>
      <c r="M64" s="85" t="s">
        <v>219</v>
      </c>
      <c r="N64" s="85">
        <v>1</v>
      </c>
      <c r="O64" s="85" t="s">
        <v>215</v>
      </c>
      <c r="P64" s="85">
        <v>1</v>
      </c>
      <c r="Q64" s="85" t="s">
        <v>231</v>
      </c>
      <c r="R64" s="85">
        <v>1</v>
      </c>
      <c r="S64" s="85"/>
      <c r="T64" s="85"/>
    </row>
    <row r="65" spans="1:20" ht="15">
      <c r="A65" s="85" t="s">
        <v>232</v>
      </c>
      <c r="B65" s="85">
        <v>2</v>
      </c>
      <c r="C65" s="85"/>
      <c r="D65" s="85"/>
      <c r="E65" s="85" t="s">
        <v>217</v>
      </c>
      <c r="F65" s="85">
        <v>1</v>
      </c>
      <c r="G65" s="85" t="s">
        <v>212</v>
      </c>
      <c r="H65" s="85">
        <v>1</v>
      </c>
      <c r="I65" s="85"/>
      <c r="J65" s="85"/>
      <c r="K65" s="85" t="s">
        <v>222</v>
      </c>
      <c r="L65" s="85">
        <v>1</v>
      </c>
      <c r="M65" s="85"/>
      <c r="N65" s="85"/>
      <c r="O65" s="85"/>
      <c r="P65" s="85"/>
      <c r="Q65" s="85"/>
      <c r="R65" s="85"/>
      <c r="S65" s="85"/>
      <c r="T65" s="85"/>
    </row>
    <row r="66" spans="1:20" ht="15">
      <c r="A66" s="85" t="s">
        <v>230</v>
      </c>
      <c r="B66" s="85">
        <v>2</v>
      </c>
      <c r="C66" s="85"/>
      <c r="D66" s="85"/>
      <c r="E66" s="85"/>
      <c r="F66" s="85"/>
      <c r="G66" s="85"/>
      <c r="H66" s="85"/>
      <c r="I66" s="85"/>
      <c r="J66" s="85"/>
      <c r="K66" s="85"/>
      <c r="L66" s="85"/>
      <c r="M66" s="85"/>
      <c r="N66" s="85"/>
      <c r="O66" s="85"/>
      <c r="P66" s="85"/>
      <c r="Q66" s="85"/>
      <c r="R66" s="85"/>
      <c r="S66" s="85"/>
      <c r="T66" s="85"/>
    </row>
    <row r="67" spans="1:20" ht="15">
      <c r="A67" s="85" t="s">
        <v>223</v>
      </c>
      <c r="B67" s="85">
        <v>1</v>
      </c>
      <c r="C67" s="85"/>
      <c r="D67" s="85"/>
      <c r="E67" s="85"/>
      <c r="F67" s="85"/>
      <c r="G67" s="85"/>
      <c r="H67" s="85"/>
      <c r="I67" s="85"/>
      <c r="J67" s="85"/>
      <c r="K67" s="85"/>
      <c r="L67" s="85"/>
      <c r="M67" s="85"/>
      <c r="N67" s="85"/>
      <c r="O67" s="85"/>
      <c r="P67" s="85"/>
      <c r="Q67" s="85"/>
      <c r="R67" s="85"/>
      <c r="S67" s="85"/>
      <c r="T67" s="85"/>
    </row>
    <row r="68" spans="1:20" ht="15">
      <c r="A68" s="85" t="s">
        <v>221</v>
      </c>
      <c r="B68" s="85">
        <v>1</v>
      </c>
      <c r="C68" s="85"/>
      <c r="D68" s="85"/>
      <c r="E68" s="85"/>
      <c r="F68" s="85"/>
      <c r="G68" s="85"/>
      <c r="H68" s="85"/>
      <c r="I68" s="85"/>
      <c r="J68" s="85"/>
      <c r="K68" s="85"/>
      <c r="L68" s="85"/>
      <c r="M68" s="85"/>
      <c r="N68" s="85"/>
      <c r="O68" s="85"/>
      <c r="P68" s="85"/>
      <c r="Q68" s="85"/>
      <c r="R68" s="85"/>
      <c r="S68" s="85"/>
      <c r="T68" s="85"/>
    </row>
    <row r="69" spans="1:20" ht="15">
      <c r="A69" s="85" t="s">
        <v>222</v>
      </c>
      <c r="B69" s="85">
        <v>1</v>
      </c>
      <c r="C69" s="85"/>
      <c r="D69" s="85"/>
      <c r="E69" s="85"/>
      <c r="F69" s="85"/>
      <c r="G69" s="85"/>
      <c r="H69" s="85"/>
      <c r="I69" s="85"/>
      <c r="J69" s="85"/>
      <c r="K69" s="85"/>
      <c r="L69" s="85"/>
      <c r="M69" s="85"/>
      <c r="N69" s="85"/>
      <c r="O69" s="85"/>
      <c r="P69" s="85"/>
      <c r="Q69" s="85"/>
      <c r="R69" s="85"/>
      <c r="S69" s="85"/>
      <c r="T69" s="85"/>
    </row>
    <row r="70" spans="1:20" ht="15">
      <c r="A70" s="85" t="s">
        <v>219</v>
      </c>
      <c r="B70" s="85">
        <v>1</v>
      </c>
      <c r="C70" s="85"/>
      <c r="D70" s="85"/>
      <c r="E70" s="85"/>
      <c r="F70" s="85"/>
      <c r="G70" s="85"/>
      <c r="H70" s="85"/>
      <c r="I70" s="85"/>
      <c r="J70" s="85"/>
      <c r="K70" s="85"/>
      <c r="L70" s="85"/>
      <c r="M70" s="85"/>
      <c r="N70" s="85"/>
      <c r="O70" s="85"/>
      <c r="P70" s="85"/>
      <c r="Q70" s="85"/>
      <c r="R70" s="85"/>
      <c r="S70" s="85"/>
      <c r="T70" s="85"/>
    </row>
    <row r="71" spans="1:20" ht="15">
      <c r="A71" s="85" t="s">
        <v>217</v>
      </c>
      <c r="B71" s="85">
        <v>1</v>
      </c>
      <c r="C71" s="85"/>
      <c r="D71" s="85"/>
      <c r="E71" s="85"/>
      <c r="F71" s="85"/>
      <c r="G71" s="85"/>
      <c r="H71" s="85"/>
      <c r="I71" s="85"/>
      <c r="J71" s="85"/>
      <c r="K71" s="85"/>
      <c r="L71" s="85"/>
      <c r="M71" s="85"/>
      <c r="N71" s="85"/>
      <c r="O71" s="85"/>
      <c r="P71" s="85"/>
      <c r="Q71" s="85"/>
      <c r="R71" s="85"/>
      <c r="S71" s="85"/>
      <c r="T71" s="85"/>
    </row>
    <row r="72" spans="1:20" ht="15">
      <c r="A72" s="85" t="s">
        <v>215</v>
      </c>
      <c r="B72" s="85">
        <v>1</v>
      </c>
      <c r="C72" s="85"/>
      <c r="D72" s="85"/>
      <c r="E72" s="85"/>
      <c r="F72" s="85"/>
      <c r="G72" s="85"/>
      <c r="H72" s="85"/>
      <c r="I72" s="85"/>
      <c r="J72" s="85"/>
      <c r="K72" s="85"/>
      <c r="L72" s="85"/>
      <c r="M72" s="85"/>
      <c r="N72" s="85"/>
      <c r="O72" s="85"/>
      <c r="P72" s="85"/>
      <c r="Q72" s="85"/>
      <c r="R72" s="85"/>
      <c r="S72" s="85"/>
      <c r="T72" s="85"/>
    </row>
    <row r="73" spans="1:20" ht="15">
      <c r="A73" s="85" t="s">
        <v>231</v>
      </c>
      <c r="B73" s="85">
        <v>1</v>
      </c>
      <c r="C73" s="85"/>
      <c r="D73" s="85"/>
      <c r="E73" s="85"/>
      <c r="F73" s="85"/>
      <c r="G73" s="85"/>
      <c r="H73" s="85"/>
      <c r="I73" s="85"/>
      <c r="J73" s="85"/>
      <c r="K73" s="85"/>
      <c r="L73" s="85"/>
      <c r="M73" s="85"/>
      <c r="N73" s="85"/>
      <c r="O73" s="85"/>
      <c r="P73" s="85"/>
      <c r="Q73" s="85"/>
      <c r="R73" s="85"/>
      <c r="S73" s="85"/>
      <c r="T73" s="85"/>
    </row>
    <row r="76" spans="1:20" ht="15" customHeight="1">
      <c r="A76" s="13" t="s">
        <v>899</v>
      </c>
      <c r="B76" s="13" t="s">
        <v>619</v>
      </c>
      <c r="C76" s="13" t="s">
        <v>900</v>
      </c>
      <c r="D76" s="13" t="s">
        <v>622</v>
      </c>
      <c r="E76" s="13" t="s">
        <v>901</v>
      </c>
      <c r="F76" s="13" t="s">
        <v>624</v>
      </c>
      <c r="G76" s="13" t="s">
        <v>902</v>
      </c>
      <c r="H76" s="13" t="s">
        <v>626</v>
      </c>
      <c r="I76" s="13" t="s">
        <v>903</v>
      </c>
      <c r="J76" s="13" t="s">
        <v>628</v>
      </c>
      <c r="K76" s="13" t="s">
        <v>904</v>
      </c>
      <c r="L76" s="13" t="s">
        <v>630</v>
      </c>
      <c r="M76" s="13" t="s">
        <v>905</v>
      </c>
      <c r="N76" s="13" t="s">
        <v>632</v>
      </c>
      <c r="O76" s="13" t="s">
        <v>906</v>
      </c>
      <c r="P76" s="13" t="s">
        <v>634</v>
      </c>
      <c r="Q76" s="13" t="s">
        <v>907</v>
      </c>
      <c r="R76" s="13" t="s">
        <v>636</v>
      </c>
      <c r="S76" s="13" t="s">
        <v>908</v>
      </c>
      <c r="T76" s="13" t="s">
        <v>637</v>
      </c>
    </row>
    <row r="77" spans="1:20" ht="15">
      <c r="A77" s="124" t="s">
        <v>225</v>
      </c>
      <c r="B77" s="85">
        <v>231322</v>
      </c>
      <c r="C77" s="124" t="s">
        <v>228</v>
      </c>
      <c r="D77" s="85">
        <v>14948</v>
      </c>
      <c r="E77" s="124" t="s">
        <v>232</v>
      </c>
      <c r="F77" s="85">
        <v>61081</v>
      </c>
      <c r="G77" s="124" t="s">
        <v>230</v>
      </c>
      <c r="H77" s="85">
        <v>23083</v>
      </c>
      <c r="I77" s="124" t="s">
        <v>224</v>
      </c>
      <c r="J77" s="85">
        <v>434</v>
      </c>
      <c r="K77" s="124" t="s">
        <v>221</v>
      </c>
      <c r="L77" s="85">
        <v>1899</v>
      </c>
      <c r="M77" s="124" t="s">
        <v>219</v>
      </c>
      <c r="N77" s="85">
        <v>11210</v>
      </c>
      <c r="O77" s="124" t="s">
        <v>215</v>
      </c>
      <c r="P77" s="85">
        <v>70793</v>
      </c>
      <c r="Q77" s="124" t="s">
        <v>231</v>
      </c>
      <c r="R77" s="85">
        <v>39403</v>
      </c>
      <c r="S77" s="124" t="s">
        <v>225</v>
      </c>
      <c r="T77" s="85">
        <v>231322</v>
      </c>
    </row>
    <row r="78" spans="1:20" ht="15">
      <c r="A78" s="124" t="s">
        <v>229</v>
      </c>
      <c r="B78" s="85">
        <v>110637</v>
      </c>
      <c r="C78" s="124" t="s">
        <v>227</v>
      </c>
      <c r="D78" s="85">
        <v>4753</v>
      </c>
      <c r="E78" s="124" t="s">
        <v>218</v>
      </c>
      <c r="F78" s="85">
        <v>3753</v>
      </c>
      <c r="G78" s="124" t="s">
        <v>212</v>
      </c>
      <c r="H78" s="85">
        <v>759</v>
      </c>
      <c r="I78" s="124" t="s">
        <v>223</v>
      </c>
      <c r="J78" s="85">
        <v>114</v>
      </c>
      <c r="K78" s="124" t="s">
        <v>222</v>
      </c>
      <c r="L78" s="85">
        <v>927</v>
      </c>
      <c r="M78" s="124" t="s">
        <v>220</v>
      </c>
      <c r="N78" s="85">
        <v>8091</v>
      </c>
      <c r="O78" s="124" t="s">
        <v>216</v>
      </c>
      <c r="P78" s="85">
        <v>7100</v>
      </c>
      <c r="Q78" s="124" t="s">
        <v>214</v>
      </c>
      <c r="R78" s="85">
        <v>38221</v>
      </c>
      <c r="S78" s="124" t="s">
        <v>229</v>
      </c>
      <c r="T78" s="85">
        <v>110637</v>
      </c>
    </row>
    <row r="79" spans="1:20" ht="15">
      <c r="A79" s="124" t="s">
        <v>215</v>
      </c>
      <c r="B79" s="85">
        <v>70793</v>
      </c>
      <c r="C79" s="124" t="s">
        <v>226</v>
      </c>
      <c r="D79" s="85">
        <v>104</v>
      </c>
      <c r="E79" s="124" t="s">
        <v>217</v>
      </c>
      <c r="F79" s="85">
        <v>655</v>
      </c>
      <c r="G79" s="124" t="s">
        <v>213</v>
      </c>
      <c r="H79" s="85">
        <v>66</v>
      </c>
      <c r="I79" s="124"/>
      <c r="J79" s="85"/>
      <c r="K79" s="124"/>
      <c r="L79" s="85"/>
      <c r="M79" s="124"/>
      <c r="N79" s="85"/>
      <c r="O79" s="124"/>
      <c r="P79" s="85"/>
      <c r="Q79" s="124"/>
      <c r="R79" s="85"/>
      <c r="S79" s="124"/>
      <c r="T79" s="85"/>
    </row>
    <row r="80" spans="1:20" ht="15">
      <c r="A80" s="124" t="s">
        <v>232</v>
      </c>
      <c r="B80" s="85">
        <v>61081</v>
      </c>
      <c r="C80" s="124"/>
      <c r="D80" s="85"/>
      <c r="E80" s="124"/>
      <c r="F80" s="85"/>
      <c r="G80" s="124"/>
      <c r="H80" s="85"/>
      <c r="I80" s="124"/>
      <c r="J80" s="85"/>
      <c r="K80" s="124"/>
      <c r="L80" s="85"/>
      <c r="M80" s="124"/>
      <c r="N80" s="85"/>
      <c r="O80" s="124"/>
      <c r="P80" s="85"/>
      <c r="Q80" s="124"/>
      <c r="R80" s="85"/>
      <c r="S80" s="124"/>
      <c r="T80" s="85"/>
    </row>
    <row r="81" spans="1:20" ht="15">
      <c r="A81" s="124" t="s">
        <v>231</v>
      </c>
      <c r="B81" s="85">
        <v>39403</v>
      </c>
      <c r="C81" s="124"/>
      <c r="D81" s="85"/>
      <c r="E81" s="124"/>
      <c r="F81" s="85"/>
      <c r="G81" s="124"/>
      <c r="H81" s="85"/>
      <c r="I81" s="124"/>
      <c r="J81" s="85"/>
      <c r="K81" s="124"/>
      <c r="L81" s="85"/>
      <c r="M81" s="124"/>
      <c r="N81" s="85"/>
      <c r="O81" s="124"/>
      <c r="P81" s="85"/>
      <c r="Q81" s="124"/>
      <c r="R81" s="85"/>
      <c r="S81" s="124"/>
      <c r="T81" s="85"/>
    </row>
    <row r="82" spans="1:20" ht="15">
      <c r="A82" s="124" t="s">
        <v>214</v>
      </c>
      <c r="B82" s="85">
        <v>38221</v>
      </c>
      <c r="C82" s="124"/>
      <c r="D82" s="85"/>
      <c r="E82" s="124"/>
      <c r="F82" s="85"/>
      <c r="G82" s="124"/>
      <c r="H82" s="85"/>
      <c r="I82" s="124"/>
      <c r="J82" s="85"/>
      <c r="K82" s="124"/>
      <c r="L82" s="85"/>
      <c r="M82" s="124"/>
      <c r="N82" s="85"/>
      <c r="O82" s="124"/>
      <c r="P82" s="85"/>
      <c r="Q82" s="124"/>
      <c r="R82" s="85"/>
      <c r="S82" s="124"/>
      <c r="T82" s="85"/>
    </row>
    <row r="83" spans="1:20" ht="15">
      <c r="A83" s="124" t="s">
        <v>230</v>
      </c>
      <c r="B83" s="85">
        <v>23083</v>
      </c>
      <c r="C83" s="124"/>
      <c r="D83" s="85"/>
      <c r="E83" s="124"/>
      <c r="F83" s="85"/>
      <c r="G83" s="124"/>
      <c r="H83" s="85"/>
      <c r="I83" s="124"/>
      <c r="J83" s="85"/>
      <c r="K83" s="124"/>
      <c r="L83" s="85"/>
      <c r="M83" s="124"/>
      <c r="N83" s="85"/>
      <c r="O83" s="124"/>
      <c r="P83" s="85"/>
      <c r="Q83" s="124"/>
      <c r="R83" s="85"/>
      <c r="S83" s="124"/>
      <c r="T83" s="85"/>
    </row>
    <row r="84" spans="1:20" ht="15">
      <c r="A84" s="124" t="s">
        <v>228</v>
      </c>
      <c r="B84" s="85">
        <v>14948</v>
      </c>
      <c r="C84" s="124"/>
      <c r="D84" s="85"/>
      <c r="E84" s="124"/>
      <c r="F84" s="85"/>
      <c r="G84" s="124"/>
      <c r="H84" s="85"/>
      <c r="I84" s="124"/>
      <c r="J84" s="85"/>
      <c r="K84" s="124"/>
      <c r="L84" s="85"/>
      <c r="M84" s="124"/>
      <c r="N84" s="85"/>
      <c r="O84" s="124"/>
      <c r="P84" s="85"/>
      <c r="Q84" s="124"/>
      <c r="R84" s="85"/>
      <c r="S84" s="124"/>
      <c r="T84" s="85"/>
    </row>
    <row r="85" spans="1:20" ht="15">
      <c r="A85" s="124" t="s">
        <v>219</v>
      </c>
      <c r="B85" s="85">
        <v>11210</v>
      </c>
      <c r="C85" s="124"/>
      <c r="D85" s="85"/>
      <c r="E85" s="124"/>
      <c r="F85" s="85"/>
      <c r="G85" s="124"/>
      <c r="H85" s="85"/>
      <c r="I85" s="124"/>
      <c r="J85" s="85"/>
      <c r="K85" s="124"/>
      <c r="L85" s="85"/>
      <c r="M85" s="124"/>
      <c r="N85" s="85"/>
      <c r="O85" s="124"/>
      <c r="P85" s="85"/>
      <c r="Q85" s="124"/>
      <c r="R85" s="85"/>
      <c r="S85" s="124"/>
      <c r="T85" s="85"/>
    </row>
    <row r="86" spans="1:20" ht="15">
      <c r="A86" s="124" t="s">
        <v>220</v>
      </c>
      <c r="B86" s="85">
        <v>8091</v>
      </c>
      <c r="C86" s="124"/>
      <c r="D86" s="85"/>
      <c r="E86" s="124"/>
      <c r="F86" s="85"/>
      <c r="G86" s="124"/>
      <c r="H86" s="85"/>
      <c r="I86" s="124"/>
      <c r="J86" s="85"/>
      <c r="K86" s="124"/>
      <c r="L86" s="85"/>
      <c r="M86" s="124"/>
      <c r="N86" s="85"/>
      <c r="O86" s="124"/>
      <c r="P86" s="85"/>
      <c r="Q86" s="124"/>
      <c r="R86" s="85"/>
      <c r="S86" s="124"/>
      <c r="T86" s="85"/>
    </row>
  </sheetData>
  <hyperlinks>
    <hyperlink ref="A2" r:id="rId1" display="http://womenspowerbook.org/articles/The-American-Presidential-Elections-2016-Will-Hillary-or-Trump-Win-in-The-Social-Media-And-The-Main-Media-Battle-womens-power-book.htm"/>
    <hyperlink ref="A3" r:id="rId2" display="https://www.youtube.com/watch?v=VHLs76HLon4"/>
    <hyperlink ref="A4" r:id="rId3" display="http://www.americantheatre.org/2014/12/11/change-by-degrees/"/>
    <hyperlink ref="A5" r:id="rId4" display="https://www.youtube.com/watch?v=hRORU8KZEgw&amp;feature=youtu.be"/>
    <hyperlink ref="A6" r:id="rId5" display="http://www.edisonresearch.com/wp-content/uploads/2019/03/Infinite-Dial-2019-PDF-1.pdf"/>
    <hyperlink ref="A7" r:id="rId6" display="https://soundcloud.com/chris-davis-276158228/monica-burns-on-scannable-technologies-in-the-classroom"/>
    <hyperlink ref="A8" r:id="rId7" display="https://twitter.com/elanaleoni/status/1097560128050601986"/>
    <hyperlink ref="C2" r:id="rId8" display="https://www.youtube.com/watch?v=VHLs76HLon4"/>
    <hyperlink ref="C3" r:id="rId9" display="http://www.americantheatre.org/2014/12/11/change-by-degrees/"/>
    <hyperlink ref="C4" r:id="rId10" display="http://www.edisonresearch.com/wp-content/uploads/2019/03/Infinite-Dial-2019-PDF-1.pdf"/>
    <hyperlink ref="E2" r:id="rId11" display="https://soundcloud.com/chris-davis-276158228/monica-burns-on-scannable-technologies-in-the-classroom"/>
    <hyperlink ref="G2" r:id="rId12" display="https://www.youtube.com/watch?v=hRORU8KZEgw&amp;feature=youtu.be"/>
    <hyperlink ref="Q2" r:id="rId13" display="https://twitter.com/elanaleoni/status/1097560128050601986"/>
    <hyperlink ref="S2" r:id="rId14" display="http://womenspowerbook.org/articles/The-American-Presidential-Elections-2016-Will-Hillary-or-Trump-Win-in-The-Social-Media-And-The-Main-Media-Battle-womens-power-book.htm"/>
  </hyperlinks>
  <printOptions/>
  <pageMargins left="0.7" right="0.7" top="0.75" bottom="0.75" header="0.3" footer="0.3"/>
  <pageSetup orientation="portrait" paperSize="9"/>
  <tableParts>
    <tablePart r:id="rId19"/>
    <tablePart r:id="rId17"/>
    <tablePart r:id="rId20"/>
    <tablePart r:id="rId18"/>
    <tablePart r:id="rId16"/>
    <tablePart r:id="rId22"/>
    <tablePart r:id="rId21"/>
    <tablePart r:id="rId1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2019-03-11T16:02:42Z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